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Trades" sheetId="2" state="visible" r:id="rId4"/>
    <sheet name="WinsTrades" sheetId="3" state="visible" r:id="rId5"/>
    <sheet name="Credit" sheetId="4" state="visible" r:id="rId6"/>
    <sheet name="SuperbowlRisk" sheetId="5" state="visible" r:id="rId7"/>
    <sheet name="Exposure" sheetId="6" state="visible" r:id="rId8"/>
  </sheets>
  <definedNames>
    <definedName function="false" hidden="false" localSheetId="0" name="_xlnm.Print_Area" vbProcedure="false">Position!$B$2:$S$26</definedName>
    <definedName function="false" hidden="true" localSheetId="1" name="_xlnm._FilterDatabase" vbProcedure="false">Trades!$A$8:$J$1498</definedName>
    <definedName function="false" hidden="false" localSheetId="0" name="TABL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6" authorId="0">
      <text>
        <r>
          <rPr>
            <b val="true"/>
            <sz val="8"/>
            <color rgb="FF000000"/>
            <rFont val="Tahoma"/>
            <family val="0"/>
          </rPr>
          <t xml:space="preserve">If this number is negative it is the amount you have paid out in premium.
If it is positive it is the amount you have collected.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108</xdr:colOff>
                <xdr:row>24</xdr:row>
                <xdr:rowOff>8</xdr:rowOff>
              </xdr:from>
              <xdr:to>
                <xdr:col>15</xdr:col>
                <xdr:colOff>26</xdr:colOff>
                <xdr:row>27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8" authorId="0">
      <text>
        <r>
          <rPr>
            <sz val="8"/>
            <color rgb="FF000000"/>
            <rFont val="Tahoma"/>
            <family val="0"/>
          </rPr>
          <t xml:space="preserve">DO NOT ENTER OR MODIFY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</xdr:row>
                <xdr:rowOff>7</xdr:rowOff>
              </xdr:from>
              <xdr:to>
                <xdr:col>7</xdr:col>
                <xdr:colOff>71</xdr:colOff>
                <xdr:row>8</xdr:row>
                <xdr:rowOff>5</xdr:rowOff>
              </xdr:to>
            </anchor>
          </commentPr>
        </mc:Choice>
        <mc:Fallback/>
      </mc:AlternateContent>
    </comment>
    <comment ref="F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</xdr:row>
                <xdr:rowOff>7</xdr:rowOff>
              </xdr:from>
              <xdr:to>
                <xdr:col>7</xdr:col>
                <xdr:colOff>50</xdr:colOff>
                <xdr:row>10</xdr:row>
                <xdr:rowOff>3</xdr:rowOff>
              </xdr:to>
            </anchor>
          </commentPr>
        </mc:Choice>
        <mc:Fallback/>
      </mc:AlternateContent>
    </comment>
    <comment ref="F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</xdr:row>
                <xdr:rowOff>7</xdr:rowOff>
              </xdr:from>
              <xdr:to>
                <xdr:col>7</xdr:col>
                <xdr:colOff>64</xdr:colOff>
                <xdr:row>11</xdr:row>
                <xdr:rowOff>1</xdr:rowOff>
              </xdr:to>
            </anchor>
          </commentPr>
        </mc:Choice>
        <mc:Fallback/>
      </mc:AlternateContent>
    </comment>
    <comment ref="F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</xdr:row>
                <xdr:rowOff>7</xdr:rowOff>
              </xdr:from>
              <xdr:to>
                <xdr:col>7</xdr:col>
                <xdr:colOff>64</xdr:colOff>
                <xdr:row>12</xdr:row>
                <xdr:rowOff>1</xdr:rowOff>
              </xdr:to>
            </anchor>
          </commentPr>
        </mc:Choice>
        <mc:Fallback/>
      </mc:AlternateContent>
    </comment>
    <comment ref="F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</xdr:row>
                <xdr:rowOff>7</xdr:rowOff>
              </xdr:from>
              <xdr:to>
                <xdr:col>7</xdr:col>
                <xdr:colOff>64</xdr:colOff>
                <xdr:row>13</xdr:row>
                <xdr:rowOff>1</xdr:rowOff>
              </xdr:to>
            </anchor>
          </commentPr>
        </mc:Choice>
        <mc:Fallback/>
      </mc:AlternateContent>
    </comment>
    <comment ref="F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</xdr:row>
                <xdr:rowOff>7</xdr:rowOff>
              </xdr:from>
              <xdr:to>
                <xdr:col>7</xdr:col>
                <xdr:colOff>64</xdr:colOff>
                <xdr:row>14</xdr:row>
                <xdr:rowOff>1</xdr:rowOff>
              </xdr:to>
            </anchor>
          </commentPr>
        </mc:Choice>
        <mc:Fallback/>
      </mc:AlternateContent>
    </comment>
    <comment ref="F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</xdr:row>
                <xdr:rowOff>7</xdr:rowOff>
              </xdr:from>
              <xdr:to>
                <xdr:col>7</xdr:col>
                <xdr:colOff>64</xdr:colOff>
                <xdr:row>15</xdr:row>
                <xdr:rowOff>1</xdr:rowOff>
              </xdr:to>
            </anchor>
          </commentPr>
        </mc:Choice>
        <mc:Fallback/>
      </mc:AlternateContent>
    </comment>
    <comment ref="F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</xdr:row>
                <xdr:rowOff>7</xdr:rowOff>
              </xdr:from>
              <xdr:to>
                <xdr:col>7</xdr:col>
                <xdr:colOff>64</xdr:colOff>
                <xdr:row>16</xdr:row>
                <xdr:rowOff>1</xdr:rowOff>
              </xdr:to>
            </anchor>
          </commentPr>
        </mc:Choice>
        <mc:Fallback/>
      </mc:AlternateContent>
    </comment>
    <comment ref="F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</xdr:row>
                <xdr:rowOff>7</xdr:rowOff>
              </xdr:from>
              <xdr:to>
                <xdr:col>7</xdr:col>
                <xdr:colOff>64</xdr:colOff>
                <xdr:row>17</xdr:row>
                <xdr:rowOff>1</xdr:rowOff>
              </xdr:to>
            </anchor>
          </commentPr>
        </mc:Choice>
        <mc:Fallback/>
      </mc:AlternateContent>
    </comment>
    <comment ref="F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</xdr:row>
                <xdr:rowOff>7</xdr:rowOff>
              </xdr:from>
              <xdr:to>
                <xdr:col>7</xdr:col>
                <xdr:colOff>64</xdr:colOff>
                <xdr:row>18</xdr:row>
                <xdr:rowOff>1</xdr:rowOff>
              </xdr:to>
            </anchor>
          </commentPr>
        </mc:Choice>
        <mc:Fallback/>
      </mc:AlternateContent>
    </comment>
    <comment ref="F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</xdr:row>
                <xdr:rowOff>7</xdr:rowOff>
              </xdr:from>
              <xdr:to>
                <xdr:col>7</xdr:col>
                <xdr:colOff>64</xdr:colOff>
                <xdr:row>19</xdr:row>
                <xdr:rowOff>1</xdr:rowOff>
              </xdr:to>
            </anchor>
          </commentPr>
        </mc:Choice>
        <mc:Fallback/>
      </mc:AlternateContent>
    </comment>
    <comment ref="F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</xdr:row>
                <xdr:rowOff>7</xdr:rowOff>
              </xdr:from>
              <xdr:to>
                <xdr:col>7</xdr:col>
                <xdr:colOff>64</xdr:colOff>
                <xdr:row>20</xdr:row>
                <xdr:rowOff>1</xdr:rowOff>
              </xdr:to>
            </anchor>
          </commentPr>
        </mc:Choice>
        <mc:Fallback/>
      </mc:AlternateContent>
    </comment>
    <comment ref="F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</xdr:row>
                <xdr:rowOff>7</xdr:rowOff>
              </xdr:from>
              <xdr:to>
                <xdr:col>7</xdr:col>
                <xdr:colOff>64</xdr:colOff>
                <xdr:row>21</xdr:row>
                <xdr:rowOff>1</xdr:rowOff>
              </xdr:to>
            </anchor>
          </commentPr>
        </mc:Choice>
        <mc:Fallback/>
      </mc:AlternateContent>
    </comment>
    <comment ref="F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</xdr:row>
                <xdr:rowOff>7</xdr:rowOff>
              </xdr:from>
              <xdr:to>
                <xdr:col>7</xdr:col>
                <xdr:colOff>64</xdr:colOff>
                <xdr:row>22</xdr:row>
                <xdr:rowOff>1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</xdr:row>
                <xdr:rowOff>7</xdr:rowOff>
              </xdr:from>
              <xdr:to>
                <xdr:col>7</xdr:col>
                <xdr:colOff>64</xdr:colOff>
                <xdr:row>23</xdr:row>
                <xdr:rowOff>1</xdr:rowOff>
              </xdr:to>
            </anchor>
          </commentPr>
        </mc:Choice>
        <mc:Fallback/>
      </mc:AlternateContent>
    </comment>
    <comment ref="F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21</xdr:row>
                <xdr:rowOff>7</xdr:rowOff>
              </xdr:from>
              <xdr:to>
                <xdr:col>7</xdr:col>
                <xdr:colOff>64</xdr:colOff>
                <xdr:row>24</xdr:row>
                <xdr:rowOff>1</xdr:rowOff>
              </xdr:to>
            </anchor>
          </commentPr>
        </mc:Choice>
        <mc:Fallback/>
      </mc:AlternateContent>
    </comment>
    <comment ref="F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22</xdr:row>
                <xdr:rowOff>7</xdr:rowOff>
              </xdr:from>
              <xdr:to>
                <xdr:col>7</xdr:col>
                <xdr:colOff>64</xdr:colOff>
                <xdr:row>25</xdr:row>
                <xdr:rowOff>1</xdr:rowOff>
              </xdr:to>
            </anchor>
          </commentPr>
        </mc:Choice>
        <mc:Fallback/>
      </mc:AlternateContent>
    </comment>
    <comment ref="F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23</xdr:row>
                <xdr:rowOff>7</xdr:rowOff>
              </xdr:from>
              <xdr:to>
                <xdr:col>7</xdr:col>
                <xdr:colOff>64</xdr:colOff>
                <xdr:row>26</xdr:row>
                <xdr:rowOff>1</xdr:rowOff>
              </xdr:to>
            </anchor>
          </commentPr>
        </mc:Choice>
        <mc:Fallback/>
      </mc:AlternateContent>
    </comment>
    <comment ref="F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24</xdr:row>
                <xdr:rowOff>7</xdr:rowOff>
              </xdr:from>
              <xdr:to>
                <xdr:col>7</xdr:col>
                <xdr:colOff>64</xdr:colOff>
                <xdr:row>27</xdr:row>
                <xdr:rowOff>1</xdr:rowOff>
              </xdr:to>
            </anchor>
          </commentPr>
        </mc:Choice>
        <mc:Fallback/>
      </mc:AlternateContent>
    </comment>
    <comment ref="F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25</xdr:row>
                <xdr:rowOff>7</xdr:rowOff>
              </xdr:from>
              <xdr:to>
                <xdr:col>7</xdr:col>
                <xdr:colOff>64</xdr:colOff>
                <xdr:row>28</xdr:row>
                <xdr:rowOff>1</xdr:rowOff>
              </xdr:to>
            </anchor>
          </commentPr>
        </mc:Choice>
        <mc:Fallback/>
      </mc:AlternateContent>
    </comment>
    <comment ref="F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26</xdr:row>
                <xdr:rowOff>7</xdr:rowOff>
              </xdr:from>
              <xdr:to>
                <xdr:col>7</xdr:col>
                <xdr:colOff>64</xdr:colOff>
                <xdr:row>29</xdr:row>
                <xdr:rowOff>1</xdr:rowOff>
              </xdr:to>
            </anchor>
          </commentPr>
        </mc:Choice>
        <mc:Fallback/>
      </mc:AlternateContent>
    </comment>
    <comment ref="F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27</xdr:row>
                <xdr:rowOff>7</xdr:rowOff>
              </xdr:from>
              <xdr:to>
                <xdr:col>7</xdr:col>
                <xdr:colOff>64</xdr:colOff>
                <xdr:row>30</xdr:row>
                <xdr:rowOff>1</xdr:rowOff>
              </xdr:to>
            </anchor>
          </commentPr>
        </mc:Choice>
        <mc:Fallback/>
      </mc:AlternateContent>
    </comment>
    <comment ref="F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</xdr:row>
                <xdr:rowOff>7</xdr:rowOff>
              </xdr:from>
              <xdr:to>
                <xdr:col>7</xdr:col>
                <xdr:colOff>64</xdr:colOff>
                <xdr:row>31</xdr:row>
                <xdr:rowOff>1</xdr:rowOff>
              </xdr:to>
            </anchor>
          </commentPr>
        </mc:Choice>
        <mc:Fallback/>
      </mc:AlternateContent>
    </comment>
    <comment ref="F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</xdr:row>
                <xdr:rowOff>7</xdr:rowOff>
              </xdr:from>
              <xdr:to>
                <xdr:col>7</xdr:col>
                <xdr:colOff>64</xdr:colOff>
                <xdr:row>32</xdr:row>
                <xdr:rowOff>1</xdr:rowOff>
              </xdr:to>
            </anchor>
          </commentPr>
        </mc:Choice>
        <mc:Fallback/>
      </mc:AlternateContent>
    </comment>
    <comment ref="F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30</xdr:row>
                <xdr:rowOff>7</xdr:rowOff>
              </xdr:from>
              <xdr:to>
                <xdr:col>7</xdr:col>
                <xdr:colOff>64</xdr:colOff>
                <xdr:row>33</xdr:row>
                <xdr:rowOff>1</xdr:rowOff>
              </xdr:to>
            </anchor>
          </commentPr>
        </mc:Choice>
        <mc:Fallback/>
      </mc:AlternateContent>
    </comment>
    <comment ref="F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7</xdr:col>
                <xdr:colOff>64</xdr:colOff>
                <xdr:row>34</xdr:row>
                <xdr:rowOff>1</xdr:rowOff>
              </xdr:to>
            </anchor>
          </commentPr>
        </mc:Choice>
        <mc:Fallback/>
      </mc:AlternateContent>
    </comment>
    <comment ref="F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32</xdr:row>
                <xdr:rowOff>7</xdr:rowOff>
              </xdr:from>
              <xdr:to>
                <xdr:col>7</xdr:col>
                <xdr:colOff>64</xdr:colOff>
                <xdr:row>35</xdr:row>
                <xdr:rowOff>1</xdr:rowOff>
              </xdr:to>
            </anchor>
          </commentPr>
        </mc:Choice>
        <mc:Fallback/>
      </mc:AlternateContent>
    </comment>
    <comment ref="F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33</xdr:row>
                <xdr:rowOff>7</xdr:rowOff>
              </xdr:from>
              <xdr:to>
                <xdr:col>7</xdr:col>
                <xdr:colOff>64</xdr:colOff>
                <xdr:row>36</xdr:row>
                <xdr:rowOff>1</xdr:rowOff>
              </xdr:to>
            </anchor>
          </commentPr>
        </mc:Choice>
        <mc:Fallback/>
      </mc:AlternateContent>
    </comment>
    <comment ref="F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34</xdr:row>
                <xdr:rowOff>7</xdr:rowOff>
              </xdr:from>
              <xdr:to>
                <xdr:col>7</xdr:col>
                <xdr:colOff>64</xdr:colOff>
                <xdr:row>37</xdr:row>
                <xdr:rowOff>1</xdr:rowOff>
              </xdr:to>
            </anchor>
          </commentPr>
        </mc:Choice>
        <mc:Fallback/>
      </mc:AlternateContent>
    </comment>
    <comment ref="F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35</xdr:row>
                <xdr:rowOff>7</xdr:rowOff>
              </xdr:from>
              <xdr:to>
                <xdr:col>7</xdr:col>
                <xdr:colOff>64</xdr:colOff>
                <xdr:row>38</xdr:row>
                <xdr:rowOff>1</xdr:rowOff>
              </xdr:to>
            </anchor>
          </commentPr>
        </mc:Choice>
        <mc:Fallback/>
      </mc:AlternateContent>
    </comment>
    <comment ref="F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36</xdr:row>
                <xdr:rowOff>7</xdr:rowOff>
              </xdr:from>
              <xdr:to>
                <xdr:col>7</xdr:col>
                <xdr:colOff>64</xdr:colOff>
                <xdr:row>39</xdr:row>
                <xdr:rowOff>1</xdr:rowOff>
              </xdr:to>
            </anchor>
          </commentPr>
        </mc:Choice>
        <mc:Fallback/>
      </mc:AlternateContent>
    </comment>
    <comment ref="F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37</xdr:row>
                <xdr:rowOff>7</xdr:rowOff>
              </xdr:from>
              <xdr:to>
                <xdr:col>7</xdr:col>
                <xdr:colOff>64</xdr:colOff>
                <xdr:row>40</xdr:row>
                <xdr:rowOff>1</xdr:rowOff>
              </xdr:to>
            </anchor>
          </commentPr>
        </mc:Choice>
        <mc:Fallback/>
      </mc:AlternateContent>
    </comment>
    <comment ref="F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</xdr:row>
                <xdr:rowOff>7</xdr:rowOff>
              </xdr:from>
              <xdr:to>
                <xdr:col>7</xdr:col>
                <xdr:colOff>64</xdr:colOff>
                <xdr:row>41</xdr:row>
                <xdr:rowOff>1</xdr:rowOff>
              </xdr:to>
            </anchor>
          </commentPr>
        </mc:Choice>
        <mc:Fallback/>
      </mc:AlternateContent>
    </comment>
    <comment ref="F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39</xdr:row>
                <xdr:rowOff>7</xdr:rowOff>
              </xdr:from>
              <xdr:to>
                <xdr:col>7</xdr:col>
                <xdr:colOff>64</xdr:colOff>
                <xdr:row>42</xdr:row>
                <xdr:rowOff>1</xdr:rowOff>
              </xdr:to>
            </anchor>
          </commentPr>
        </mc:Choice>
        <mc:Fallback/>
      </mc:AlternateContent>
    </comment>
    <comment ref="F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40</xdr:row>
                <xdr:rowOff>7</xdr:rowOff>
              </xdr:from>
              <xdr:to>
                <xdr:col>7</xdr:col>
                <xdr:colOff>64</xdr:colOff>
                <xdr:row>43</xdr:row>
                <xdr:rowOff>1</xdr:rowOff>
              </xdr:to>
            </anchor>
          </commentPr>
        </mc:Choice>
        <mc:Fallback/>
      </mc:AlternateContent>
    </comment>
    <comment ref="F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41</xdr:row>
                <xdr:rowOff>7</xdr:rowOff>
              </xdr:from>
              <xdr:to>
                <xdr:col>7</xdr:col>
                <xdr:colOff>64</xdr:colOff>
                <xdr:row>44</xdr:row>
                <xdr:rowOff>1</xdr:rowOff>
              </xdr:to>
            </anchor>
          </commentPr>
        </mc:Choice>
        <mc:Fallback/>
      </mc:AlternateContent>
    </comment>
    <comment ref="F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42</xdr:row>
                <xdr:rowOff>7</xdr:rowOff>
              </xdr:from>
              <xdr:to>
                <xdr:col>7</xdr:col>
                <xdr:colOff>64</xdr:colOff>
                <xdr:row>45</xdr:row>
                <xdr:rowOff>1</xdr:rowOff>
              </xdr:to>
            </anchor>
          </commentPr>
        </mc:Choice>
        <mc:Fallback/>
      </mc:AlternateContent>
    </comment>
    <comment ref="F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43</xdr:row>
                <xdr:rowOff>7</xdr:rowOff>
              </xdr:from>
              <xdr:to>
                <xdr:col>7</xdr:col>
                <xdr:colOff>64</xdr:colOff>
                <xdr:row>46</xdr:row>
                <xdr:rowOff>1</xdr:rowOff>
              </xdr:to>
            </anchor>
          </commentPr>
        </mc:Choice>
        <mc:Fallback/>
      </mc:AlternateContent>
    </comment>
    <comment ref="F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44</xdr:row>
                <xdr:rowOff>7</xdr:rowOff>
              </xdr:from>
              <xdr:to>
                <xdr:col>7</xdr:col>
                <xdr:colOff>64</xdr:colOff>
                <xdr:row>47</xdr:row>
                <xdr:rowOff>1</xdr:rowOff>
              </xdr:to>
            </anchor>
          </commentPr>
        </mc:Choice>
        <mc:Fallback/>
      </mc:AlternateContent>
    </comment>
    <comment ref="F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45</xdr:row>
                <xdr:rowOff>7</xdr:rowOff>
              </xdr:from>
              <xdr:to>
                <xdr:col>7</xdr:col>
                <xdr:colOff>64</xdr:colOff>
                <xdr:row>48</xdr:row>
                <xdr:rowOff>1</xdr:rowOff>
              </xdr:to>
            </anchor>
          </commentPr>
        </mc:Choice>
        <mc:Fallback/>
      </mc:AlternateContent>
    </comment>
    <comment ref="F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46</xdr:row>
                <xdr:rowOff>7</xdr:rowOff>
              </xdr:from>
              <xdr:to>
                <xdr:col>7</xdr:col>
                <xdr:colOff>64</xdr:colOff>
                <xdr:row>49</xdr:row>
                <xdr:rowOff>1</xdr:rowOff>
              </xdr:to>
            </anchor>
          </commentPr>
        </mc:Choice>
        <mc:Fallback/>
      </mc:AlternateContent>
    </comment>
    <comment ref="F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47</xdr:row>
                <xdr:rowOff>7</xdr:rowOff>
              </xdr:from>
              <xdr:to>
                <xdr:col>7</xdr:col>
                <xdr:colOff>64</xdr:colOff>
                <xdr:row>50</xdr:row>
                <xdr:rowOff>1</xdr:rowOff>
              </xdr:to>
            </anchor>
          </commentPr>
        </mc:Choice>
        <mc:Fallback/>
      </mc:AlternateContent>
    </comment>
    <comment ref="F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48</xdr:row>
                <xdr:rowOff>7</xdr:rowOff>
              </xdr:from>
              <xdr:to>
                <xdr:col>7</xdr:col>
                <xdr:colOff>64</xdr:colOff>
                <xdr:row>51</xdr:row>
                <xdr:rowOff>1</xdr:rowOff>
              </xdr:to>
            </anchor>
          </commentPr>
        </mc:Choice>
        <mc:Fallback/>
      </mc:AlternateContent>
    </comment>
    <comment ref="F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49</xdr:row>
                <xdr:rowOff>7</xdr:rowOff>
              </xdr:from>
              <xdr:to>
                <xdr:col>7</xdr:col>
                <xdr:colOff>64</xdr:colOff>
                <xdr:row>52</xdr:row>
                <xdr:rowOff>1</xdr:rowOff>
              </xdr:to>
            </anchor>
          </commentPr>
        </mc:Choice>
        <mc:Fallback/>
      </mc:AlternateContent>
    </comment>
    <comment ref="F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50</xdr:row>
                <xdr:rowOff>7</xdr:rowOff>
              </xdr:from>
              <xdr:to>
                <xdr:col>7</xdr:col>
                <xdr:colOff>64</xdr:colOff>
                <xdr:row>53</xdr:row>
                <xdr:rowOff>1</xdr:rowOff>
              </xdr:to>
            </anchor>
          </commentPr>
        </mc:Choice>
        <mc:Fallback/>
      </mc:AlternateContent>
    </comment>
    <comment ref="F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51</xdr:row>
                <xdr:rowOff>7</xdr:rowOff>
              </xdr:from>
              <xdr:to>
                <xdr:col>7</xdr:col>
                <xdr:colOff>64</xdr:colOff>
                <xdr:row>54</xdr:row>
                <xdr:rowOff>1</xdr:rowOff>
              </xdr:to>
            </anchor>
          </commentPr>
        </mc:Choice>
        <mc:Fallback/>
      </mc:AlternateContent>
    </comment>
    <comment ref="F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52</xdr:row>
                <xdr:rowOff>7</xdr:rowOff>
              </xdr:from>
              <xdr:to>
                <xdr:col>7</xdr:col>
                <xdr:colOff>64</xdr:colOff>
                <xdr:row>55</xdr:row>
                <xdr:rowOff>1</xdr:rowOff>
              </xdr:to>
            </anchor>
          </commentPr>
        </mc:Choice>
        <mc:Fallback/>
      </mc:AlternateContent>
    </comment>
    <comment ref="F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53</xdr:row>
                <xdr:rowOff>7</xdr:rowOff>
              </xdr:from>
              <xdr:to>
                <xdr:col>7</xdr:col>
                <xdr:colOff>64</xdr:colOff>
                <xdr:row>56</xdr:row>
                <xdr:rowOff>1</xdr:rowOff>
              </xdr:to>
            </anchor>
          </commentPr>
        </mc:Choice>
        <mc:Fallback/>
      </mc:AlternateContent>
    </comment>
    <comment ref="F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54</xdr:row>
                <xdr:rowOff>7</xdr:rowOff>
              </xdr:from>
              <xdr:to>
                <xdr:col>7</xdr:col>
                <xdr:colOff>64</xdr:colOff>
                <xdr:row>57</xdr:row>
                <xdr:rowOff>1</xdr:rowOff>
              </xdr:to>
            </anchor>
          </commentPr>
        </mc:Choice>
        <mc:Fallback/>
      </mc:AlternateContent>
    </comment>
    <comment ref="F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55</xdr:row>
                <xdr:rowOff>7</xdr:rowOff>
              </xdr:from>
              <xdr:to>
                <xdr:col>7</xdr:col>
                <xdr:colOff>64</xdr:colOff>
                <xdr:row>58</xdr:row>
                <xdr:rowOff>1</xdr:rowOff>
              </xdr:to>
            </anchor>
          </commentPr>
        </mc:Choice>
        <mc:Fallback/>
      </mc:AlternateContent>
    </comment>
    <comment ref="F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56</xdr:row>
                <xdr:rowOff>7</xdr:rowOff>
              </xdr:from>
              <xdr:to>
                <xdr:col>7</xdr:col>
                <xdr:colOff>64</xdr:colOff>
                <xdr:row>59</xdr:row>
                <xdr:rowOff>1</xdr:rowOff>
              </xdr:to>
            </anchor>
          </commentPr>
        </mc:Choice>
        <mc:Fallback/>
      </mc:AlternateContent>
    </comment>
    <comment ref="F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57</xdr:row>
                <xdr:rowOff>7</xdr:rowOff>
              </xdr:from>
              <xdr:to>
                <xdr:col>7</xdr:col>
                <xdr:colOff>64</xdr:colOff>
                <xdr:row>60</xdr:row>
                <xdr:rowOff>1</xdr:rowOff>
              </xdr:to>
            </anchor>
          </commentPr>
        </mc:Choice>
        <mc:Fallback/>
      </mc:AlternateContent>
    </comment>
    <comment ref="F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58</xdr:row>
                <xdr:rowOff>7</xdr:rowOff>
              </xdr:from>
              <xdr:to>
                <xdr:col>7</xdr:col>
                <xdr:colOff>64</xdr:colOff>
                <xdr:row>61</xdr:row>
                <xdr:rowOff>1</xdr:rowOff>
              </xdr:to>
            </anchor>
          </commentPr>
        </mc:Choice>
        <mc:Fallback/>
      </mc:AlternateContent>
    </comment>
    <comment ref="F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59</xdr:row>
                <xdr:rowOff>7</xdr:rowOff>
              </xdr:from>
              <xdr:to>
                <xdr:col>7</xdr:col>
                <xdr:colOff>64</xdr:colOff>
                <xdr:row>62</xdr:row>
                <xdr:rowOff>1</xdr:rowOff>
              </xdr:to>
            </anchor>
          </commentPr>
        </mc:Choice>
        <mc:Fallback/>
      </mc:AlternateContent>
    </comment>
    <comment ref="F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60</xdr:row>
                <xdr:rowOff>7</xdr:rowOff>
              </xdr:from>
              <xdr:to>
                <xdr:col>7</xdr:col>
                <xdr:colOff>64</xdr:colOff>
                <xdr:row>63</xdr:row>
                <xdr:rowOff>1</xdr:rowOff>
              </xdr:to>
            </anchor>
          </commentPr>
        </mc:Choice>
        <mc:Fallback/>
      </mc:AlternateContent>
    </comment>
    <comment ref="F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61</xdr:row>
                <xdr:rowOff>7</xdr:rowOff>
              </xdr:from>
              <xdr:to>
                <xdr:col>7</xdr:col>
                <xdr:colOff>64</xdr:colOff>
                <xdr:row>64</xdr:row>
                <xdr:rowOff>1</xdr:rowOff>
              </xdr:to>
            </anchor>
          </commentPr>
        </mc:Choice>
        <mc:Fallback/>
      </mc:AlternateContent>
    </comment>
    <comment ref="F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62</xdr:row>
                <xdr:rowOff>7</xdr:rowOff>
              </xdr:from>
              <xdr:to>
                <xdr:col>7</xdr:col>
                <xdr:colOff>64</xdr:colOff>
                <xdr:row>65</xdr:row>
                <xdr:rowOff>1</xdr:rowOff>
              </xdr:to>
            </anchor>
          </commentPr>
        </mc:Choice>
        <mc:Fallback/>
      </mc:AlternateContent>
    </comment>
    <comment ref="F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63</xdr:row>
                <xdr:rowOff>7</xdr:rowOff>
              </xdr:from>
              <xdr:to>
                <xdr:col>7</xdr:col>
                <xdr:colOff>64</xdr:colOff>
                <xdr:row>66</xdr:row>
                <xdr:rowOff>1</xdr:rowOff>
              </xdr:to>
            </anchor>
          </commentPr>
        </mc:Choice>
        <mc:Fallback/>
      </mc:AlternateContent>
    </comment>
    <comment ref="F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64</xdr:row>
                <xdr:rowOff>7</xdr:rowOff>
              </xdr:from>
              <xdr:to>
                <xdr:col>7</xdr:col>
                <xdr:colOff>64</xdr:colOff>
                <xdr:row>67</xdr:row>
                <xdr:rowOff>1</xdr:rowOff>
              </xdr:to>
            </anchor>
          </commentPr>
        </mc:Choice>
        <mc:Fallback/>
      </mc:AlternateContent>
    </comment>
    <comment ref="F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65</xdr:row>
                <xdr:rowOff>7</xdr:rowOff>
              </xdr:from>
              <xdr:to>
                <xdr:col>7</xdr:col>
                <xdr:colOff>64</xdr:colOff>
                <xdr:row>68</xdr:row>
                <xdr:rowOff>1</xdr:rowOff>
              </xdr:to>
            </anchor>
          </commentPr>
        </mc:Choice>
        <mc:Fallback/>
      </mc:AlternateContent>
    </comment>
    <comment ref="F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66</xdr:row>
                <xdr:rowOff>7</xdr:rowOff>
              </xdr:from>
              <xdr:to>
                <xdr:col>7</xdr:col>
                <xdr:colOff>64</xdr:colOff>
                <xdr:row>69</xdr:row>
                <xdr:rowOff>1</xdr:rowOff>
              </xdr:to>
            </anchor>
          </commentPr>
        </mc:Choice>
        <mc:Fallback/>
      </mc:AlternateContent>
    </comment>
    <comment ref="F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67</xdr:row>
                <xdr:rowOff>7</xdr:rowOff>
              </xdr:from>
              <xdr:to>
                <xdr:col>7</xdr:col>
                <xdr:colOff>64</xdr:colOff>
                <xdr:row>70</xdr:row>
                <xdr:rowOff>1</xdr:rowOff>
              </xdr:to>
            </anchor>
          </commentPr>
        </mc:Choice>
        <mc:Fallback/>
      </mc:AlternateContent>
    </comment>
    <comment ref="F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68</xdr:row>
                <xdr:rowOff>7</xdr:rowOff>
              </xdr:from>
              <xdr:to>
                <xdr:col>7</xdr:col>
                <xdr:colOff>64</xdr:colOff>
                <xdr:row>71</xdr:row>
                <xdr:rowOff>1</xdr:rowOff>
              </xdr:to>
            </anchor>
          </commentPr>
        </mc:Choice>
        <mc:Fallback/>
      </mc:AlternateContent>
    </comment>
    <comment ref="F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69</xdr:row>
                <xdr:rowOff>7</xdr:rowOff>
              </xdr:from>
              <xdr:to>
                <xdr:col>7</xdr:col>
                <xdr:colOff>64</xdr:colOff>
                <xdr:row>72</xdr:row>
                <xdr:rowOff>1</xdr:rowOff>
              </xdr:to>
            </anchor>
          </commentPr>
        </mc:Choice>
        <mc:Fallback/>
      </mc:AlternateContent>
    </comment>
    <comment ref="F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70</xdr:row>
                <xdr:rowOff>7</xdr:rowOff>
              </xdr:from>
              <xdr:to>
                <xdr:col>7</xdr:col>
                <xdr:colOff>64</xdr:colOff>
                <xdr:row>73</xdr:row>
                <xdr:rowOff>1</xdr:rowOff>
              </xdr:to>
            </anchor>
          </commentPr>
        </mc:Choice>
        <mc:Fallback/>
      </mc:AlternateContent>
    </comment>
    <comment ref="F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71</xdr:row>
                <xdr:rowOff>7</xdr:rowOff>
              </xdr:from>
              <xdr:to>
                <xdr:col>7</xdr:col>
                <xdr:colOff>64</xdr:colOff>
                <xdr:row>74</xdr:row>
                <xdr:rowOff>1</xdr:rowOff>
              </xdr:to>
            </anchor>
          </commentPr>
        </mc:Choice>
        <mc:Fallback/>
      </mc:AlternateContent>
    </comment>
    <comment ref="F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72</xdr:row>
                <xdr:rowOff>7</xdr:rowOff>
              </xdr:from>
              <xdr:to>
                <xdr:col>7</xdr:col>
                <xdr:colOff>64</xdr:colOff>
                <xdr:row>75</xdr:row>
                <xdr:rowOff>1</xdr:rowOff>
              </xdr:to>
            </anchor>
          </commentPr>
        </mc:Choice>
        <mc:Fallback/>
      </mc:AlternateContent>
    </comment>
    <comment ref="F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73</xdr:row>
                <xdr:rowOff>7</xdr:rowOff>
              </xdr:from>
              <xdr:to>
                <xdr:col>7</xdr:col>
                <xdr:colOff>64</xdr:colOff>
                <xdr:row>76</xdr:row>
                <xdr:rowOff>1</xdr:rowOff>
              </xdr:to>
            </anchor>
          </commentPr>
        </mc:Choice>
        <mc:Fallback/>
      </mc:AlternateContent>
    </comment>
    <comment ref="F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74</xdr:row>
                <xdr:rowOff>7</xdr:rowOff>
              </xdr:from>
              <xdr:to>
                <xdr:col>7</xdr:col>
                <xdr:colOff>64</xdr:colOff>
                <xdr:row>77</xdr:row>
                <xdr:rowOff>1</xdr:rowOff>
              </xdr:to>
            </anchor>
          </commentPr>
        </mc:Choice>
        <mc:Fallback/>
      </mc:AlternateContent>
    </comment>
    <comment ref="F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75</xdr:row>
                <xdr:rowOff>7</xdr:rowOff>
              </xdr:from>
              <xdr:to>
                <xdr:col>7</xdr:col>
                <xdr:colOff>64</xdr:colOff>
                <xdr:row>78</xdr:row>
                <xdr:rowOff>1</xdr:rowOff>
              </xdr:to>
            </anchor>
          </commentPr>
        </mc:Choice>
        <mc:Fallback/>
      </mc:AlternateContent>
    </comment>
    <comment ref="F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76</xdr:row>
                <xdr:rowOff>7</xdr:rowOff>
              </xdr:from>
              <xdr:to>
                <xdr:col>7</xdr:col>
                <xdr:colOff>64</xdr:colOff>
                <xdr:row>79</xdr:row>
                <xdr:rowOff>1</xdr:rowOff>
              </xdr:to>
            </anchor>
          </commentPr>
        </mc:Choice>
        <mc:Fallback/>
      </mc:AlternateContent>
    </comment>
    <comment ref="F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77</xdr:row>
                <xdr:rowOff>7</xdr:rowOff>
              </xdr:from>
              <xdr:to>
                <xdr:col>7</xdr:col>
                <xdr:colOff>64</xdr:colOff>
                <xdr:row>80</xdr:row>
                <xdr:rowOff>1</xdr:rowOff>
              </xdr:to>
            </anchor>
          </commentPr>
        </mc:Choice>
        <mc:Fallback/>
      </mc:AlternateContent>
    </comment>
    <comment ref="F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78</xdr:row>
                <xdr:rowOff>7</xdr:rowOff>
              </xdr:from>
              <xdr:to>
                <xdr:col>7</xdr:col>
                <xdr:colOff>64</xdr:colOff>
                <xdr:row>81</xdr:row>
                <xdr:rowOff>1</xdr:rowOff>
              </xdr:to>
            </anchor>
          </commentPr>
        </mc:Choice>
        <mc:Fallback/>
      </mc:AlternateContent>
    </comment>
    <comment ref="F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79</xdr:row>
                <xdr:rowOff>7</xdr:rowOff>
              </xdr:from>
              <xdr:to>
                <xdr:col>7</xdr:col>
                <xdr:colOff>64</xdr:colOff>
                <xdr:row>82</xdr:row>
                <xdr:rowOff>1</xdr:rowOff>
              </xdr:to>
            </anchor>
          </commentPr>
        </mc:Choice>
        <mc:Fallback/>
      </mc:AlternateContent>
    </comment>
    <comment ref="F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80</xdr:row>
                <xdr:rowOff>7</xdr:rowOff>
              </xdr:from>
              <xdr:to>
                <xdr:col>7</xdr:col>
                <xdr:colOff>64</xdr:colOff>
                <xdr:row>83</xdr:row>
                <xdr:rowOff>1</xdr:rowOff>
              </xdr:to>
            </anchor>
          </commentPr>
        </mc:Choice>
        <mc:Fallback/>
      </mc:AlternateContent>
    </comment>
    <comment ref="F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81</xdr:row>
                <xdr:rowOff>7</xdr:rowOff>
              </xdr:from>
              <xdr:to>
                <xdr:col>7</xdr:col>
                <xdr:colOff>64</xdr:colOff>
                <xdr:row>84</xdr:row>
                <xdr:rowOff>1</xdr:rowOff>
              </xdr:to>
            </anchor>
          </commentPr>
        </mc:Choice>
        <mc:Fallback/>
      </mc:AlternateContent>
    </comment>
    <comment ref="F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82</xdr:row>
                <xdr:rowOff>7</xdr:rowOff>
              </xdr:from>
              <xdr:to>
                <xdr:col>7</xdr:col>
                <xdr:colOff>64</xdr:colOff>
                <xdr:row>85</xdr:row>
                <xdr:rowOff>1</xdr:rowOff>
              </xdr:to>
            </anchor>
          </commentPr>
        </mc:Choice>
        <mc:Fallback/>
      </mc:AlternateContent>
    </comment>
    <comment ref="F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83</xdr:row>
                <xdr:rowOff>7</xdr:rowOff>
              </xdr:from>
              <xdr:to>
                <xdr:col>7</xdr:col>
                <xdr:colOff>64</xdr:colOff>
                <xdr:row>86</xdr:row>
                <xdr:rowOff>1</xdr:rowOff>
              </xdr:to>
            </anchor>
          </commentPr>
        </mc:Choice>
        <mc:Fallback/>
      </mc:AlternateContent>
    </comment>
    <comment ref="F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84</xdr:row>
                <xdr:rowOff>7</xdr:rowOff>
              </xdr:from>
              <xdr:to>
                <xdr:col>7</xdr:col>
                <xdr:colOff>64</xdr:colOff>
                <xdr:row>87</xdr:row>
                <xdr:rowOff>1</xdr:rowOff>
              </xdr:to>
            </anchor>
          </commentPr>
        </mc:Choice>
        <mc:Fallback/>
      </mc:AlternateContent>
    </comment>
    <comment ref="F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85</xdr:row>
                <xdr:rowOff>7</xdr:rowOff>
              </xdr:from>
              <xdr:to>
                <xdr:col>7</xdr:col>
                <xdr:colOff>64</xdr:colOff>
                <xdr:row>88</xdr:row>
                <xdr:rowOff>1</xdr:rowOff>
              </xdr:to>
            </anchor>
          </commentPr>
        </mc:Choice>
        <mc:Fallback/>
      </mc:AlternateContent>
    </comment>
    <comment ref="F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86</xdr:row>
                <xdr:rowOff>7</xdr:rowOff>
              </xdr:from>
              <xdr:to>
                <xdr:col>7</xdr:col>
                <xdr:colOff>64</xdr:colOff>
                <xdr:row>89</xdr:row>
                <xdr:rowOff>1</xdr:rowOff>
              </xdr:to>
            </anchor>
          </commentPr>
        </mc:Choice>
        <mc:Fallback/>
      </mc:AlternateContent>
    </comment>
    <comment ref="F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87</xdr:row>
                <xdr:rowOff>7</xdr:rowOff>
              </xdr:from>
              <xdr:to>
                <xdr:col>7</xdr:col>
                <xdr:colOff>64</xdr:colOff>
                <xdr:row>90</xdr:row>
                <xdr:rowOff>1</xdr:rowOff>
              </xdr:to>
            </anchor>
          </commentPr>
        </mc:Choice>
        <mc:Fallback/>
      </mc:AlternateContent>
    </comment>
    <comment ref="F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88</xdr:row>
                <xdr:rowOff>7</xdr:rowOff>
              </xdr:from>
              <xdr:to>
                <xdr:col>7</xdr:col>
                <xdr:colOff>64</xdr:colOff>
                <xdr:row>91</xdr:row>
                <xdr:rowOff>1</xdr:rowOff>
              </xdr:to>
            </anchor>
          </commentPr>
        </mc:Choice>
        <mc:Fallback/>
      </mc:AlternateContent>
    </comment>
    <comment ref="F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89</xdr:row>
                <xdr:rowOff>7</xdr:rowOff>
              </xdr:from>
              <xdr:to>
                <xdr:col>7</xdr:col>
                <xdr:colOff>64</xdr:colOff>
                <xdr:row>92</xdr:row>
                <xdr:rowOff>1</xdr:rowOff>
              </xdr:to>
            </anchor>
          </commentPr>
        </mc:Choice>
        <mc:Fallback/>
      </mc:AlternateContent>
    </comment>
    <comment ref="F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90</xdr:row>
                <xdr:rowOff>7</xdr:rowOff>
              </xdr:from>
              <xdr:to>
                <xdr:col>7</xdr:col>
                <xdr:colOff>64</xdr:colOff>
                <xdr:row>93</xdr:row>
                <xdr:rowOff>1</xdr:rowOff>
              </xdr:to>
            </anchor>
          </commentPr>
        </mc:Choice>
        <mc:Fallback/>
      </mc:AlternateContent>
    </comment>
    <comment ref="F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91</xdr:row>
                <xdr:rowOff>7</xdr:rowOff>
              </xdr:from>
              <xdr:to>
                <xdr:col>7</xdr:col>
                <xdr:colOff>64</xdr:colOff>
                <xdr:row>94</xdr:row>
                <xdr:rowOff>1</xdr:rowOff>
              </xdr:to>
            </anchor>
          </commentPr>
        </mc:Choice>
        <mc:Fallback/>
      </mc:AlternateContent>
    </comment>
    <comment ref="F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92</xdr:row>
                <xdr:rowOff>7</xdr:rowOff>
              </xdr:from>
              <xdr:to>
                <xdr:col>7</xdr:col>
                <xdr:colOff>64</xdr:colOff>
                <xdr:row>95</xdr:row>
                <xdr:rowOff>1</xdr:rowOff>
              </xdr:to>
            </anchor>
          </commentPr>
        </mc:Choice>
        <mc:Fallback/>
      </mc:AlternateContent>
    </comment>
    <comment ref="F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93</xdr:row>
                <xdr:rowOff>7</xdr:rowOff>
              </xdr:from>
              <xdr:to>
                <xdr:col>7</xdr:col>
                <xdr:colOff>64</xdr:colOff>
                <xdr:row>96</xdr:row>
                <xdr:rowOff>1</xdr:rowOff>
              </xdr:to>
            </anchor>
          </commentPr>
        </mc:Choice>
        <mc:Fallback/>
      </mc:AlternateContent>
    </comment>
    <comment ref="F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94</xdr:row>
                <xdr:rowOff>7</xdr:rowOff>
              </xdr:from>
              <xdr:to>
                <xdr:col>7</xdr:col>
                <xdr:colOff>64</xdr:colOff>
                <xdr:row>97</xdr:row>
                <xdr:rowOff>1</xdr:rowOff>
              </xdr:to>
            </anchor>
          </commentPr>
        </mc:Choice>
        <mc:Fallback/>
      </mc:AlternateContent>
    </comment>
    <comment ref="F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95</xdr:row>
                <xdr:rowOff>7</xdr:rowOff>
              </xdr:from>
              <xdr:to>
                <xdr:col>7</xdr:col>
                <xdr:colOff>64</xdr:colOff>
                <xdr:row>98</xdr:row>
                <xdr:rowOff>1</xdr:rowOff>
              </xdr:to>
            </anchor>
          </commentPr>
        </mc:Choice>
        <mc:Fallback/>
      </mc:AlternateContent>
    </comment>
    <comment ref="F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96</xdr:row>
                <xdr:rowOff>7</xdr:rowOff>
              </xdr:from>
              <xdr:to>
                <xdr:col>7</xdr:col>
                <xdr:colOff>64</xdr:colOff>
                <xdr:row>99</xdr:row>
                <xdr:rowOff>1</xdr:rowOff>
              </xdr:to>
            </anchor>
          </commentPr>
        </mc:Choice>
        <mc:Fallback/>
      </mc:AlternateContent>
    </comment>
    <comment ref="F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97</xdr:row>
                <xdr:rowOff>7</xdr:rowOff>
              </xdr:from>
              <xdr:to>
                <xdr:col>7</xdr:col>
                <xdr:colOff>64</xdr:colOff>
                <xdr:row>100</xdr:row>
                <xdr:rowOff>1</xdr:rowOff>
              </xdr:to>
            </anchor>
          </commentPr>
        </mc:Choice>
        <mc:Fallback/>
      </mc:AlternateContent>
    </comment>
    <comment ref="F1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98</xdr:row>
                <xdr:rowOff>7</xdr:rowOff>
              </xdr:from>
              <xdr:to>
                <xdr:col>7</xdr:col>
                <xdr:colOff>64</xdr:colOff>
                <xdr:row>101</xdr:row>
                <xdr:rowOff>1</xdr:rowOff>
              </xdr:to>
            </anchor>
          </commentPr>
        </mc:Choice>
        <mc:Fallback/>
      </mc:AlternateContent>
    </comment>
    <comment ref="F1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99</xdr:row>
                <xdr:rowOff>7</xdr:rowOff>
              </xdr:from>
              <xdr:to>
                <xdr:col>7</xdr:col>
                <xdr:colOff>64</xdr:colOff>
                <xdr:row>102</xdr:row>
                <xdr:rowOff>1</xdr:rowOff>
              </xdr:to>
            </anchor>
          </commentPr>
        </mc:Choice>
        <mc:Fallback/>
      </mc:AlternateContent>
    </comment>
    <comment ref="F1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100</xdr:row>
                <xdr:rowOff>7</xdr:rowOff>
              </xdr:from>
              <xdr:to>
                <xdr:col>7</xdr:col>
                <xdr:colOff>64</xdr:colOff>
                <xdr:row>103</xdr:row>
                <xdr:rowOff>1</xdr:rowOff>
              </xdr:to>
            </anchor>
          </commentPr>
        </mc:Choice>
        <mc:Fallback/>
      </mc:AlternateContent>
    </comment>
    <comment ref="F1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101</xdr:row>
                <xdr:rowOff>7</xdr:rowOff>
              </xdr:from>
              <xdr:to>
                <xdr:col>7</xdr:col>
                <xdr:colOff>64</xdr:colOff>
                <xdr:row>104</xdr:row>
                <xdr:rowOff>1</xdr:rowOff>
              </xdr:to>
            </anchor>
          </commentPr>
        </mc:Choice>
        <mc:Fallback/>
      </mc:AlternateContent>
    </comment>
    <comment ref="F1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102</xdr:row>
                <xdr:rowOff>7</xdr:rowOff>
              </xdr:from>
              <xdr:to>
                <xdr:col>7</xdr:col>
                <xdr:colOff>64</xdr:colOff>
                <xdr:row>105</xdr:row>
                <xdr:rowOff>1</xdr:rowOff>
              </xdr:to>
            </anchor>
          </commentPr>
        </mc:Choice>
        <mc:Fallback/>
      </mc:AlternateContent>
    </comment>
    <comment ref="F1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103</xdr:row>
                <xdr:rowOff>7</xdr:rowOff>
              </xdr:from>
              <xdr:to>
                <xdr:col>7</xdr:col>
                <xdr:colOff>64</xdr:colOff>
                <xdr:row>106</xdr:row>
                <xdr:rowOff>1</xdr:rowOff>
              </xdr:to>
            </anchor>
          </commentPr>
        </mc:Choice>
        <mc:Fallback/>
      </mc:AlternateContent>
    </comment>
    <comment ref="F1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104</xdr:row>
                <xdr:rowOff>7</xdr:rowOff>
              </xdr:from>
              <xdr:to>
                <xdr:col>7</xdr:col>
                <xdr:colOff>64</xdr:colOff>
                <xdr:row>107</xdr:row>
                <xdr:rowOff>1</xdr:rowOff>
              </xdr:to>
            </anchor>
          </commentPr>
        </mc:Choice>
        <mc:Fallback/>
      </mc:AlternateContent>
    </comment>
    <comment ref="F1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105</xdr:row>
                <xdr:rowOff>7</xdr:rowOff>
              </xdr:from>
              <xdr:to>
                <xdr:col>7</xdr:col>
                <xdr:colOff>64</xdr:colOff>
                <xdr:row>108</xdr:row>
                <xdr:rowOff>1</xdr:rowOff>
              </xdr:to>
            </anchor>
          </commentPr>
        </mc:Choice>
        <mc:Fallback/>
      </mc:AlternateContent>
    </comment>
    <comment ref="F1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106</xdr:row>
                <xdr:rowOff>7</xdr:rowOff>
              </xdr:from>
              <xdr:to>
                <xdr:col>7</xdr:col>
                <xdr:colOff>64</xdr:colOff>
                <xdr:row>109</xdr:row>
                <xdr:rowOff>1</xdr:rowOff>
              </xdr:to>
            </anchor>
          </commentPr>
        </mc:Choice>
        <mc:Fallback/>
      </mc:AlternateContent>
    </comment>
    <comment ref="F1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107</xdr:row>
                <xdr:rowOff>7</xdr:rowOff>
              </xdr:from>
              <xdr:to>
                <xdr:col>7</xdr:col>
                <xdr:colOff>64</xdr:colOff>
                <xdr:row>110</xdr:row>
                <xdr:rowOff>1</xdr:rowOff>
              </xdr:to>
            </anchor>
          </commentPr>
        </mc:Choice>
        <mc:Fallback/>
      </mc:AlternateContent>
    </comment>
    <comment ref="F1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108</xdr:row>
                <xdr:rowOff>7</xdr:rowOff>
              </xdr:from>
              <xdr:to>
                <xdr:col>7</xdr:col>
                <xdr:colOff>64</xdr:colOff>
                <xdr:row>111</xdr:row>
                <xdr:rowOff>1</xdr:rowOff>
              </xdr:to>
            </anchor>
          </commentPr>
        </mc:Choice>
        <mc:Fallback/>
      </mc:AlternateContent>
    </comment>
    <comment ref="F1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109</xdr:row>
                <xdr:rowOff>7</xdr:rowOff>
              </xdr:from>
              <xdr:to>
                <xdr:col>7</xdr:col>
                <xdr:colOff>64</xdr:colOff>
                <xdr:row>112</xdr:row>
                <xdr:rowOff>1</xdr:rowOff>
              </xdr:to>
            </anchor>
          </commentPr>
        </mc:Choice>
        <mc:Fallback/>
      </mc:AlternateContent>
    </comment>
    <comment ref="F1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110</xdr:row>
                <xdr:rowOff>7</xdr:rowOff>
              </xdr:from>
              <xdr:to>
                <xdr:col>7</xdr:col>
                <xdr:colOff>64</xdr:colOff>
                <xdr:row>113</xdr:row>
                <xdr:rowOff>1</xdr:rowOff>
              </xdr:to>
            </anchor>
          </commentPr>
        </mc:Choice>
        <mc:Fallback/>
      </mc:AlternateContent>
    </comment>
    <comment ref="F1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111</xdr:row>
                <xdr:rowOff>7</xdr:rowOff>
              </xdr:from>
              <xdr:to>
                <xdr:col>7</xdr:col>
                <xdr:colOff>64</xdr:colOff>
                <xdr:row>114</xdr:row>
                <xdr:rowOff>1</xdr:rowOff>
              </xdr:to>
            </anchor>
          </commentPr>
        </mc:Choice>
        <mc:Fallback/>
      </mc:AlternateContent>
    </comment>
    <comment ref="F1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112</xdr:row>
                <xdr:rowOff>7</xdr:rowOff>
              </xdr:from>
              <xdr:to>
                <xdr:col>7</xdr:col>
                <xdr:colOff>64</xdr:colOff>
                <xdr:row>115</xdr:row>
                <xdr:rowOff>1</xdr:rowOff>
              </xdr:to>
            </anchor>
          </commentPr>
        </mc:Choice>
        <mc:Fallback/>
      </mc:AlternateContent>
    </comment>
    <comment ref="F1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113</xdr:row>
                <xdr:rowOff>7</xdr:rowOff>
              </xdr:from>
              <xdr:to>
                <xdr:col>7</xdr:col>
                <xdr:colOff>64</xdr:colOff>
                <xdr:row>116</xdr:row>
                <xdr:rowOff>1</xdr:rowOff>
              </xdr:to>
            </anchor>
          </commentPr>
        </mc:Choice>
        <mc:Fallback/>
      </mc:AlternateContent>
    </comment>
    <comment ref="F1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114</xdr:row>
                <xdr:rowOff>7</xdr:rowOff>
              </xdr:from>
              <xdr:to>
                <xdr:col>7</xdr:col>
                <xdr:colOff>64</xdr:colOff>
                <xdr:row>117</xdr:row>
                <xdr:rowOff>1</xdr:rowOff>
              </xdr:to>
            </anchor>
          </commentPr>
        </mc:Choice>
        <mc:Fallback/>
      </mc:AlternateContent>
    </comment>
    <comment ref="F1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115</xdr:row>
                <xdr:rowOff>7</xdr:rowOff>
              </xdr:from>
              <xdr:to>
                <xdr:col>7</xdr:col>
                <xdr:colOff>64</xdr:colOff>
                <xdr:row>118</xdr:row>
                <xdr:rowOff>1</xdr:rowOff>
              </xdr:to>
            </anchor>
          </commentPr>
        </mc:Choice>
        <mc:Fallback/>
      </mc:AlternateContent>
    </comment>
    <comment ref="F1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116</xdr:row>
                <xdr:rowOff>7</xdr:rowOff>
              </xdr:from>
              <xdr:to>
                <xdr:col>7</xdr:col>
                <xdr:colOff>64</xdr:colOff>
                <xdr:row>119</xdr:row>
                <xdr:rowOff>1</xdr:rowOff>
              </xdr:to>
            </anchor>
          </commentPr>
        </mc:Choice>
        <mc:Fallback/>
      </mc:AlternateContent>
    </comment>
    <comment ref="F1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117</xdr:row>
                <xdr:rowOff>7</xdr:rowOff>
              </xdr:from>
              <xdr:to>
                <xdr:col>7</xdr:col>
                <xdr:colOff>64</xdr:colOff>
                <xdr:row>120</xdr:row>
                <xdr:rowOff>1</xdr:rowOff>
              </xdr:to>
            </anchor>
          </commentPr>
        </mc:Choice>
        <mc:Fallback/>
      </mc:AlternateContent>
    </comment>
    <comment ref="F1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118</xdr:row>
                <xdr:rowOff>7</xdr:rowOff>
              </xdr:from>
              <xdr:to>
                <xdr:col>7</xdr:col>
                <xdr:colOff>64</xdr:colOff>
                <xdr:row>121</xdr:row>
                <xdr:rowOff>1</xdr:rowOff>
              </xdr:to>
            </anchor>
          </commentPr>
        </mc:Choice>
        <mc:Fallback/>
      </mc:AlternateContent>
    </comment>
    <comment ref="F1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119</xdr:row>
                <xdr:rowOff>7</xdr:rowOff>
              </xdr:from>
              <xdr:to>
                <xdr:col>7</xdr:col>
                <xdr:colOff>64</xdr:colOff>
                <xdr:row>122</xdr:row>
                <xdr:rowOff>1</xdr:rowOff>
              </xdr:to>
            </anchor>
          </commentPr>
        </mc:Choice>
        <mc:Fallback/>
      </mc:AlternateContent>
    </comment>
    <comment ref="F1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120</xdr:row>
                <xdr:rowOff>7</xdr:rowOff>
              </xdr:from>
              <xdr:to>
                <xdr:col>7</xdr:col>
                <xdr:colOff>64</xdr:colOff>
                <xdr:row>123</xdr:row>
                <xdr:rowOff>1</xdr:rowOff>
              </xdr:to>
            </anchor>
          </commentPr>
        </mc:Choice>
        <mc:Fallback/>
      </mc:AlternateContent>
    </comment>
    <comment ref="F1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121</xdr:row>
                <xdr:rowOff>7</xdr:rowOff>
              </xdr:from>
              <xdr:to>
                <xdr:col>7</xdr:col>
                <xdr:colOff>64</xdr:colOff>
                <xdr:row>124</xdr:row>
                <xdr:rowOff>1</xdr:rowOff>
              </xdr:to>
            </anchor>
          </commentPr>
        </mc:Choice>
        <mc:Fallback/>
      </mc:AlternateContent>
    </comment>
    <comment ref="F1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122</xdr:row>
                <xdr:rowOff>7</xdr:rowOff>
              </xdr:from>
              <xdr:to>
                <xdr:col>7</xdr:col>
                <xdr:colOff>64</xdr:colOff>
                <xdr:row>125</xdr:row>
                <xdr:rowOff>1</xdr:rowOff>
              </xdr:to>
            </anchor>
          </commentPr>
        </mc:Choice>
        <mc:Fallback/>
      </mc:AlternateContent>
    </comment>
    <comment ref="F1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123</xdr:row>
                <xdr:rowOff>7</xdr:rowOff>
              </xdr:from>
              <xdr:to>
                <xdr:col>7</xdr:col>
                <xdr:colOff>64</xdr:colOff>
                <xdr:row>126</xdr:row>
                <xdr:rowOff>1</xdr:rowOff>
              </xdr:to>
            </anchor>
          </commentPr>
        </mc:Choice>
        <mc:Fallback/>
      </mc:AlternateContent>
    </comment>
    <comment ref="F1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124</xdr:row>
                <xdr:rowOff>7</xdr:rowOff>
              </xdr:from>
              <xdr:to>
                <xdr:col>7</xdr:col>
                <xdr:colOff>64</xdr:colOff>
                <xdr:row>127</xdr:row>
                <xdr:rowOff>1</xdr:rowOff>
              </xdr:to>
            </anchor>
          </commentPr>
        </mc:Choice>
        <mc:Fallback/>
      </mc:AlternateContent>
    </comment>
    <comment ref="F1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125</xdr:row>
                <xdr:rowOff>7</xdr:rowOff>
              </xdr:from>
              <xdr:to>
                <xdr:col>7</xdr:col>
                <xdr:colOff>64</xdr:colOff>
                <xdr:row>128</xdr:row>
                <xdr:rowOff>1</xdr:rowOff>
              </xdr:to>
            </anchor>
          </commentPr>
        </mc:Choice>
        <mc:Fallback/>
      </mc:AlternateContent>
    </comment>
    <comment ref="F1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126</xdr:row>
                <xdr:rowOff>7</xdr:rowOff>
              </xdr:from>
              <xdr:to>
                <xdr:col>7</xdr:col>
                <xdr:colOff>64</xdr:colOff>
                <xdr:row>129</xdr:row>
                <xdr:rowOff>1</xdr:rowOff>
              </xdr:to>
            </anchor>
          </commentPr>
        </mc:Choice>
        <mc:Fallback/>
      </mc:AlternateContent>
    </comment>
    <comment ref="F1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127</xdr:row>
                <xdr:rowOff>7</xdr:rowOff>
              </xdr:from>
              <xdr:to>
                <xdr:col>7</xdr:col>
                <xdr:colOff>64</xdr:colOff>
                <xdr:row>130</xdr:row>
                <xdr:rowOff>1</xdr:rowOff>
              </xdr:to>
            </anchor>
          </commentPr>
        </mc:Choice>
        <mc:Fallback/>
      </mc:AlternateContent>
    </comment>
    <comment ref="F1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128</xdr:row>
                <xdr:rowOff>7</xdr:rowOff>
              </xdr:from>
              <xdr:to>
                <xdr:col>7</xdr:col>
                <xdr:colOff>64</xdr:colOff>
                <xdr:row>131</xdr:row>
                <xdr:rowOff>1</xdr:rowOff>
              </xdr:to>
            </anchor>
          </commentPr>
        </mc:Choice>
        <mc:Fallback/>
      </mc:AlternateContent>
    </comment>
    <comment ref="F1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129</xdr:row>
                <xdr:rowOff>7</xdr:rowOff>
              </xdr:from>
              <xdr:to>
                <xdr:col>7</xdr:col>
                <xdr:colOff>64</xdr:colOff>
                <xdr:row>132</xdr:row>
                <xdr:rowOff>1</xdr:rowOff>
              </xdr:to>
            </anchor>
          </commentPr>
        </mc:Choice>
        <mc:Fallback/>
      </mc:AlternateContent>
    </comment>
    <comment ref="F1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130</xdr:row>
                <xdr:rowOff>7</xdr:rowOff>
              </xdr:from>
              <xdr:to>
                <xdr:col>7</xdr:col>
                <xdr:colOff>64</xdr:colOff>
                <xdr:row>133</xdr:row>
                <xdr:rowOff>1</xdr:rowOff>
              </xdr:to>
            </anchor>
          </commentPr>
        </mc:Choice>
        <mc:Fallback/>
      </mc:AlternateContent>
    </comment>
    <comment ref="F1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131</xdr:row>
                <xdr:rowOff>7</xdr:rowOff>
              </xdr:from>
              <xdr:to>
                <xdr:col>7</xdr:col>
                <xdr:colOff>64</xdr:colOff>
                <xdr:row>134</xdr:row>
                <xdr:rowOff>1</xdr:rowOff>
              </xdr:to>
            </anchor>
          </commentPr>
        </mc:Choice>
        <mc:Fallback/>
      </mc:AlternateContent>
    </comment>
    <comment ref="F1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132</xdr:row>
                <xdr:rowOff>7</xdr:rowOff>
              </xdr:from>
              <xdr:to>
                <xdr:col>7</xdr:col>
                <xdr:colOff>64</xdr:colOff>
                <xdr:row>135</xdr:row>
                <xdr:rowOff>1</xdr:rowOff>
              </xdr:to>
            </anchor>
          </commentPr>
        </mc:Choice>
        <mc:Fallback/>
      </mc:AlternateContent>
    </comment>
    <comment ref="F1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133</xdr:row>
                <xdr:rowOff>7</xdr:rowOff>
              </xdr:from>
              <xdr:to>
                <xdr:col>7</xdr:col>
                <xdr:colOff>64</xdr:colOff>
                <xdr:row>136</xdr:row>
                <xdr:rowOff>1</xdr:rowOff>
              </xdr:to>
            </anchor>
          </commentPr>
        </mc:Choice>
        <mc:Fallback/>
      </mc:AlternateContent>
    </comment>
    <comment ref="F1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134</xdr:row>
                <xdr:rowOff>7</xdr:rowOff>
              </xdr:from>
              <xdr:to>
                <xdr:col>7</xdr:col>
                <xdr:colOff>64</xdr:colOff>
                <xdr:row>137</xdr:row>
                <xdr:rowOff>1</xdr:rowOff>
              </xdr:to>
            </anchor>
          </commentPr>
        </mc:Choice>
        <mc:Fallback/>
      </mc:AlternateContent>
    </comment>
    <comment ref="F1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135</xdr:row>
                <xdr:rowOff>7</xdr:rowOff>
              </xdr:from>
              <xdr:to>
                <xdr:col>7</xdr:col>
                <xdr:colOff>64</xdr:colOff>
                <xdr:row>138</xdr:row>
                <xdr:rowOff>1</xdr:rowOff>
              </xdr:to>
            </anchor>
          </commentPr>
        </mc:Choice>
        <mc:Fallback/>
      </mc:AlternateContent>
    </comment>
    <comment ref="F1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136</xdr:row>
                <xdr:rowOff>7</xdr:rowOff>
              </xdr:from>
              <xdr:to>
                <xdr:col>7</xdr:col>
                <xdr:colOff>64</xdr:colOff>
                <xdr:row>139</xdr:row>
                <xdr:rowOff>1</xdr:rowOff>
              </xdr:to>
            </anchor>
          </commentPr>
        </mc:Choice>
        <mc:Fallback/>
      </mc:AlternateContent>
    </comment>
    <comment ref="F1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137</xdr:row>
                <xdr:rowOff>7</xdr:rowOff>
              </xdr:from>
              <xdr:to>
                <xdr:col>7</xdr:col>
                <xdr:colOff>64</xdr:colOff>
                <xdr:row>140</xdr:row>
                <xdr:rowOff>1</xdr:rowOff>
              </xdr:to>
            </anchor>
          </commentPr>
        </mc:Choice>
        <mc:Fallback/>
      </mc:AlternateContent>
    </comment>
    <comment ref="F1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138</xdr:row>
                <xdr:rowOff>7</xdr:rowOff>
              </xdr:from>
              <xdr:to>
                <xdr:col>7</xdr:col>
                <xdr:colOff>64</xdr:colOff>
                <xdr:row>141</xdr:row>
                <xdr:rowOff>1</xdr:rowOff>
              </xdr:to>
            </anchor>
          </commentPr>
        </mc:Choice>
        <mc:Fallback/>
      </mc:AlternateContent>
    </comment>
    <comment ref="F1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139</xdr:row>
                <xdr:rowOff>7</xdr:rowOff>
              </xdr:from>
              <xdr:to>
                <xdr:col>7</xdr:col>
                <xdr:colOff>64</xdr:colOff>
                <xdr:row>142</xdr:row>
                <xdr:rowOff>1</xdr:rowOff>
              </xdr:to>
            </anchor>
          </commentPr>
        </mc:Choice>
        <mc:Fallback/>
      </mc:AlternateContent>
    </comment>
    <comment ref="F1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140</xdr:row>
                <xdr:rowOff>7</xdr:rowOff>
              </xdr:from>
              <xdr:to>
                <xdr:col>7</xdr:col>
                <xdr:colOff>64</xdr:colOff>
                <xdr:row>143</xdr:row>
                <xdr:rowOff>1</xdr:rowOff>
              </xdr:to>
            </anchor>
          </commentPr>
        </mc:Choice>
        <mc:Fallback/>
      </mc:AlternateContent>
    </comment>
    <comment ref="F1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141</xdr:row>
                <xdr:rowOff>7</xdr:rowOff>
              </xdr:from>
              <xdr:to>
                <xdr:col>7</xdr:col>
                <xdr:colOff>64</xdr:colOff>
                <xdr:row>144</xdr:row>
                <xdr:rowOff>1</xdr:rowOff>
              </xdr:to>
            </anchor>
          </commentPr>
        </mc:Choice>
        <mc:Fallback/>
      </mc:AlternateContent>
    </comment>
    <comment ref="F1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142</xdr:row>
                <xdr:rowOff>7</xdr:rowOff>
              </xdr:from>
              <xdr:to>
                <xdr:col>7</xdr:col>
                <xdr:colOff>64</xdr:colOff>
                <xdr:row>145</xdr:row>
                <xdr:rowOff>1</xdr:rowOff>
              </xdr:to>
            </anchor>
          </commentPr>
        </mc:Choice>
        <mc:Fallback/>
      </mc:AlternateContent>
    </comment>
    <comment ref="F1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143</xdr:row>
                <xdr:rowOff>7</xdr:rowOff>
              </xdr:from>
              <xdr:to>
                <xdr:col>7</xdr:col>
                <xdr:colOff>64</xdr:colOff>
                <xdr:row>146</xdr:row>
                <xdr:rowOff>1</xdr:rowOff>
              </xdr:to>
            </anchor>
          </commentPr>
        </mc:Choice>
        <mc:Fallback/>
      </mc:AlternateContent>
    </comment>
    <comment ref="F1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144</xdr:row>
                <xdr:rowOff>7</xdr:rowOff>
              </xdr:from>
              <xdr:to>
                <xdr:col>7</xdr:col>
                <xdr:colOff>64</xdr:colOff>
                <xdr:row>147</xdr:row>
                <xdr:rowOff>1</xdr:rowOff>
              </xdr:to>
            </anchor>
          </commentPr>
        </mc:Choice>
        <mc:Fallback/>
      </mc:AlternateContent>
    </comment>
    <comment ref="F1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145</xdr:row>
                <xdr:rowOff>7</xdr:rowOff>
              </xdr:from>
              <xdr:to>
                <xdr:col>7</xdr:col>
                <xdr:colOff>64</xdr:colOff>
                <xdr:row>148</xdr:row>
                <xdr:rowOff>1</xdr:rowOff>
              </xdr:to>
            </anchor>
          </commentPr>
        </mc:Choice>
        <mc:Fallback/>
      </mc:AlternateContent>
    </comment>
    <comment ref="F1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146</xdr:row>
                <xdr:rowOff>7</xdr:rowOff>
              </xdr:from>
              <xdr:to>
                <xdr:col>7</xdr:col>
                <xdr:colOff>64</xdr:colOff>
                <xdr:row>149</xdr:row>
                <xdr:rowOff>1</xdr:rowOff>
              </xdr:to>
            </anchor>
          </commentPr>
        </mc:Choice>
        <mc:Fallback/>
      </mc:AlternateContent>
    </comment>
    <comment ref="F1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147</xdr:row>
                <xdr:rowOff>7</xdr:rowOff>
              </xdr:from>
              <xdr:to>
                <xdr:col>7</xdr:col>
                <xdr:colOff>64</xdr:colOff>
                <xdr:row>150</xdr:row>
                <xdr:rowOff>1</xdr:rowOff>
              </xdr:to>
            </anchor>
          </commentPr>
        </mc:Choice>
        <mc:Fallback/>
      </mc:AlternateContent>
    </comment>
    <comment ref="F1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148</xdr:row>
                <xdr:rowOff>7</xdr:rowOff>
              </xdr:from>
              <xdr:to>
                <xdr:col>7</xdr:col>
                <xdr:colOff>64</xdr:colOff>
                <xdr:row>151</xdr:row>
                <xdr:rowOff>1</xdr:rowOff>
              </xdr:to>
            </anchor>
          </commentPr>
        </mc:Choice>
        <mc:Fallback/>
      </mc:AlternateContent>
    </comment>
    <comment ref="F1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149</xdr:row>
                <xdr:rowOff>7</xdr:rowOff>
              </xdr:from>
              <xdr:to>
                <xdr:col>7</xdr:col>
                <xdr:colOff>64</xdr:colOff>
                <xdr:row>152</xdr:row>
                <xdr:rowOff>1</xdr:rowOff>
              </xdr:to>
            </anchor>
          </commentPr>
        </mc:Choice>
        <mc:Fallback/>
      </mc:AlternateContent>
    </comment>
    <comment ref="F1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150</xdr:row>
                <xdr:rowOff>7</xdr:rowOff>
              </xdr:from>
              <xdr:to>
                <xdr:col>7</xdr:col>
                <xdr:colOff>64</xdr:colOff>
                <xdr:row>153</xdr:row>
                <xdr:rowOff>1</xdr:rowOff>
              </xdr:to>
            </anchor>
          </commentPr>
        </mc:Choice>
        <mc:Fallback/>
      </mc:AlternateContent>
    </comment>
    <comment ref="F1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151</xdr:row>
                <xdr:rowOff>7</xdr:rowOff>
              </xdr:from>
              <xdr:to>
                <xdr:col>7</xdr:col>
                <xdr:colOff>64</xdr:colOff>
                <xdr:row>154</xdr:row>
                <xdr:rowOff>1</xdr:rowOff>
              </xdr:to>
            </anchor>
          </commentPr>
        </mc:Choice>
        <mc:Fallback/>
      </mc:AlternateContent>
    </comment>
    <comment ref="F1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152</xdr:row>
                <xdr:rowOff>7</xdr:rowOff>
              </xdr:from>
              <xdr:to>
                <xdr:col>7</xdr:col>
                <xdr:colOff>64</xdr:colOff>
                <xdr:row>155</xdr:row>
                <xdr:rowOff>1</xdr:rowOff>
              </xdr:to>
            </anchor>
          </commentPr>
        </mc:Choice>
        <mc:Fallback/>
      </mc:AlternateContent>
    </comment>
    <comment ref="F1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153</xdr:row>
                <xdr:rowOff>7</xdr:rowOff>
              </xdr:from>
              <xdr:to>
                <xdr:col>7</xdr:col>
                <xdr:colOff>64</xdr:colOff>
                <xdr:row>156</xdr:row>
                <xdr:rowOff>1</xdr:rowOff>
              </xdr:to>
            </anchor>
          </commentPr>
        </mc:Choice>
        <mc:Fallback/>
      </mc:AlternateContent>
    </comment>
    <comment ref="F1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154</xdr:row>
                <xdr:rowOff>7</xdr:rowOff>
              </xdr:from>
              <xdr:to>
                <xdr:col>7</xdr:col>
                <xdr:colOff>64</xdr:colOff>
                <xdr:row>157</xdr:row>
                <xdr:rowOff>1</xdr:rowOff>
              </xdr:to>
            </anchor>
          </commentPr>
        </mc:Choice>
        <mc:Fallback/>
      </mc:AlternateContent>
    </comment>
    <comment ref="F1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155</xdr:row>
                <xdr:rowOff>7</xdr:rowOff>
              </xdr:from>
              <xdr:to>
                <xdr:col>7</xdr:col>
                <xdr:colOff>64</xdr:colOff>
                <xdr:row>158</xdr:row>
                <xdr:rowOff>1</xdr:rowOff>
              </xdr:to>
            </anchor>
          </commentPr>
        </mc:Choice>
        <mc:Fallback/>
      </mc:AlternateContent>
    </comment>
    <comment ref="F1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156</xdr:row>
                <xdr:rowOff>7</xdr:rowOff>
              </xdr:from>
              <xdr:to>
                <xdr:col>7</xdr:col>
                <xdr:colOff>64</xdr:colOff>
                <xdr:row>159</xdr:row>
                <xdr:rowOff>1</xdr:rowOff>
              </xdr:to>
            </anchor>
          </commentPr>
        </mc:Choice>
        <mc:Fallback/>
      </mc:AlternateContent>
    </comment>
    <comment ref="F1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157</xdr:row>
                <xdr:rowOff>7</xdr:rowOff>
              </xdr:from>
              <xdr:to>
                <xdr:col>7</xdr:col>
                <xdr:colOff>64</xdr:colOff>
                <xdr:row>160</xdr:row>
                <xdr:rowOff>1</xdr:rowOff>
              </xdr:to>
            </anchor>
          </commentPr>
        </mc:Choice>
        <mc:Fallback/>
      </mc:AlternateContent>
    </comment>
    <comment ref="F1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158</xdr:row>
                <xdr:rowOff>7</xdr:rowOff>
              </xdr:from>
              <xdr:to>
                <xdr:col>7</xdr:col>
                <xdr:colOff>64</xdr:colOff>
                <xdr:row>161</xdr:row>
                <xdr:rowOff>1</xdr:rowOff>
              </xdr:to>
            </anchor>
          </commentPr>
        </mc:Choice>
        <mc:Fallback/>
      </mc:AlternateContent>
    </comment>
    <comment ref="F1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159</xdr:row>
                <xdr:rowOff>7</xdr:rowOff>
              </xdr:from>
              <xdr:to>
                <xdr:col>7</xdr:col>
                <xdr:colOff>64</xdr:colOff>
                <xdr:row>162</xdr:row>
                <xdr:rowOff>1</xdr:rowOff>
              </xdr:to>
            </anchor>
          </commentPr>
        </mc:Choice>
        <mc:Fallback/>
      </mc:AlternateContent>
    </comment>
    <comment ref="F1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160</xdr:row>
                <xdr:rowOff>7</xdr:rowOff>
              </xdr:from>
              <xdr:to>
                <xdr:col>7</xdr:col>
                <xdr:colOff>64</xdr:colOff>
                <xdr:row>163</xdr:row>
                <xdr:rowOff>1</xdr:rowOff>
              </xdr:to>
            </anchor>
          </commentPr>
        </mc:Choice>
        <mc:Fallback/>
      </mc:AlternateContent>
    </comment>
    <comment ref="F1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161</xdr:row>
                <xdr:rowOff>7</xdr:rowOff>
              </xdr:from>
              <xdr:to>
                <xdr:col>7</xdr:col>
                <xdr:colOff>64</xdr:colOff>
                <xdr:row>164</xdr:row>
                <xdr:rowOff>1</xdr:rowOff>
              </xdr:to>
            </anchor>
          </commentPr>
        </mc:Choice>
        <mc:Fallback/>
      </mc:AlternateContent>
    </comment>
    <comment ref="F1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162</xdr:row>
                <xdr:rowOff>7</xdr:rowOff>
              </xdr:from>
              <xdr:to>
                <xdr:col>7</xdr:col>
                <xdr:colOff>64</xdr:colOff>
                <xdr:row>165</xdr:row>
                <xdr:rowOff>1</xdr:rowOff>
              </xdr:to>
            </anchor>
          </commentPr>
        </mc:Choice>
        <mc:Fallback/>
      </mc:AlternateContent>
    </comment>
    <comment ref="F1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163</xdr:row>
                <xdr:rowOff>7</xdr:rowOff>
              </xdr:from>
              <xdr:to>
                <xdr:col>7</xdr:col>
                <xdr:colOff>64</xdr:colOff>
                <xdr:row>166</xdr:row>
                <xdr:rowOff>1</xdr:rowOff>
              </xdr:to>
            </anchor>
          </commentPr>
        </mc:Choice>
        <mc:Fallback/>
      </mc:AlternateContent>
    </comment>
    <comment ref="F1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164</xdr:row>
                <xdr:rowOff>7</xdr:rowOff>
              </xdr:from>
              <xdr:to>
                <xdr:col>7</xdr:col>
                <xdr:colOff>64</xdr:colOff>
                <xdr:row>167</xdr:row>
                <xdr:rowOff>1</xdr:rowOff>
              </xdr:to>
            </anchor>
          </commentPr>
        </mc:Choice>
        <mc:Fallback/>
      </mc:AlternateContent>
    </comment>
    <comment ref="F1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165</xdr:row>
                <xdr:rowOff>7</xdr:rowOff>
              </xdr:from>
              <xdr:to>
                <xdr:col>7</xdr:col>
                <xdr:colOff>64</xdr:colOff>
                <xdr:row>168</xdr:row>
                <xdr:rowOff>1</xdr:rowOff>
              </xdr:to>
            </anchor>
          </commentPr>
        </mc:Choice>
        <mc:Fallback/>
      </mc:AlternateContent>
    </comment>
    <comment ref="F1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166</xdr:row>
                <xdr:rowOff>7</xdr:rowOff>
              </xdr:from>
              <xdr:to>
                <xdr:col>7</xdr:col>
                <xdr:colOff>64</xdr:colOff>
                <xdr:row>169</xdr:row>
                <xdr:rowOff>1</xdr:rowOff>
              </xdr:to>
            </anchor>
          </commentPr>
        </mc:Choice>
        <mc:Fallback/>
      </mc:AlternateContent>
    </comment>
    <comment ref="F1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167</xdr:row>
                <xdr:rowOff>7</xdr:rowOff>
              </xdr:from>
              <xdr:to>
                <xdr:col>7</xdr:col>
                <xdr:colOff>64</xdr:colOff>
                <xdr:row>170</xdr:row>
                <xdr:rowOff>1</xdr:rowOff>
              </xdr:to>
            </anchor>
          </commentPr>
        </mc:Choice>
        <mc:Fallback/>
      </mc:AlternateContent>
    </comment>
    <comment ref="F1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168</xdr:row>
                <xdr:rowOff>7</xdr:rowOff>
              </xdr:from>
              <xdr:to>
                <xdr:col>7</xdr:col>
                <xdr:colOff>64</xdr:colOff>
                <xdr:row>171</xdr:row>
                <xdr:rowOff>1</xdr:rowOff>
              </xdr:to>
            </anchor>
          </commentPr>
        </mc:Choice>
        <mc:Fallback/>
      </mc:AlternateContent>
    </comment>
    <comment ref="F1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169</xdr:row>
                <xdr:rowOff>7</xdr:rowOff>
              </xdr:from>
              <xdr:to>
                <xdr:col>7</xdr:col>
                <xdr:colOff>64</xdr:colOff>
                <xdr:row>172</xdr:row>
                <xdr:rowOff>1</xdr:rowOff>
              </xdr:to>
            </anchor>
          </commentPr>
        </mc:Choice>
        <mc:Fallback/>
      </mc:AlternateContent>
    </comment>
    <comment ref="F1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170</xdr:row>
                <xdr:rowOff>7</xdr:rowOff>
              </xdr:from>
              <xdr:to>
                <xdr:col>7</xdr:col>
                <xdr:colOff>64</xdr:colOff>
                <xdr:row>173</xdr:row>
                <xdr:rowOff>1</xdr:rowOff>
              </xdr:to>
            </anchor>
          </commentPr>
        </mc:Choice>
        <mc:Fallback/>
      </mc:AlternateContent>
    </comment>
    <comment ref="F1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171</xdr:row>
                <xdr:rowOff>7</xdr:rowOff>
              </xdr:from>
              <xdr:to>
                <xdr:col>7</xdr:col>
                <xdr:colOff>64</xdr:colOff>
                <xdr:row>174</xdr:row>
                <xdr:rowOff>1</xdr:rowOff>
              </xdr:to>
            </anchor>
          </commentPr>
        </mc:Choice>
        <mc:Fallback/>
      </mc:AlternateContent>
    </comment>
    <comment ref="F1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172</xdr:row>
                <xdr:rowOff>7</xdr:rowOff>
              </xdr:from>
              <xdr:to>
                <xdr:col>7</xdr:col>
                <xdr:colOff>64</xdr:colOff>
                <xdr:row>175</xdr:row>
                <xdr:rowOff>1</xdr:rowOff>
              </xdr:to>
            </anchor>
          </commentPr>
        </mc:Choice>
        <mc:Fallback/>
      </mc:AlternateContent>
    </comment>
    <comment ref="F1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173</xdr:row>
                <xdr:rowOff>7</xdr:rowOff>
              </xdr:from>
              <xdr:to>
                <xdr:col>7</xdr:col>
                <xdr:colOff>64</xdr:colOff>
                <xdr:row>176</xdr:row>
                <xdr:rowOff>1</xdr:rowOff>
              </xdr:to>
            </anchor>
          </commentPr>
        </mc:Choice>
        <mc:Fallback/>
      </mc:AlternateContent>
    </comment>
    <comment ref="F1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174</xdr:row>
                <xdr:rowOff>7</xdr:rowOff>
              </xdr:from>
              <xdr:to>
                <xdr:col>7</xdr:col>
                <xdr:colOff>64</xdr:colOff>
                <xdr:row>177</xdr:row>
                <xdr:rowOff>1</xdr:rowOff>
              </xdr:to>
            </anchor>
          </commentPr>
        </mc:Choice>
        <mc:Fallback/>
      </mc:AlternateContent>
    </comment>
    <comment ref="F1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175</xdr:row>
                <xdr:rowOff>7</xdr:rowOff>
              </xdr:from>
              <xdr:to>
                <xdr:col>7</xdr:col>
                <xdr:colOff>64</xdr:colOff>
                <xdr:row>178</xdr:row>
                <xdr:rowOff>1</xdr:rowOff>
              </xdr:to>
            </anchor>
          </commentPr>
        </mc:Choice>
        <mc:Fallback/>
      </mc:AlternateContent>
    </comment>
    <comment ref="F1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176</xdr:row>
                <xdr:rowOff>7</xdr:rowOff>
              </xdr:from>
              <xdr:to>
                <xdr:col>7</xdr:col>
                <xdr:colOff>64</xdr:colOff>
                <xdr:row>179</xdr:row>
                <xdr:rowOff>1</xdr:rowOff>
              </xdr:to>
            </anchor>
          </commentPr>
        </mc:Choice>
        <mc:Fallback/>
      </mc:AlternateContent>
    </comment>
    <comment ref="F1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177</xdr:row>
                <xdr:rowOff>7</xdr:rowOff>
              </xdr:from>
              <xdr:to>
                <xdr:col>7</xdr:col>
                <xdr:colOff>64</xdr:colOff>
                <xdr:row>180</xdr:row>
                <xdr:rowOff>1</xdr:rowOff>
              </xdr:to>
            </anchor>
          </commentPr>
        </mc:Choice>
        <mc:Fallback/>
      </mc:AlternateContent>
    </comment>
    <comment ref="F1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178</xdr:row>
                <xdr:rowOff>7</xdr:rowOff>
              </xdr:from>
              <xdr:to>
                <xdr:col>7</xdr:col>
                <xdr:colOff>64</xdr:colOff>
                <xdr:row>181</xdr:row>
                <xdr:rowOff>1</xdr:rowOff>
              </xdr:to>
            </anchor>
          </commentPr>
        </mc:Choice>
        <mc:Fallback/>
      </mc:AlternateContent>
    </comment>
    <comment ref="F1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179</xdr:row>
                <xdr:rowOff>7</xdr:rowOff>
              </xdr:from>
              <xdr:to>
                <xdr:col>7</xdr:col>
                <xdr:colOff>64</xdr:colOff>
                <xdr:row>182</xdr:row>
                <xdr:rowOff>1</xdr:rowOff>
              </xdr:to>
            </anchor>
          </commentPr>
        </mc:Choice>
        <mc:Fallback/>
      </mc:AlternateContent>
    </comment>
    <comment ref="F1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180</xdr:row>
                <xdr:rowOff>7</xdr:rowOff>
              </xdr:from>
              <xdr:to>
                <xdr:col>7</xdr:col>
                <xdr:colOff>64</xdr:colOff>
                <xdr:row>183</xdr:row>
                <xdr:rowOff>1</xdr:rowOff>
              </xdr:to>
            </anchor>
          </commentPr>
        </mc:Choice>
        <mc:Fallback/>
      </mc:AlternateContent>
    </comment>
    <comment ref="F1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181</xdr:row>
                <xdr:rowOff>7</xdr:rowOff>
              </xdr:from>
              <xdr:to>
                <xdr:col>7</xdr:col>
                <xdr:colOff>64</xdr:colOff>
                <xdr:row>184</xdr:row>
                <xdr:rowOff>1</xdr:rowOff>
              </xdr:to>
            </anchor>
          </commentPr>
        </mc:Choice>
        <mc:Fallback/>
      </mc:AlternateContent>
    </comment>
    <comment ref="F1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182</xdr:row>
                <xdr:rowOff>7</xdr:rowOff>
              </xdr:from>
              <xdr:to>
                <xdr:col>7</xdr:col>
                <xdr:colOff>64</xdr:colOff>
                <xdr:row>185</xdr:row>
                <xdr:rowOff>1</xdr:rowOff>
              </xdr:to>
            </anchor>
          </commentPr>
        </mc:Choice>
        <mc:Fallback/>
      </mc:AlternateContent>
    </comment>
    <comment ref="F1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183</xdr:row>
                <xdr:rowOff>7</xdr:rowOff>
              </xdr:from>
              <xdr:to>
                <xdr:col>7</xdr:col>
                <xdr:colOff>64</xdr:colOff>
                <xdr:row>186</xdr:row>
                <xdr:rowOff>1</xdr:rowOff>
              </xdr:to>
            </anchor>
          </commentPr>
        </mc:Choice>
        <mc:Fallback/>
      </mc:AlternateContent>
    </comment>
    <comment ref="F1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184</xdr:row>
                <xdr:rowOff>7</xdr:rowOff>
              </xdr:from>
              <xdr:to>
                <xdr:col>7</xdr:col>
                <xdr:colOff>64</xdr:colOff>
                <xdr:row>187</xdr:row>
                <xdr:rowOff>1</xdr:rowOff>
              </xdr:to>
            </anchor>
          </commentPr>
        </mc:Choice>
        <mc:Fallback/>
      </mc:AlternateContent>
    </comment>
    <comment ref="F1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185</xdr:row>
                <xdr:rowOff>7</xdr:rowOff>
              </xdr:from>
              <xdr:to>
                <xdr:col>7</xdr:col>
                <xdr:colOff>64</xdr:colOff>
                <xdr:row>188</xdr:row>
                <xdr:rowOff>1</xdr:rowOff>
              </xdr:to>
            </anchor>
          </commentPr>
        </mc:Choice>
        <mc:Fallback/>
      </mc:AlternateContent>
    </comment>
    <comment ref="F1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186</xdr:row>
                <xdr:rowOff>7</xdr:rowOff>
              </xdr:from>
              <xdr:to>
                <xdr:col>7</xdr:col>
                <xdr:colOff>64</xdr:colOff>
                <xdr:row>189</xdr:row>
                <xdr:rowOff>1</xdr:rowOff>
              </xdr:to>
            </anchor>
          </commentPr>
        </mc:Choice>
        <mc:Fallback/>
      </mc:AlternateContent>
    </comment>
    <comment ref="F1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187</xdr:row>
                <xdr:rowOff>7</xdr:rowOff>
              </xdr:from>
              <xdr:to>
                <xdr:col>7</xdr:col>
                <xdr:colOff>64</xdr:colOff>
                <xdr:row>190</xdr:row>
                <xdr:rowOff>1</xdr:rowOff>
              </xdr:to>
            </anchor>
          </commentPr>
        </mc:Choice>
        <mc:Fallback/>
      </mc:AlternateContent>
    </comment>
    <comment ref="F1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188</xdr:row>
                <xdr:rowOff>7</xdr:rowOff>
              </xdr:from>
              <xdr:to>
                <xdr:col>7</xdr:col>
                <xdr:colOff>64</xdr:colOff>
                <xdr:row>191</xdr:row>
                <xdr:rowOff>1</xdr:rowOff>
              </xdr:to>
            </anchor>
          </commentPr>
        </mc:Choice>
        <mc:Fallback/>
      </mc:AlternateContent>
    </comment>
    <comment ref="F1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189</xdr:row>
                <xdr:rowOff>7</xdr:rowOff>
              </xdr:from>
              <xdr:to>
                <xdr:col>7</xdr:col>
                <xdr:colOff>64</xdr:colOff>
                <xdr:row>192</xdr:row>
                <xdr:rowOff>1</xdr:rowOff>
              </xdr:to>
            </anchor>
          </commentPr>
        </mc:Choice>
        <mc:Fallback/>
      </mc:AlternateContent>
    </comment>
    <comment ref="F1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190</xdr:row>
                <xdr:rowOff>7</xdr:rowOff>
              </xdr:from>
              <xdr:to>
                <xdr:col>7</xdr:col>
                <xdr:colOff>64</xdr:colOff>
                <xdr:row>193</xdr:row>
                <xdr:rowOff>1</xdr:rowOff>
              </xdr:to>
            </anchor>
          </commentPr>
        </mc:Choice>
        <mc:Fallback/>
      </mc:AlternateContent>
    </comment>
    <comment ref="F1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191</xdr:row>
                <xdr:rowOff>7</xdr:rowOff>
              </xdr:from>
              <xdr:to>
                <xdr:col>7</xdr:col>
                <xdr:colOff>64</xdr:colOff>
                <xdr:row>194</xdr:row>
                <xdr:rowOff>1</xdr:rowOff>
              </xdr:to>
            </anchor>
          </commentPr>
        </mc:Choice>
        <mc:Fallback/>
      </mc:AlternateContent>
    </comment>
    <comment ref="F1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192</xdr:row>
                <xdr:rowOff>7</xdr:rowOff>
              </xdr:from>
              <xdr:to>
                <xdr:col>7</xdr:col>
                <xdr:colOff>64</xdr:colOff>
                <xdr:row>195</xdr:row>
                <xdr:rowOff>1</xdr:rowOff>
              </xdr:to>
            </anchor>
          </commentPr>
        </mc:Choice>
        <mc:Fallback/>
      </mc:AlternateContent>
    </comment>
    <comment ref="F1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193</xdr:row>
                <xdr:rowOff>7</xdr:rowOff>
              </xdr:from>
              <xdr:to>
                <xdr:col>7</xdr:col>
                <xdr:colOff>64</xdr:colOff>
                <xdr:row>196</xdr:row>
                <xdr:rowOff>1</xdr:rowOff>
              </xdr:to>
            </anchor>
          </commentPr>
        </mc:Choice>
        <mc:Fallback/>
      </mc:AlternateContent>
    </comment>
    <comment ref="F1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194</xdr:row>
                <xdr:rowOff>7</xdr:rowOff>
              </xdr:from>
              <xdr:to>
                <xdr:col>7</xdr:col>
                <xdr:colOff>64</xdr:colOff>
                <xdr:row>197</xdr:row>
                <xdr:rowOff>1</xdr:rowOff>
              </xdr:to>
            </anchor>
          </commentPr>
        </mc:Choice>
        <mc:Fallback/>
      </mc:AlternateContent>
    </comment>
    <comment ref="F1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195</xdr:row>
                <xdr:rowOff>7</xdr:rowOff>
              </xdr:from>
              <xdr:to>
                <xdr:col>7</xdr:col>
                <xdr:colOff>64</xdr:colOff>
                <xdr:row>198</xdr:row>
                <xdr:rowOff>1</xdr:rowOff>
              </xdr:to>
            </anchor>
          </commentPr>
        </mc:Choice>
        <mc:Fallback/>
      </mc:AlternateContent>
    </comment>
    <comment ref="F1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196</xdr:row>
                <xdr:rowOff>7</xdr:rowOff>
              </xdr:from>
              <xdr:to>
                <xdr:col>7</xdr:col>
                <xdr:colOff>64</xdr:colOff>
                <xdr:row>199</xdr:row>
                <xdr:rowOff>1</xdr:rowOff>
              </xdr:to>
            </anchor>
          </commentPr>
        </mc:Choice>
        <mc:Fallback/>
      </mc:AlternateContent>
    </comment>
    <comment ref="F1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197</xdr:row>
                <xdr:rowOff>7</xdr:rowOff>
              </xdr:from>
              <xdr:to>
                <xdr:col>7</xdr:col>
                <xdr:colOff>64</xdr:colOff>
                <xdr:row>200</xdr:row>
                <xdr:rowOff>1</xdr:rowOff>
              </xdr:to>
            </anchor>
          </commentPr>
        </mc:Choice>
        <mc:Fallback/>
      </mc:AlternateContent>
    </comment>
    <comment ref="F2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198</xdr:row>
                <xdr:rowOff>7</xdr:rowOff>
              </xdr:from>
              <xdr:to>
                <xdr:col>7</xdr:col>
                <xdr:colOff>64</xdr:colOff>
                <xdr:row>201</xdr:row>
                <xdr:rowOff>1</xdr:rowOff>
              </xdr:to>
            </anchor>
          </commentPr>
        </mc:Choice>
        <mc:Fallback/>
      </mc:AlternateContent>
    </comment>
    <comment ref="F2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199</xdr:row>
                <xdr:rowOff>7</xdr:rowOff>
              </xdr:from>
              <xdr:to>
                <xdr:col>7</xdr:col>
                <xdr:colOff>50</xdr:colOff>
                <xdr:row>202</xdr:row>
                <xdr:rowOff>3</xdr:rowOff>
              </xdr:to>
            </anchor>
          </commentPr>
        </mc:Choice>
        <mc:Fallback/>
      </mc:AlternateContent>
    </comment>
    <comment ref="F2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200</xdr:row>
                <xdr:rowOff>7</xdr:rowOff>
              </xdr:from>
              <xdr:to>
                <xdr:col>7</xdr:col>
                <xdr:colOff>50</xdr:colOff>
                <xdr:row>203</xdr:row>
                <xdr:rowOff>3</xdr:rowOff>
              </xdr:to>
            </anchor>
          </commentPr>
        </mc:Choice>
        <mc:Fallback/>
      </mc:AlternateContent>
    </comment>
    <comment ref="F2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201</xdr:row>
                <xdr:rowOff>7</xdr:rowOff>
              </xdr:from>
              <xdr:to>
                <xdr:col>7</xdr:col>
                <xdr:colOff>50</xdr:colOff>
                <xdr:row>204</xdr:row>
                <xdr:rowOff>3</xdr:rowOff>
              </xdr:to>
            </anchor>
          </commentPr>
        </mc:Choice>
        <mc:Fallback/>
      </mc:AlternateContent>
    </comment>
    <comment ref="F2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202</xdr:row>
                <xdr:rowOff>7</xdr:rowOff>
              </xdr:from>
              <xdr:to>
                <xdr:col>7</xdr:col>
                <xdr:colOff>50</xdr:colOff>
                <xdr:row>205</xdr:row>
                <xdr:rowOff>3</xdr:rowOff>
              </xdr:to>
            </anchor>
          </commentPr>
        </mc:Choice>
        <mc:Fallback/>
      </mc:AlternateContent>
    </comment>
    <comment ref="F2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203</xdr:row>
                <xdr:rowOff>7</xdr:rowOff>
              </xdr:from>
              <xdr:to>
                <xdr:col>7</xdr:col>
                <xdr:colOff>50</xdr:colOff>
                <xdr:row>206</xdr:row>
                <xdr:rowOff>3</xdr:rowOff>
              </xdr:to>
            </anchor>
          </commentPr>
        </mc:Choice>
        <mc:Fallback/>
      </mc:AlternateContent>
    </comment>
    <comment ref="F2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204</xdr:row>
                <xdr:rowOff>7</xdr:rowOff>
              </xdr:from>
              <xdr:to>
                <xdr:col>7</xdr:col>
                <xdr:colOff>50</xdr:colOff>
                <xdr:row>207</xdr:row>
                <xdr:rowOff>3</xdr:rowOff>
              </xdr:to>
            </anchor>
          </commentPr>
        </mc:Choice>
        <mc:Fallback/>
      </mc:AlternateContent>
    </comment>
    <comment ref="F2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205</xdr:row>
                <xdr:rowOff>7</xdr:rowOff>
              </xdr:from>
              <xdr:to>
                <xdr:col>7</xdr:col>
                <xdr:colOff>50</xdr:colOff>
                <xdr:row>208</xdr:row>
                <xdr:rowOff>3</xdr:rowOff>
              </xdr:to>
            </anchor>
          </commentPr>
        </mc:Choice>
        <mc:Fallback/>
      </mc:AlternateContent>
    </comment>
    <comment ref="F2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206</xdr:row>
                <xdr:rowOff>7</xdr:rowOff>
              </xdr:from>
              <xdr:to>
                <xdr:col>7</xdr:col>
                <xdr:colOff>50</xdr:colOff>
                <xdr:row>209</xdr:row>
                <xdr:rowOff>3</xdr:rowOff>
              </xdr:to>
            </anchor>
          </commentPr>
        </mc:Choice>
        <mc:Fallback/>
      </mc:AlternateContent>
    </comment>
    <comment ref="F2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207</xdr:row>
                <xdr:rowOff>7</xdr:rowOff>
              </xdr:from>
              <xdr:to>
                <xdr:col>7</xdr:col>
                <xdr:colOff>50</xdr:colOff>
                <xdr:row>210</xdr:row>
                <xdr:rowOff>3</xdr:rowOff>
              </xdr:to>
            </anchor>
          </commentPr>
        </mc:Choice>
        <mc:Fallback/>
      </mc:AlternateContent>
    </comment>
    <comment ref="F2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208</xdr:row>
                <xdr:rowOff>7</xdr:rowOff>
              </xdr:from>
              <xdr:to>
                <xdr:col>7</xdr:col>
                <xdr:colOff>50</xdr:colOff>
                <xdr:row>211</xdr:row>
                <xdr:rowOff>3</xdr:rowOff>
              </xdr:to>
            </anchor>
          </commentPr>
        </mc:Choice>
        <mc:Fallback/>
      </mc:AlternateContent>
    </comment>
    <comment ref="F2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209</xdr:row>
                <xdr:rowOff>7</xdr:rowOff>
              </xdr:from>
              <xdr:to>
                <xdr:col>7</xdr:col>
                <xdr:colOff>50</xdr:colOff>
                <xdr:row>212</xdr:row>
                <xdr:rowOff>3</xdr:rowOff>
              </xdr:to>
            </anchor>
          </commentPr>
        </mc:Choice>
        <mc:Fallback/>
      </mc:AlternateContent>
    </comment>
    <comment ref="F2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210</xdr:row>
                <xdr:rowOff>7</xdr:rowOff>
              </xdr:from>
              <xdr:to>
                <xdr:col>7</xdr:col>
                <xdr:colOff>50</xdr:colOff>
                <xdr:row>213</xdr:row>
                <xdr:rowOff>3</xdr:rowOff>
              </xdr:to>
            </anchor>
          </commentPr>
        </mc:Choice>
        <mc:Fallback/>
      </mc:AlternateContent>
    </comment>
    <comment ref="F2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211</xdr:row>
                <xdr:rowOff>7</xdr:rowOff>
              </xdr:from>
              <xdr:to>
                <xdr:col>7</xdr:col>
                <xdr:colOff>50</xdr:colOff>
                <xdr:row>214</xdr:row>
                <xdr:rowOff>3</xdr:rowOff>
              </xdr:to>
            </anchor>
          </commentPr>
        </mc:Choice>
        <mc:Fallback/>
      </mc:AlternateContent>
    </comment>
    <comment ref="F2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212</xdr:row>
                <xdr:rowOff>7</xdr:rowOff>
              </xdr:from>
              <xdr:to>
                <xdr:col>7</xdr:col>
                <xdr:colOff>50</xdr:colOff>
                <xdr:row>215</xdr:row>
                <xdr:rowOff>3</xdr:rowOff>
              </xdr:to>
            </anchor>
          </commentPr>
        </mc:Choice>
        <mc:Fallback/>
      </mc:AlternateContent>
    </comment>
    <comment ref="F2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213</xdr:row>
                <xdr:rowOff>7</xdr:rowOff>
              </xdr:from>
              <xdr:to>
                <xdr:col>7</xdr:col>
                <xdr:colOff>50</xdr:colOff>
                <xdr:row>216</xdr:row>
                <xdr:rowOff>3</xdr:rowOff>
              </xdr:to>
            </anchor>
          </commentPr>
        </mc:Choice>
        <mc:Fallback/>
      </mc:AlternateContent>
    </comment>
    <comment ref="F2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214</xdr:row>
                <xdr:rowOff>7</xdr:rowOff>
              </xdr:from>
              <xdr:to>
                <xdr:col>7</xdr:col>
                <xdr:colOff>50</xdr:colOff>
                <xdr:row>217</xdr:row>
                <xdr:rowOff>3</xdr:rowOff>
              </xdr:to>
            </anchor>
          </commentPr>
        </mc:Choice>
        <mc:Fallback/>
      </mc:AlternateContent>
    </comment>
    <comment ref="F2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215</xdr:row>
                <xdr:rowOff>7</xdr:rowOff>
              </xdr:from>
              <xdr:to>
                <xdr:col>7</xdr:col>
                <xdr:colOff>50</xdr:colOff>
                <xdr:row>218</xdr:row>
                <xdr:rowOff>3</xdr:rowOff>
              </xdr:to>
            </anchor>
          </commentPr>
        </mc:Choice>
        <mc:Fallback/>
      </mc:AlternateContent>
    </comment>
    <comment ref="F2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216</xdr:row>
                <xdr:rowOff>7</xdr:rowOff>
              </xdr:from>
              <xdr:to>
                <xdr:col>7</xdr:col>
                <xdr:colOff>50</xdr:colOff>
                <xdr:row>219</xdr:row>
                <xdr:rowOff>3</xdr:rowOff>
              </xdr:to>
            </anchor>
          </commentPr>
        </mc:Choice>
        <mc:Fallback/>
      </mc:AlternateContent>
    </comment>
    <comment ref="F2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217</xdr:row>
                <xdr:rowOff>7</xdr:rowOff>
              </xdr:from>
              <xdr:to>
                <xdr:col>7</xdr:col>
                <xdr:colOff>50</xdr:colOff>
                <xdr:row>220</xdr:row>
                <xdr:rowOff>3</xdr:rowOff>
              </xdr:to>
            </anchor>
          </commentPr>
        </mc:Choice>
        <mc:Fallback/>
      </mc:AlternateContent>
    </comment>
    <comment ref="F2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218</xdr:row>
                <xdr:rowOff>7</xdr:rowOff>
              </xdr:from>
              <xdr:to>
                <xdr:col>7</xdr:col>
                <xdr:colOff>50</xdr:colOff>
                <xdr:row>221</xdr:row>
                <xdr:rowOff>3</xdr:rowOff>
              </xdr:to>
            </anchor>
          </commentPr>
        </mc:Choice>
        <mc:Fallback/>
      </mc:AlternateContent>
    </comment>
    <comment ref="F2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219</xdr:row>
                <xdr:rowOff>7</xdr:rowOff>
              </xdr:from>
              <xdr:to>
                <xdr:col>7</xdr:col>
                <xdr:colOff>50</xdr:colOff>
                <xdr:row>222</xdr:row>
                <xdr:rowOff>3</xdr:rowOff>
              </xdr:to>
            </anchor>
          </commentPr>
        </mc:Choice>
        <mc:Fallback/>
      </mc:AlternateContent>
    </comment>
    <comment ref="F2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220</xdr:row>
                <xdr:rowOff>7</xdr:rowOff>
              </xdr:from>
              <xdr:to>
                <xdr:col>7</xdr:col>
                <xdr:colOff>50</xdr:colOff>
                <xdr:row>223</xdr:row>
                <xdr:rowOff>3</xdr:rowOff>
              </xdr:to>
            </anchor>
          </commentPr>
        </mc:Choice>
        <mc:Fallback/>
      </mc:AlternateContent>
    </comment>
    <comment ref="F2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221</xdr:row>
                <xdr:rowOff>7</xdr:rowOff>
              </xdr:from>
              <xdr:to>
                <xdr:col>7</xdr:col>
                <xdr:colOff>50</xdr:colOff>
                <xdr:row>224</xdr:row>
                <xdr:rowOff>3</xdr:rowOff>
              </xdr:to>
            </anchor>
          </commentPr>
        </mc:Choice>
        <mc:Fallback/>
      </mc:AlternateContent>
    </comment>
    <comment ref="F2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222</xdr:row>
                <xdr:rowOff>7</xdr:rowOff>
              </xdr:from>
              <xdr:to>
                <xdr:col>7</xdr:col>
                <xdr:colOff>50</xdr:colOff>
                <xdr:row>225</xdr:row>
                <xdr:rowOff>3</xdr:rowOff>
              </xdr:to>
            </anchor>
          </commentPr>
        </mc:Choice>
        <mc:Fallback/>
      </mc:AlternateContent>
    </comment>
    <comment ref="F2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223</xdr:row>
                <xdr:rowOff>7</xdr:rowOff>
              </xdr:from>
              <xdr:to>
                <xdr:col>7</xdr:col>
                <xdr:colOff>50</xdr:colOff>
                <xdr:row>226</xdr:row>
                <xdr:rowOff>3</xdr:rowOff>
              </xdr:to>
            </anchor>
          </commentPr>
        </mc:Choice>
        <mc:Fallback/>
      </mc:AlternateContent>
    </comment>
    <comment ref="F2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224</xdr:row>
                <xdr:rowOff>7</xdr:rowOff>
              </xdr:from>
              <xdr:to>
                <xdr:col>7</xdr:col>
                <xdr:colOff>50</xdr:colOff>
                <xdr:row>227</xdr:row>
                <xdr:rowOff>3</xdr:rowOff>
              </xdr:to>
            </anchor>
          </commentPr>
        </mc:Choice>
        <mc:Fallback/>
      </mc:AlternateContent>
    </comment>
    <comment ref="F2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225</xdr:row>
                <xdr:rowOff>7</xdr:rowOff>
              </xdr:from>
              <xdr:to>
                <xdr:col>7</xdr:col>
                <xdr:colOff>50</xdr:colOff>
                <xdr:row>228</xdr:row>
                <xdr:rowOff>3</xdr:rowOff>
              </xdr:to>
            </anchor>
          </commentPr>
        </mc:Choice>
        <mc:Fallback/>
      </mc:AlternateContent>
    </comment>
    <comment ref="F2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226</xdr:row>
                <xdr:rowOff>7</xdr:rowOff>
              </xdr:from>
              <xdr:to>
                <xdr:col>7</xdr:col>
                <xdr:colOff>50</xdr:colOff>
                <xdr:row>229</xdr:row>
                <xdr:rowOff>3</xdr:rowOff>
              </xdr:to>
            </anchor>
          </commentPr>
        </mc:Choice>
        <mc:Fallback/>
      </mc:AlternateContent>
    </comment>
    <comment ref="F2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227</xdr:row>
                <xdr:rowOff>7</xdr:rowOff>
              </xdr:from>
              <xdr:to>
                <xdr:col>7</xdr:col>
                <xdr:colOff>50</xdr:colOff>
                <xdr:row>230</xdr:row>
                <xdr:rowOff>3</xdr:rowOff>
              </xdr:to>
            </anchor>
          </commentPr>
        </mc:Choice>
        <mc:Fallback/>
      </mc:AlternateContent>
    </comment>
    <comment ref="F2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228</xdr:row>
                <xdr:rowOff>7</xdr:rowOff>
              </xdr:from>
              <xdr:to>
                <xdr:col>7</xdr:col>
                <xdr:colOff>50</xdr:colOff>
                <xdr:row>231</xdr:row>
                <xdr:rowOff>3</xdr:rowOff>
              </xdr:to>
            </anchor>
          </commentPr>
        </mc:Choice>
        <mc:Fallback/>
      </mc:AlternateContent>
    </comment>
    <comment ref="F2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229</xdr:row>
                <xdr:rowOff>7</xdr:rowOff>
              </xdr:from>
              <xdr:to>
                <xdr:col>7</xdr:col>
                <xdr:colOff>50</xdr:colOff>
                <xdr:row>232</xdr:row>
                <xdr:rowOff>3</xdr:rowOff>
              </xdr:to>
            </anchor>
          </commentPr>
        </mc:Choice>
        <mc:Fallback/>
      </mc:AlternateContent>
    </comment>
    <comment ref="F2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230</xdr:row>
                <xdr:rowOff>7</xdr:rowOff>
              </xdr:from>
              <xdr:to>
                <xdr:col>7</xdr:col>
                <xdr:colOff>50</xdr:colOff>
                <xdr:row>233</xdr:row>
                <xdr:rowOff>3</xdr:rowOff>
              </xdr:to>
            </anchor>
          </commentPr>
        </mc:Choice>
        <mc:Fallback/>
      </mc:AlternateContent>
    </comment>
    <comment ref="F2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231</xdr:row>
                <xdr:rowOff>7</xdr:rowOff>
              </xdr:from>
              <xdr:to>
                <xdr:col>7</xdr:col>
                <xdr:colOff>50</xdr:colOff>
                <xdr:row>234</xdr:row>
                <xdr:rowOff>3</xdr:rowOff>
              </xdr:to>
            </anchor>
          </commentPr>
        </mc:Choice>
        <mc:Fallback/>
      </mc:AlternateContent>
    </comment>
    <comment ref="F2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232</xdr:row>
                <xdr:rowOff>7</xdr:rowOff>
              </xdr:from>
              <xdr:to>
                <xdr:col>7</xdr:col>
                <xdr:colOff>50</xdr:colOff>
                <xdr:row>235</xdr:row>
                <xdr:rowOff>3</xdr:rowOff>
              </xdr:to>
            </anchor>
          </commentPr>
        </mc:Choice>
        <mc:Fallback/>
      </mc:AlternateContent>
    </comment>
    <comment ref="F2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233</xdr:row>
                <xdr:rowOff>7</xdr:rowOff>
              </xdr:from>
              <xdr:to>
                <xdr:col>7</xdr:col>
                <xdr:colOff>50</xdr:colOff>
                <xdr:row>236</xdr:row>
                <xdr:rowOff>3</xdr:rowOff>
              </xdr:to>
            </anchor>
          </commentPr>
        </mc:Choice>
        <mc:Fallback/>
      </mc:AlternateContent>
    </comment>
    <comment ref="F2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234</xdr:row>
                <xdr:rowOff>7</xdr:rowOff>
              </xdr:from>
              <xdr:to>
                <xdr:col>7</xdr:col>
                <xdr:colOff>50</xdr:colOff>
                <xdr:row>237</xdr:row>
                <xdr:rowOff>3</xdr:rowOff>
              </xdr:to>
            </anchor>
          </commentPr>
        </mc:Choice>
        <mc:Fallback/>
      </mc:AlternateContent>
    </comment>
    <comment ref="F2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235</xdr:row>
                <xdr:rowOff>7</xdr:rowOff>
              </xdr:from>
              <xdr:to>
                <xdr:col>7</xdr:col>
                <xdr:colOff>50</xdr:colOff>
                <xdr:row>238</xdr:row>
                <xdr:rowOff>3</xdr:rowOff>
              </xdr:to>
            </anchor>
          </commentPr>
        </mc:Choice>
        <mc:Fallback/>
      </mc:AlternateContent>
    </comment>
    <comment ref="F2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236</xdr:row>
                <xdr:rowOff>7</xdr:rowOff>
              </xdr:from>
              <xdr:to>
                <xdr:col>7</xdr:col>
                <xdr:colOff>50</xdr:colOff>
                <xdr:row>239</xdr:row>
                <xdr:rowOff>3</xdr:rowOff>
              </xdr:to>
            </anchor>
          </commentPr>
        </mc:Choice>
        <mc:Fallback/>
      </mc:AlternateContent>
    </comment>
    <comment ref="F2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237</xdr:row>
                <xdr:rowOff>7</xdr:rowOff>
              </xdr:from>
              <xdr:to>
                <xdr:col>7</xdr:col>
                <xdr:colOff>50</xdr:colOff>
                <xdr:row>240</xdr:row>
                <xdr:rowOff>3</xdr:rowOff>
              </xdr:to>
            </anchor>
          </commentPr>
        </mc:Choice>
        <mc:Fallback/>
      </mc:AlternateContent>
    </comment>
    <comment ref="F2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238</xdr:row>
                <xdr:rowOff>7</xdr:rowOff>
              </xdr:from>
              <xdr:to>
                <xdr:col>7</xdr:col>
                <xdr:colOff>50</xdr:colOff>
                <xdr:row>241</xdr:row>
                <xdr:rowOff>3</xdr:rowOff>
              </xdr:to>
            </anchor>
          </commentPr>
        </mc:Choice>
        <mc:Fallback/>
      </mc:AlternateContent>
    </comment>
    <comment ref="F2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239</xdr:row>
                <xdr:rowOff>7</xdr:rowOff>
              </xdr:from>
              <xdr:to>
                <xdr:col>7</xdr:col>
                <xdr:colOff>50</xdr:colOff>
                <xdr:row>242</xdr:row>
                <xdr:rowOff>3</xdr:rowOff>
              </xdr:to>
            </anchor>
          </commentPr>
        </mc:Choice>
        <mc:Fallback/>
      </mc:AlternateContent>
    </comment>
    <comment ref="F2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240</xdr:row>
                <xdr:rowOff>7</xdr:rowOff>
              </xdr:from>
              <xdr:to>
                <xdr:col>7</xdr:col>
                <xdr:colOff>50</xdr:colOff>
                <xdr:row>243</xdr:row>
                <xdr:rowOff>3</xdr:rowOff>
              </xdr:to>
            </anchor>
          </commentPr>
        </mc:Choice>
        <mc:Fallback/>
      </mc:AlternateContent>
    </comment>
    <comment ref="F2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241</xdr:row>
                <xdr:rowOff>7</xdr:rowOff>
              </xdr:from>
              <xdr:to>
                <xdr:col>7</xdr:col>
                <xdr:colOff>50</xdr:colOff>
                <xdr:row>244</xdr:row>
                <xdr:rowOff>3</xdr:rowOff>
              </xdr:to>
            </anchor>
          </commentPr>
        </mc:Choice>
        <mc:Fallback/>
      </mc:AlternateContent>
    </comment>
    <comment ref="F2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242</xdr:row>
                <xdr:rowOff>7</xdr:rowOff>
              </xdr:from>
              <xdr:to>
                <xdr:col>7</xdr:col>
                <xdr:colOff>50</xdr:colOff>
                <xdr:row>245</xdr:row>
                <xdr:rowOff>3</xdr:rowOff>
              </xdr:to>
            </anchor>
          </commentPr>
        </mc:Choice>
        <mc:Fallback/>
      </mc:AlternateContent>
    </comment>
    <comment ref="F2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243</xdr:row>
                <xdr:rowOff>7</xdr:rowOff>
              </xdr:from>
              <xdr:to>
                <xdr:col>7</xdr:col>
                <xdr:colOff>50</xdr:colOff>
                <xdr:row>246</xdr:row>
                <xdr:rowOff>3</xdr:rowOff>
              </xdr:to>
            </anchor>
          </commentPr>
        </mc:Choice>
        <mc:Fallback/>
      </mc:AlternateContent>
    </comment>
    <comment ref="F2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244</xdr:row>
                <xdr:rowOff>7</xdr:rowOff>
              </xdr:from>
              <xdr:to>
                <xdr:col>7</xdr:col>
                <xdr:colOff>50</xdr:colOff>
                <xdr:row>247</xdr:row>
                <xdr:rowOff>3</xdr:rowOff>
              </xdr:to>
            </anchor>
          </commentPr>
        </mc:Choice>
        <mc:Fallback/>
      </mc:AlternateContent>
    </comment>
    <comment ref="F2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245</xdr:row>
                <xdr:rowOff>7</xdr:rowOff>
              </xdr:from>
              <xdr:to>
                <xdr:col>7</xdr:col>
                <xdr:colOff>50</xdr:colOff>
                <xdr:row>248</xdr:row>
                <xdr:rowOff>3</xdr:rowOff>
              </xdr:to>
            </anchor>
          </commentPr>
        </mc:Choice>
        <mc:Fallback/>
      </mc:AlternateContent>
    </comment>
    <comment ref="F2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246</xdr:row>
                <xdr:rowOff>7</xdr:rowOff>
              </xdr:from>
              <xdr:to>
                <xdr:col>7</xdr:col>
                <xdr:colOff>50</xdr:colOff>
                <xdr:row>249</xdr:row>
                <xdr:rowOff>3</xdr:rowOff>
              </xdr:to>
            </anchor>
          </commentPr>
        </mc:Choice>
        <mc:Fallback/>
      </mc:AlternateContent>
    </comment>
    <comment ref="F2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247</xdr:row>
                <xdr:rowOff>7</xdr:rowOff>
              </xdr:from>
              <xdr:to>
                <xdr:col>7</xdr:col>
                <xdr:colOff>50</xdr:colOff>
                <xdr:row>250</xdr:row>
                <xdr:rowOff>3</xdr:rowOff>
              </xdr:to>
            </anchor>
          </commentPr>
        </mc:Choice>
        <mc:Fallback/>
      </mc:AlternateContent>
    </comment>
    <comment ref="F2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248</xdr:row>
                <xdr:rowOff>7</xdr:rowOff>
              </xdr:from>
              <xdr:to>
                <xdr:col>7</xdr:col>
                <xdr:colOff>50</xdr:colOff>
                <xdr:row>251</xdr:row>
                <xdr:rowOff>3</xdr:rowOff>
              </xdr:to>
            </anchor>
          </commentPr>
        </mc:Choice>
        <mc:Fallback/>
      </mc:AlternateContent>
    </comment>
    <comment ref="F2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249</xdr:row>
                <xdr:rowOff>7</xdr:rowOff>
              </xdr:from>
              <xdr:to>
                <xdr:col>7</xdr:col>
                <xdr:colOff>50</xdr:colOff>
                <xdr:row>252</xdr:row>
                <xdr:rowOff>3</xdr:rowOff>
              </xdr:to>
            </anchor>
          </commentPr>
        </mc:Choice>
        <mc:Fallback/>
      </mc:AlternateContent>
    </comment>
    <comment ref="F2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250</xdr:row>
                <xdr:rowOff>7</xdr:rowOff>
              </xdr:from>
              <xdr:to>
                <xdr:col>7</xdr:col>
                <xdr:colOff>50</xdr:colOff>
                <xdr:row>253</xdr:row>
                <xdr:rowOff>3</xdr:rowOff>
              </xdr:to>
            </anchor>
          </commentPr>
        </mc:Choice>
        <mc:Fallback/>
      </mc:AlternateContent>
    </comment>
    <comment ref="F2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251</xdr:row>
                <xdr:rowOff>7</xdr:rowOff>
              </xdr:from>
              <xdr:to>
                <xdr:col>7</xdr:col>
                <xdr:colOff>50</xdr:colOff>
                <xdr:row>254</xdr:row>
                <xdr:rowOff>3</xdr:rowOff>
              </xdr:to>
            </anchor>
          </commentPr>
        </mc:Choice>
        <mc:Fallback/>
      </mc:AlternateContent>
    </comment>
    <comment ref="F2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252</xdr:row>
                <xdr:rowOff>7</xdr:rowOff>
              </xdr:from>
              <xdr:to>
                <xdr:col>7</xdr:col>
                <xdr:colOff>50</xdr:colOff>
                <xdr:row>255</xdr:row>
                <xdr:rowOff>3</xdr:rowOff>
              </xdr:to>
            </anchor>
          </commentPr>
        </mc:Choice>
        <mc:Fallback/>
      </mc:AlternateContent>
    </comment>
    <comment ref="F2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253</xdr:row>
                <xdr:rowOff>7</xdr:rowOff>
              </xdr:from>
              <xdr:to>
                <xdr:col>7</xdr:col>
                <xdr:colOff>50</xdr:colOff>
                <xdr:row>256</xdr:row>
                <xdr:rowOff>3</xdr:rowOff>
              </xdr:to>
            </anchor>
          </commentPr>
        </mc:Choice>
        <mc:Fallback/>
      </mc:AlternateContent>
    </comment>
    <comment ref="F2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254</xdr:row>
                <xdr:rowOff>7</xdr:rowOff>
              </xdr:from>
              <xdr:to>
                <xdr:col>7</xdr:col>
                <xdr:colOff>50</xdr:colOff>
                <xdr:row>257</xdr:row>
                <xdr:rowOff>3</xdr:rowOff>
              </xdr:to>
            </anchor>
          </commentPr>
        </mc:Choice>
        <mc:Fallback/>
      </mc:AlternateContent>
    </comment>
    <comment ref="F2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255</xdr:row>
                <xdr:rowOff>7</xdr:rowOff>
              </xdr:from>
              <xdr:to>
                <xdr:col>7</xdr:col>
                <xdr:colOff>50</xdr:colOff>
                <xdr:row>258</xdr:row>
                <xdr:rowOff>3</xdr:rowOff>
              </xdr:to>
            </anchor>
          </commentPr>
        </mc:Choice>
        <mc:Fallback/>
      </mc:AlternateContent>
    </comment>
    <comment ref="F2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256</xdr:row>
                <xdr:rowOff>7</xdr:rowOff>
              </xdr:from>
              <xdr:to>
                <xdr:col>7</xdr:col>
                <xdr:colOff>50</xdr:colOff>
                <xdr:row>259</xdr:row>
                <xdr:rowOff>3</xdr:rowOff>
              </xdr:to>
            </anchor>
          </commentPr>
        </mc:Choice>
        <mc:Fallback/>
      </mc:AlternateContent>
    </comment>
    <comment ref="F2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257</xdr:row>
                <xdr:rowOff>7</xdr:rowOff>
              </xdr:from>
              <xdr:to>
                <xdr:col>7</xdr:col>
                <xdr:colOff>50</xdr:colOff>
                <xdr:row>260</xdr:row>
                <xdr:rowOff>3</xdr:rowOff>
              </xdr:to>
            </anchor>
          </commentPr>
        </mc:Choice>
        <mc:Fallback/>
      </mc:AlternateContent>
    </comment>
    <comment ref="F2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258</xdr:row>
                <xdr:rowOff>7</xdr:rowOff>
              </xdr:from>
              <xdr:to>
                <xdr:col>7</xdr:col>
                <xdr:colOff>50</xdr:colOff>
                <xdr:row>261</xdr:row>
                <xdr:rowOff>3</xdr:rowOff>
              </xdr:to>
            </anchor>
          </commentPr>
        </mc:Choice>
        <mc:Fallback/>
      </mc:AlternateContent>
    </comment>
    <comment ref="F2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259</xdr:row>
                <xdr:rowOff>7</xdr:rowOff>
              </xdr:from>
              <xdr:to>
                <xdr:col>7</xdr:col>
                <xdr:colOff>50</xdr:colOff>
                <xdr:row>262</xdr:row>
                <xdr:rowOff>3</xdr:rowOff>
              </xdr:to>
            </anchor>
          </commentPr>
        </mc:Choice>
        <mc:Fallback/>
      </mc:AlternateContent>
    </comment>
    <comment ref="F2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260</xdr:row>
                <xdr:rowOff>7</xdr:rowOff>
              </xdr:from>
              <xdr:to>
                <xdr:col>7</xdr:col>
                <xdr:colOff>50</xdr:colOff>
                <xdr:row>263</xdr:row>
                <xdr:rowOff>3</xdr:rowOff>
              </xdr:to>
            </anchor>
          </commentPr>
        </mc:Choice>
        <mc:Fallback/>
      </mc:AlternateContent>
    </comment>
    <comment ref="F2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261</xdr:row>
                <xdr:rowOff>7</xdr:rowOff>
              </xdr:from>
              <xdr:to>
                <xdr:col>7</xdr:col>
                <xdr:colOff>50</xdr:colOff>
                <xdr:row>264</xdr:row>
                <xdr:rowOff>3</xdr:rowOff>
              </xdr:to>
            </anchor>
          </commentPr>
        </mc:Choice>
        <mc:Fallback/>
      </mc:AlternateContent>
    </comment>
    <comment ref="F2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262</xdr:row>
                <xdr:rowOff>7</xdr:rowOff>
              </xdr:from>
              <xdr:to>
                <xdr:col>7</xdr:col>
                <xdr:colOff>50</xdr:colOff>
                <xdr:row>265</xdr:row>
                <xdr:rowOff>3</xdr:rowOff>
              </xdr:to>
            </anchor>
          </commentPr>
        </mc:Choice>
        <mc:Fallback/>
      </mc:AlternateContent>
    </comment>
    <comment ref="F2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263</xdr:row>
                <xdr:rowOff>7</xdr:rowOff>
              </xdr:from>
              <xdr:to>
                <xdr:col>7</xdr:col>
                <xdr:colOff>50</xdr:colOff>
                <xdr:row>266</xdr:row>
                <xdr:rowOff>3</xdr:rowOff>
              </xdr:to>
            </anchor>
          </commentPr>
        </mc:Choice>
        <mc:Fallback/>
      </mc:AlternateContent>
    </comment>
    <comment ref="F2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264</xdr:row>
                <xdr:rowOff>7</xdr:rowOff>
              </xdr:from>
              <xdr:to>
                <xdr:col>7</xdr:col>
                <xdr:colOff>50</xdr:colOff>
                <xdr:row>267</xdr:row>
                <xdr:rowOff>3</xdr:rowOff>
              </xdr:to>
            </anchor>
          </commentPr>
        </mc:Choice>
        <mc:Fallback/>
      </mc:AlternateContent>
    </comment>
    <comment ref="F2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265</xdr:row>
                <xdr:rowOff>7</xdr:rowOff>
              </xdr:from>
              <xdr:to>
                <xdr:col>7</xdr:col>
                <xdr:colOff>50</xdr:colOff>
                <xdr:row>268</xdr:row>
                <xdr:rowOff>3</xdr:rowOff>
              </xdr:to>
            </anchor>
          </commentPr>
        </mc:Choice>
        <mc:Fallback/>
      </mc:AlternateContent>
    </comment>
    <comment ref="F2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266</xdr:row>
                <xdr:rowOff>7</xdr:rowOff>
              </xdr:from>
              <xdr:to>
                <xdr:col>7</xdr:col>
                <xdr:colOff>50</xdr:colOff>
                <xdr:row>269</xdr:row>
                <xdr:rowOff>3</xdr:rowOff>
              </xdr:to>
            </anchor>
          </commentPr>
        </mc:Choice>
        <mc:Fallback/>
      </mc:AlternateContent>
    </comment>
    <comment ref="F2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267</xdr:row>
                <xdr:rowOff>7</xdr:rowOff>
              </xdr:from>
              <xdr:to>
                <xdr:col>7</xdr:col>
                <xdr:colOff>50</xdr:colOff>
                <xdr:row>270</xdr:row>
                <xdr:rowOff>3</xdr:rowOff>
              </xdr:to>
            </anchor>
          </commentPr>
        </mc:Choice>
        <mc:Fallback/>
      </mc:AlternateContent>
    </comment>
    <comment ref="F2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268</xdr:row>
                <xdr:rowOff>7</xdr:rowOff>
              </xdr:from>
              <xdr:to>
                <xdr:col>7</xdr:col>
                <xdr:colOff>50</xdr:colOff>
                <xdr:row>271</xdr:row>
                <xdr:rowOff>3</xdr:rowOff>
              </xdr:to>
            </anchor>
          </commentPr>
        </mc:Choice>
        <mc:Fallback/>
      </mc:AlternateContent>
    </comment>
    <comment ref="F2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269</xdr:row>
                <xdr:rowOff>7</xdr:rowOff>
              </xdr:from>
              <xdr:to>
                <xdr:col>7</xdr:col>
                <xdr:colOff>50</xdr:colOff>
                <xdr:row>272</xdr:row>
                <xdr:rowOff>3</xdr:rowOff>
              </xdr:to>
            </anchor>
          </commentPr>
        </mc:Choice>
        <mc:Fallback/>
      </mc:AlternateContent>
    </comment>
    <comment ref="F2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270</xdr:row>
                <xdr:rowOff>7</xdr:rowOff>
              </xdr:from>
              <xdr:to>
                <xdr:col>7</xdr:col>
                <xdr:colOff>50</xdr:colOff>
                <xdr:row>273</xdr:row>
                <xdr:rowOff>3</xdr:rowOff>
              </xdr:to>
            </anchor>
          </commentPr>
        </mc:Choice>
        <mc:Fallback/>
      </mc:AlternateContent>
    </comment>
    <comment ref="F2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271</xdr:row>
                <xdr:rowOff>7</xdr:rowOff>
              </xdr:from>
              <xdr:to>
                <xdr:col>7</xdr:col>
                <xdr:colOff>50</xdr:colOff>
                <xdr:row>274</xdr:row>
                <xdr:rowOff>3</xdr:rowOff>
              </xdr:to>
            </anchor>
          </commentPr>
        </mc:Choice>
        <mc:Fallback/>
      </mc:AlternateContent>
    </comment>
    <comment ref="F2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272</xdr:row>
                <xdr:rowOff>7</xdr:rowOff>
              </xdr:from>
              <xdr:to>
                <xdr:col>7</xdr:col>
                <xdr:colOff>50</xdr:colOff>
                <xdr:row>275</xdr:row>
                <xdr:rowOff>3</xdr:rowOff>
              </xdr:to>
            </anchor>
          </commentPr>
        </mc:Choice>
        <mc:Fallback/>
      </mc:AlternateContent>
    </comment>
    <comment ref="F2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273</xdr:row>
                <xdr:rowOff>7</xdr:rowOff>
              </xdr:from>
              <xdr:to>
                <xdr:col>7</xdr:col>
                <xdr:colOff>50</xdr:colOff>
                <xdr:row>276</xdr:row>
                <xdr:rowOff>3</xdr:rowOff>
              </xdr:to>
            </anchor>
          </commentPr>
        </mc:Choice>
        <mc:Fallback/>
      </mc:AlternateContent>
    </comment>
    <comment ref="F2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274</xdr:row>
                <xdr:rowOff>7</xdr:rowOff>
              </xdr:from>
              <xdr:to>
                <xdr:col>7</xdr:col>
                <xdr:colOff>50</xdr:colOff>
                <xdr:row>277</xdr:row>
                <xdr:rowOff>3</xdr:rowOff>
              </xdr:to>
            </anchor>
          </commentPr>
        </mc:Choice>
        <mc:Fallback/>
      </mc:AlternateContent>
    </comment>
    <comment ref="F2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275</xdr:row>
                <xdr:rowOff>7</xdr:rowOff>
              </xdr:from>
              <xdr:to>
                <xdr:col>7</xdr:col>
                <xdr:colOff>50</xdr:colOff>
                <xdr:row>278</xdr:row>
                <xdr:rowOff>3</xdr:rowOff>
              </xdr:to>
            </anchor>
          </commentPr>
        </mc:Choice>
        <mc:Fallback/>
      </mc:AlternateContent>
    </comment>
    <comment ref="F2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276</xdr:row>
                <xdr:rowOff>7</xdr:rowOff>
              </xdr:from>
              <xdr:to>
                <xdr:col>7</xdr:col>
                <xdr:colOff>50</xdr:colOff>
                <xdr:row>279</xdr:row>
                <xdr:rowOff>3</xdr:rowOff>
              </xdr:to>
            </anchor>
          </commentPr>
        </mc:Choice>
        <mc:Fallback/>
      </mc:AlternateContent>
    </comment>
    <comment ref="F2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277</xdr:row>
                <xdr:rowOff>7</xdr:rowOff>
              </xdr:from>
              <xdr:to>
                <xdr:col>7</xdr:col>
                <xdr:colOff>50</xdr:colOff>
                <xdr:row>280</xdr:row>
                <xdr:rowOff>3</xdr:rowOff>
              </xdr:to>
            </anchor>
          </commentPr>
        </mc:Choice>
        <mc:Fallback/>
      </mc:AlternateContent>
    </comment>
    <comment ref="F2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278</xdr:row>
                <xdr:rowOff>7</xdr:rowOff>
              </xdr:from>
              <xdr:to>
                <xdr:col>7</xdr:col>
                <xdr:colOff>50</xdr:colOff>
                <xdr:row>281</xdr:row>
                <xdr:rowOff>3</xdr:rowOff>
              </xdr:to>
            </anchor>
          </commentPr>
        </mc:Choice>
        <mc:Fallback/>
      </mc:AlternateContent>
    </comment>
    <comment ref="F2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279</xdr:row>
                <xdr:rowOff>7</xdr:rowOff>
              </xdr:from>
              <xdr:to>
                <xdr:col>7</xdr:col>
                <xdr:colOff>50</xdr:colOff>
                <xdr:row>282</xdr:row>
                <xdr:rowOff>3</xdr:rowOff>
              </xdr:to>
            </anchor>
          </commentPr>
        </mc:Choice>
        <mc:Fallback/>
      </mc:AlternateContent>
    </comment>
    <comment ref="F2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280</xdr:row>
                <xdr:rowOff>7</xdr:rowOff>
              </xdr:from>
              <xdr:to>
                <xdr:col>7</xdr:col>
                <xdr:colOff>50</xdr:colOff>
                <xdr:row>283</xdr:row>
                <xdr:rowOff>3</xdr:rowOff>
              </xdr:to>
            </anchor>
          </commentPr>
        </mc:Choice>
        <mc:Fallback/>
      </mc:AlternateContent>
    </comment>
    <comment ref="F2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281</xdr:row>
                <xdr:rowOff>7</xdr:rowOff>
              </xdr:from>
              <xdr:to>
                <xdr:col>7</xdr:col>
                <xdr:colOff>50</xdr:colOff>
                <xdr:row>284</xdr:row>
                <xdr:rowOff>3</xdr:rowOff>
              </xdr:to>
            </anchor>
          </commentPr>
        </mc:Choice>
        <mc:Fallback/>
      </mc:AlternateContent>
    </comment>
    <comment ref="F2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282</xdr:row>
                <xdr:rowOff>7</xdr:rowOff>
              </xdr:from>
              <xdr:to>
                <xdr:col>7</xdr:col>
                <xdr:colOff>50</xdr:colOff>
                <xdr:row>285</xdr:row>
                <xdr:rowOff>3</xdr:rowOff>
              </xdr:to>
            </anchor>
          </commentPr>
        </mc:Choice>
        <mc:Fallback/>
      </mc:AlternateContent>
    </comment>
    <comment ref="F2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283</xdr:row>
                <xdr:rowOff>7</xdr:rowOff>
              </xdr:from>
              <xdr:to>
                <xdr:col>7</xdr:col>
                <xdr:colOff>50</xdr:colOff>
                <xdr:row>286</xdr:row>
                <xdr:rowOff>3</xdr:rowOff>
              </xdr:to>
            </anchor>
          </commentPr>
        </mc:Choice>
        <mc:Fallback/>
      </mc:AlternateContent>
    </comment>
    <comment ref="F2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284</xdr:row>
                <xdr:rowOff>7</xdr:rowOff>
              </xdr:from>
              <xdr:to>
                <xdr:col>7</xdr:col>
                <xdr:colOff>50</xdr:colOff>
                <xdr:row>287</xdr:row>
                <xdr:rowOff>3</xdr:rowOff>
              </xdr:to>
            </anchor>
          </commentPr>
        </mc:Choice>
        <mc:Fallback/>
      </mc:AlternateContent>
    </comment>
    <comment ref="F2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285</xdr:row>
                <xdr:rowOff>7</xdr:rowOff>
              </xdr:from>
              <xdr:to>
                <xdr:col>7</xdr:col>
                <xdr:colOff>50</xdr:colOff>
                <xdr:row>288</xdr:row>
                <xdr:rowOff>3</xdr:rowOff>
              </xdr:to>
            </anchor>
          </commentPr>
        </mc:Choice>
        <mc:Fallback/>
      </mc:AlternateContent>
    </comment>
    <comment ref="F2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286</xdr:row>
                <xdr:rowOff>7</xdr:rowOff>
              </xdr:from>
              <xdr:to>
                <xdr:col>7</xdr:col>
                <xdr:colOff>50</xdr:colOff>
                <xdr:row>289</xdr:row>
                <xdr:rowOff>3</xdr:rowOff>
              </xdr:to>
            </anchor>
          </commentPr>
        </mc:Choice>
        <mc:Fallback/>
      </mc:AlternateContent>
    </comment>
    <comment ref="F2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287</xdr:row>
                <xdr:rowOff>7</xdr:rowOff>
              </xdr:from>
              <xdr:to>
                <xdr:col>7</xdr:col>
                <xdr:colOff>50</xdr:colOff>
                <xdr:row>290</xdr:row>
                <xdr:rowOff>3</xdr:rowOff>
              </xdr:to>
            </anchor>
          </commentPr>
        </mc:Choice>
        <mc:Fallback/>
      </mc:AlternateContent>
    </comment>
    <comment ref="F2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288</xdr:row>
                <xdr:rowOff>7</xdr:rowOff>
              </xdr:from>
              <xdr:to>
                <xdr:col>7</xdr:col>
                <xdr:colOff>50</xdr:colOff>
                <xdr:row>291</xdr:row>
                <xdr:rowOff>3</xdr:rowOff>
              </xdr:to>
            </anchor>
          </commentPr>
        </mc:Choice>
        <mc:Fallback/>
      </mc:AlternateContent>
    </comment>
    <comment ref="F2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289</xdr:row>
                <xdr:rowOff>7</xdr:rowOff>
              </xdr:from>
              <xdr:to>
                <xdr:col>7</xdr:col>
                <xdr:colOff>50</xdr:colOff>
                <xdr:row>292</xdr:row>
                <xdr:rowOff>3</xdr:rowOff>
              </xdr:to>
            </anchor>
          </commentPr>
        </mc:Choice>
        <mc:Fallback/>
      </mc:AlternateContent>
    </comment>
    <comment ref="F2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290</xdr:row>
                <xdr:rowOff>7</xdr:rowOff>
              </xdr:from>
              <xdr:to>
                <xdr:col>7</xdr:col>
                <xdr:colOff>50</xdr:colOff>
                <xdr:row>293</xdr:row>
                <xdr:rowOff>3</xdr:rowOff>
              </xdr:to>
            </anchor>
          </commentPr>
        </mc:Choice>
        <mc:Fallback/>
      </mc:AlternateContent>
    </comment>
    <comment ref="F2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291</xdr:row>
                <xdr:rowOff>7</xdr:rowOff>
              </xdr:from>
              <xdr:to>
                <xdr:col>7</xdr:col>
                <xdr:colOff>50</xdr:colOff>
                <xdr:row>294</xdr:row>
                <xdr:rowOff>3</xdr:rowOff>
              </xdr:to>
            </anchor>
          </commentPr>
        </mc:Choice>
        <mc:Fallback/>
      </mc:AlternateContent>
    </comment>
    <comment ref="F2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292</xdr:row>
                <xdr:rowOff>7</xdr:rowOff>
              </xdr:from>
              <xdr:to>
                <xdr:col>7</xdr:col>
                <xdr:colOff>50</xdr:colOff>
                <xdr:row>295</xdr:row>
                <xdr:rowOff>3</xdr:rowOff>
              </xdr:to>
            </anchor>
          </commentPr>
        </mc:Choice>
        <mc:Fallback/>
      </mc:AlternateContent>
    </comment>
    <comment ref="F2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293</xdr:row>
                <xdr:rowOff>7</xdr:rowOff>
              </xdr:from>
              <xdr:to>
                <xdr:col>7</xdr:col>
                <xdr:colOff>50</xdr:colOff>
                <xdr:row>296</xdr:row>
                <xdr:rowOff>3</xdr:rowOff>
              </xdr:to>
            </anchor>
          </commentPr>
        </mc:Choice>
        <mc:Fallback/>
      </mc:AlternateContent>
    </comment>
    <comment ref="F2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294</xdr:row>
                <xdr:rowOff>7</xdr:rowOff>
              </xdr:from>
              <xdr:to>
                <xdr:col>7</xdr:col>
                <xdr:colOff>50</xdr:colOff>
                <xdr:row>297</xdr:row>
                <xdr:rowOff>3</xdr:rowOff>
              </xdr:to>
            </anchor>
          </commentPr>
        </mc:Choice>
        <mc:Fallback/>
      </mc:AlternateContent>
    </comment>
    <comment ref="F2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295</xdr:row>
                <xdr:rowOff>7</xdr:rowOff>
              </xdr:from>
              <xdr:to>
                <xdr:col>7</xdr:col>
                <xdr:colOff>50</xdr:colOff>
                <xdr:row>298</xdr:row>
                <xdr:rowOff>3</xdr:rowOff>
              </xdr:to>
            </anchor>
          </commentPr>
        </mc:Choice>
        <mc:Fallback/>
      </mc:AlternateContent>
    </comment>
    <comment ref="F2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296</xdr:row>
                <xdr:rowOff>7</xdr:rowOff>
              </xdr:from>
              <xdr:to>
                <xdr:col>7</xdr:col>
                <xdr:colOff>50</xdr:colOff>
                <xdr:row>299</xdr:row>
                <xdr:rowOff>3</xdr:rowOff>
              </xdr:to>
            </anchor>
          </commentPr>
        </mc:Choice>
        <mc:Fallback/>
      </mc:AlternateContent>
    </comment>
    <comment ref="F2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297</xdr:row>
                <xdr:rowOff>7</xdr:rowOff>
              </xdr:from>
              <xdr:to>
                <xdr:col>7</xdr:col>
                <xdr:colOff>50</xdr:colOff>
                <xdr:row>300</xdr:row>
                <xdr:rowOff>3</xdr:rowOff>
              </xdr:to>
            </anchor>
          </commentPr>
        </mc:Choice>
        <mc:Fallback/>
      </mc:AlternateContent>
    </comment>
    <comment ref="F3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298</xdr:row>
                <xdr:rowOff>7</xdr:rowOff>
              </xdr:from>
              <xdr:to>
                <xdr:col>7</xdr:col>
                <xdr:colOff>50</xdr:colOff>
                <xdr:row>301</xdr:row>
                <xdr:rowOff>3</xdr:rowOff>
              </xdr:to>
            </anchor>
          </commentPr>
        </mc:Choice>
        <mc:Fallback/>
      </mc:AlternateContent>
    </comment>
    <comment ref="F3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299</xdr:row>
                <xdr:rowOff>7</xdr:rowOff>
              </xdr:from>
              <xdr:to>
                <xdr:col>7</xdr:col>
                <xdr:colOff>50</xdr:colOff>
                <xdr:row>302</xdr:row>
                <xdr:rowOff>3</xdr:rowOff>
              </xdr:to>
            </anchor>
          </commentPr>
        </mc:Choice>
        <mc:Fallback/>
      </mc:AlternateContent>
    </comment>
    <comment ref="F3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300</xdr:row>
                <xdr:rowOff>7</xdr:rowOff>
              </xdr:from>
              <xdr:to>
                <xdr:col>7</xdr:col>
                <xdr:colOff>50</xdr:colOff>
                <xdr:row>303</xdr:row>
                <xdr:rowOff>3</xdr:rowOff>
              </xdr:to>
            </anchor>
          </commentPr>
        </mc:Choice>
        <mc:Fallback/>
      </mc:AlternateContent>
    </comment>
    <comment ref="F3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301</xdr:row>
                <xdr:rowOff>7</xdr:rowOff>
              </xdr:from>
              <xdr:to>
                <xdr:col>7</xdr:col>
                <xdr:colOff>50</xdr:colOff>
                <xdr:row>304</xdr:row>
                <xdr:rowOff>3</xdr:rowOff>
              </xdr:to>
            </anchor>
          </commentPr>
        </mc:Choice>
        <mc:Fallback/>
      </mc:AlternateContent>
    </comment>
    <comment ref="F3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302</xdr:row>
                <xdr:rowOff>7</xdr:rowOff>
              </xdr:from>
              <xdr:to>
                <xdr:col>7</xdr:col>
                <xdr:colOff>50</xdr:colOff>
                <xdr:row>305</xdr:row>
                <xdr:rowOff>3</xdr:rowOff>
              </xdr:to>
            </anchor>
          </commentPr>
        </mc:Choice>
        <mc:Fallback/>
      </mc:AlternateContent>
    </comment>
    <comment ref="F3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303</xdr:row>
                <xdr:rowOff>7</xdr:rowOff>
              </xdr:from>
              <xdr:to>
                <xdr:col>7</xdr:col>
                <xdr:colOff>50</xdr:colOff>
                <xdr:row>306</xdr:row>
                <xdr:rowOff>3</xdr:rowOff>
              </xdr:to>
            </anchor>
          </commentPr>
        </mc:Choice>
        <mc:Fallback/>
      </mc:AlternateContent>
    </comment>
    <comment ref="F3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304</xdr:row>
                <xdr:rowOff>7</xdr:rowOff>
              </xdr:from>
              <xdr:to>
                <xdr:col>7</xdr:col>
                <xdr:colOff>50</xdr:colOff>
                <xdr:row>307</xdr:row>
                <xdr:rowOff>3</xdr:rowOff>
              </xdr:to>
            </anchor>
          </commentPr>
        </mc:Choice>
        <mc:Fallback/>
      </mc:AlternateContent>
    </comment>
    <comment ref="F3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305</xdr:row>
                <xdr:rowOff>7</xdr:rowOff>
              </xdr:from>
              <xdr:to>
                <xdr:col>7</xdr:col>
                <xdr:colOff>50</xdr:colOff>
                <xdr:row>308</xdr:row>
                <xdr:rowOff>3</xdr:rowOff>
              </xdr:to>
            </anchor>
          </commentPr>
        </mc:Choice>
        <mc:Fallback/>
      </mc:AlternateContent>
    </comment>
    <comment ref="F3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306</xdr:row>
                <xdr:rowOff>7</xdr:rowOff>
              </xdr:from>
              <xdr:to>
                <xdr:col>7</xdr:col>
                <xdr:colOff>50</xdr:colOff>
                <xdr:row>309</xdr:row>
                <xdr:rowOff>3</xdr:rowOff>
              </xdr:to>
            </anchor>
          </commentPr>
        </mc:Choice>
        <mc:Fallback/>
      </mc:AlternateContent>
    </comment>
    <comment ref="F3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307</xdr:row>
                <xdr:rowOff>7</xdr:rowOff>
              </xdr:from>
              <xdr:to>
                <xdr:col>7</xdr:col>
                <xdr:colOff>50</xdr:colOff>
                <xdr:row>310</xdr:row>
                <xdr:rowOff>3</xdr:rowOff>
              </xdr:to>
            </anchor>
          </commentPr>
        </mc:Choice>
        <mc:Fallback/>
      </mc:AlternateContent>
    </comment>
    <comment ref="F3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308</xdr:row>
                <xdr:rowOff>7</xdr:rowOff>
              </xdr:from>
              <xdr:to>
                <xdr:col>7</xdr:col>
                <xdr:colOff>50</xdr:colOff>
                <xdr:row>311</xdr:row>
                <xdr:rowOff>3</xdr:rowOff>
              </xdr:to>
            </anchor>
          </commentPr>
        </mc:Choice>
        <mc:Fallback/>
      </mc:AlternateContent>
    </comment>
    <comment ref="F3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309</xdr:row>
                <xdr:rowOff>7</xdr:rowOff>
              </xdr:from>
              <xdr:to>
                <xdr:col>7</xdr:col>
                <xdr:colOff>50</xdr:colOff>
                <xdr:row>312</xdr:row>
                <xdr:rowOff>3</xdr:rowOff>
              </xdr:to>
            </anchor>
          </commentPr>
        </mc:Choice>
        <mc:Fallback/>
      </mc:AlternateContent>
    </comment>
    <comment ref="F3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310</xdr:row>
                <xdr:rowOff>7</xdr:rowOff>
              </xdr:from>
              <xdr:to>
                <xdr:col>7</xdr:col>
                <xdr:colOff>50</xdr:colOff>
                <xdr:row>313</xdr:row>
                <xdr:rowOff>3</xdr:rowOff>
              </xdr:to>
            </anchor>
          </commentPr>
        </mc:Choice>
        <mc:Fallback/>
      </mc:AlternateContent>
    </comment>
    <comment ref="F3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311</xdr:row>
                <xdr:rowOff>7</xdr:rowOff>
              </xdr:from>
              <xdr:to>
                <xdr:col>7</xdr:col>
                <xdr:colOff>50</xdr:colOff>
                <xdr:row>314</xdr:row>
                <xdr:rowOff>3</xdr:rowOff>
              </xdr:to>
            </anchor>
          </commentPr>
        </mc:Choice>
        <mc:Fallback/>
      </mc:AlternateContent>
    </comment>
    <comment ref="F3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312</xdr:row>
                <xdr:rowOff>7</xdr:rowOff>
              </xdr:from>
              <xdr:to>
                <xdr:col>7</xdr:col>
                <xdr:colOff>50</xdr:colOff>
                <xdr:row>315</xdr:row>
                <xdr:rowOff>3</xdr:rowOff>
              </xdr:to>
            </anchor>
          </commentPr>
        </mc:Choice>
        <mc:Fallback/>
      </mc:AlternateContent>
    </comment>
    <comment ref="F3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313</xdr:row>
                <xdr:rowOff>7</xdr:rowOff>
              </xdr:from>
              <xdr:to>
                <xdr:col>7</xdr:col>
                <xdr:colOff>50</xdr:colOff>
                <xdr:row>316</xdr:row>
                <xdr:rowOff>3</xdr:rowOff>
              </xdr:to>
            </anchor>
          </commentPr>
        </mc:Choice>
        <mc:Fallback/>
      </mc:AlternateContent>
    </comment>
    <comment ref="F3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314</xdr:row>
                <xdr:rowOff>7</xdr:rowOff>
              </xdr:from>
              <xdr:to>
                <xdr:col>7</xdr:col>
                <xdr:colOff>50</xdr:colOff>
                <xdr:row>317</xdr:row>
                <xdr:rowOff>3</xdr:rowOff>
              </xdr:to>
            </anchor>
          </commentPr>
        </mc:Choice>
        <mc:Fallback/>
      </mc:AlternateContent>
    </comment>
    <comment ref="F3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315</xdr:row>
                <xdr:rowOff>7</xdr:rowOff>
              </xdr:from>
              <xdr:to>
                <xdr:col>7</xdr:col>
                <xdr:colOff>50</xdr:colOff>
                <xdr:row>318</xdr:row>
                <xdr:rowOff>3</xdr:rowOff>
              </xdr:to>
            </anchor>
          </commentPr>
        </mc:Choice>
        <mc:Fallback/>
      </mc:AlternateContent>
    </comment>
    <comment ref="F3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316</xdr:row>
                <xdr:rowOff>7</xdr:rowOff>
              </xdr:from>
              <xdr:to>
                <xdr:col>7</xdr:col>
                <xdr:colOff>50</xdr:colOff>
                <xdr:row>319</xdr:row>
                <xdr:rowOff>3</xdr:rowOff>
              </xdr:to>
            </anchor>
          </commentPr>
        </mc:Choice>
        <mc:Fallback/>
      </mc:AlternateContent>
    </comment>
    <comment ref="F3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317</xdr:row>
                <xdr:rowOff>7</xdr:rowOff>
              </xdr:from>
              <xdr:to>
                <xdr:col>7</xdr:col>
                <xdr:colOff>50</xdr:colOff>
                <xdr:row>320</xdr:row>
                <xdr:rowOff>3</xdr:rowOff>
              </xdr:to>
            </anchor>
          </commentPr>
        </mc:Choice>
        <mc:Fallback/>
      </mc:AlternateContent>
    </comment>
    <comment ref="F3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318</xdr:row>
                <xdr:rowOff>7</xdr:rowOff>
              </xdr:from>
              <xdr:to>
                <xdr:col>7</xdr:col>
                <xdr:colOff>50</xdr:colOff>
                <xdr:row>321</xdr:row>
                <xdr:rowOff>3</xdr:rowOff>
              </xdr:to>
            </anchor>
          </commentPr>
        </mc:Choice>
        <mc:Fallback/>
      </mc:AlternateContent>
    </comment>
    <comment ref="F3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319</xdr:row>
                <xdr:rowOff>7</xdr:rowOff>
              </xdr:from>
              <xdr:to>
                <xdr:col>7</xdr:col>
                <xdr:colOff>50</xdr:colOff>
                <xdr:row>322</xdr:row>
                <xdr:rowOff>3</xdr:rowOff>
              </xdr:to>
            </anchor>
          </commentPr>
        </mc:Choice>
        <mc:Fallback/>
      </mc:AlternateContent>
    </comment>
    <comment ref="F3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320</xdr:row>
                <xdr:rowOff>7</xdr:rowOff>
              </xdr:from>
              <xdr:to>
                <xdr:col>7</xdr:col>
                <xdr:colOff>50</xdr:colOff>
                <xdr:row>323</xdr:row>
                <xdr:rowOff>3</xdr:rowOff>
              </xdr:to>
            </anchor>
          </commentPr>
        </mc:Choice>
        <mc:Fallback/>
      </mc:AlternateContent>
    </comment>
    <comment ref="F3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321</xdr:row>
                <xdr:rowOff>7</xdr:rowOff>
              </xdr:from>
              <xdr:to>
                <xdr:col>7</xdr:col>
                <xdr:colOff>50</xdr:colOff>
                <xdr:row>324</xdr:row>
                <xdr:rowOff>3</xdr:rowOff>
              </xdr:to>
            </anchor>
          </commentPr>
        </mc:Choice>
        <mc:Fallback/>
      </mc:AlternateContent>
    </comment>
    <comment ref="F3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322</xdr:row>
                <xdr:rowOff>7</xdr:rowOff>
              </xdr:from>
              <xdr:to>
                <xdr:col>7</xdr:col>
                <xdr:colOff>50</xdr:colOff>
                <xdr:row>325</xdr:row>
                <xdr:rowOff>3</xdr:rowOff>
              </xdr:to>
            </anchor>
          </commentPr>
        </mc:Choice>
        <mc:Fallback/>
      </mc:AlternateContent>
    </comment>
    <comment ref="F3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323</xdr:row>
                <xdr:rowOff>7</xdr:rowOff>
              </xdr:from>
              <xdr:to>
                <xdr:col>7</xdr:col>
                <xdr:colOff>50</xdr:colOff>
                <xdr:row>326</xdr:row>
                <xdr:rowOff>3</xdr:rowOff>
              </xdr:to>
            </anchor>
          </commentPr>
        </mc:Choice>
        <mc:Fallback/>
      </mc:AlternateContent>
    </comment>
    <comment ref="F3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324</xdr:row>
                <xdr:rowOff>7</xdr:rowOff>
              </xdr:from>
              <xdr:to>
                <xdr:col>7</xdr:col>
                <xdr:colOff>50</xdr:colOff>
                <xdr:row>327</xdr:row>
                <xdr:rowOff>3</xdr:rowOff>
              </xdr:to>
            </anchor>
          </commentPr>
        </mc:Choice>
        <mc:Fallback/>
      </mc:AlternateContent>
    </comment>
    <comment ref="F3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325</xdr:row>
                <xdr:rowOff>7</xdr:rowOff>
              </xdr:from>
              <xdr:to>
                <xdr:col>7</xdr:col>
                <xdr:colOff>50</xdr:colOff>
                <xdr:row>328</xdr:row>
                <xdr:rowOff>3</xdr:rowOff>
              </xdr:to>
            </anchor>
          </commentPr>
        </mc:Choice>
        <mc:Fallback/>
      </mc:AlternateContent>
    </comment>
    <comment ref="F3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326</xdr:row>
                <xdr:rowOff>7</xdr:rowOff>
              </xdr:from>
              <xdr:to>
                <xdr:col>7</xdr:col>
                <xdr:colOff>50</xdr:colOff>
                <xdr:row>329</xdr:row>
                <xdr:rowOff>3</xdr:rowOff>
              </xdr:to>
            </anchor>
          </commentPr>
        </mc:Choice>
        <mc:Fallback/>
      </mc:AlternateContent>
    </comment>
    <comment ref="F3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327</xdr:row>
                <xdr:rowOff>7</xdr:rowOff>
              </xdr:from>
              <xdr:to>
                <xdr:col>7</xdr:col>
                <xdr:colOff>50</xdr:colOff>
                <xdr:row>330</xdr:row>
                <xdr:rowOff>3</xdr:rowOff>
              </xdr:to>
            </anchor>
          </commentPr>
        </mc:Choice>
        <mc:Fallback/>
      </mc:AlternateContent>
    </comment>
    <comment ref="F3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328</xdr:row>
                <xdr:rowOff>7</xdr:rowOff>
              </xdr:from>
              <xdr:to>
                <xdr:col>7</xdr:col>
                <xdr:colOff>50</xdr:colOff>
                <xdr:row>331</xdr:row>
                <xdr:rowOff>3</xdr:rowOff>
              </xdr:to>
            </anchor>
          </commentPr>
        </mc:Choice>
        <mc:Fallback/>
      </mc:AlternateContent>
    </comment>
    <comment ref="F3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329</xdr:row>
                <xdr:rowOff>7</xdr:rowOff>
              </xdr:from>
              <xdr:to>
                <xdr:col>7</xdr:col>
                <xdr:colOff>50</xdr:colOff>
                <xdr:row>332</xdr:row>
                <xdr:rowOff>3</xdr:rowOff>
              </xdr:to>
            </anchor>
          </commentPr>
        </mc:Choice>
        <mc:Fallback/>
      </mc:AlternateContent>
    </comment>
    <comment ref="F3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330</xdr:row>
                <xdr:rowOff>7</xdr:rowOff>
              </xdr:from>
              <xdr:to>
                <xdr:col>7</xdr:col>
                <xdr:colOff>50</xdr:colOff>
                <xdr:row>333</xdr:row>
                <xdr:rowOff>3</xdr:rowOff>
              </xdr:to>
            </anchor>
          </commentPr>
        </mc:Choice>
        <mc:Fallback/>
      </mc:AlternateContent>
    </comment>
    <comment ref="F3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331</xdr:row>
                <xdr:rowOff>7</xdr:rowOff>
              </xdr:from>
              <xdr:to>
                <xdr:col>7</xdr:col>
                <xdr:colOff>50</xdr:colOff>
                <xdr:row>334</xdr:row>
                <xdr:rowOff>3</xdr:rowOff>
              </xdr:to>
            </anchor>
          </commentPr>
        </mc:Choice>
        <mc:Fallback/>
      </mc:AlternateContent>
    </comment>
    <comment ref="F3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332</xdr:row>
                <xdr:rowOff>7</xdr:rowOff>
              </xdr:from>
              <xdr:to>
                <xdr:col>7</xdr:col>
                <xdr:colOff>50</xdr:colOff>
                <xdr:row>335</xdr:row>
                <xdr:rowOff>3</xdr:rowOff>
              </xdr:to>
            </anchor>
          </commentPr>
        </mc:Choice>
        <mc:Fallback/>
      </mc:AlternateContent>
    </comment>
    <comment ref="F3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333</xdr:row>
                <xdr:rowOff>7</xdr:rowOff>
              </xdr:from>
              <xdr:to>
                <xdr:col>7</xdr:col>
                <xdr:colOff>50</xdr:colOff>
                <xdr:row>336</xdr:row>
                <xdr:rowOff>3</xdr:rowOff>
              </xdr:to>
            </anchor>
          </commentPr>
        </mc:Choice>
        <mc:Fallback/>
      </mc:AlternateContent>
    </comment>
    <comment ref="F3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334</xdr:row>
                <xdr:rowOff>7</xdr:rowOff>
              </xdr:from>
              <xdr:to>
                <xdr:col>7</xdr:col>
                <xdr:colOff>50</xdr:colOff>
                <xdr:row>337</xdr:row>
                <xdr:rowOff>3</xdr:rowOff>
              </xdr:to>
            </anchor>
          </commentPr>
        </mc:Choice>
        <mc:Fallback/>
      </mc:AlternateContent>
    </comment>
    <comment ref="F3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335</xdr:row>
                <xdr:rowOff>7</xdr:rowOff>
              </xdr:from>
              <xdr:to>
                <xdr:col>7</xdr:col>
                <xdr:colOff>50</xdr:colOff>
                <xdr:row>338</xdr:row>
                <xdr:rowOff>3</xdr:rowOff>
              </xdr:to>
            </anchor>
          </commentPr>
        </mc:Choice>
        <mc:Fallback/>
      </mc:AlternateContent>
    </comment>
    <comment ref="F3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336</xdr:row>
                <xdr:rowOff>7</xdr:rowOff>
              </xdr:from>
              <xdr:to>
                <xdr:col>7</xdr:col>
                <xdr:colOff>50</xdr:colOff>
                <xdr:row>339</xdr:row>
                <xdr:rowOff>3</xdr:rowOff>
              </xdr:to>
            </anchor>
          </commentPr>
        </mc:Choice>
        <mc:Fallback/>
      </mc:AlternateContent>
    </comment>
    <comment ref="F3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337</xdr:row>
                <xdr:rowOff>7</xdr:rowOff>
              </xdr:from>
              <xdr:to>
                <xdr:col>7</xdr:col>
                <xdr:colOff>50</xdr:colOff>
                <xdr:row>340</xdr:row>
                <xdr:rowOff>3</xdr:rowOff>
              </xdr:to>
            </anchor>
          </commentPr>
        </mc:Choice>
        <mc:Fallback/>
      </mc:AlternateContent>
    </comment>
    <comment ref="F3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338</xdr:row>
                <xdr:rowOff>7</xdr:rowOff>
              </xdr:from>
              <xdr:to>
                <xdr:col>7</xdr:col>
                <xdr:colOff>50</xdr:colOff>
                <xdr:row>341</xdr:row>
                <xdr:rowOff>3</xdr:rowOff>
              </xdr:to>
            </anchor>
          </commentPr>
        </mc:Choice>
        <mc:Fallback/>
      </mc:AlternateContent>
    </comment>
    <comment ref="F3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339</xdr:row>
                <xdr:rowOff>7</xdr:rowOff>
              </xdr:from>
              <xdr:to>
                <xdr:col>7</xdr:col>
                <xdr:colOff>50</xdr:colOff>
                <xdr:row>342</xdr:row>
                <xdr:rowOff>3</xdr:rowOff>
              </xdr:to>
            </anchor>
          </commentPr>
        </mc:Choice>
        <mc:Fallback/>
      </mc:AlternateContent>
    </comment>
    <comment ref="F3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340</xdr:row>
                <xdr:rowOff>7</xdr:rowOff>
              </xdr:from>
              <xdr:to>
                <xdr:col>7</xdr:col>
                <xdr:colOff>50</xdr:colOff>
                <xdr:row>343</xdr:row>
                <xdr:rowOff>3</xdr:rowOff>
              </xdr:to>
            </anchor>
          </commentPr>
        </mc:Choice>
        <mc:Fallback/>
      </mc:AlternateContent>
    </comment>
    <comment ref="F3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341</xdr:row>
                <xdr:rowOff>7</xdr:rowOff>
              </xdr:from>
              <xdr:to>
                <xdr:col>7</xdr:col>
                <xdr:colOff>50</xdr:colOff>
                <xdr:row>344</xdr:row>
                <xdr:rowOff>3</xdr:rowOff>
              </xdr:to>
            </anchor>
          </commentPr>
        </mc:Choice>
        <mc:Fallback/>
      </mc:AlternateContent>
    </comment>
    <comment ref="F3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342</xdr:row>
                <xdr:rowOff>7</xdr:rowOff>
              </xdr:from>
              <xdr:to>
                <xdr:col>7</xdr:col>
                <xdr:colOff>50</xdr:colOff>
                <xdr:row>345</xdr:row>
                <xdr:rowOff>3</xdr:rowOff>
              </xdr:to>
            </anchor>
          </commentPr>
        </mc:Choice>
        <mc:Fallback/>
      </mc:AlternateContent>
    </comment>
    <comment ref="F3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343</xdr:row>
                <xdr:rowOff>7</xdr:rowOff>
              </xdr:from>
              <xdr:to>
                <xdr:col>7</xdr:col>
                <xdr:colOff>50</xdr:colOff>
                <xdr:row>346</xdr:row>
                <xdr:rowOff>3</xdr:rowOff>
              </xdr:to>
            </anchor>
          </commentPr>
        </mc:Choice>
        <mc:Fallback/>
      </mc:AlternateContent>
    </comment>
    <comment ref="F3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344</xdr:row>
                <xdr:rowOff>7</xdr:rowOff>
              </xdr:from>
              <xdr:to>
                <xdr:col>7</xdr:col>
                <xdr:colOff>50</xdr:colOff>
                <xdr:row>347</xdr:row>
                <xdr:rowOff>3</xdr:rowOff>
              </xdr:to>
            </anchor>
          </commentPr>
        </mc:Choice>
        <mc:Fallback/>
      </mc:AlternateContent>
    </comment>
    <comment ref="F3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345</xdr:row>
                <xdr:rowOff>7</xdr:rowOff>
              </xdr:from>
              <xdr:to>
                <xdr:col>7</xdr:col>
                <xdr:colOff>50</xdr:colOff>
                <xdr:row>348</xdr:row>
                <xdr:rowOff>3</xdr:rowOff>
              </xdr:to>
            </anchor>
          </commentPr>
        </mc:Choice>
        <mc:Fallback/>
      </mc:AlternateContent>
    </comment>
    <comment ref="F3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346</xdr:row>
                <xdr:rowOff>7</xdr:rowOff>
              </xdr:from>
              <xdr:to>
                <xdr:col>7</xdr:col>
                <xdr:colOff>50</xdr:colOff>
                <xdr:row>349</xdr:row>
                <xdr:rowOff>3</xdr:rowOff>
              </xdr:to>
            </anchor>
          </commentPr>
        </mc:Choice>
        <mc:Fallback/>
      </mc:AlternateContent>
    </comment>
    <comment ref="F3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347</xdr:row>
                <xdr:rowOff>7</xdr:rowOff>
              </xdr:from>
              <xdr:to>
                <xdr:col>7</xdr:col>
                <xdr:colOff>50</xdr:colOff>
                <xdr:row>350</xdr:row>
                <xdr:rowOff>3</xdr:rowOff>
              </xdr:to>
            </anchor>
          </commentPr>
        </mc:Choice>
        <mc:Fallback/>
      </mc:AlternateContent>
    </comment>
    <comment ref="F3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348</xdr:row>
                <xdr:rowOff>7</xdr:rowOff>
              </xdr:from>
              <xdr:to>
                <xdr:col>7</xdr:col>
                <xdr:colOff>50</xdr:colOff>
                <xdr:row>351</xdr:row>
                <xdr:rowOff>3</xdr:rowOff>
              </xdr:to>
            </anchor>
          </commentPr>
        </mc:Choice>
        <mc:Fallback/>
      </mc:AlternateContent>
    </comment>
    <comment ref="F3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349</xdr:row>
                <xdr:rowOff>7</xdr:rowOff>
              </xdr:from>
              <xdr:to>
                <xdr:col>7</xdr:col>
                <xdr:colOff>50</xdr:colOff>
                <xdr:row>352</xdr:row>
                <xdr:rowOff>3</xdr:rowOff>
              </xdr:to>
            </anchor>
          </commentPr>
        </mc:Choice>
        <mc:Fallback/>
      </mc:AlternateContent>
    </comment>
    <comment ref="F3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350</xdr:row>
                <xdr:rowOff>7</xdr:rowOff>
              </xdr:from>
              <xdr:to>
                <xdr:col>7</xdr:col>
                <xdr:colOff>50</xdr:colOff>
                <xdr:row>353</xdr:row>
                <xdr:rowOff>3</xdr:rowOff>
              </xdr:to>
            </anchor>
          </commentPr>
        </mc:Choice>
        <mc:Fallback/>
      </mc:AlternateContent>
    </comment>
    <comment ref="F3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351</xdr:row>
                <xdr:rowOff>7</xdr:rowOff>
              </xdr:from>
              <xdr:to>
                <xdr:col>7</xdr:col>
                <xdr:colOff>50</xdr:colOff>
                <xdr:row>354</xdr:row>
                <xdr:rowOff>3</xdr:rowOff>
              </xdr:to>
            </anchor>
          </commentPr>
        </mc:Choice>
        <mc:Fallback/>
      </mc:AlternateContent>
    </comment>
    <comment ref="F3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352</xdr:row>
                <xdr:rowOff>7</xdr:rowOff>
              </xdr:from>
              <xdr:to>
                <xdr:col>7</xdr:col>
                <xdr:colOff>50</xdr:colOff>
                <xdr:row>355</xdr:row>
                <xdr:rowOff>3</xdr:rowOff>
              </xdr:to>
            </anchor>
          </commentPr>
        </mc:Choice>
        <mc:Fallback/>
      </mc:AlternateContent>
    </comment>
    <comment ref="F3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353</xdr:row>
                <xdr:rowOff>7</xdr:rowOff>
              </xdr:from>
              <xdr:to>
                <xdr:col>7</xdr:col>
                <xdr:colOff>50</xdr:colOff>
                <xdr:row>356</xdr:row>
                <xdr:rowOff>3</xdr:rowOff>
              </xdr:to>
            </anchor>
          </commentPr>
        </mc:Choice>
        <mc:Fallback/>
      </mc:AlternateContent>
    </comment>
    <comment ref="F3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354</xdr:row>
                <xdr:rowOff>7</xdr:rowOff>
              </xdr:from>
              <xdr:to>
                <xdr:col>7</xdr:col>
                <xdr:colOff>50</xdr:colOff>
                <xdr:row>357</xdr:row>
                <xdr:rowOff>3</xdr:rowOff>
              </xdr:to>
            </anchor>
          </commentPr>
        </mc:Choice>
        <mc:Fallback/>
      </mc:AlternateContent>
    </comment>
    <comment ref="F3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355</xdr:row>
                <xdr:rowOff>7</xdr:rowOff>
              </xdr:from>
              <xdr:to>
                <xdr:col>7</xdr:col>
                <xdr:colOff>50</xdr:colOff>
                <xdr:row>358</xdr:row>
                <xdr:rowOff>3</xdr:rowOff>
              </xdr:to>
            </anchor>
          </commentPr>
        </mc:Choice>
        <mc:Fallback/>
      </mc:AlternateContent>
    </comment>
    <comment ref="F3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356</xdr:row>
                <xdr:rowOff>7</xdr:rowOff>
              </xdr:from>
              <xdr:to>
                <xdr:col>7</xdr:col>
                <xdr:colOff>50</xdr:colOff>
                <xdr:row>359</xdr:row>
                <xdr:rowOff>3</xdr:rowOff>
              </xdr:to>
            </anchor>
          </commentPr>
        </mc:Choice>
        <mc:Fallback/>
      </mc:AlternateContent>
    </comment>
    <comment ref="F3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357</xdr:row>
                <xdr:rowOff>7</xdr:rowOff>
              </xdr:from>
              <xdr:to>
                <xdr:col>7</xdr:col>
                <xdr:colOff>50</xdr:colOff>
                <xdr:row>360</xdr:row>
                <xdr:rowOff>3</xdr:rowOff>
              </xdr:to>
            </anchor>
          </commentPr>
        </mc:Choice>
        <mc:Fallback/>
      </mc:AlternateContent>
    </comment>
    <comment ref="F3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358</xdr:row>
                <xdr:rowOff>7</xdr:rowOff>
              </xdr:from>
              <xdr:to>
                <xdr:col>7</xdr:col>
                <xdr:colOff>50</xdr:colOff>
                <xdr:row>361</xdr:row>
                <xdr:rowOff>3</xdr:rowOff>
              </xdr:to>
            </anchor>
          </commentPr>
        </mc:Choice>
        <mc:Fallback/>
      </mc:AlternateContent>
    </comment>
    <comment ref="F3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359</xdr:row>
                <xdr:rowOff>7</xdr:rowOff>
              </xdr:from>
              <xdr:to>
                <xdr:col>7</xdr:col>
                <xdr:colOff>50</xdr:colOff>
                <xdr:row>362</xdr:row>
                <xdr:rowOff>3</xdr:rowOff>
              </xdr:to>
            </anchor>
          </commentPr>
        </mc:Choice>
        <mc:Fallback/>
      </mc:AlternateContent>
    </comment>
    <comment ref="F3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360</xdr:row>
                <xdr:rowOff>7</xdr:rowOff>
              </xdr:from>
              <xdr:to>
                <xdr:col>7</xdr:col>
                <xdr:colOff>50</xdr:colOff>
                <xdr:row>363</xdr:row>
                <xdr:rowOff>3</xdr:rowOff>
              </xdr:to>
            </anchor>
          </commentPr>
        </mc:Choice>
        <mc:Fallback/>
      </mc:AlternateContent>
    </comment>
    <comment ref="F3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361</xdr:row>
                <xdr:rowOff>7</xdr:rowOff>
              </xdr:from>
              <xdr:to>
                <xdr:col>7</xdr:col>
                <xdr:colOff>50</xdr:colOff>
                <xdr:row>364</xdr:row>
                <xdr:rowOff>3</xdr:rowOff>
              </xdr:to>
            </anchor>
          </commentPr>
        </mc:Choice>
        <mc:Fallback/>
      </mc:AlternateContent>
    </comment>
    <comment ref="F3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362</xdr:row>
                <xdr:rowOff>7</xdr:rowOff>
              </xdr:from>
              <xdr:to>
                <xdr:col>7</xdr:col>
                <xdr:colOff>50</xdr:colOff>
                <xdr:row>365</xdr:row>
                <xdr:rowOff>3</xdr:rowOff>
              </xdr:to>
            </anchor>
          </commentPr>
        </mc:Choice>
        <mc:Fallback/>
      </mc:AlternateContent>
    </comment>
    <comment ref="F3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363</xdr:row>
                <xdr:rowOff>7</xdr:rowOff>
              </xdr:from>
              <xdr:to>
                <xdr:col>7</xdr:col>
                <xdr:colOff>50</xdr:colOff>
                <xdr:row>366</xdr:row>
                <xdr:rowOff>3</xdr:rowOff>
              </xdr:to>
            </anchor>
          </commentPr>
        </mc:Choice>
        <mc:Fallback/>
      </mc:AlternateContent>
    </comment>
    <comment ref="F3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364</xdr:row>
                <xdr:rowOff>7</xdr:rowOff>
              </xdr:from>
              <xdr:to>
                <xdr:col>7</xdr:col>
                <xdr:colOff>50</xdr:colOff>
                <xdr:row>367</xdr:row>
                <xdr:rowOff>3</xdr:rowOff>
              </xdr:to>
            </anchor>
          </commentPr>
        </mc:Choice>
        <mc:Fallback/>
      </mc:AlternateContent>
    </comment>
    <comment ref="F3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365</xdr:row>
                <xdr:rowOff>7</xdr:rowOff>
              </xdr:from>
              <xdr:to>
                <xdr:col>7</xdr:col>
                <xdr:colOff>50</xdr:colOff>
                <xdr:row>368</xdr:row>
                <xdr:rowOff>3</xdr:rowOff>
              </xdr:to>
            </anchor>
          </commentPr>
        </mc:Choice>
        <mc:Fallback/>
      </mc:AlternateContent>
    </comment>
    <comment ref="F3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366</xdr:row>
                <xdr:rowOff>7</xdr:rowOff>
              </xdr:from>
              <xdr:to>
                <xdr:col>7</xdr:col>
                <xdr:colOff>50</xdr:colOff>
                <xdr:row>369</xdr:row>
                <xdr:rowOff>3</xdr:rowOff>
              </xdr:to>
            </anchor>
          </commentPr>
        </mc:Choice>
        <mc:Fallback/>
      </mc:AlternateContent>
    </comment>
    <comment ref="F3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367</xdr:row>
                <xdr:rowOff>7</xdr:rowOff>
              </xdr:from>
              <xdr:to>
                <xdr:col>7</xdr:col>
                <xdr:colOff>50</xdr:colOff>
                <xdr:row>370</xdr:row>
                <xdr:rowOff>3</xdr:rowOff>
              </xdr:to>
            </anchor>
          </commentPr>
        </mc:Choice>
        <mc:Fallback/>
      </mc:AlternateContent>
    </comment>
    <comment ref="F3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368</xdr:row>
                <xdr:rowOff>7</xdr:rowOff>
              </xdr:from>
              <xdr:to>
                <xdr:col>7</xdr:col>
                <xdr:colOff>50</xdr:colOff>
                <xdr:row>371</xdr:row>
                <xdr:rowOff>3</xdr:rowOff>
              </xdr:to>
            </anchor>
          </commentPr>
        </mc:Choice>
        <mc:Fallback/>
      </mc:AlternateContent>
    </comment>
    <comment ref="F3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369</xdr:row>
                <xdr:rowOff>7</xdr:rowOff>
              </xdr:from>
              <xdr:to>
                <xdr:col>7</xdr:col>
                <xdr:colOff>50</xdr:colOff>
                <xdr:row>372</xdr:row>
                <xdr:rowOff>3</xdr:rowOff>
              </xdr:to>
            </anchor>
          </commentPr>
        </mc:Choice>
        <mc:Fallback/>
      </mc:AlternateContent>
    </comment>
    <comment ref="F3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370</xdr:row>
                <xdr:rowOff>7</xdr:rowOff>
              </xdr:from>
              <xdr:to>
                <xdr:col>7</xdr:col>
                <xdr:colOff>50</xdr:colOff>
                <xdr:row>373</xdr:row>
                <xdr:rowOff>3</xdr:rowOff>
              </xdr:to>
            </anchor>
          </commentPr>
        </mc:Choice>
        <mc:Fallback/>
      </mc:AlternateContent>
    </comment>
    <comment ref="F3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371</xdr:row>
                <xdr:rowOff>7</xdr:rowOff>
              </xdr:from>
              <xdr:to>
                <xdr:col>7</xdr:col>
                <xdr:colOff>50</xdr:colOff>
                <xdr:row>374</xdr:row>
                <xdr:rowOff>3</xdr:rowOff>
              </xdr:to>
            </anchor>
          </commentPr>
        </mc:Choice>
        <mc:Fallback/>
      </mc:AlternateContent>
    </comment>
    <comment ref="F3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372</xdr:row>
                <xdr:rowOff>7</xdr:rowOff>
              </xdr:from>
              <xdr:to>
                <xdr:col>7</xdr:col>
                <xdr:colOff>50</xdr:colOff>
                <xdr:row>375</xdr:row>
                <xdr:rowOff>3</xdr:rowOff>
              </xdr:to>
            </anchor>
          </commentPr>
        </mc:Choice>
        <mc:Fallback/>
      </mc:AlternateContent>
    </comment>
    <comment ref="F3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373</xdr:row>
                <xdr:rowOff>7</xdr:rowOff>
              </xdr:from>
              <xdr:to>
                <xdr:col>7</xdr:col>
                <xdr:colOff>50</xdr:colOff>
                <xdr:row>376</xdr:row>
                <xdr:rowOff>3</xdr:rowOff>
              </xdr:to>
            </anchor>
          </commentPr>
        </mc:Choice>
        <mc:Fallback/>
      </mc:AlternateContent>
    </comment>
    <comment ref="F3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374</xdr:row>
                <xdr:rowOff>7</xdr:rowOff>
              </xdr:from>
              <xdr:to>
                <xdr:col>7</xdr:col>
                <xdr:colOff>50</xdr:colOff>
                <xdr:row>377</xdr:row>
                <xdr:rowOff>3</xdr:rowOff>
              </xdr:to>
            </anchor>
          </commentPr>
        </mc:Choice>
        <mc:Fallback/>
      </mc:AlternateContent>
    </comment>
    <comment ref="F3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375</xdr:row>
                <xdr:rowOff>7</xdr:rowOff>
              </xdr:from>
              <xdr:to>
                <xdr:col>7</xdr:col>
                <xdr:colOff>50</xdr:colOff>
                <xdr:row>378</xdr:row>
                <xdr:rowOff>3</xdr:rowOff>
              </xdr:to>
            </anchor>
          </commentPr>
        </mc:Choice>
        <mc:Fallback/>
      </mc:AlternateContent>
    </comment>
    <comment ref="F3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376</xdr:row>
                <xdr:rowOff>7</xdr:rowOff>
              </xdr:from>
              <xdr:to>
                <xdr:col>7</xdr:col>
                <xdr:colOff>50</xdr:colOff>
                <xdr:row>379</xdr:row>
                <xdr:rowOff>3</xdr:rowOff>
              </xdr:to>
            </anchor>
          </commentPr>
        </mc:Choice>
        <mc:Fallback/>
      </mc:AlternateContent>
    </comment>
    <comment ref="F3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377</xdr:row>
                <xdr:rowOff>7</xdr:rowOff>
              </xdr:from>
              <xdr:to>
                <xdr:col>7</xdr:col>
                <xdr:colOff>50</xdr:colOff>
                <xdr:row>380</xdr:row>
                <xdr:rowOff>3</xdr:rowOff>
              </xdr:to>
            </anchor>
          </commentPr>
        </mc:Choice>
        <mc:Fallback/>
      </mc:AlternateContent>
    </comment>
    <comment ref="F3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378</xdr:row>
                <xdr:rowOff>7</xdr:rowOff>
              </xdr:from>
              <xdr:to>
                <xdr:col>7</xdr:col>
                <xdr:colOff>50</xdr:colOff>
                <xdr:row>381</xdr:row>
                <xdr:rowOff>3</xdr:rowOff>
              </xdr:to>
            </anchor>
          </commentPr>
        </mc:Choice>
        <mc:Fallback/>
      </mc:AlternateContent>
    </comment>
    <comment ref="F3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379</xdr:row>
                <xdr:rowOff>7</xdr:rowOff>
              </xdr:from>
              <xdr:to>
                <xdr:col>7</xdr:col>
                <xdr:colOff>50</xdr:colOff>
                <xdr:row>382</xdr:row>
                <xdr:rowOff>3</xdr:rowOff>
              </xdr:to>
            </anchor>
          </commentPr>
        </mc:Choice>
        <mc:Fallback/>
      </mc:AlternateContent>
    </comment>
    <comment ref="F3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380</xdr:row>
                <xdr:rowOff>7</xdr:rowOff>
              </xdr:from>
              <xdr:to>
                <xdr:col>7</xdr:col>
                <xdr:colOff>50</xdr:colOff>
                <xdr:row>383</xdr:row>
                <xdr:rowOff>3</xdr:rowOff>
              </xdr:to>
            </anchor>
          </commentPr>
        </mc:Choice>
        <mc:Fallback/>
      </mc:AlternateContent>
    </comment>
    <comment ref="F3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381</xdr:row>
                <xdr:rowOff>7</xdr:rowOff>
              </xdr:from>
              <xdr:to>
                <xdr:col>7</xdr:col>
                <xdr:colOff>50</xdr:colOff>
                <xdr:row>384</xdr:row>
                <xdr:rowOff>3</xdr:rowOff>
              </xdr:to>
            </anchor>
          </commentPr>
        </mc:Choice>
        <mc:Fallback/>
      </mc:AlternateContent>
    </comment>
    <comment ref="F3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382</xdr:row>
                <xdr:rowOff>7</xdr:rowOff>
              </xdr:from>
              <xdr:to>
                <xdr:col>7</xdr:col>
                <xdr:colOff>50</xdr:colOff>
                <xdr:row>385</xdr:row>
                <xdr:rowOff>3</xdr:rowOff>
              </xdr:to>
            </anchor>
          </commentPr>
        </mc:Choice>
        <mc:Fallback/>
      </mc:AlternateContent>
    </comment>
    <comment ref="F3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383</xdr:row>
                <xdr:rowOff>7</xdr:rowOff>
              </xdr:from>
              <xdr:to>
                <xdr:col>7</xdr:col>
                <xdr:colOff>50</xdr:colOff>
                <xdr:row>386</xdr:row>
                <xdr:rowOff>3</xdr:rowOff>
              </xdr:to>
            </anchor>
          </commentPr>
        </mc:Choice>
        <mc:Fallback/>
      </mc:AlternateContent>
    </comment>
    <comment ref="F3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384</xdr:row>
                <xdr:rowOff>7</xdr:rowOff>
              </xdr:from>
              <xdr:to>
                <xdr:col>7</xdr:col>
                <xdr:colOff>50</xdr:colOff>
                <xdr:row>387</xdr:row>
                <xdr:rowOff>3</xdr:rowOff>
              </xdr:to>
            </anchor>
          </commentPr>
        </mc:Choice>
        <mc:Fallback/>
      </mc:AlternateContent>
    </comment>
    <comment ref="F3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385</xdr:row>
                <xdr:rowOff>7</xdr:rowOff>
              </xdr:from>
              <xdr:to>
                <xdr:col>7</xdr:col>
                <xdr:colOff>50</xdr:colOff>
                <xdr:row>388</xdr:row>
                <xdr:rowOff>3</xdr:rowOff>
              </xdr:to>
            </anchor>
          </commentPr>
        </mc:Choice>
        <mc:Fallback/>
      </mc:AlternateContent>
    </comment>
    <comment ref="F3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386</xdr:row>
                <xdr:rowOff>7</xdr:rowOff>
              </xdr:from>
              <xdr:to>
                <xdr:col>7</xdr:col>
                <xdr:colOff>50</xdr:colOff>
                <xdr:row>389</xdr:row>
                <xdr:rowOff>3</xdr:rowOff>
              </xdr:to>
            </anchor>
          </commentPr>
        </mc:Choice>
        <mc:Fallback/>
      </mc:AlternateContent>
    </comment>
    <comment ref="F3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387</xdr:row>
                <xdr:rowOff>7</xdr:rowOff>
              </xdr:from>
              <xdr:to>
                <xdr:col>7</xdr:col>
                <xdr:colOff>50</xdr:colOff>
                <xdr:row>390</xdr:row>
                <xdr:rowOff>3</xdr:rowOff>
              </xdr:to>
            </anchor>
          </commentPr>
        </mc:Choice>
        <mc:Fallback/>
      </mc:AlternateContent>
    </comment>
    <comment ref="F3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388</xdr:row>
                <xdr:rowOff>7</xdr:rowOff>
              </xdr:from>
              <xdr:to>
                <xdr:col>7</xdr:col>
                <xdr:colOff>50</xdr:colOff>
                <xdr:row>391</xdr:row>
                <xdr:rowOff>3</xdr:rowOff>
              </xdr:to>
            </anchor>
          </commentPr>
        </mc:Choice>
        <mc:Fallback/>
      </mc:AlternateContent>
    </comment>
    <comment ref="F3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389</xdr:row>
                <xdr:rowOff>7</xdr:rowOff>
              </xdr:from>
              <xdr:to>
                <xdr:col>7</xdr:col>
                <xdr:colOff>50</xdr:colOff>
                <xdr:row>392</xdr:row>
                <xdr:rowOff>3</xdr:rowOff>
              </xdr:to>
            </anchor>
          </commentPr>
        </mc:Choice>
        <mc:Fallback/>
      </mc:AlternateContent>
    </comment>
    <comment ref="F3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390</xdr:row>
                <xdr:rowOff>7</xdr:rowOff>
              </xdr:from>
              <xdr:to>
                <xdr:col>7</xdr:col>
                <xdr:colOff>50</xdr:colOff>
                <xdr:row>393</xdr:row>
                <xdr:rowOff>3</xdr:rowOff>
              </xdr:to>
            </anchor>
          </commentPr>
        </mc:Choice>
        <mc:Fallback/>
      </mc:AlternateContent>
    </comment>
    <comment ref="F3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391</xdr:row>
                <xdr:rowOff>7</xdr:rowOff>
              </xdr:from>
              <xdr:to>
                <xdr:col>7</xdr:col>
                <xdr:colOff>50</xdr:colOff>
                <xdr:row>394</xdr:row>
                <xdr:rowOff>3</xdr:rowOff>
              </xdr:to>
            </anchor>
          </commentPr>
        </mc:Choice>
        <mc:Fallback/>
      </mc:AlternateContent>
    </comment>
    <comment ref="F3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392</xdr:row>
                <xdr:rowOff>7</xdr:rowOff>
              </xdr:from>
              <xdr:to>
                <xdr:col>7</xdr:col>
                <xdr:colOff>50</xdr:colOff>
                <xdr:row>395</xdr:row>
                <xdr:rowOff>3</xdr:rowOff>
              </xdr:to>
            </anchor>
          </commentPr>
        </mc:Choice>
        <mc:Fallback/>
      </mc:AlternateContent>
    </comment>
    <comment ref="F3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393</xdr:row>
                <xdr:rowOff>7</xdr:rowOff>
              </xdr:from>
              <xdr:to>
                <xdr:col>7</xdr:col>
                <xdr:colOff>50</xdr:colOff>
                <xdr:row>396</xdr:row>
                <xdr:rowOff>3</xdr:rowOff>
              </xdr:to>
            </anchor>
          </commentPr>
        </mc:Choice>
        <mc:Fallback/>
      </mc:AlternateContent>
    </comment>
    <comment ref="F3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394</xdr:row>
                <xdr:rowOff>7</xdr:rowOff>
              </xdr:from>
              <xdr:to>
                <xdr:col>7</xdr:col>
                <xdr:colOff>50</xdr:colOff>
                <xdr:row>397</xdr:row>
                <xdr:rowOff>3</xdr:rowOff>
              </xdr:to>
            </anchor>
          </commentPr>
        </mc:Choice>
        <mc:Fallback/>
      </mc:AlternateContent>
    </comment>
    <comment ref="F3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395</xdr:row>
                <xdr:rowOff>7</xdr:rowOff>
              </xdr:from>
              <xdr:to>
                <xdr:col>7</xdr:col>
                <xdr:colOff>50</xdr:colOff>
                <xdr:row>398</xdr:row>
                <xdr:rowOff>3</xdr:rowOff>
              </xdr:to>
            </anchor>
          </commentPr>
        </mc:Choice>
        <mc:Fallback/>
      </mc:AlternateContent>
    </comment>
    <comment ref="F3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396</xdr:row>
                <xdr:rowOff>7</xdr:rowOff>
              </xdr:from>
              <xdr:to>
                <xdr:col>7</xdr:col>
                <xdr:colOff>50</xdr:colOff>
                <xdr:row>399</xdr:row>
                <xdr:rowOff>3</xdr:rowOff>
              </xdr:to>
            </anchor>
          </commentPr>
        </mc:Choice>
        <mc:Fallback/>
      </mc:AlternateContent>
    </comment>
    <comment ref="F3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397</xdr:row>
                <xdr:rowOff>7</xdr:rowOff>
              </xdr:from>
              <xdr:to>
                <xdr:col>7</xdr:col>
                <xdr:colOff>50</xdr:colOff>
                <xdr:row>400</xdr:row>
                <xdr:rowOff>3</xdr:rowOff>
              </xdr:to>
            </anchor>
          </commentPr>
        </mc:Choice>
        <mc:Fallback/>
      </mc:AlternateContent>
    </comment>
    <comment ref="F4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398</xdr:row>
                <xdr:rowOff>7</xdr:rowOff>
              </xdr:from>
              <xdr:to>
                <xdr:col>7</xdr:col>
                <xdr:colOff>50</xdr:colOff>
                <xdr:row>401</xdr:row>
                <xdr:rowOff>3</xdr:rowOff>
              </xdr:to>
            </anchor>
          </commentPr>
        </mc:Choice>
        <mc:Fallback/>
      </mc:AlternateContent>
    </comment>
    <comment ref="F4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399</xdr:row>
                <xdr:rowOff>7</xdr:rowOff>
              </xdr:from>
              <xdr:to>
                <xdr:col>7</xdr:col>
                <xdr:colOff>50</xdr:colOff>
                <xdr:row>402</xdr:row>
                <xdr:rowOff>3</xdr:rowOff>
              </xdr:to>
            </anchor>
          </commentPr>
        </mc:Choice>
        <mc:Fallback/>
      </mc:AlternateContent>
    </comment>
    <comment ref="F4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400</xdr:row>
                <xdr:rowOff>7</xdr:rowOff>
              </xdr:from>
              <xdr:to>
                <xdr:col>7</xdr:col>
                <xdr:colOff>50</xdr:colOff>
                <xdr:row>403</xdr:row>
                <xdr:rowOff>3</xdr:rowOff>
              </xdr:to>
            </anchor>
          </commentPr>
        </mc:Choice>
        <mc:Fallback/>
      </mc:AlternateContent>
    </comment>
    <comment ref="F4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401</xdr:row>
                <xdr:rowOff>7</xdr:rowOff>
              </xdr:from>
              <xdr:to>
                <xdr:col>7</xdr:col>
                <xdr:colOff>50</xdr:colOff>
                <xdr:row>404</xdr:row>
                <xdr:rowOff>3</xdr:rowOff>
              </xdr:to>
            </anchor>
          </commentPr>
        </mc:Choice>
        <mc:Fallback/>
      </mc:AlternateContent>
    </comment>
    <comment ref="F4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402</xdr:row>
                <xdr:rowOff>7</xdr:rowOff>
              </xdr:from>
              <xdr:to>
                <xdr:col>7</xdr:col>
                <xdr:colOff>50</xdr:colOff>
                <xdr:row>405</xdr:row>
                <xdr:rowOff>3</xdr:rowOff>
              </xdr:to>
            </anchor>
          </commentPr>
        </mc:Choice>
        <mc:Fallback/>
      </mc:AlternateContent>
    </comment>
    <comment ref="F4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403</xdr:row>
                <xdr:rowOff>7</xdr:rowOff>
              </xdr:from>
              <xdr:to>
                <xdr:col>7</xdr:col>
                <xdr:colOff>50</xdr:colOff>
                <xdr:row>406</xdr:row>
                <xdr:rowOff>3</xdr:rowOff>
              </xdr:to>
            </anchor>
          </commentPr>
        </mc:Choice>
        <mc:Fallback/>
      </mc:AlternateContent>
    </comment>
    <comment ref="F4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404</xdr:row>
                <xdr:rowOff>7</xdr:rowOff>
              </xdr:from>
              <xdr:to>
                <xdr:col>7</xdr:col>
                <xdr:colOff>50</xdr:colOff>
                <xdr:row>407</xdr:row>
                <xdr:rowOff>3</xdr:rowOff>
              </xdr:to>
            </anchor>
          </commentPr>
        </mc:Choice>
        <mc:Fallback/>
      </mc:AlternateContent>
    </comment>
    <comment ref="F4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405</xdr:row>
                <xdr:rowOff>7</xdr:rowOff>
              </xdr:from>
              <xdr:to>
                <xdr:col>7</xdr:col>
                <xdr:colOff>50</xdr:colOff>
                <xdr:row>408</xdr:row>
                <xdr:rowOff>3</xdr:rowOff>
              </xdr:to>
            </anchor>
          </commentPr>
        </mc:Choice>
        <mc:Fallback/>
      </mc:AlternateContent>
    </comment>
    <comment ref="F4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406</xdr:row>
                <xdr:rowOff>7</xdr:rowOff>
              </xdr:from>
              <xdr:to>
                <xdr:col>7</xdr:col>
                <xdr:colOff>50</xdr:colOff>
                <xdr:row>409</xdr:row>
                <xdr:rowOff>3</xdr:rowOff>
              </xdr:to>
            </anchor>
          </commentPr>
        </mc:Choice>
        <mc:Fallback/>
      </mc:AlternateContent>
    </comment>
    <comment ref="F4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407</xdr:row>
                <xdr:rowOff>7</xdr:rowOff>
              </xdr:from>
              <xdr:to>
                <xdr:col>7</xdr:col>
                <xdr:colOff>50</xdr:colOff>
                <xdr:row>410</xdr:row>
                <xdr:rowOff>3</xdr:rowOff>
              </xdr:to>
            </anchor>
          </commentPr>
        </mc:Choice>
        <mc:Fallback/>
      </mc:AlternateContent>
    </comment>
    <comment ref="F4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408</xdr:row>
                <xdr:rowOff>7</xdr:rowOff>
              </xdr:from>
              <xdr:to>
                <xdr:col>7</xdr:col>
                <xdr:colOff>50</xdr:colOff>
                <xdr:row>411</xdr:row>
                <xdr:rowOff>3</xdr:rowOff>
              </xdr:to>
            </anchor>
          </commentPr>
        </mc:Choice>
        <mc:Fallback/>
      </mc:AlternateContent>
    </comment>
    <comment ref="F4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409</xdr:row>
                <xdr:rowOff>7</xdr:rowOff>
              </xdr:from>
              <xdr:to>
                <xdr:col>7</xdr:col>
                <xdr:colOff>50</xdr:colOff>
                <xdr:row>412</xdr:row>
                <xdr:rowOff>3</xdr:rowOff>
              </xdr:to>
            </anchor>
          </commentPr>
        </mc:Choice>
        <mc:Fallback/>
      </mc:AlternateContent>
    </comment>
    <comment ref="F4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410</xdr:row>
                <xdr:rowOff>7</xdr:rowOff>
              </xdr:from>
              <xdr:to>
                <xdr:col>7</xdr:col>
                <xdr:colOff>50</xdr:colOff>
                <xdr:row>413</xdr:row>
                <xdr:rowOff>3</xdr:rowOff>
              </xdr:to>
            </anchor>
          </commentPr>
        </mc:Choice>
        <mc:Fallback/>
      </mc:AlternateContent>
    </comment>
    <comment ref="F4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411</xdr:row>
                <xdr:rowOff>7</xdr:rowOff>
              </xdr:from>
              <xdr:to>
                <xdr:col>7</xdr:col>
                <xdr:colOff>50</xdr:colOff>
                <xdr:row>414</xdr:row>
                <xdr:rowOff>3</xdr:rowOff>
              </xdr:to>
            </anchor>
          </commentPr>
        </mc:Choice>
        <mc:Fallback/>
      </mc:AlternateContent>
    </comment>
    <comment ref="F4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412</xdr:row>
                <xdr:rowOff>7</xdr:rowOff>
              </xdr:from>
              <xdr:to>
                <xdr:col>7</xdr:col>
                <xdr:colOff>50</xdr:colOff>
                <xdr:row>415</xdr:row>
                <xdr:rowOff>3</xdr:rowOff>
              </xdr:to>
            </anchor>
          </commentPr>
        </mc:Choice>
        <mc:Fallback/>
      </mc:AlternateContent>
    </comment>
    <comment ref="F4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413</xdr:row>
                <xdr:rowOff>7</xdr:rowOff>
              </xdr:from>
              <xdr:to>
                <xdr:col>7</xdr:col>
                <xdr:colOff>50</xdr:colOff>
                <xdr:row>416</xdr:row>
                <xdr:rowOff>3</xdr:rowOff>
              </xdr:to>
            </anchor>
          </commentPr>
        </mc:Choice>
        <mc:Fallback/>
      </mc:AlternateContent>
    </comment>
    <comment ref="F4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414</xdr:row>
                <xdr:rowOff>7</xdr:rowOff>
              </xdr:from>
              <xdr:to>
                <xdr:col>7</xdr:col>
                <xdr:colOff>50</xdr:colOff>
                <xdr:row>417</xdr:row>
                <xdr:rowOff>3</xdr:rowOff>
              </xdr:to>
            </anchor>
          </commentPr>
        </mc:Choice>
        <mc:Fallback/>
      </mc:AlternateContent>
    </comment>
    <comment ref="F4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415</xdr:row>
                <xdr:rowOff>7</xdr:rowOff>
              </xdr:from>
              <xdr:to>
                <xdr:col>7</xdr:col>
                <xdr:colOff>50</xdr:colOff>
                <xdr:row>418</xdr:row>
                <xdr:rowOff>3</xdr:rowOff>
              </xdr:to>
            </anchor>
          </commentPr>
        </mc:Choice>
        <mc:Fallback/>
      </mc:AlternateContent>
    </comment>
    <comment ref="F4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416</xdr:row>
                <xdr:rowOff>7</xdr:rowOff>
              </xdr:from>
              <xdr:to>
                <xdr:col>7</xdr:col>
                <xdr:colOff>50</xdr:colOff>
                <xdr:row>419</xdr:row>
                <xdr:rowOff>3</xdr:rowOff>
              </xdr:to>
            </anchor>
          </commentPr>
        </mc:Choice>
        <mc:Fallback/>
      </mc:AlternateContent>
    </comment>
    <comment ref="F4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417</xdr:row>
                <xdr:rowOff>7</xdr:rowOff>
              </xdr:from>
              <xdr:to>
                <xdr:col>7</xdr:col>
                <xdr:colOff>50</xdr:colOff>
                <xdr:row>420</xdr:row>
                <xdr:rowOff>3</xdr:rowOff>
              </xdr:to>
            </anchor>
          </commentPr>
        </mc:Choice>
        <mc:Fallback/>
      </mc:AlternateContent>
    </comment>
    <comment ref="F4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418</xdr:row>
                <xdr:rowOff>7</xdr:rowOff>
              </xdr:from>
              <xdr:to>
                <xdr:col>7</xdr:col>
                <xdr:colOff>50</xdr:colOff>
                <xdr:row>421</xdr:row>
                <xdr:rowOff>3</xdr:rowOff>
              </xdr:to>
            </anchor>
          </commentPr>
        </mc:Choice>
        <mc:Fallback/>
      </mc:AlternateContent>
    </comment>
    <comment ref="F4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419</xdr:row>
                <xdr:rowOff>7</xdr:rowOff>
              </xdr:from>
              <xdr:to>
                <xdr:col>7</xdr:col>
                <xdr:colOff>50</xdr:colOff>
                <xdr:row>422</xdr:row>
                <xdr:rowOff>3</xdr:rowOff>
              </xdr:to>
            </anchor>
          </commentPr>
        </mc:Choice>
        <mc:Fallback/>
      </mc:AlternateContent>
    </comment>
    <comment ref="F4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420</xdr:row>
                <xdr:rowOff>7</xdr:rowOff>
              </xdr:from>
              <xdr:to>
                <xdr:col>7</xdr:col>
                <xdr:colOff>50</xdr:colOff>
                <xdr:row>423</xdr:row>
                <xdr:rowOff>3</xdr:rowOff>
              </xdr:to>
            </anchor>
          </commentPr>
        </mc:Choice>
        <mc:Fallback/>
      </mc:AlternateContent>
    </comment>
    <comment ref="F4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421</xdr:row>
                <xdr:rowOff>7</xdr:rowOff>
              </xdr:from>
              <xdr:to>
                <xdr:col>7</xdr:col>
                <xdr:colOff>50</xdr:colOff>
                <xdr:row>424</xdr:row>
                <xdr:rowOff>3</xdr:rowOff>
              </xdr:to>
            </anchor>
          </commentPr>
        </mc:Choice>
        <mc:Fallback/>
      </mc:AlternateContent>
    </comment>
    <comment ref="F4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422</xdr:row>
                <xdr:rowOff>7</xdr:rowOff>
              </xdr:from>
              <xdr:to>
                <xdr:col>7</xdr:col>
                <xdr:colOff>50</xdr:colOff>
                <xdr:row>425</xdr:row>
                <xdr:rowOff>3</xdr:rowOff>
              </xdr:to>
            </anchor>
          </commentPr>
        </mc:Choice>
        <mc:Fallback/>
      </mc:AlternateContent>
    </comment>
    <comment ref="F4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423</xdr:row>
                <xdr:rowOff>7</xdr:rowOff>
              </xdr:from>
              <xdr:to>
                <xdr:col>7</xdr:col>
                <xdr:colOff>50</xdr:colOff>
                <xdr:row>426</xdr:row>
                <xdr:rowOff>3</xdr:rowOff>
              </xdr:to>
            </anchor>
          </commentPr>
        </mc:Choice>
        <mc:Fallback/>
      </mc:AlternateContent>
    </comment>
    <comment ref="F4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424</xdr:row>
                <xdr:rowOff>7</xdr:rowOff>
              </xdr:from>
              <xdr:to>
                <xdr:col>7</xdr:col>
                <xdr:colOff>50</xdr:colOff>
                <xdr:row>427</xdr:row>
                <xdr:rowOff>3</xdr:rowOff>
              </xdr:to>
            </anchor>
          </commentPr>
        </mc:Choice>
        <mc:Fallback/>
      </mc:AlternateContent>
    </comment>
    <comment ref="F4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425</xdr:row>
                <xdr:rowOff>7</xdr:rowOff>
              </xdr:from>
              <xdr:to>
                <xdr:col>7</xdr:col>
                <xdr:colOff>50</xdr:colOff>
                <xdr:row>428</xdr:row>
                <xdr:rowOff>3</xdr:rowOff>
              </xdr:to>
            </anchor>
          </commentPr>
        </mc:Choice>
        <mc:Fallback/>
      </mc:AlternateContent>
    </comment>
    <comment ref="F4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426</xdr:row>
                <xdr:rowOff>7</xdr:rowOff>
              </xdr:from>
              <xdr:to>
                <xdr:col>7</xdr:col>
                <xdr:colOff>50</xdr:colOff>
                <xdr:row>429</xdr:row>
                <xdr:rowOff>3</xdr:rowOff>
              </xdr:to>
            </anchor>
          </commentPr>
        </mc:Choice>
        <mc:Fallback/>
      </mc:AlternateContent>
    </comment>
    <comment ref="F4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427</xdr:row>
                <xdr:rowOff>7</xdr:rowOff>
              </xdr:from>
              <xdr:to>
                <xdr:col>7</xdr:col>
                <xdr:colOff>50</xdr:colOff>
                <xdr:row>430</xdr:row>
                <xdr:rowOff>3</xdr:rowOff>
              </xdr:to>
            </anchor>
          </commentPr>
        </mc:Choice>
        <mc:Fallback/>
      </mc:AlternateContent>
    </comment>
    <comment ref="F4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428</xdr:row>
                <xdr:rowOff>7</xdr:rowOff>
              </xdr:from>
              <xdr:to>
                <xdr:col>7</xdr:col>
                <xdr:colOff>50</xdr:colOff>
                <xdr:row>431</xdr:row>
                <xdr:rowOff>3</xdr:rowOff>
              </xdr:to>
            </anchor>
          </commentPr>
        </mc:Choice>
        <mc:Fallback/>
      </mc:AlternateContent>
    </comment>
    <comment ref="F4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429</xdr:row>
                <xdr:rowOff>7</xdr:rowOff>
              </xdr:from>
              <xdr:to>
                <xdr:col>7</xdr:col>
                <xdr:colOff>50</xdr:colOff>
                <xdr:row>432</xdr:row>
                <xdr:rowOff>3</xdr:rowOff>
              </xdr:to>
            </anchor>
          </commentPr>
        </mc:Choice>
        <mc:Fallback/>
      </mc:AlternateContent>
    </comment>
    <comment ref="F4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430</xdr:row>
                <xdr:rowOff>7</xdr:rowOff>
              </xdr:from>
              <xdr:to>
                <xdr:col>7</xdr:col>
                <xdr:colOff>50</xdr:colOff>
                <xdr:row>433</xdr:row>
                <xdr:rowOff>3</xdr:rowOff>
              </xdr:to>
            </anchor>
          </commentPr>
        </mc:Choice>
        <mc:Fallback/>
      </mc:AlternateContent>
    </comment>
    <comment ref="F4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431</xdr:row>
                <xdr:rowOff>7</xdr:rowOff>
              </xdr:from>
              <xdr:to>
                <xdr:col>7</xdr:col>
                <xdr:colOff>50</xdr:colOff>
                <xdr:row>434</xdr:row>
                <xdr:rowOff>3</xdr:rowOff>
              </xdr:to>
            </anchor>
          </commentPr>
        </mc:Choice>
        <mc:Fallback/>
      </mc:AlternateContent>
    </comment>
    <comment ref="F4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432</xdr:row>
                <xdr:rowOff>7</xdr:rowOff>
              </xdr:from>
              <xdr:to>
                <xdr:col>7</xdr:col>
                <xdr:colOff>50</xdr:colOff>
                <xdr:row>435</xdr:row>
                <xdr:rowOff>3</xdr:rowOff>
              </xdr:to>
            </anchor>
          </commentPr>
        </mc:Choice>
        <mc:Fallback/>
      </mc:AlternateContent>
    </comment>
    <comment ref="F4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433</xdr:row>
                <xdr:rowOff>7</xdr:rowOff>
              </xdr:from>
              <xdr:to>
                <xdr:col>7</xdr:col>
                <xdr:colOff>50</xdr:colOff>
                <xdr:row>436</xdr:row>
                <xdr:rowOff>3</xdr:rowOff>
              </xdr:to>
            </anchor>
          </commentPr>
        </mc:Choice>
        <mc:Fallback/>
      </mc:AlternateContent>
    </comment>
    <comment ref="F4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434</xdr:row>
                <xdr:rowOff>7</xdr:rowOff>
              </xdr:from>
              <xdr:to>
                <xdr:col>7</xdr:col>
                <xdr:colOff>50</xdr:colOff>
                <xdr:row>437</xdr:row>
                <xdr:rowOff>3</xdr:rowOff>
              </xdr:to>
            </anchor>
          </commentPr>
        </mc:Choice>
        <mc:Fallback/>
      </mc:AlternateContent>
    </comment>
    <comment ref="F4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435</xdr:row>
                <xdr:rowOff>7</xdr:rowOff>
              </xdr:from>
              <xdr:to>
                <xdr:col>7</xdr:col>
                <xdr:colOff>50</xdr:colOff>
                <xdr:row>438</xdr:row>
                <xdr:rowOff>3</xdr:rowOff>
              </xdr:to>
            </anchor>
          </commentPr>
        </mc:Choice>
        <mc:Fallback/>
      </mc:AlternateContent>
    </comment>
    <comment ref="F4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436</xdr:row>
                <xdr:rowOff>7</xdr:rowOff>
              </xdr:from>
              <xdr:to>
                <xdr:col>7</xdr:col>
                <xdr:colOff>50</xdr:colOff>
                <xdr:row>439</xdr:row>
                <xdr:rowOff>3</xdr:rowOff>
              </xdr:to>
            </anchor>
          </commentPr>
        </mc:Choice>
        <mc:Fallback/>
      </mc:AlternateContent>
    </comment>
    <comment ref="F4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437</xdr:row>
                <xdr:rowOff>7</xdr:rowOff>
              </xdr:from>
              <xdr:to>
                <xdr:col>7</xdr:col>
                <xdr:colOff>50</xdr:colOff>
                <xdr:row>440</xdr:row>
                <xdr:rowOff>3</xdr:rowOff>
              </xdr:to>
            </anchor>
          </commentPr>
        </mc:Choice>
        <mc:Fallback/>
      </mc:AlternateContent>
    </comment>
    <comment ref="F4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438</xdr:row>
                <xdr:rowOff>7</xdr:rowOff>
              </xdr:from>
              <xdr:to>
                <xdr:col>7</xdr:col>
                <xdr:colOff>50</xdr:colOff>
                <xdr:row>441</xdr:row>
                <xdr:rowOff>3</xdr:rowOff>
              </xdr:to>
            </anchor>
          </commentPr>
        </mc:Choice>
        <mc:Fallback/>
      </mc:AlternateContent>
    </comment>
    <comment ref="F4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439</xdr:row>
                <xdr:rowOff>7</xdr:rowOff>
              </xdr:from>
              <xdr:to>
                <xdr:col>7</xdr:col>
                <xdr:colOff>50</xdr:colOff>
                <xdr:row>442</xdr:row>
                <xdr:rowOff>3</xdr:rowOff>
              </xdr:to>
            </anchor>
          </commentPr>
        </mc:Choice>
        <mc:Fallback/>
      </mc:AlternateContent>
    </comment>
    <comment ref="F4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440</xdr:row>
                <xdr:rowOff>7</xdr:rowOff>
              </xdr:from>
              <xdr:to>
                <xdr:col>7</xdr:col>
                <xdr:colOff>50</xdr:colOff>
                <xdr:row>443</xdr:row>
                <xdr:rowOff>3</xdr:rowOff>
              </xdr:to>
            </anchor>
          </commentPr>
        </mc:Choice>
        <mc:Fallback/>
      </mc:AlternateContent>
    </comment>
    <comment ref="F4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441</xdr:row>
                <xdr:rowOff>7</xdr:rowOff>
              </xdr:from>
              <xdr:to>
                <xdr:col>7</xdr:col>
                <xdr:colOff>50</xdr:colOff>
                <xdr:row>444</xdr:row>
                <xdr:rowOff>3</xdr:rowOff>
              </xdr:to>
            </anchor>
          </commentPr>
        </mc:Choice>
        <mc:Fallback/>
      </mc:AlternateContent>
    </comment>
    <comment ref="F4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442</xdr:row>
                <xdr:rowOff>7</xdr:rowOff>
              </xdr:from>
              <xdr:to>
                <xdr:col>7</xdr:col>
                <xdr:colOff>50</xdr:colOff>
                <xdr:row>445</xdr:row>
                <xdr:rowOff>3</xdr:rowOff>
              </xdr:to>
            </anchor>
          </commentPr>
        </mc:Choice>
        <mc:Fallback/>
      </mc:AlternateContent>
    </comment>
    <comment ref="F4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443</xdr:row>
                <xdr:rowOff>7</xdr:rowOff>
              </xdr:from>
              <xdr:to>
                <xdr:col>7</xdr:col>
                <xdr:colOff>50</xdr:colOff>
                <xdr:row>446</xdr:row>
                <xdr:rowOff>3</xdr:rowOff>
              </xdr:to>
            </anchor>
          </commentPr>
        </mc:Choice>
        <mc:Fallback/>
      </mc:AlternateContent>
    </comment>
    <comment ref="F4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444</xdr:row>
                <xdr:rowOff>7</xdr:rowOff>
              </xdr:from>
              <xdr:to>
                <xdr:col>7</xdr:col>
                <xdr:colOff>50</xdr:colOff>
                <xdr:row>447</xdr:row>
                <xdr:rowOff>3</xdr:rowOff>
              </xdr:to>
            </anchor>
          </commentPr>
        </mc:Choice>
        <mc:Fallback/>
      </mc:AlternateContent>
    </comment>
    <comment ref="F4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445</xdr:row>
                <xdr:rowOff>7</xdr:rowOff>
              </xdr:from>
              <xdr:to>
                <xdr:col>7</xdr:col>
                <xdr:colOff>50</xdr:colOff>
                <xdr:row>448</xdr:row>
                <xdr:rowOff>3</xdr:rowOff>
              </xdr:to>
            </anchor>
          </commentPr>
        </mc:Choice>
        <mc:Fallback/>
      </mc:AlternateContent>
    </comment>
    <comment ref="F4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446</xdr:row>
                <xdr:rowOff>7</xdr:rowOff>
              </xdr:from>
              <xdr:to>
                <xdr:col>7</xdr:col>
                <xdr:colOff>50</xdr:colOff>
                <xdr:row>449</xdr:row>
                <xdr:rowOff>3</xdr:rowOff>
              </xdr:to>
            </anchor>
          </commentPr>
        </mc:Choice>
        <mc:Fallback/>
      </mc:AlternateContent>
    </comment>
    <comment ref="F4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447</xdr:row>
                <xdr:rowOff>7</xdr:rowOff>
              </xdr:from>
              <xdr:to>
                <xdr:col>7</xdr:col>
                <xdr:colOff>50</xdr:colOff>
                <xdr:row>450</xdr:row>
                <xdr:rowOff>3</xdr:rowOff>
              </xdr:to>
            </anchor>
          </commentPr>
        </mc:Choice>
        <mc:Fallback/>
      </mc:AlternateContent>
    </comment>
    <comment ref="F4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448</xdr:row>
                <xdr:rowOff>7</xdr:rowOff>
              </xdr:from>
              <xdr:to>
                <xdr:col>7</xdr:col>
                <xdr:colOff>50</xdr:colOff>
                <xdr:row>451</xdr:row>
                <xdr:rowOff>3</xdr:rowOff>
              </xdr:to>
            </anchor>
          </commentPr>
        </mc:Choice>
        <mc:Fallback/>
      </mc:AlternateContent>
    </comment>
    <comment ref="F4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449</xdr:row>
                <xdr:rowOff>7</xdr:rowOff>
              </xdr:from>
              <xdr:to>
                <xdr:col>7</xdr:col>
                <xdr:colOff>50</xdr:colOff>
                <xdr:row>452</xdr:row>
                <xdr:rowOff>3</xdr:rowOff>
              </xdr:to>
            </anchor>
          </commentPr>
        </mc:Choice>
        <mc:Fallback/>
      </mc:AlternateContent>
    </comment>
    <comment ref="F4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450</xdr:row>
                <xdr:rowOff>7</xdr:rowOff>
              </xdr:from>
              <xdr:to>
                <xdr:col>7</xdr:col>
                <xdr:colOff>50</xdr:colOff>
                <xdr:row>453</xdr:row>
                <xdr:rowOff>3</xdr:rowOff>
              </xdr:to>
            </anchor>
          </commentPr>
        </mc:Choice>
        <mc:Fallback/>
      </mc:AlternateContent>
    </comment>
    <comment ref="F4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451</xdr:row>
                <xdr:rowOff>7</xdr:rowOff>
              </xdr:from>
              <xdr:to>
                <xdr:col>7</xdr:col>
                <xdr:colOff>50</xdr:colOff>
                <xdr:row>454</xdr:row>
                <xdr:rowOff>3</xdr:rowOff>
              </xdr:to>
            </anchor>
          </commentPr>
        </mc:Choice>
        <mc:Fallback/>
      </mc:AlternateContent>
    </comment>
    <comment ref="F4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452</xdr:row>
                <xdr:rowOff>7</xdr:rowOff>
              </xdr:from>
              <xdr:to>
                <xdr:col>7</xdr:col>
                <xdr:colOff>50</xdr:colOff>
                <xdr:row>455</xdr:row>
                <xdr:rowOff>3</xdr:rowOff>
              </xdr:to>
            </anchor>
          </commentPr>
        </mc:Choice>
        <mc:Fallback/>
      </mc:AlternateContent>
    </comment>
    <comment ref="F4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453</xdr:row>
                <xdr:rowOff>7</xdr:rowOff>
              </xdr:from>
              <xdr:to>
                <xdr:col>7</xdr:col>
                <xdr:colOff>50</xdr:colOff>
                <xdr:row>456</xdr:row>
                <xdr:rowOff>3</xdr:rowOff>
              </xdr:to>
            </anchor>
          </commentPr>
        </mc:Choice>
        <mc:Fallback/>
      </mc:AlternateContent>
    </comment>
    <comment ref="F4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454</xdr:row>
                <xdr:rowOff>7</xdr:rowOff>
              </xdr:from>
              <xdr:to>
                <xdr:col>7</xdr:col>
                <xdr:colOff>50</xdr:colOff>
                <xdr:row>457</xdr:row>
                <xdr:rowOff>3</xdr:rowOff>
              </xdr:to>
            </anchor>
          </commentPr>
        </mc:Choice>
        <mc:Fallback/>
      </mc:AlternateContent>
    </comment>
    <comment ref="F4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455</xdr:row>
                <xdr:rowOff>7</xdr:rowOff>
              </xdr:from>
              <xdr:to>
                <xdr:col>7</xdr:col>
                <xdr:colOff>50</xdr:colOff>
                <xdr:row>458</xdr:row>
                <xdr:rowOff>3</xdr:rowOff>
              </xdr:to>
            </anchor>
          </commentPr>
        </mc:Choice>
        <mc:Fallback/>
      </mc:AlternateContent>
    </comment>
    <comment ref="F4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456</xdr:row>
                <xdr:rowOff>7</xdr:rowOff>
              </xdr:from>
              <xdr:to>
                <xdr:col>7</xdr:col>
                <xdr:colOff>50</xdr:colOff>
                <xdr:row>459</xdr:row>
                <xdr:rowOff>3</xdr:rowOff>
              </xdr:to>
            </anchor>
          </commentPr>
        </mc:Choice>
        <mc:Fallback/>
      </mc:AlternateContent>
    </comment>
    <comment ref="F4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457</xdr:row>
                <xdr:rowOff>7</xdr:rowOff>
              </xdr:from>
              <xdr:to>
                <xdr:col>7</xdr:col>
                <xdr:colOff>50</xdr:colOff>
                <xdr:row>460</xdr:row>
                <xdr:rowOff>3</xdr:rowOff>
              </xdr:to>
            </anchor>
          </commentPr>
        </mc:Choice>
        <mc:Fallback/>
      </mc:AlternateContent>
    </comment>
    <comment ref="F4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458</xdr:row>
                <xdr:rowOff>7</xdr:rowOff>
              </xdr:from>
              <xdr:to>
                <xdr:col>7</xdr:col>
                <xdr:colOff>50</xdr:colOff>
                <xdr:row>461</xdr:row>
                <xdr:rowOff>3</xdr:rowOff>
              </xdr:to>
            </anchor>
          </commentPr>
        </mc:Choice>
        <mc:Fallback/>
      </mc:AlternateContent>
    </comment>
    <comment ref="F4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459</xdr:row>
                <xdr:rowOff>7</xdr:rowOff>
              </xdr:from>
              <xdr:to>
                <xdr:col>7</xdr:col>
                <xdr:colOff>50</xdr:colOff>
                <xdr:row>462</xdr:row>
                <xdr:rowOff>3</xdr:rowOff>
              </xdr:to>
            </anchor>
          </commentPr>
        </mc:Choice>
        <mc:Fallback/>
      </mc:AlternateContent>
    </comment>
    <comment ref="F4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460</xdr:row>
                <xdr:rowOff>7</xdr:rowOff>
              </xdr:from>
              <xdr:to>
                <xdr:col>7</xdr:col>
                <xdr:colOff>50</xdr:colOff>
                <xdr:row>463</xdr:row>
                <xdr:rowOff>3</xdr:rowOff>
              </xdr:to>
            </anchor>
          </commentPr>
        </mc:Choice>
        <mc:Fallback/>
      </mc:AlternateContent>
    </comment>
    <comment ref="F4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461</xdr:row>
                <xdr:rowOff>7</xdr:rowOff>
              </xdr:from>
              <xdr:to>
                <xdr:col>7</xdr:col>
                <xdr:colOff>50</xdr:colOff>
                <xdr:row>464</xdr:row>
                <xdr:rowOff>3</xdr:rowOff>
              </xdr:to>
            </anchor>
          </commentPr>
        </mc:Choice>
        <mc:Fallback/>
      </mc:AlternateContent>
    </comment>
    <comment ref="F4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462</xdr:row>
                <xdr:rowOff>7</xdr:rowOff>
              </xdr:from>
              <xdr:to>
                <xdr:col>7</xdr:col>
                <xdr:colOff>50</xdr:colOff>
                <xdr:row>465</xdr:row>
                <xdr:rowOff>3</xdr:rowOff>
              </xdr:to>
            </anchor>
          </commentPr>
        </mc:Choice>
        <mc:Fallback/>
      </mc:AlternateContent>
    </comment>
    <comment ref="F4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463</xdr:row>
                <xdr:rowOff>7</xdr:rowOff>
              </xdr:from>
              <xdr:to>
                <xdr:col>7</xdr:col>
                <xdr:colOff>50</xdr:colOff>
                <xdr:row>466</xdr:row>
                <xdr:rowOff>3</xdr:rowOff>
              </xdr:to>
            </anchor>
          </commentPr>
        </mc:Choice>
        <mc:Fallback/>
      </mc:AlternateContent>
    </comment>
    <comment ref="F4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464</xdr:row>
                <xdr:rowOff>7</xdr:rowOff>
              </xdr:from>
              <xdr:to>
                <xdr:col>7</xdr:col>
                <xdr:colOff>50</xdr:colOff>
                <xdr:row>467</xdr:row>
                <xdr:rowOff>3</xdr:rowOff>
              </xdr:to>
            </anchor>
          </commentPr>
        </mc:Choice>
        <mc:Fallback/>
      </mc:AlternateContent>
    </comment>
    <comment ref="F4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465</xdr:row>
                <xdr:rowOff>7</xdr:rowOff>
              </xdr:from>
              <xdr:to>
                <xdr:col>7</xdr:col>
                <xdr:colOff>50</xdr:colOff>
                <xdr:row>468</xdr:row>
                <xdr:rowOff>3</xdr:rowOff>
              </xdr:to>
            </anchor>
          </commentPr>
        </mc:Choice>
        <mc:Fallback/>
      </mc:AlternateContent>
    </comment>
    <comment ref="F4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466</xdr:row>
                <xdr:rowOff>7</xdr:rowOff>
              </xdr:from>
              <xdr:to>
                <xdr:col>7</xdr:col>
                <xdr:colOff>50</xdr:colOff>
                <xdr:row>469</xdr:row>
                <xdr:rowOff>3</xdr:rowOff>
              </xdr:to>
            </anchor>
          </commentPr>
        </mc:Choice>
        <mc:Fallback/>
      </mc:AlternateContent>
    </comment>
    <comment ref="F4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467</xdr:row>
                <xdr:rowOff>7</xdr:rowOff>
              </xdr:from>
              <xdr:to>
                <xdr:col>7</xdr:col>
                <xdr:colOff>50</xdr:colOff>
                <xdr:row>470</xdr:row>
                <xdr:rowOff>3</xdr:rowOff>
              </xdr:to>
            </anchor>
          </commentPr>
        </mc:Choice>
        <mc:Fallback/>
      </mc:AlternateContent>
    </comment>
    <comment ref="F4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468</xdr:row>
                <xdr:rowOff>7</xdr:rowOff>
              </xdr:from>
              <xdr:to>
                <xdr:col>7</xdr:col>
                <xdr:colOff>50</xdr:colOff>
                <xdr:row>471</xdr:row>
                <xdr:rowOff>3</xdr:rowOff>
              </xdr:to>
            </anchor>
          </commentPr>
        </mc:Choice>
        <mc:Fallback/>
      </mc:AlternateContent>
    </comment>
    <comment ref="F4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469</xdr:row>
                <xdr:rowOff>7</xdr:rowOff>
              </xdr:from>
              <xdr:to>
                <xdr:col>7</xdr:col>
                <xdr:colOff>50</xdr:colOff>
                <xdr:row>472</xdr:row>
                <xdr:rowOff>3</xdr:rowOff>
              </xdr:to>
            </anchor>
          </commentPr>
        </mc:Choice>
        <mc:Fallback/>
      </mc:AlternateContent>
    </comment>
    <comment ref="F4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470</xdr:row>
                <xdr:rowOff>7</xdr:rowOff>
              </xdr:from>
              <xdr:to>
                <xdr:col>7</xdr:col>
                <xdr:colOff>50</xdr:colOff>
                <xdr:row>473</xdr:row>
                <xdr:rowOff>3</xdr:rowOff>
              </xdr:to>
            </anchor>
          </commentPr>
        </mc:Choice>
        <mc:Fallback/>
      </mc:AlternateContent>
    </comment>
    <comment ref="F4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471</xdr:row>
                <xdr:rowOff>7</xdr:rowOff>
              </xdr:from>
              <xdr:to>
                <xdr:col>7</xdr:col>
                <xdr:colOff>50</xdr:colOff>
                <xdr:row>474</xdr:row>
                <xdr:rowOff>3</xdr:rowOff>
              </xdr:to>
            </anchor>
          </commentPr>
        </mc:Choice>
        <mc:Fallback/>
      </mc:AlternateContent>
    </comment>
    <comment ref="F4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472</xdr:row>
                <xdr:rowOff>7</xdr:rowOff>
              </xdr:from>
              <xdr:to>
                <xdr:col>7</xdr:col>
                <xdr:colOff>50</xdr:colOff>
                <xdr:row>475</xdr:row>
                <xdr:rowOff>3</xdr:rowOff>
              </xdr:to>
            </anchor>
          </commentPr>
        </mc:Choice>
        <mc:Fallback/>
      </mc:AlternateContent>
    </comment>
    <comment ref="F4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473</xdr:row>
                <xdr:rowOff>7</xdr:rowOff>
              </xdr:from>
              <xdr:to>
                <xdr:col>7</xdr:col>
                <xdr:colOff>50</xdr:colOff>
                <xdr:row>476</xdr:row>
                <xdr:rowOff>3</xdr:rowOff>
              </xdr:to>
            </anchor>
          </commentPr>
        </mc:Choice>
        <mc:Fallback/>
      </mc:AlternateContent>
    </comment>
    <comment ref="F4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474</xdr:row>
                <xdr:rowOff>7</xdr:rowOff>
              </xdr:from>
              <xdr:to>
                <xdr:col>7</xdr:col>
                <xdr:colOff>50</xdr:colOff>
                <xdr:row>477</xdr:row>
                <xdr:rowOff>3</xdr:rowOff>
              </xdr:to>
            </anchor>
          </commentPr>
        </mc:Choice>
        <mc:Fallback/>
      </mc:AlternateContent>
    </comment>
    <comment ref="F4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475</xdr:row>
                <xdr:rowOff>7</xdr:rowOff>
              </xdr:from>
              <xdr:to>
                <xdr:col>7</xdr:col>
                <xdr:colOff>50</xdr:colOff>
                <xdr:row>478</xdr:row>
                <xdr:rowOff>3</xdr:rowOff>
              </xdr:to>
            </anchor>
          </commentPr>
        </mc:Choice>
        <mc:Fallback/>
      </mc:AlternateContent>
    </comment>
    <comment ref="F4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476</xdr:row>
                <xdr:rowOff>7</xdr:rowOff>
              </xdr:from>
              <xdr:to>
                <xdr:col>7</xdr:col>
                <xdr:colOff>50</xdr:colOff>
                <xdr:row>479</xdr:row>
                <xdr:rowOff>3</xdr:rowOff>
              </xdr:to>
            </anchor>
          </commentPr>
        </mc:Choice>
        <mc:Fallback/>
      </mc:AlternateContent>
    </comment>
    <comment ref="F4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477</xdr:row>
                <xdr:rowOff>7</xdr:rowOff>
              </xdr:from>
              <xdr:to>
                <xdr:col>7</xdr:col>
                <xdr:colOff>50</xdr:colOff>
                <xdr:row>480</xdr:row>
                <xdr:rowOff>3</xdr:rowOff>
              </xdr:to>
            </anchor>
          </commentPr>
        </mc:Choice>
        <mc:Fallback/>
      </mc:AlternateContent>
    </comment>
    <comment ref="F4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478</xdr:row>
                <xdr:rowOff>7</xdr:rowOff>
              </xdr:from>
              <xdr:to>
                <xdr:col>7</xdr:col>
                <xdr:colOff>50</xdr:colOff>
                <xdr:row>481</xdr:row>
                <xdr:rowOff>3</xdr:rowOff>
              </xdr:to>
            </anchor>
          </commentPr>
        </mc:Choice>
        <mc:Fallback/>
      </mc:AlternateContent>
    </comment>
    <comment ref="F4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479</xdr:row>
                <xdr:rowOff>7</xdr:rowOff>
              </xdr:from>
              <xdr:to>
                <xdr:col>7</xdr:col>
                <xdr:colOff>50</xdr:colOff>
                <xdr:row>482</xdr:row>
                <xdr:rowOff>3</xdr:rowOff>
              </xdr:to>
            </anchor>
          </commentPr>
        </mc:Choice>
        <mc:Fallback/>
      </mc:AlternateContent>
    </comment>
    <comment ref="F4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480</xdr:row>
                <xdr:rowOff>7</xdr:rowOff>
              </xdr:from>
              <xdr:to>
                <xdr:col>7</xdr:col>
                <xdr:colOff>50</xdr:colOff>
                <xdr:row>483</xdr:row>
                <xdr:rowOff>3</xdr:rowOff>
              </xdr:to>
            </anchor>
          </commentPr>
        </mc:Choice>
        <mc:Fallback/>
      </mc:AlternateContent>
    </comment>
    <comment ref="F4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481</xdr:row>
                <xdr:rowOff>7</xdr:rowOff>
              </xdr:from>
              <xdr:to>
                <xdr:col>7</xdr:col>
                <xdr:colOff>50</xdr:colOff>
                <xdr:row>484</xdr:row>
                <xdr:rowOff>3</xdr:rowOff>
              </xdr:to>
            </anchor>
          </commentPr>
        </mc:Choice>
        <mc:Fallback/>
      </mc:AlternateContent>
    </comment>
    <comment ref="F4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482</xdr:row>
                <xdr:rowOff>7</xdr:rowOff>
              </xdr:from>
              <xdr:to>
                <xdr:col>7</xdr:col>
                <xdr:colOff>50</xdr:colOff>
                <xdr:row>485</xdr:row>
                <xdr:rowOff>3</xdr:rowOff>
              </xdr:to>
            </anchor>
          </commentPr>
        </mc:Choice>
        <mc:Fallback/>
      </mc:AlternateContent>
    </comment>
    <comment ref="F4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483</xdr:row>
                <xdr:rowOff>7</xdr:rowOff>
              </xdr:from>
              <xdr:to>
                <xdr:col>7</xdr:col>
                <xdr:colOff>50</xdr:colOff>
                <xdr:row>486</xdr:row>
                <xdr:rowOff>3</xdr:rowOff>
              </xdr:to>
            </anchor>
          </commentPr>
        </mc:Choice>
        <mc:Fallback/>
      </mc:AlternateContent>
    </comment>
    <comment ref="F4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484</xdr:row>
                <xdr:rowOff>7</xdr:rowOff>
              </xdr:from>
              <xdr:to>
                <xdr:col>7</xdr:col>
                <xdr:colOff>50</xdr:colOff>
                <xdr:row>487</xdr:row>
                <xdr:rowOff>3</xdr:rowOff>
              </xdr:to>
            </anchor>
          </commentPr>
        </mc:Choice>
        <mc:Fallback/>
      </mc:AlternateContent>
    </comment>
    <comment ref="F4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485</xdr:row>
                <xdr:rowOff>7</xdr:rowOff>
              </xdr:from>
              <xdr:to>
                <xdr:col>7</xdr:col>
                <xdr:colOff>50</xdr:colOff>
                <xdr:row>488</xdr:row>
                <xdr:rowOff>3</xdr:rowOff>
              </xdr:to>
            </anchor>
          </commentPr>
        </mc:Choice>
        <mc:Fallback/>
      </mc:AlternateContent>
    </comment>
    <comment ref="F4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486</xdr:row>
                <xdr:rowOff>7</xdr:rowOff>
              </xdr:from>
              <xdr:to>
                <xdr:col>7</xdr:col>
                <xdr:colOff>50</xdr:colOff>
                <xdr:row>489</xdr:row>
                <xdr:rowOff>3</xdr:rowOff>
              </xdr:to>
            </anchor>
          </commentPr>
        </mc:Choice>
        <mc:Fallback/>
      </mc:AlternateContent>
    </comment>
    <comment ref="F4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487</xdr:row>
                <xdr:rowOff>7</xdr:rowOff>
              </xdr:from>
              <xdr:to>
                <xdr:col>7</xdr:col>
                <xdr:colOff>50</xdr:colOff>
                <xdr:row>490</xdr:row>
                <xdr:rowOff>3</xdr:rowOff>
              </xdr:to>
            </anchor>
          </commentPr>
        </mc:Choice>
        <mc:Fallback/>
      </mc:AlternateContent>
    </comment>
    <comment ref="F4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488</xdr:row>
                <xdr:rowOff>7</xdr:rowOff>
              </xdr:from>
              <xdr:to>
                <xdr:col>7</xdr:col>
                <xdr:colOff>50</xdr:colOff>
                <xdr:row>491</xdr:row>
                <xdr:rowOff>3</xdr:rowOff>
              </xdr:to>
            </anchor>
          </commentPr>
        </mc:Choice>
        <mc:Fallback/>
      </mc:AlternateContent>
    </comment>
    <comment ref="F4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489</xdr:row>
                <xdr:rowOff>7</xdr:rowOff>
              </xdr:from>
              <xdr:to>
                <xdr:col>7</xdr:col>
                <xdr:colOff>50</xdr:colOff>
                <xdr:row>492</xdr:row>
                <xdr:rowOff>3</xdr:rowOff>
              </xdr:to>
            </anchor>
          </commentPr>
        </mc:Choice>
        <mc:Fallback/>
      </mc:AlternateContent>
    </comment>
    <comment ref="F4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490</xdr:row>
                <xdr:rowOff>7</xdr:rowOff>
              </xdr:from>
              <xdr:to>
                <xdr:col>7</xdr:col>
                <xdr:colOff>50</xdr:colOff>
                <xdr:row>493</xdr:row>
                <xdr:rowOff>3</xdr:rowOff>
              </xdr:to>
            </anchor>
          </commentPr>
        </mc:Choice>
        <mc:Fallback/>
      </mc:AlternateContent>
    </comment>
    <comment ref="F4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491</xdr:row>
                <xdr:rowOff>7</xdr:rowOff>
              </xdr:from>
              <xdr:to>
                <xdr:col>7</xdr:col>
                <xdr:colOff>50</xdr:colOff>
                <xdr:row>494</xdr:row>
                <xdr:rowOff>3</xdr:rowOff>
              </xdr:to>
            </anchor>
          </commentPr>
        </mc:Choice>
        <mc:Fallback/>
      </mc:AlternateContent>
    </comment>
    <comment ref="F4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492</xdr:row>
                <xdr:rowOff>7</xdr:rowOff>
              </xdr:from>
              <xdr:to>
                <xdr:col>7</xdr:col>
                <xdr:colOff>50</xdr:colOff>
                <xdr:row>495</xdr:row>
                <xdr:rowOff>3</xdr:rowOff>
              </xdr:to>
            </anchor>
          </commentPr>
        </mc:Choice>
        <mc:Fallback/>
      </mc:AlternateContent>
    </comment>
    <comment ref="F4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493</xdr:row>
                <xdr:rowOff>7</xdr:rowOff>
              </xdr:from>
              <xdr:to>
                <xdr:col>7</xdr:col>
                <xdr:colOff>50</xdr:colOff>
                <xdr:row>496</xdr:row>
                <xdr:rowOff>3</xdr:rowOff>
              </xdr:to>
            </anchor>
          </commentPr>
        </mc:Choice>
        <mc:Fallback/>
      </mc:AlternateContent>
    </comment>
    <comment ref="F4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494</xdr:row>
                <xdr:rowOff>7</xdr:rowOff>
              </xdr:from>
              <xdr:to>
                <xdr:col>7</xdr:col>
                <xdr:colOff>50</xdr:colOff>
                <xdr:row>497</xdr:row>
                <xdr:rowOff>3</xdr:rowOff>
              </xdr:to>
            </anchor>
          </commentPr>
        </mc:Choice>
        <mc:Fallback/>
      </mc:AlternateContent>
    </comment>
    <comment ref="F4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495</xdr:row>
                <xdr:rowOff>7</xdr:rowOff>
              </xdr:from>
              <xdr:to>
                <xdr:col>7</xdr:col>
                <xdr:colOff>50</xdr:colOff>
                <xdr:row>498</xdr:row>
                <xdr:rowOff>3</xdr:rowOff>
              </xdr:to>
            </anchor>
          </commentPr>
        </mc:Choice>
        <mc:Fallback/>
      </mc:AlternateContent>
    </comment>
    <comment ref="F4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496</xdr:row>
                <xdr:rowOff>7</xdr:rowOff>
              </xdr:from>
              <xdr:to>
                <xdr:col>7</xdr:col>
                <xdr:colOff>50</xdr:colOff>
                <xdr:row>499</xdr:row>
                <xdr:rowOff>3</xdr:rowOff>
              </xdr:to>
            </anchor>
          </commentPr>
        </mc:Choice>
        <mc:Fallback/>
      </mc:AlternateContent>
    </comment>
    <comment ref="F4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497</xdr:row>
                <xdr:rowOff>7</xdr:rowOff>
              </xdr:from>
              <xdr:to>
                <xdr:col>7</xdr:col>
                <xdr:colOff>50</xdr:colOff>
                <xdr:row>500</xdr:row>
                <xdr:rowOff>3</xdr:rowOff>
              </xdr:to>
            </anchor>
          </commentPr>
        </mc:Choice>
        <mc:Fallback/>
      </mc:AlternateContent>
    </comment>
    <comment ref="F5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498</xdr:row>
                <xdr:rowOff>7</xdr:rowOff>
              </xdr:from>
              <xdr:to>
                <xdr:col>7</xdr:col>
                <xdr:colOff>50</xdr:colOff>
                <xdr:row>501</xdr:row>
                <xdr:rowOff>3</xdr:rowOff>
              </xdr:to>
            </anchor>
          </commentPr>
        </mc:Choice>
        <mc:Fallback/>
      </mc:AlternateContent>
    </comment>
    <comment ref="F5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499</xdr:row>
                <xdr:rowOff>7</xdr:rowOff>
              </xdr:from>
              <xdr:to>
                <xdr:col>7</xdr:col>
                <xdr:colOff>50</xdr:colOff>
                <xdr:row>502</xdr:row>
                <xdr:rowOff>3</xdr:rowOff>
              </xdr:to>
            </anchor>
          </commentPr>
        </mc:Choice>
        <mc:Fallback/>
      </mc:AlternateContent>
    </comment>
    <comment ref="F5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500</xdr:row>
                <xdr:rowOff>7</xdr:rowOff>
              </xdr:from>
              <xdr:to>
                <xdr:col>7</xdr:col>
                <xdr:colOff>50</xdr:colOff>
                <xdr:row>503</xdr:row>
                <xdr:rowOff>3</xdr:rowOff>
              </xdr:to>
            </anchor>
          </commentPr>
        </mc:Choice>
        <mc:Fallback/>
      </mc:AlternateContent>
    </comment>
    <comment ref="F5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501</xdr:row>
                <xdr:rowOff>7</xdr:rowOff>
              </xdr:from>
              <xdr:to>
                <xdr:col>7</xdr:col>
                <xdr:colOff>50</xdr:colOff>
                <xdr:row>504</xdr:row>
                <xdr:rowOff>3</xdr:rowOff>
              </xdr:to>
            </anchor>
          </commentPr>
        </mc:Choice>
        <mc:Fallback/>
      </mc:AlternateContent>
    </comment>
    <comment ref="F5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502</xdr:row>
                <xdr:rowOff>7</xdr:rowOff>
              </xdr:from>
              <xdr:to>
                <xdr:col>7</xdr:col>
                <xdr:colOff>50</xdr:colOff>
                <xdr:row>505</xdr:row>
                <xdr:rowOff>3</xdr:rowOff>
              </xdr:to>
            </anchor>
          </commentPr>
        </mc:Choice>
        <mc:Fallback/>
      </mc:AlternateContent>
    </comment>
    <comment ref="F5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503</xdr:row>
                <xdr:rowOff>7</xdr:rowOff>
              </xdr:from>
              <xdr:to>
                <xdr:col>7</xdr:col>
                <xdr:colOff>50</xdr:colOff>
                <xdr:row>506</xdr:row>
                <xdr:rowOff>3</xdr:rowOff>
              </xdr:to>
            </anchor>
          </commentPr>
        </mc:Choice>
        <mc:Fallback/>
      </mc:AlternateContent>
    </comment>
    <comment ref="F5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504</xdr:row>
                <xdr:rowOff>7</xdr:rowOff>
              </xdr:from>
              <xdr:to>
                <xdr:col>7</xdr:col>
                <xdr:colOff>50</xdr:colOff>
                <xdr:row>507</xdr:row>
                <xdr:rowOff>3</xdr:rowOff>
              </xdr:to>
            </anchor>
          </commentPr>
        </mc:Choice>
        <mc:Fallback/>
      </mc:AlternateContent>
    </comment>
    <comment ref="F5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505</xdr:row>
                <xdr:rowOff>7</xdr:rowOff>
              </xdr:from>
              <xdr:to>
                <xdr:col>7</xdr:col>
                <xdr:colOff>50</xdr:colOff>
                <xdr:row>508</xdr:row>
                <xdr:rowOff>3</xdr:rowOff>
              </xdr:to>
            </anchor>
          </commentPr>
        </mc:Choice>
        <mc:Fallback/>
      </mc:AlternateContent>
    </comment>
    <comment ref="F5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506</xdr:row>
                <xdr:rowOff>7</xdr:rowOff>
              </xdr:from>
              <xdr:to>
                <xdr:col>7</xdr:col>
                <xdr:colOff>50</xdr:colOff>
                <xdr:row>509</xdr:row>
                <xdr:rowOff>3</xdr:rowOff>
              </xdr:to>
            </anchor>
          </commentPr>
        </mc:Choice>
        <mc:Fallback/>
      </mc:AlternateContent>
    </comment>
    <comment ref="F5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507</xdr:row>
                <xdr:rowOff>7</xdr:rowOff>
              </xdr:from>
              <xdr:to>
                <xdr:col>7</xdr:col>
                <xdr:colOff>50</xdr:colOff>
                <xdr:row>510</xdr:row>
                <xdr:rowOff>3</xdr:rowOff>
              </xdr:to>
            </anchor>
          </commentPr>
        </mc:Choice>
        <mc:Fallback/>
      </mc:AlternateContent>
    </comment>
    <comment ref="F5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508</xdr:row>
                <xdr:rowOff>7</xdr:rowOff>
              </xdr:from>
              <xdr:to>
                <xdr:col>7</xdr:col>
                <xdr:colOff>50</xdr:colOff>
                <xdr:row>511</xdr:row>
                <xdr:rowOff>3</xdr:rowOff>
              </xdr:to>
            </anchor>
          </commentPr>
        </mc:Choice>
        <mc:Fallback/>
      </mc:AlternateContent>
    </comment>
    <comment ref="F5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509</xdr:row>
                <xdr:rowOff>7</xdr:rowOff>
              </xdr:from>
              <xdr:to>
                <xdr:col>7</xdr:col>
                <xdr:colOff>50</xdr:colOff>
                <xdr:row>512</xdr:row>
                <xdr:rowOff>3</xdr:rowOff>
              </xdr:to>
            </anchor>
          </commentPr>
        </mc:Choice>
        <mc:Fallback/>
      </mc:AlternateContent>
    </comment>
    <comment ref="F5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510</xdr:row>
                <xdr:rowOff>7</xdr:rowOff>
              </xdr:from>
              <xdr:to>
                <xdr:col>7</xdr:col>
                <xdr:colOff>50</xdr:colOff>
                <xdr:row>513</xdr:row>
                <xdr:rowOff>3</xdr:rowOff>
              </xdr:to>
            </anchor>
          </commentPr>
        </mc:Choice>
        <mc:Fallback/>
      </mc:AlternateContent>
    </comment>
    <comment ref="F5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511</xdr:row>
                <xdr:rowOff>7</xdr:rowOff>
              </xdr:from>
              <xdr:to>
                <xdr:col>7</xdr:col>
                <xdr:colOff>50</xdr:colOff>
                <xdr:row>514</xdr:row>
                <xdr:rowOff>3</xdr:rowOff>
              </xdr:to>
            </anchor>
          </commentPr>
        </mc:Choice>
        <mc:Fallback/>
      </mc:AlternateContent>
    </comment>
    <comment ref="F5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512</xdr:row>
                <xdr:rowOff>7</xdr:rowOff>
              </xdr:from>
              <xdr:to>
                <xdr:col>7</xdr:col>
                <xdr:colOff>50</xdr:colOff>
                <xdr:row>515</xdr:row>
                <xdr:rowOff>3</xdr:rowOff>
              </xdr:to>
            </anchor>
          </commentPr>
        </mc:Choice>
        <mc:Fallback/>
      </mc:AlternateContent>
    </comment>
    <comment ref="F5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513</xdr:row>
                <xdr:rowOff>7</xdr:rowOff>
              </xdr:from>
              <xdr:to>
                <xdr:col>7</xdr:col>
                <xdr:colOff>50</xdr:colOff>
                <xdr:row>516</xdr:row>
                <xdr:rowOff>3</xdr:rowOff>
              </xdr:to>
            </anchor>
          </commentPr>
        </mc:Choice>
        <mc:Fallback/>
      </mc:AlternateContent>
    </comment>
    <comment ref="F5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514</xdr:row>
                <xdr:rowOff>7</xdr:rowOff>
              </xdr:from>
              <xdr:to>
                <xdr:col>7</xdr:col>
                <xdr:colOff>50</xdr:colOff>
                <xdr:row>517</xdr:row>
                <xdr:rowOff>3</xdr:rowOff>
              </xdr:to>
            </anchor>
          </commentPr>
        </mc:Choice>
        <mc:Fallback/>
      </mc:AlternateContent>
    </comment>
    <comment ref="F5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515</xdr:row>
                <xdr:rowOff>7</xdr:rowOff>
              </xdr:from>
              <xdr:to>
                <xdr:col>7</xdr:col>
                <xdr:colOff>50</xdr:colOff>
                <xdr:row>518</xdr:row>
                <xdr:rowOff>3</xdr:rowOff>
              </xdr:to>
            </anchor>
          </commentPr>
        </mc:Choice>
        <mc:Fallback/>
      </mc:AlternateContent>
    </comment>
    <comment ref="F5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516</xdr:row>
                <xdr:rowOff>7</xdr:rowOff>
              </xdr:from>
              <xdr:to>
                <xdr:col>7</xdr:col>
                <xdr:colOff>50</xdr:colOff>
                <xdr:row>519</xdr:row>
                <xdr:rowOff>3</xdr:rowOff>
              </xdr:to>
            </anchor>
          </commentPr>
        </mc:Choice>
        <mc:Fallback/>
      </mc:AlternateContent>
    </comment>
    <comment ref="F5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517</xdr:row>
                <xdr:rowOff>7</xdr:rowOff>
              </xdr:from>
              <xdr:to>
                <xdr:col>7</xdr:col>
                <xdr:colOff>50</xdr:colOff>
                <xdr:row>520</xdr:row>
                <xdr:rowOff>3</xdr:rowOff>
              </xdr:to>
            </anchor>
          </commentPr>
        </mc:Choice>
        <mc:Fallback/>
      </mc:AlternateContent>
    </comment>
    <comment ref="F5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518</xdr:row>
                <xdr:rowOff>7</xdr:rowOff>
              </xdr:from>
              <xdr:to>
                <xdr:col>7</xdr:col>
                <xdr:colOff>50</xdr:colOff>
                <xdr:row>521</xdr:row>
                <xdr:rowOff>3</xdr:rowOff>
              </xdr:to>
            </anchor>
          </commentPr>
        </mc:Choice>
        <mc:Fallback/>
      </mc:AlternateContent>
    </comment>
    <comment ref="F5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519</xdr:row>
                <xdr:rowOff>7</xdr:rowOff>
              </xdr:from>
              <xdr:to>
                <xdr:col>7</xdr:col>
                <xdr:colOff>50</xdr:colOff>
                <xdr:row>522</xdr:row>
                <xdr:rowOff>3</xdr:rowOff>
              </xdr:to>
            </anchor>
          </commentPr>
        </mc:Choice>
        <mc:Fallback/>
      </mc:AlternateContent>
    </comment>
    <comment ref="F5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520</xdr:row>
                <xdr:rowOff>7</xdr:rowOff>
              </xdr:from>
              <xdr:to>
                <xdr:col>7</xdr:col>
                <xdr:colOff>50</xdr:colOff>
                <xdr:row>523</xdr:row>
                <xdr:rowOff>3</xdr:rowOff>
              </xdr:to>
            </anchor>
          </commentPr>
        </mc:Choice>
        <mc:Fallback/>
      </mc:AlternateContent>
    </comment>
    <comment ref="F5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521</xdr:row>
                <xdr:rowOff>7</xdr:rowOff>
              </xdr:from>
              <xdr:to>
                <xdr:col>7</xdr:col>
                <xdr:colOff>50</xdr:colOff>
                <xdr:row>524</xdr:row>
                <xdr:rowOff>3</xdr:rowOff>
              </xdr:to>
            </anchor>
          </commentPr>
        </mc:Choice>
        <mc:Fallback/>
      </mc:AlternateContent>
    </comment>
    <comment ref="F5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522</xdr:row>
                <xdr:rowOff>7</xdr:rowOff>
              </xdr:from>
              <xdr:to>
                <xdr:col>7</xdr:col>
                <xdr:colOff>50</xdr:colOff>
                <xdr:row>525</xdr:row>
                <xdr:rowOff>3</xdr:rowOff>
              </xdr:to>
            </anchor>
          </commentPr>
        </mc:Choice>
        <mc:Fallback/>
      </mc:AlternateContent>
    </comment>
    <comment ref="F5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523</xdr:row>
                <xdr:rowOff>7</xdr:rowOff>
              </xdr:from>
              <xdr:to>
                <xdr:col>7</xdr:col>
                <xdr:colOff>50</xdr:colOff>
                <xdr:row>526</xdr:row>
                <xdr:rowOff>3</xdr:rowOff>
              </xdr:to>
            </anchor>
          </commentPr>
        </mc:Choice>
        <mc:Fallback/>
      </mc:AlternateContent>
    </comment>
    <comment ref="F5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524</xdr:row>
                <xdr:rowOff>7</xdr:rowOff>
              </xdr:from>
              <xdr:to>
                <xdr:col>7</xdr:col>
                <xdr:colOff>50</xdr:colOff>
                <xdr:row>527</xdr:row>
                <xdr:rowOff>3</xdr:rowOff>
              </xdr:to>
            </anchor>
          </commentPr>
        </mc:Choice>
        <mc:Fallback/>
      </mc:AlternateContent>
    </comment>
    <comment ref="F5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525</xdr:row>
                <xdr:rowOff>7</xdr:rowOff>
              </xdr:from>
              <xdr:to>
                <xdr:col>7</xdr:col>
                <xdr:colOff>50</xdr:colOff>
                <xdr:row>528</xdr:row>
                <xdr:rowOff>3</xdr:rowOff>
              </xdr:to>
            </anchor>
          </commentPr>
        </mc:Choice>
        <mc:Fallback/>
      </mc:AlternateContent>
    </comment>
    <comment ref="F5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526</xdr:row>
                <xdr:rowOff>7</xdr:rowOff>
              </xdr:from>
              <xdr:to>
                <xdr:col>7</xdr:col>
                <xdr:colOff>50</xdr:colOff>
                <xdr:row>529</xdr:row>
                <xdr:rowOff>3</xdr:rowOff>
              </xdr:to>
            </anchor>
          </commentPr>
        </mc:Choice>
        <mc:Fallback/>
      </mc:AlternateContent>
    </comment>
    <comment ref="F5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527</xdr:row>
                <xdr:rowOff>7</xdr:rowOff>
              </xdr:from>
              <xdr:to>
                <xdr:col>7</xdr:col>
                <xdr:colOff>50</xdr:colOff>
                <xdr:row>530</xdr:row>
                <xdr:rowOff>3</xdr:rowOff>
              </xdr:to>
            </anchor>
          </commentPr>
        </mc:Choice>
        <mc:Fallback/>
      </mc:AlternateContent>
    </comment>
    <comment ref="F5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528</xdr:row>
                <xdr:rowOff>7</xdr:rowOff>
              </xdr:from>
              <xdr:to>
                <xdr:col>7</xdr:col>
                <xdr:colOff>50</xdr:colOff>
                <xdr:row>531</xdr:row>
                <xdr:rowOff>3</xdr:rowOff>
              </xdr:to>
            </anchor>
          </commentPr>
        </mc:Choice>
        <mc:Fallback/>
      </mc:AlternateContent>
    </comment>
    <comment ref="F5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529</xdr:row>
                <xdr:rowOff>7</xdr:rowOff>
              </xdr:from>
              <xdr:to>
                <xdr:col>7</xdr:col>
                <xdr:colOff>50</xdr:colOff>
                <xdr:row>532</xdr:row>
                <xdr:rowOff>3</xdr:rowOff>
              </xdr:to>
            </anchor>
          </commentPr>
        </mc:Choice>
        <mc:Fallback/>
      </mc:AlternateContent>
    </comment>
    <comment ref="F5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530</xdr:row>
                <xdr:rowOff>7</xdr:rowOff>
              </xdr:from>
              <xdr:to>
                <xdr:col>7</xdr:col>
                <xdr:colOff>50</xdr:colOff>
                <xdr:row>533</xdr:row>
                <xdr:rowOff>3</xdr:rowOff>
              </xdr:to>
            </anchor>
          </commentPr>
        </mc:Choice>
        <mc:Fallback/>
      </mc:AlternateContent>
    </comment>
    <comment ref="F5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531</xdr:row>
                <xdr:rowOff>7</xdr:rowOff>
              </xdr:from>
              <xdr:to>
                <xdr:col>7</xdr:col>
                <xdr:colOff>50</xdr:colOff>
                <xdr:row>534</xdr:row>
                <xdr:rowOff>3</xdr:rowOff>
              </xdr:to>
            </anchor>
          </commentPr>
        </mc:Choice>
        <mc:Fallback/>
      </mc:AlternateContent>
    </comment>
    <comment ref="F5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532</xdr:row>
                <xdr:rowOff>7</xdr:rowOff>
              </xdr:from>
              <xdr:to>
                <xdr:col>7</xdr:col>
                <xdr:colOff>50</xdr:colOff>
                <xdr:row>535</xdr:row>
                <xdr:rowOff>3</xdr:rowOff>
              </xdr:to>
            </anchor>
          </commentPr>
        </mc:Choice>
        <mc:Fallback/>
      </mc:AlternateContent>
    </comment>
    <comment ref="F5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533</xdr:row>
                <xdr:rowOff>7</xdr:rowOff>
              </xdr:from>
              <xdr:to>
                <xdr:col>7</xdr:col>
                <xdr:colOff>50</xdr:colOff>
                <xdr:row>536</xdr:row>
                <xdr:rowOff>3</xdr:rowOff>
              </xdr:to>
            </anchor>
          </commentPr>
        </mc:Choice>
        <mc:Fallback/>
      </mc:AlternateContent>
    </comment>
    <comment ref="F5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534</xdr:row>
                <xdr:rowOff>7</xdr:rowOff>
              </xdr:from>
              <xdr:to>
                <xdr:col>7</xdr:col>
                <xdr:colOff>50</xdr:colOff>
                <xdr:row>537</xdr:row>
                <xdr:rowOff>3</xdr:rowOff>
              </xdr:to>
            </anchor>
          </commentPr>
        </mc:Choice>
        <mc:Fallback/>
      </mc:AlternateContent>
    </comment>
    <comment ref="F5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535</xdr:row>
                <xdr:rowOff>7</xdr:rowOff>
              </xdr:from>
              <xdr:to>
                <xdr:col>7</xdr:col>
                <xdr:colOff>50</xdr:colOff>
                <xdr:row>538</xdr:row>
                <xdr:rowOff>3</xdr:rowOff>
              </xdr:to>
            </anchor>
          </commentPr>
        </mc:Choice>
        <mc:Fallback/>
      </mc:AlternateContent>
    </comment>
    <comment ref="F5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536</xdr:row>
                <xdr:rowOff>7</xdr:rowOff>
              </xdr:from>
              <xdr:to>
                <xdr:col>7</xdr:col>
                <xdr:colOff>50</xdr:colOff>
                <xdr:row>539</xdr:row>
                <xdr:rowOff>3</xdr:rowOff>
              </xdr:to>
            </anchor>
          </commentPr>
        </mc:Choice>
        <mc:Fallback/>
      </mc:AlternateContent>
    </comment>
    <comment ref="F5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537</xdr:row>
                <xdr:rowOff>7</xdr:rowOff>
              </xdr:from>
              <xdr:to>
                <xdr:col>7</xdr:col>
                <xdr:colOff>50</xdr:colOff>
                <xdr:row>540</xdr:row>
                <xdr:rowOff>3</xdr:rowOff>
              </xdr:to>
            </anchor>
          </commentPr>
        </mc:Choice>
        <mc:Fallback/>
      </mc:AlternateContent>
    </comment>
    <comment ref="F5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538</xdr:row>
                <xdr:rowOff>7</xdr:rowOff>
              </xdr:from>
              <xdr:to>
                <xdr:col>7</xdr:col>
                <xdr:colOff>50</xdr:colOff>
                <xdr:row>541</xdr:row>
                <xdr:rowOff>3</xdr:rowOff>
              </xdr:to>
            </anchor>
          </commentPr>
        </mc:Choice>
        <mc:Fallback/>
      </mc:AlternateContent>
    </comment>
    <comment ref="F5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539</xdr:row>
                <xdr:rowOff>7</xdr:rowOff>
              </xdr:from>
              <xdr:to>
                <xdr:col>7</xdr:col>
                <xdr:colOff>50</xdr:colOff>
                <xdr:row>542</xdr:row>
                <xdr:rowOff>3</xdr:rowOff>
              </xdr:to>
            </anchor>
          </commentPr>
        </mc:Choice>
        <mc:Fallback/>
      </mc:AlternateContent>
    </comment>
    <comment ref="F5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540</xdr:row>
                <xdr:rowOff>7</xdr:rowOff>
              </xdr:from>
              <xdr:to>
                <xdr:col>7</xdr:col>
                <xdr:colOff>50</xdr:colOff>
                <xdr:row>543</xdr:row>
                <xdr:rowOff>3</xdr:rowOff>
              </xdr:to>
            </anchor>
          </commentPr>
        </mc:Choice>
        <mc:Fallback/>
      </mc:AlternateContent>
    </comment>
    <comment ref="F5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541</xdr:row>
                <xdr:rowOff>7</xdr:rowOff>
              </xdr:from>
              <xdr:to>
                <xdr:col>7</xdr:col>
                <xdr:colOff>50</xdr:colOff>
                <xdr:row>544</xdr:row>
                <xdr:rowOff>3</xdr:rowOff>
              </xdr:to>
            </anchor>
          </commentPr>
        </mc:Choice>
        <mc:Fallback/>
      </mc:AlternateContent>
    </comment>
    <comment ref="F5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542</xdr:row>
                <xdr:rowOff>7</xdr:rowOff>
              </xdr:from>
              <xdr:to>
                <xdr:col>7</xdr:col>
                <xdr:colOff>50</xdr:colOff>
                <xdr:row>545</xdr:row>
                <xdr:rowOff>3</xdr:rowOff>
              </xdr:to>
            </anchor>
          </commentPr>
        </mc:Choice>
        <mc:Fallback/>
      </mc:AlternateContent>
    </comment>
    <comment ref="F5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543</xdr:row>
                <xdr:rowOff>7</xdr:rowOff>
              </xdr:from>
              <xdr:to>
                <xdr:col>7</xdr:col>
                <xdr:colOff>50</xdr:colOff>
                <xdr:row>546</xdr:row>
                <xdr:rowOff>3</xdr:rowOff>
              </xdr:to>
            </anchor>
          </commentPr>
        </mc:Choice>
        <mc:Fallback/>
      </mc:AlternateContent>
    </comment>
    <comment ref="F5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544</xdr:row>
                <xdr:rowOff>7</xdr:rowOff>
              </xdr:from>
              <xdr:to>
                <xdr:col>7</xdr:col>
                <xdr:colOff>50</xdr:colOff>
                <xdr:row>547</xdr:row>
                <xdr:rowOff>3</xdr:rowOff>
              </xdr:to>
            </anchor>
          </commentPr>
        </mc:Choice>
        <mc:Fallback/>
      </mc:AlternateContent>
    </comment>
    <comment ref="F5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545</xdr:row>
                <xdr:rowOff>7</xdr:rowOff>
              </xdr:from>
              <xdr:to>
                <xdr:col>7</xdr:col>
                <xdr:colOff>50</xdr:colOff>
                <xdr:row>548</xdr:row>
                <xdr:rowOff>3</xdr:rowOff>
              </xdr:to>
            </anchor>
          </commentPr>
        </mc:Choice>
        <mc:Fallback/>
      </mc:AlternateContent>
    </comment>
    <comment ref="F5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546</xdr:row>
                <xdr:rowOff>7</xdr:rowOff>
              </xdr:from>
              <xdr:to>
                <xdr:col>7</xdr:col>
                <xdr:colOff>50</xdr:colOff>
                <xdr:row>549</xdr:row>
                <xdr:rowOff>3</xdr:rowOff>
              </xdr:to>
            </anchor>
          </commentPr>
        </mc:Choice>
        <mc:Fallback/>
      </mc:AlternateContent>
    </comment>
    <comment ref="F5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547</xdr:row>
                <xdr:rowOff>7</xdr:rowOff>
              </xdr:from>
              <xdr:to>
                <xdr:col>7</xdr:col>
                <xdr:colOff>50</xdr:colOff>
                <xdr:row>550</xdr:row>
                <xdr:rowOff>3</xdr:rowOff>
              </xdr:to>
            </anchor>
          </commentPr>
        </mc:Choice>
        <mc:Fallback/>
      </mc:AlternateContent>
    </comment>
    <comment ref="F5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548</xdr:row>
                <xdr:rowOff>7</xdr:rowOff>
              </xdr:from>
              <xdr:to>
                <xdr:col>7</xdr:col>
                <xdr:colOff>50</xdr:colOff>
                <xdr:row>551</xdr:row>
                <xdr:rowOff>3</xdr:rowOff>
              </xdr:to>
            </anchor>
          </commentPr>
        </mc:Choice>
        <mc:Fallback/>
      </mc:AlternateContent>
    </comment>
    <comment ref="F5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549</xdr:row>
                <xdr:rowOff>7</xdr:rowOff>
              </xdr:from>
              <xdr:to>
                <xdr:col>7</xdr:col>
                <xdr:colOff>50</xdr:colOff>
                <xdr:row>552</xdr:row>
                <xdr:rowOff>3</xdr:rowOff>
              </xdr:to>
            </anchor>
          </commentPr>
        </mc:Choice>
        <mc:Fallback/>
      </mc:AlternateContent>
    </comment>
    <comment ref="F5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550</xdr:row>
                <xdr:rowOff>7</xdr:rowOff>
              </xdr:from>
              <xdr:to>
                <xdr:col>7</xdr:col>
                <xdr:colOff>50</xdr:colOff>
                <xdr:row>553</xdr:row>
                <xdr:rowOff>3</xdr:rowOff>
              </xdr:to>
            </anchor>
          </commentPr>
        </mc:Choice>
        <mc:Fallback/>
      </mc:AlternateContent>
    </comment>
    <comment ref="F5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551</xdr:row>
                <xdr:rowOff>7</xdr:rowOff>
              </xdr:from>
              <xdr:to>
                <xdr:col>7</xdr:col>
                <xdr:colOff>50</xdr:colOff>
                <xdr:row>554</xdr:row>
                <xdr:rowOff>3</xdr:rowOff>
              </xdr:to>
            </anchor>
          </commentPr>
        </mc:Choice>
        <mc:Fallback/>
      </mc:AlternateContent>
    </comment>
    <comment ref="F5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552</xdr:row>
                <xdr:rowOff>7</xdr:rowOff>
              </xdr:from>
              <xdr:to>
                <xdr:col>7</xdr:col>
                <xdr:colOff>50</xdr:colOff>
                <xdr:row>555</xdr:row>
                <xdr:rowOff>3</xdr:rowOff>
              </xdr:to>
            </anchor>
          </commentPr>
        </mc:Choice>
        <mc:Fallback/>
      </mc:AlternateContent>
    </comment>
    <comment ref="F5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553</xdr:row>
                <xdr:rowOff>7</xdr:rowOff>
              </xdr:from>
              <xdr:to>
                <xdr:col>7</xdr:col>
                <xdr:colOff>50</xdr:colOff>
                <xdr:row>556</xdr:row>
                <xdr:rowOff>3</xdr:rowOff>
              </xdr:to>
            </anchor>
          </commentPr>
        </mc:Choice>
        <mc:Fallback/>
      </mc:AlternateContent>
    </comment>
    <comment ref="F5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554</xdr:row>
                <xdr:rowOff>7</xdr:rowOff>
              </xdr:from>
              <xdr:to>
                <xdr:col>7</xdr:col>
                <xdr:colOff>50</xdr:colOff>
                <xdr:row>557</xdr:row>
                <xdr:rowOff>3</xdr:rowOff>
              </xdr:to>
            </anchor>
          </commentPr>
        </mc:Choice>
        <mc:Fallback/>
      </mc:AlternateContent>
    </comment>
    <comment ref="F5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555</xdr:row>
                <xdr:rowOff>7</xdr:rowOff>
              </xdr:from>
              <xdr:to>
                <xdr:col>7</xdr:col>
                <xdr:colOff>50</xdr:colOff>
                <xdr:row>558</xdr:row>
                <xdr:rowOff>3</xdr:rowOff>
              </xdr:to>
            </anchor>
          </commentPr>
        </mc:Choice>
        <mc:Fallback/>
      </mc:AlternateContent>
    </comment>
    <comment ref="F5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556</xdr:row>
                <xdr:rowOff>7</xdr:rowOff>
              </xdr:from>
              <xdr:to>
                <xdr:col>7</xdr:col>
                <xdr:colOff>50</xdr:colOff>
                <xdr:row>559</xdr:row>
                <xdr:rowOff>3</xdr:rowOff>
              </xdr:to>
            </anchor>
          </commentPr>
        </mc:Choice>
        <mc:Fallback/>
      </mc:AlternateContent>
    </comment>
    <comment ref="F5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557</xdr:row>
                <xdr:rowOff>7</xdr:rowOff>
              </xdr:from>
              <xdr:to>
                <xdr:col>7</xdr:col>
                <xdr:colOff>50</xdr:colOff>
                <xdr:row>560</xdr:row>
                <xdr:rowOff>3</xdr:rowOff>
              </xdr:to>
            </anchor>
          </commentPr>
        </mc:Choice>
        <mc:Fallback/>
      </mc:AlternateContent>
    </comment>
    <comment ref="F5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558</xdr:row>
                <xdr:rowOff>7</xdr:rowOff>
              </xdr:from>
              <xdr:to>
                <xdr:col>7</xdr:col>
                <xdr:colOff>50</xdr:colOff>
                <xdr:row>561</xdr:row>
                <xdr:rowOff>3</xdr:rowOff>
              </xdr:to>
            </anchor>
          </commentPr>
        </mc:Choice>
        <mc:Fallback/>
      </mc:AlternateContent>
    </comment>
    <comment ref="F5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559</xdr:row>
                <xdr:rowOff>7</xdr:rowOff>
              </xdr:from>
              <xdr:to>
                <xdr:col>7</xdr:col>
                <xdr:colOff>50</xdr:colOff>
                <xdr:row>562</xdr:row>
                <xdr:rowOff>3</xdr:rowOff>
              </xdr:to>
            </anchor>
          </commentPr>
        </mc:Choice>
        <mc:Fallback/>
      </mc:AlternateContent>
    </comment>
    <comment ref="F5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560</xdr:row>
                <xdr:rowOff>7</xdr:rowOff>
              </xdr:from>
              <xdr:to>
                <xdr:col>7</xdr:col>
                <xdr:colOff>50</xdr:colOff>
                <xdr:row>563</xdr:row>
                <xdr:rowOff>3</xdr:rowOff>
              </xdr:to>
            </anchor>
          </commentPr>
        </mc:Choice>
        <mc:Fallback/>
      </mc:AlternateContent>
    </comment>
    <comment ref="F5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561</xdr:row>
                <xdr:rowOff>7</xdr:rowOff>
              </xdr:from>
              <xdr:to>
                <xdr:col>7</xdr:col>
                <xdr:colOff>50</xdr:colOff>
                <xdr:row>564</xdr:row>
                <xdr:rowOff>3</xdr:rowOff>
              </xdr:to>
            </anchor>
          </commentPr>
        </mc:Choice>
        <mc:Fallback/>
      </mc:AlternateContent>
    </comment>
    <comment ref="F5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562</xdr:row>
                <xdr:rowOff>7</xdr:rowOff>
              </xdr:from>
              <xdr:to>
                <xdr:col>7</xdr:col>
                <xdr:colOff>50</xdr:colOff>
                <xdr:row>565</xdr:row>
                <xdr:rowOff>3</xdr:rowOff>
              </xdr:to>
            </anchor>
          </commentPr>
        </mc:Choice>
        <mc:Fallback/>
      </mc:AlternateContent>
    </comment>
    <comment ref="F5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563</xdr:row>
                <xdr:rowOff>7</xdr:rowOff>
              </xdr:from>
              <xdr:to>
                <xdr:col>7</xdr:col>
                <xdr:colOff>50</xdr:colOff>
                <xdr:row>566</xdr:row>
                <xdr:rowOff>3</xdr:rowOff>
              </xdr:to>
            </anchor>
          </commentPr>
        </mc:Choice>
        <mc:Fallback/>
      </mc:AlternateContent>
    </comment>
    <comment ref="F5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564</xdr:row>
                <xdr:rowOff>7</xdr:rowOff>
              </xdr:from>
              <xdr:to>
                <xdr:col>7</xdr:col>
                <xdr:colOff>50</xdr:colOff>
                <xdr:row>567</xdr:row>
                <xdr:rowOff>3</xdr:rowOff>
              </xdr:to>
            </anchor>
          </commentPr>
        </mc:Choice>
        <mc:Fallback/>
      </mc:AlternateContent>
    </comment>
    <comment ref="F5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565</xdr:row>
                <xdr:rowOff>7</xdr:rowOff>
              </xdr:from>
              <xdr:to>
                <xdr:col>7</xdr:col>
                <xdr:colOff>50</xdr:colOff>
                <xdr:row>568</xdr:row>
                <xdr:rowOff>3</xdr:rowOff>
              </xdr:to>
            </anchor>
          </commentPr>
        </mc:Choice>
        <mc:Fallback/>
      </mc:AlternateContent>
    </comment>
    <comment ref="F5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566</xdr:row>
                <xdr:rowOff>7</xdr:rowOff>
              </xdr:from>
              <xdr:to>
                <xdr:col>7</xdr:col>
                <xdr:colOff>50</xdr:colOff>
                <xdr:row>569</xdr:row>
                <xdr:rowOff>3</xdr:rowOff>
              </xdr:to>
            </anchor>
          </commentPr>
        </mc:Choice>
        <mc:Fallback/>
      </mc:AlternateContent>
    </comment>
    <comment ref="F5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567</xdr:row>
                <xdr:rowOff>7</xdr:rowOff>
              </xdr:from>
              <xdr:to>
                <xdr:col>7</xdr:col>
                <xdr:colOff>50</xdr:colOff>
                <xdr:row>570</xdr:row>
                <xdr:rowOff>3</xdr:rowOff>
              </xdr:to>
            </anchor>
          </commentPr>
        </mc:Choice>
        <mc:Fallback/>
      </mc:AlternateContent>
    </comment>
    <comment ref="F5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568</xdr:row>
                <xdr:rowOff>7</xdr:rowOff>
              </xdr:from>
              <xdr:to>
                <xdr:col>7</xdr:col>
                <xdr:colOff>50</xdr:colOff>
                <xdr:row>571</xdr:row>
                <xdr:rowOff>3</xdr:rowOff>
              </xdr:to>
            </anchor>
          </commentPr>
        </mc:Choice>
        <mc:Fallback/>
      </mc:AlternateContent>
    </comment>
    <comment ref="F5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569</xdr:row>
                <xdr:rowOff>7</xdr:rowOff>
              </xdr:from>
              <xdr:to>
                <xdr:col>7</xdr:col>
                <xdr:colOff>50</xdr:colOff>
                <xdr:row>572</xdr:row>
                <xdr:rowOff>3</xdr:rowOff>
              </xdr:to>
            </anchor>
          </commentPr>
        </mc:Choice>
        <mc:Fallback/>
      </mc:AlternateContent>
    </comment>
    <comment ref="F5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570</xdr:row>
                <xdr:rowOff>7</xdr:rowOff>
              </xdr:from>
              <xdr:to>
                <xdr:col>7</xdr:col>
                <xdr:colOff>50</xdr:colOff>
                <xdr:row>573</xdr:row>
                <xdr:rowOff>3</xdr:rowOff>
              </xdr:to>
            </anchor>
          </commentPr>
        </mc:Choice>
        <mc:Fallback/>
      </mc:AlternateContent>
    </comment>
    <comment ref="F5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571</xdr:row>
                <xdr:rowOff>7</xdr:rowOff>
              </xdr:from>
              <xdr:to>
                <xdr:col>7</xdr:col>
                <xdr:colOff>50</xdr:colOff>
                <xdr:row>574</xdr:row>
                <xdr:rowOff>3</xdr:rowOff>
              </xdr:to>
            </anchor>
          </commentPr>
        </mc:Choice>
        <mc:Fallback/>
      </mc:AlternateContent>
    </comment>
    <comment ref="F5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572</xdr:row>
                <xdr:rowOff>7</xdr:rowOff>
              </xdr:from>
              <xdr:to>
                <xdr:col>7</xdr:col>
                <xdr:colOff>50</xdr:colOff>
                <xdr:row>575</xdr:row>
                <xdr:rowOff>3</xdr:rowOff>
              </xdr:to>
            </anchor>
          </commentPr>
        </mc:Choice>
        <mc:Fallback/>
      </mc:AlternateContent>
    </comment>
    <comment ref="F5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573</xdr:row>
                <xdr:rowOff>7</xdr:rowOff>
              </xdr:from>
              <xdr:to>
                <xdr:col>7</xdr:col>
                <xdr:colOff>50</xdr:colOff>
                <xdr:row>576</xdr:row>
                <xdr:rowOff>3</xdr:rowOff>
              </xdr:to>
            </anchor>
          </commentPr>
        </mc:Choice>
        <mc:Fallback/>
      </mc:AlternateContent>
    </comment>
    <comment ref="F5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574</xdr:row>
                <xdr:rowOff>7</xdr:rowOff>
              </xdr:from>
              <xdr:to>
                <xdr:col>7</xdr:col>
                <xdr:colOff>50</xdr:colOff>
                <xdr:row>577</xdr:row>
                <xdr:rowOff>3</xdr:rowOff>
              </xdr:to>
            </anchor>
          </commentPr>
        </mc:Choice>
        <mc:Fallback/>
      </mc:AlternateContent>
    </comment>
    <comment ref="F5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575</xdr:row>
                <xdr:rowOff>7</xdr:rowOff>
              </xdr:from>
              <xdr:to>
                <xdr:col>7</xdr:col>
                <xdr:colOff>50</xdr:colOff>
                <xdr:row>578</xdr:row>
                <xdr:rowOff>3</xdr:rowOff>
              </xdr:to>
            </anchor>
          </commentPr>
        </mc:Choice>
        <mc:Fallback/>
      </mc:AlternateContent>
    </comment>
    <comment ref="F5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576</xdr:row>
                <xdr:rowOff>7</xdr:rowOff>
              </xdr:from>
              <xdr:to>
                <xdr:col>7</xdr:col>
                <xdr:colOff>50</xdr:colOff>
                <xdr:row>579</xdr:row>
                <xdr:rowOff>3</xdr:rowOff>
              </xdr:to>
            </anchor>
          </commentPr>
        </mc:Choice>
        <mc:Fallback/>
      </mc:AlternateContent>
    </comment>
    <comment ref="F5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577</xdr:row>
                <xdr:rowOff>7</xdr:rowOff>
              </xdr:from>
              <xdr:to>
                <xdr:col>7</xdr:col>
                <xdr:colOff>50</xdr:colOff>
                <xdr:row>580</xdr:row>
                <xdr:rowOff>3</xdr:rowOff>
              </xdr:to>
            </anchor>
          </commentPr>
        </mc:Choice>
        <mc:Fallback/>
      </mc:AlternateContent>
    </comment>
    <comment ref="F5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578</xdr:row>
                <xdr:rowOff>7</xdr:rowOff>
              </xdr:from>
              <xdr:to>
                <xdr:col>7</xdr:col>
                <xdr:colOff>50</xdr:colOff>
                <xdr:row>581</xdr:row>
                <xdr:rowOff>3</xdr:rowOff>
              </xdr:to>
            </anchor>
          </commentPr>
        </mc:Choice>
        <mc:Fallback/>
      </mc:AlternateContent>
    </comment>
    <comment ref="F5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579</xdr:row>
                <xdr:rowOff>7</xdr:rowOff>
              </xdr:from>
              <xdr:to>
                <xdr:col>7</xdr:col>
                <xdr:colOff>50</xdr:colOff>
                <xdr:row>582</xdr:row>
                <xdr:rowOff>3</xdr:rowOff>
              </xdr:to>
            </anchor>
          </commentPr>
        </mc:Choice>
        <mc:Fallback/>
      </mc:AlternateContent>
    </comment>
    <comment ref="F5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580</xdr:row>
                <xdr:rowOff>7</xdr:rowOff>
              </xdr:from>
              <xdr:to>
                <xdr:col>7</xdr:col>
                <xdr:colOff>50</xdr:colOff>
                <xdr:row>583</xdr:row>
                <xdr:rowOff>3</xdr:rowOff>
              </xdr:to>
            </anchor>
          </commentPr>
        </mc:Choice>
        <mc:Fallback/>
      </mc:AlternateContent>
    </comment>
    <comment ref="F5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581</xdr:row>
                <xdr:rowOff>7</xdr:rowOff>
              </xdr:from>
              <xdr:to>
                <xdr:col>7</xdr:col>
                <xdr:colOff>50</xdr:colOff>
                <xdr:row>584</xdr:row>
                <xdr:rowOff>3</xdr:rowOff>
              </xdr:to>
            </anchor>
          </commentPr>
        </mc:Choice>
        <mc:Fallback/>
      </mc:AlternateContent>
    </comment>
    <comment ref="F5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582</xdr:row>
                <xdr:rowOff>7</xdr:rowOff>
              </xdr:from>
              <xdr:to>
                <xdr:col>7</xdr:col>
                <xdr:colOff>50</xdr:colOff>
                <xdr:row>585</xdr:row>
                <xdr:rowOff>3</xdr:rowOff>
              </xdr:to>
            </anchor>
          </commentPr>
        </mc:Choice>
        <mc:Fallback/>
      </mc:AlternateContent>
    </comment>
    <comment ref="F5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583</xdr:row>
                <xdr:rowOff>7</xdr:rowOff>
              </xdr:from>
              <xdr:to>
                <xdr:col>7</xdr:col>
                <xdr:colOff>50</xdr:colOff>
                <xdr:row>586</xdr:row>
                <xdr:rowOff>3</xdr:rowOff>
              </xdr:to>
            </anchor>
          </commentPr>
        </mc:Choice>
        <mc:Fallback/>
      </mc:AlternateContent>
    </comment>
    <comment ref="F5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584</xdr:row>
                <xdr:rowOff>7</xdr:rowOff>
              </xdr:from>
              <xdr:to>
                <xdr:col>7</xdr:col>
                <xdr:colOff>50</xdr:colOff>
                <xdr:row>587</xdr:row>
                <xdr:rowOff>3</xdr:rowOff>
              </xdr:to>
            </anchor>
          </commentPr>
        </mc:Choice>
        <mc:Fallback/>
      </mc:AlternateContent>
    </comment>
    <comment ref="F5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585</xdr:row>
                <xdr:rowOff>7</xdr:rowOff>
              </xdr:from>
              <xdr:to>
                <xdr:col>7</xdr:col>
                <xdr:colOff>50</xdr:colOff>
                <xdr:row>588</xdr:row>
                <xdr:rowOff>3</xdr:rowOff>
              </xdr:to>
            </anchor>
          </commentPr>
        </mc:Choice>
        <mc:Fallback/>
      </mc:AlternateContent>
    </comment>
    <comment ref="F5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586</xdr:row>
                <xdr:rowOff>7</xdr:rowOff>
              </xdr:from>
              <xdr:to>
                <xdr:col>7</xdr:col>
                <xdr:colOff>50</xdr:colOff>
                <xdr:row>589</xdr:row>
                <xdr:rowOff>3</xdr:rowOff>
              </xdr:to>
            </anchor>
          </commentPr>
        </mc:Choice>
        <mc:Fallback/>
      </mc:AlternateContent>
    </comment>
    <comment ref="F5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587</xdr:row>
                <xdr:rowOff>7</xdr:rowOff>
              </xdr:from>
              <xdr:to>
                <xdr:col>7</xdr:col>
                <xdr:colOff>50</xdr:colOff>
                <xdr:row>590</xdr:row>
                <xdr:rowOff>3</xdr:rowOff>
              </xdr:to>
            </anchor>
          </commentPr>
        </mc:Choice>
        <mc:Fallback/>
      </mc:AlternateContent>
    </comment>
    <comment ref="F5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588</xdr:row>
                <xdr:rowOff>7</xdr:rowOff>
              </xdr:from>
              <xdr:to>
                <xdr:col>7</xdr:col>
                <xdr:colOff>50</xdr:colOff>
                <xdr:row>591</xdr:row>
                <xdr:rowOff>3</xdr:rowOff>
              </xdr:to>
            </anchor>
          </commentPr>
        </mc:Choice>
        <mc:Fallback/>
      </mc:AlternateContent>
    </comment>
    <comment ref="F5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589</xdr:row>
                <xdr:rowOff>7</xdr:rowOff>
              </xdr:from>
              <xdr:to>
                <xdr:col>7</xdr:col>
                <xdr:colOff>50</xdr:colOff>
                <xdr:row>592</xdr:row>
                <xdr:rowOff>3</xdr:rowOff>
              </xdr:to>
            </anchor>
          </commentPr>
        </mc:Choice>
        <mc:Fallback/>
      </mc:AlternateContent>
    </comment>
    <comment ref="F5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590</xdr:row>
                <xdr:rowOff>7</xdr:rowOff>
              </xdr:from>
              <xdr:to>
                <xdr:col>7</xdr:col>
                <xdr:colOff>50</xdr:colOff>
                <xdr:row>593</xdr:row>
                <xdr:rowOff>3</xdr:rowOff>
              </xdr:to>
            </anchor>
          </commentPr>
        </mc:Choice>
        <mc:Fallback/>
      </mc:AlternateContent>
    </comment>
    <comment ref="F5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591</xdr:row>
                <xdr:rowOff>7</xdr:rowOff>
              </xdr:from>
              <xdr:to>
                <xdr:col>7</xdr:col>
                <xdr:colOff>50</xdr:colOff>
                <xdr:row>594</xdr:row>
                <xdr:rowOff>3</xdr:rowOff>
              </xdr:to>
            </anchor>
          </commentPr>
        </mc:Choice>
        <mc:Fallback/>
      </mc:AlternateContent>
    </comment>
    <comment ref="F5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592</xdr:row>
                <xdr:rowOff>7</xdr:rowOff>
              </xdr:from>
              <xdr:to>
                <xdr:col>7</xdr:col>
                <xdr:colOff>50</xdr:colOff>
                <xdr:row>595</xdr:row>
                <xdr:rowOff>3</xdr:rowOff>
              </xdr:to>
            </anchor>
          </commentPr>
        </mc:Choice>
        <mc:Fallback/>
      </mc:AlternateContent>
    </comment>
    <comment ref="F5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593</xdr:row>
                <xdr:rowOff>7</xdr:rowOff>
              </xdr:from>
              <xdr:to>
                <xdr:col>7</xdr:col>
                <xdr:colOff>50</xdr:colOff>
                <xdr:row>596</xdr:row>
                <xdr:rowOff>3</xdr:rowOff>
              </xdr:to>
            </anchor>
          </commentPr>
        </mc:Choice>
        <mc:Fallback/>
      </mc:AlternateContent>
    </comment>
    <comment ref="F5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594</xdr:row>
                <xdr:rowOff>7</xdr:rowOff>
              </xdr:from>
              <xdr:to>
                <xdr:col>7</xdr:col>
                <xdr:colOff>50</xdr:colOff>
                <xdr:row>597</xdr:row>
                <xdr:rowOff>3</xdr:rowOff>
              </xdr:to>
            </anchor>
          </commentPr>
        </mc:Choice>
        <mc:Fallback/>
      </mc:AlternateContent>
    </comment>
    <comment ref="F5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595</xdr:row>
                <xdr:rowOff>7</xdr:rowOff>
              </xdr:from>
              <xdr:to>
                <xdr:col>7</xdr:col>
                <xdr:colOff>50</xdr:colOff>
                <xdr:row>598</xdr:row>
                <xdr:rowOff>3</xdr:rowOff>
              </xdr:to>
            </anchor>
          </commentPr>
        </mc:Choice>
        <mc:Fallback/>
      </mc:AlternateContent>
    </comment>
    <comment ref="F5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596</xdr:row>
                <xdr:rowOff>7</xdr:rowOff>
              </xdr:from>
              <xdr:to>
                <xdr:col>7</xdr:col>
                <xdr:colOff>50</xdr:colOff>
                <xdr:row>599</xdr:row>
                <xdr:rowOff>3</xdr:rowOff>
              </xdr:to>
            </anchor>
          </commentPr>
        </mc:Choice>
        <mc:Fallback/>
      </mc:AlternateContent>
    </comment>
    <comment ref="F5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597</xdr:row>
                <xdr:rowOff>7</xdr:rowOff>
              </xdr:from>
              <xdr:to>
                <xdr:col>7</xdr:col>
                <xdr:colOff>50</xdr:colOff>
                <xdr:row>600</xdr:row>
                <xdr:rowOff>3</xdr:rowOff>
              </xdr:to>
            </anchor>
          </commentPr>
        </mc:Choice>
        <mc:Fallback/>
      </mc:AlternateContent>
    </comment>
    <comment ref="F6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598</xdr:row>
                <xdr:rowOff>7</xdr:rowOff>
              </xdr:from>
              <xdr:to>
                <xdr:col>7</xdr:col>
                <xdr:colOff>50</xdr:colOff>
                <xdr:row>601</xdr:row>
                <xdr:rowOff>3</xdr:rowOff>
              </xdr:to>
            </anchor>
          </commentPr>
        </mc:Choice>
        <mc:Fallback/>
      </mc:AlternateContent>
    </comment>
    <comment ref="F6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599</xdr:row>
                <xdr:rowOff>7</xdr:rowOff>
              </xdr:from>
              <xdr:to>
                <xdr:col>7</xdr:col>
                <xdr:colOff>50</xdr:colOff>
                <xdr:row>602</xdr:row>
                <xdr:rowOff>3</xdr:rowOff>
              </xdr:to>
            </anchor>
          </commentPr>
        </mc:Choice>
        <mc:Fallback/>
      </mc:AlternateContent>
    </comment>
    <comment ref="F6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600</xdr:row>
                <xdr:rowOff>7</xdr:rowOff>
              </xdr:from>
              <xdr:to>
                <xdr:col>7</xdr:col>
                <xdr:colOff>50</xdr:colOff>
                <xdr:row>603</xdr:row>
                <xdr:rowOff>3</xdr:rowOff>
              </xdr:to>
            </anchor>
          </commentPr>
        </mc:Choice>
        <mc:Fallback/>
      </mc:AlternateContent>
    </comment>
    <comment ref="F6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601</xdr:row>
                <xdr:rowOff>7</xdr:rowOff>
              </xdr:from>
              <xdr:to>
                <xdr:col>7</xdr:col>
                <xdr:colOff>50</xdr:colOff>
                <xdr:row>604</xdr:row>
                <xdr:rowOff>3</xdr:rowOff>
              </xdr:to>
            </anchor>
          </commentPr>
        </mc:Choice>
        <mc:Fallback/>
      </mc:AlternateContent>
    </comment>
    <comment ref="F6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602</xdr:row>
                <xdr:rowOff>7</xdr:rowOff>
              </xdr:from>
              <xdr:to>
                <xdr:col>7</xdr:col>
                <xdr:colOff>50</xdr:colOff>
                <xdr:row>605</xdr:row>
                <xdr:rowOff>3</xdr:rowOff>
              </xdr:to>
            </anchor>
          </commentPr>
        </mc:Choice>
        <mc:Fallback/>
      </mc:AlternateContent>
    </comment>
    <comment ref="F6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603</xdr:row>
                <xdr:rowOff>7</xdr:rowOff>
              </xdr:from>
              <xdr:to>
                <xdr:col>7</xdr:col>
                <xdr:colOff>50</xdr:colOff>
                <xdr:row>606</xdr:row>
                <xdr:rowOff>3</xdr:rowOff>
              </xdr:to>
            </anchor>
          </commentPr>
        </mc:Choice>
        <mc:Fallback/>
      </mc:AlternateContent>
    </comment>
    <comment ref="F6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604</xdr:row>
                <xdr:rowOff>7</xdr:rowOff>
              </xdr:from>
              <xdr:to>
                <xdr:col>7</xdr:col>
                <xdr:colOff>50</xdr:colOff>
                <xdr:row>607</xdr:row>
                <xdr:rowOff>3</xdr:rowOff>
              </xdr:to>
            </anchor>
          </commentPr>
        </mc:Choice>
        <mc:Fallback/>
      </mc:AlternateContent>
    </comment>
    <comment ref="F6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605</xdr:row>
                <xdr:rowOff>7</xdr:rowOff>
              </xdr:from>
              <xdr:to>
                <xdr:col>7</xdr:col>
                <xdr:colOff>50</xdr:colOff>
                <xdr:row>608</xdr:row>
                <xdr:rowOff>3</xdr:rowOff>
              </xdr:to>
            </anchor>
          </commentPr>
        </mc:Choice>
        <mc:Fallback/>
      </mc:AlternateContent>
    </comment>
    <comment ref="F6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606</xdr:row>
                <xdr:rowOff>7</xdr:rowOff>
              </xdr:from>
              <xdr:to>
                <xdr:col>7</xdr:col>
                <xdr:colOff>50</xdr:colOff>
                <xdr:row>609</xdr:row>
                <xdr:rowOff>3</xdr:rowOff>
              </xdr:to>
            </anchor>
          </commentPr>
        </mc:Choice>
        <mc:Fallback/>
      </mc:AlternateContent>
    </comment>
    <comment ref="F6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607</xdr:row>
                <xdr:rowOff>7</xdr:rowOff>
              </xdr:from>
              <xdr:to>
                <xdr:col>7</xdr:col>
                <xdr:colOff>50</xdr:colOff>
                <xdr:row>610</xdr:row>
                <xdr:rowOff>3</xdr:rowOff>
              </xdr:to>
            </anchor>
          </commentPr>
        </mc:Choice>
        <mc:Fallback/>
      </mc:AlternateContent>
    </comment>
    <comment ref="F6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608</xdr:row>
                <xdr:rowOff>7</xdr:rowOff>
              </xdr:from>
              <xdr:to>
                <xdr:col>7</xdr:col>
                <xdr:colOff>50</xdr:colOff>
                <xdr:row>611</xdr:row>
                <xdr:rowOff>3</xdr:rowOff>
              </xdr:to>
            </anchor>
          </commentPr>
        </mc:Choice>
        <mc:Fallback/>
      </mc:AlternateContent>
    </comment>
    <comment ref="F6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609</xdr:row>
                <xdr:rowOff>7</xdr:rowOff>
              </xdr:from>
              <xdr:to>
                <xdr:col>7</xdr:col>
                <xdr:colOff>50</xdr:colOff>
                <xdr:row>612</xdr:row>
                <xdr:rowOff>3</xdr:rowOff>
              </xdr:to>
            </anchor>
          </commentPr>
        </mc:Choice>
        <mc:Fallback/>
      </mc:AlternateContent>
    </comment>
    <comment ref="F6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610</xdr:row>
                <xdr:rowOff>7</xdr:rowOff>
              </xdr:from>
              <xdr:to>
                <xdr:col>7</xdr:col>
                <xdr:colOff>50</xdr:colOff>
                <xdr:row>613</xdr:row>
                <xdr:rowOff>3</xdr:rowOff>
              </xdr:to>
            </anchor>
          </commentPr>
        </mc:Choice>
        <mc:Fallback/>
      </mc:AlternateContent>
    </comment>
    <comment ref="F6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611</xdr:row>
                <xdr:rowOff>7</xdr:rowOff>
              </xdr:from>
              <xdr:to>
                <xdr:col>7</xdr:col>
                <xdr:colOff>50</xdr:colOff>
                <xdr:row>614</xdr:row>
                <xdr:rowOff>3</xdr:rowOff>
              </xdr:to>
            </anchor>
          </commentPr>
        </mc:Choice>
        <mc:Fallback/>
      </mc:AlternateContent>
    </comment>
    <comment ref="F6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612</xdr:row>
                <xdr:rowOff>7</xdr:rowOff>
              </xdr:from>
              <xdr:to>
                <xdr:col>7</xdr:col>
                <xdr:colOff>50</xdr:colOff>
                <xdr:row>615</xdr:row>
                <xdr:rowOff>3</xdr:rowOff>
              </xdr:to>
            </anchor>
          </commentPr>
        </mc:Choice>
        <mc:Fallback/>
      </mc:AlternateContent>
    </comment>
    <comment ref="F6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613</xdr:row>
                <xdr:rowOff>7</xdr:rowOff>
              </xdr:from>
              <xdr:to>
                <xdr:col>7</xdr:col>
                <xdr:colOff>50</xdr:colOff>
                <xdr:row>616</xdr:row>
                <xdr:rowOff>3</xdr:rowOff>
              </xdr:to>
            </anchor>
          </commentPr>
        </mc:Choice>
        <mc:Fallback/>
      </mc:AlternateContent>
    </comment>
    <comment ref="F6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614</xdr:row>
                <xdr:rowOff>7</xdr:rowOff>
              </xdr:from>
              <xdr:to>
                <xdr:col>7</xdr:col>
                <xdr:colOff>50</xdr:colOff>
                <xdr:row>617</xdr:row>
                <xdr:rowOff>3</xdr:rowOff>
              </xdr:to>
            </anchor>
          </commentPr>
        </mc:Choice>
        <mc:Fallback/>
      </mc:AlternateContent>
    </comment>
    <comment ref="F6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615</xdr:row>
                <xdr:rowOff>7</xdr:rowOff>
              </xdr:from>
              <xdr:to>
                <xdr:col>7</xdr:col>
                <xdr:colOff>50</xdr:colOff>
                <xdr:row>618</xdr:row>
                <xdr:rowOff>3</xdr:rowOff>
              </xdr:to>
            </anchor>
          </commentPr>
        </mc:Choice>
        <mc:Fallback/>
      </mc:AlternateContent>
    </comment>
    <comment ref="F6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616</xdr:row>
                <xdr:rowOff>7</xdr:rowOff>
              </xdr:from>
              <xdr:to>
                <xdr:col>7</xdr:col>
                <xdr:colOff>50</xdr:colOff>
                <xdr:row>619</xdr:row>
                <xdr:rowOff>3</xdr:rowOff>
              </xdr:to>
            </anchor>
          </commentPr>
        </mc:Choice>
        <mc:Fallback/>
      </mc:AlternateContent>
    </comment>
    <comment ref="F6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617</xdr:row>
                <xdr:rowOff>7</xdr:rowOff>
              </xdr:from>
              <xdr:to>
                <xdr:col>7</xdr:col>
                <xdr:colOff>50</xdr:colOff>
                <xdr:row>620</xdr:row>
                <xdr:rowOff>3</xdr:rowOff>
              </xdr:to>
            </anchor>
          </commentPr>
        </mc:Choice>
        <mc:Fallback/>
      </mc:AlternateContent>
    </comment>
    <comment ref="F6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618</xdr:row>
                <xdr:rowOff>7</xdr:rowOff>
              </xdr:from>
              <xdr:to>
                <xdr:col>7</xdr:col>
                <xdr:colOff>50</xdr:colOff>
                <xdr:row>621</xdr:row>
                <xdr:rowOff>3</xdr:rowOff>
              </xdr:to>
            </anchor>
          </commentPr>
        </mc:Choice>
        <mc:Fallback/>
      </mc:AlternateContent>
    </comment>
    <comment ref="F6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619</xdr:row>
                <xdr:rowOff>7</xdr:rowOff>
              </xdr:from>
              <xdr:to>
                <xdr:col>7</xdr:col>
                <xdr:colOff>50</xdr:colOff>
                <xdr:row>622</xdr:row>
                <xdr:rowOff>3</xdr:rowOff>
              </xdr:to>
            </anchor>
          </commentPr>
        </mc:Choice>
        <mc:Fallback/>
      </mc:AlternateContent>
    </comment>
    <comment ref="F6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620</xdr:row>
                <xdr:rowOff>7</xdr:rowOff>
              </xdr:from>
              <xdr:to>
                <xdr:col>7</xdr:col>
                <xdr:colOff>50</xdr:colOff>
                <xdr:row>623</xdr:row>
                <xdr:rowOff>3</xdr:rowOff>
              </xdr:to>
            </anchor>
          </commentPr>
        </mc:Choice>
        <mc:Fallback/>
      </mc:AlternateContent>
    </comment>
    <comment ref="F6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621</xdr:row>
                <xdr:rowOff>7</xdr:rowOff>
              </xdr:from>
              <xdr:to>
                <xdr:col>7</xdr:col>
                <xdr:colOff>50</xdr:colOff>
                <xdr:row>624</xdr:row>
                <xdr:rowOff>3</xdr:rowOff>
              </xdr:to>
            </anchor>
          </commentPr>
        </mc:Choice>
        <mc:Fallback/>
      </mc:AlternateContent>
    </comment>
    <comment ref="F6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622</xdr:row>
                <xdr:rowOff>7</xdr:rowOff>
              </xdr:from>
              <xdr:to>
                <xdr:col>7</xdr:col>
                <xdr:colOff>50</xdr:colOff>
                <xdr:row>625</xdr:row>
                <xdr:rowOff>3</xdr:rowOff>
              </xdr:to>
            </anchor>
          </commentPr>
        </mc:Choice>
        <mc:Fallback/>
      </mc:AlternateContent>
    </comment>
    <comment ref="F6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623</xdr:row>
                <xdr:rowOff>7</xdr:rowOff>
              </xdr:from>
              <xdr:to>
                <xdr:col>7</xdr:col>
                <xdr:colOff>50</xdr:colOff>
                <xdr:row>626</xdr:row>
                <xdr:rowOff>3</xdr:rowOff>
              </xdr:to>
            </anchor>
          </commentPr>
        </mc:Choice>
        <mc:Fallback/>
      </mc:AlternateContent>
    </comment>
    <comment ref="F6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624</xdr:row>
                <xdr:rowOff>7</xdr:rowOff>
              </xdr:from>
              <xdr:to>
                <xdr:col>7</xdr:col>
                <xdr:colOff>50</xdr:colOff>
                <xdr:row>627</xdr:row>
                <xdr:rowOff>3</xdr:rowOff>
              </xdr:to>
            </anchor>
          </commentPr>
        </mc:Choice>
        <mc:Fallback/>
      </mc:AlternateContent>
    </comment>
    <comment ref="F6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625</xdr:row>
                <xdr:rowOff>7</xdr:rowOff>
              </xdr:from>
              <xdr:to>
                <xdr:col>7</xdr:col>
                <xdr:colOff>50</xdr:colOff>
                <xdr:row>628</xdr:row>
                <xdr:rowOff>3</xdr:rowOff>
              </xdr:to>
            </anchor>
          </commentPr>
        </mc:Choice>
        <mc:Fallback/>
      </mc:AlternateContent>
    </comment>
    <comment ref="F6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626</xdr:row>
                <xdr:rowOff>7</xdr:rowOff>
              </xdr:from>
              <xdr:to>
                <xdr:col>7</xdr:col>
                <xdr:colOff>50</xdr:colOff>
                <xdr:row>629</xdr:row>
                <xdr:rowOff>3</xdr:rowOff>
              </xdr:to>
            </anchor>
          </commentPr>
        </mc:Choice>
        <mc:Fallback/>
      </mc:AlternateContent>
    </comment>
    <comment ref="F6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627</xdr:row>
                <xdr:rowOff>7</xdr:rowOff>
              </xdr:from>
              <xdr:to>
                <xdr:col>7</xdr:col>
                <xdr:colOff>50</xdr:colOff>
                <xdr:row>630</xdr:row>
                <xdr:rowOff>3</xdr:rowOff>
              </xdr:to>
            </anchor>
          </commentPr>
        </mc:Choice>
        <mc:Fallback/>
      </mc:AlternateContent>
    </comment>
    <comment ref="F6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628</xdr:row>
                <xdr:rowOff>7</xdr:rowOff>
              </xdr:from>
              <xdr:to>
                <xdr:col>7</xdr:col>
                <xdr:colOff>50</xdr:colOff>
                <xdr:row>631</xdr:row>
                <xdr:rowOff>3</xdr:rowOff>
              </xdr:to>
            </anchor>
          </commentPr>
        </mc:Choice>
        <mc:Fallback/>
      </mc:AlternateContent>
    </comment>
    <comment ref="F6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629</xdr:row>
                <xdr:rowOff>7</xdr:rowOff>
              </xdr:from>
              <xdr:to>
                <xdr:col>7</xdr:col>
                <xdr:colOff>50</xdr:colOff>
                <xdr:row>632</xdr:row>
                <xdr:rowOff>3</xdr:rowOff>
              </xdr:to>
            </anchor>
          </commentPr>
        </mc:Choice>
        <mc:Fallback/>
      </mc:AlternateContent>
    </comment>
    <comment ref="F6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630</xdr:row>
                <xdr:rowOff>7</xdr:rowOff>
              </xdr:from>
              <xdr:to>
                <xdr:col>7</xdr:col>
                <xdr:colOff>50</xdr:colOff>
                <xdr:row>633</xdr:row>
                <xdr:rowOff>3</xdr:rowOff>
              </xdr:to>
            </anchor>
          </commentPr>
        </mc:Choice>
        <mc:Fallback/>
      </mc:AlternateContent>
    </comment>
    <comment ref="F6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631</xdr:row>
                <xdr:rowOff>7</xdr:rowOff>
              </xdr:from>
              <xdr:to>
                <xdr:col>7</xdr:col>
                <xdr:colOff>50</xdr:colOff>
                <xdr:row>634</xdr:row>
                <xdr:rowOff>3</xdr:rowOff>
              </xdr:to>
            </anchor>
          </commentPr>
        </mc:Choice>
        <mc:Fallback/>
      </mc:AlternateContent>
    </comment>
    <comment ref="F6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632</xdr:row>
                <xdr:rowOff>7</xdr:rowOff>
              </xdr:from>
              <xdr:to>
                <xdr:col>7</xdr:col>
                <xdr:colOff>50</xdr:colOff>
                <xdr:row>635</xdr:row>
                <xdr:rowOff>3</xdr:rowOff>
              </xdr:to>
            </anchor>
          </commentPr>
        </mc:Choice>
        <mc:Fallback/>
      </mc:AlternateContent>
    </comment>
    <comment ref="F6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633</xdr:row>
                <xdr:rowOff>7</xdr:rowOff>
              </xdr:from>
              <xdr:to>
                <xdr:col>7</xdr:col>
                <xdr:colOff>50</xdr:colOff>
                <xdr:row>636</xdr:row>
                <xdr:rowOff>3</xdr:rowOff>
              </xdr:to>
            </anchor>
          </commentPr>
        </mc:Choice>
        <mc:Fallback/>
      </mc:AlternateContent>
    </comment>
    <comment ref="F6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634</xdr:row>
                <xdr:rowOff>7</xdr:rowOff>
              </xdr:from>
              <xdr:to>
                <xdr:col>7</xdr:col>
                <xdr:colOff>50</xdr:colOff>
                <xdr:row>637</xdr:row>
                <xdr:rowOff>3</xdr:rowOff>
              </xdr:to>
            </anchor>
          </commentPr>
        </mc:Choice>
        <mc:Fallback/>
      </mc:AlternateContent>
    </comment>
    <comment ref="F6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635</xdr:row>
                <xdr:rowOff>7</xdr:rowOff>
              </xdr:from>
              <xdr:to>
                <xdr:col>7</xdr:col>
                <xdr:colOff>50</xdr:colOff>
                <xdr:row>638</xdr:row>
                <xdr:rowOff>3</xdr:rowOff>
              </xdr:to>
            </anchor>
          </commentPr>
        </mc:Choice>
        <mc:Fallback/>
      </mc:AlternateContent>
    </comment>
    <comment ref="F6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636</xdr:row>
                <xdr:rowOff>7</xdr:rowOff>
              </xdr:from>
              <xdr:to>
                <xdr:col>7</xdr:col>
                <xdr:colOff>50</xdr:colOff>
                <xdr:row>639</xdr:row>
                <xdr:rowOff>3</xdr:rowOff>
              </xdr:to>
            </anchor>
          </commentPr>
        </mc:Choice>
        <mc:Fallback/>
      </mc:AlternateContent>
    </comment>
    <comment ref="F6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637</xdr:row>
                <xdr:rowOff>7</xdr:rowOff>
              </xdr:from>
              <xdr:to>
                <xdr:col>7</xdr:col>
                <xdr:colOff>50</xdr:colOff>
                <xdr:row>640</xdr:row>
                <xdr:rowOff>3</xdr:rowOff>
              </xdr:to>
            </anchor>
          </commentPr>
        </mc:Choice>
        <mc:Fallback/>
      </mc:AlternateContent>
    </comment>
    <comment ref="F6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638</xdr:row>
                <xdr:rowOff>7</xdr:rowOff>
              </xdr:from>
              <xdr:to>
                <xdr:col>7</xdr:col>
                <xdr:colOff>50</xdr:colOff>
                <xdr:row>641</xdr:row>
                <xdr:rowOff>3</xdr:rowOff>
              </xdr:to>
            </anchor>
          </commentPr>
        </mc:Choice>
        <mc:Fallback/>
      </mc:AlternateContent>
    </comment>
    <comment ref="F6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639</xdr:row>
                <xdr:rowOff>7</xdr:rowOff>
              </xdr:from>
              <xdr:to>
                <xdr:col>7</xdr:col>
                <xdr:colOff>50</xdr:colOff>
                <xdr:row>642</xdr:row>
                <xdr:rowOff>3</xdr:rowOff>
              </xdr:to>
            </anchor>
          </commentPr>
        </mc:Choice>
        <mc:Fallback/>
      </mc:AlternateContent>
    </comment>
    <comment ref="F6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640</xdr:row>
                <xdr:rowOff>7</xdr:rowOff>
              </xdr:from>
              <xdr:to>
                <xdr:col>7</xdr:col>
                <xdr:colOff>50</xdr:colOff>
                <xdr:row>643</xdr:row>
                <xdr:rowOff>3</xdr:rowOff>
              </xdr:to>
            </anchor>
          </commentPr>
        </mc:Choice>
        <mc:Fallback/>
      </mc:AlternateContent>
    </comment>
    <comment ref="F6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641</xdr:row>
                <xdr:rowOff>7</xdr:rowOff>
              </xdr:from>
              <xdr:to>
                <xdr:col>7</xdr:col>
                <xdr:colOff>50</xdr:colOff>
                <xdr:row>644</xdr:row>
                <xdr:rowOff>3</xdr:rowOff>
              </xdr:to>
            </anchor>
          </commentPr>
        </mc:Choice>
        <mc:Fallback/>
      </mc:AlternateContent>
    </comment>
    <comment ref="F6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642</xdr:row>
                <xdr:rowOff>7</xdr:rowOff>
              </xdr:from>
              <xdr:to>
                <xdr:col>7</xdr:col>
                <xdr:colOff>50</xdr:colOff>
                <xdr:row>645</xdr:row>
                <xdr:rowOff>3</xdr:rowOff>
              </xdr:to>
            </anchor>
          </commentPr>
        </mc:Choice>
        <mc:Fallback/>
      </mc:AlternateContent>
    </comment>
    <comment ref="F6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643</xdr:row>
                <xdr:rowOff>7</xdr:rowOff>
              </xdr:from>
              <xdr:to>
                <xdr:col>7</xdr:col>
                <xdr:colOff>50</xdr:colOff>
                <xdr:row>646</xdr:row>
                <xdr:rowOff>3</xdr:rowOff>
              </xdr:to>
            </anchor>
          </commentPr>
        </mc:Choice>
        <mc:Fallback/>
      </mc:AlternateContent>
    </comment>
    <comment ref="F6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644</xdr:row>
                <xdr:rowOff>7</xdr:rowOff>
              </xdr:from>
              <xdr:to>
                <xdr:col>7</xdr:col>
                <xdr:colOff>50</xdr:colOff>
                <xdr:row>647</xdr:row>
                <xdr:rowOff>3</xdr:rowOff>
              </xdr:to>
            </anchor>
          </commentPr>
        </mc:Choice>
        <mc:Fallback/>
      </mc:AlternateContent>
    </comment>
    <comment ref="F6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645</xdr:row>
                <xdr:rowOff>7</xdr:rowOff>
              </xdr:from>
              <xdr:to>
                <xdr:col>7</xdr:col>
                <xdr:colOff>50</xdr:colOff>
                <xdr:row>648</xdr:row>
                <xdr:rowOff>3</xdr:rowOff>
              </xdr:to>
            </anchor>
          </commentPr>
        </mc:Choice>
        <mc:Fallback/>
      </mc:AlternateContent>
    </comment>
    <comment ref="F6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646</xdr:row>
                <xdr:rowOff>7</xdr:rowOff>
              </xdr:from>
              <xdr:to>
                <xdr:col>7</xdr:col>
                <xdr:colOff>50</xdr:colOff>
                <xdr:row>649</xdr:row>
                <xdr:rowOff>3</xdr:rowOff>
              </xdr:to>
            </anchor>
          </commentPr>
        </mc:Choice>
        <mc:Fallback/>
      </mc:AlternateContent>
    </comment>
    <comment ref="F6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647</xdr:row>
                <xdr:rowOff>7</xdr:rowOff>
              </xdr:from>
              <xdr:to>
                <xdr:col>7</xdr:col>
                <xdr:colOff>50</xdr:colOff>
                <xdr:row>650</xdr:row>
                <xdr:rowOff>3</xdr:rowOff>
              </xdr:to>
            </anchor>
          </commentPr>
        </mc:Choice>
        <mc:Fallback/>
      </mc:AlternateContent>
    </comment>
    <comment ref="F6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648</xdr:row>
                <xdr:rowOff>7</xdr:rowOff>
              </xdr:from>
              <xdr:to>
                <xdr:col>7</xdr:col>
                <xdr:colOff>50</xdr:colOff>
                <xdr:row>651</xdr:row>
                <xdr:rowOff>3</xdr:rowOff>
              </xdr:to>
            </anchor>
          </commentPr>
        </mc:Choice>
        <mc:Fallback/>
      </mc:AlternateContent>
    </comment>
    <comment ref="F6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649</xdr:row>
                <xdr:rowOff>7</xdr:rowOff>
              </xdr:from>
              <xdr:to>
                <xdr:col>7</xdr:col>
                <xdr:colOff>50</xdr:colOff>
                <xdr:row>652</xdr:row>
                <xdr:rowOff>3</xdr:rowOff>
              </xdr:to>
            </anchor>
          </commentPr>
        </mc:Choice>
        <mc:Fallback/>
      </mc:AlternateContent>
    </comment>
    <comment ref="F6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650</xdr:row>
                <xdr:rowOff>7</xdr:rowOff>
              </xdr:from>
              <xdr:to>
                <xdr:col>7</xdr:col>
                <xdr:colOff>50</xdr:colOff>
                <xdr:row>653</xdr:row>
                <xdr:rowOff>3</xdr:rowOff>
              </xdr:to>
            </anchor>
          </commentPr>
        </mc:Choice>
        <mc:Fallback/>
      </mc:AlternateContent>
    </comment>
    <comment ref="F6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651</xdr:row>
                <xdr:rowOff>7</xdr:rowOff>
              </xdr:from>
              <xdr:to>
                <xdr:col>7</xdr:col>
                <xdr:colOff>50</xdr:colOff>
                <xdr:row>654</xdr:row>
                <xdr:rowOff>3</xdr:rowOff>
              </xdr:to>
            </anchor>
          </commentPr>
        </mc:Choice>
        <mc:Fallback/>
      </mc:AlternateContent>
    </comment>
    <comment ref="F6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652</xdr:row>
                <xdr:rowOff>7</xdr:rowOff>
              </xdr:from>
              <xdr:to>
                <xdr:col>7</xdr:col>
                <xdr:colOff>50</xdr:colOff>
                <xdr:row>655</xdr:row>
                <xdr:rowOff>3</xdr:rowOff>
              </xdr:to>
            </anchor>
          </commentPr>
        </mc:Choice>
        <mc:Fallback/>
      </mc:AlternateContent>
    </comment>
    <comment ref="F6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653</xdr:row>
                <xdr:rowOff>7</xdr:rowOff>
              </xdr:from>
              <xdr:to>
                <xdr:col>7</xdr:col>
                <xdr:colOff>50</xdr:colOff>
                <xdr:row>656</xdr:row>
                <xdr:rowOff>3</xdr:rowOff>
              </xdr:to>
            </anchor>
          </commentPr>
        </mc:Choice>
        <mc:Fallback/>
      </mc:AlternateContent>
    </comment>
    <comment ref="F6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654</xdr:row>
                <xdr:rowOff>7</xdr:rowOff>
              </xdr:from>
              <xdr:to>
                <xdr:col>7</xdr:col>
                <xdr:colOff>50</xdr:colOff>
                <xdr:row>657</xdr:row>
                <xdr:rowOff>3</xdr:rowOff>
              </xdr:to>
            </anchor>
          </commentPr>
        </mc:Choice>
        <mc:Fallback/>
      </mc:AlternateContent>
    </comment>
    <comment ref="F6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655</xdr:row>
                <xdr:rowOff>7</xdr:rowOff>
              </xdr:from>
              <xdr:to>
                <xdr:col>7</xdr:col>
                <xdr:colOff>50</xdr:colOff>
                <xdr:row>658</xdr:row>
                <xdr:rowOff>3</xdr:rowOff>
              </xdr:to>
            </anchor>
          </commentPr>
        </mc:Choice>
        <mc:Fallback/>
      </mc:AlternateContent>
    </comment>
    <comment ref="F6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656</xdr:row>
                <xdr:rowOff>7</xdr:rowOff>
              </xdr:from>
              <xdr:to>
                <xdr:col>7</xdr:col>
                <xdr:colOff>50</xdr:colOff>
                <xdr:row>659</xdr:row>
                <xdr:rowOff>3</xdr:rowOff>
              </xdr:to>
            </anchor>
          </commentPr>
        </mc:Choice>
        <mc:Fallback/>
      </mc:AlternateContent>
    </comment>
    <comment ref="F6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657</xdr:row>
                <xdr:rowOff>7</xdr:rowOff>
              </xdr:from>
              <xdr:to>
                <xdr:col>7</xdr:col>
                <xdr:colOff>50</xdr:colOff>
                <xdr:row>660</xdr:row>
                <xdr:rowOff>3</xdr:rowOff>
              </xdr:to>
            </anchor>
          </commentPr>
        </mc:Choice>
        <mc:Fallback/>
      </mc:AlternateContent>
    </comment>
    <comment ref="F6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658</xdr:row>
                <xdr:rowOff>7</xdr:rowOff>
              </xdr:from>
              <xdr:to>
                <xdr:col>7</xdr:col>
                <xdr:colOff>50</xdr:colOff>
                <xdr:row>661</xdr:row>
                <xdr:rowOff>3</xdr:rowOff>
              </xdr:to>
            </anchor>
          </commentPr>
        </mc:Choice>
        <mc:Fallback/>
      </mc:AlternateContent>
    </comment>
    <comment ref="F6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659</xdr:row>
                <xdr:rowOff>7</xdr:rowOff>
              </xdr:from>
              <xdr:to>
                <xdr:col>7</xdr:col>
                <xdr:colOff>50</xdr:colOff>
                <xdr:row>662</xdr:row>
                <xdr:rowOff>3</xdr:rowOff>
              </xdr:to>
            </anchor>
          </commentPr>
        </mc:Choice>
        <mc:Fallback/>
      </mc:AlternateContent>
    </comment>
    <comment ref="F6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660</xdr:row>
                <xdr:rowOff>7</xdr:rowOff>
              </xdr:from>
              <xdr:to>
                <xdr:col>7</xdr:col>
                <xdr:colOff>50</xdr:colOff>
                <xdr:row>663</xdr:row>
                <xdr:rowOff>3</xdr:rowOff>
              </xdr:to>
            </anchor>
          </commentPr>
        </mc:Choice>
        <mc:Fallback/>
      </mc:AlternateContent>
    </comment>
    <comment ref="F6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661</xdr:row>
                <xdr:rowOff>7</xdr:rowOff>
              </xdr:from>
              <xdr:to>
                <xdr:col>7</xdr:col>
                <xdr:colOff>50</xdr:colOff>
                <xdr:row>664</xdr:row>
                <xdr:rowOff>3</xdr:rowOff>
              </xdr:to>
            </anchor>
          </commentPr>
        </mc:Choice>
        <mc:Fallback/>
      </mc:AlternateContent>
    </comment>
    <comment ref="F6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662</xdr:row>
                <xdr:rowOff>7</xdr:rowOff>
              </xdr:from>
              <xdr:to>
                <xdr:col>7</xdr:col>
                <xdr:colOff>50</xdr:colOff>
                <xdr:row>665</xdr:row>
                <xdr:rowOff>3</xdr:rowOff>
              </xdr:to>
            </anchor>
          </commentPr>
        </mc:Choice>
        <mc:Fallback/>
      </mc:AlternateContent>
    </comment>
    <comment ref="F6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663</xdr:row>
                <xdr:rowOff>7</xdr:rowOff>
              </xdr:from>
              <xdr:to>
                <xdr:col>7</xdr:col>
                <xdr:colOff>50</xdr:colOff>
                <xdr:row>666</xdr:row>
                <xdr:rowOff>3</xdr:rowOff>
              </xdr:to>
            </anchor>
          </commentPr>
        </mc:Choice>
        <mc:Fallback/>
      </mc:AlternateContent>
    </comment>
    <comment ref="F6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664</xdr:row>
                <xdr:rowOff>7</xdr:rowOff>
              </xdr:from>
              <xdr:to>
                <xdr:col>7</xdr:col>
                <xdr:colOff>50</xdr:colOff>
                <xdr:row>667</xdr:row>
                <xdr:rowOff>3</xdr:rowOff>
              </xdr:to>
            </anchor>
          </commentPr>
        </mc:Choice>
        <mc:Fallback/>
      </mc:AlternateContent>
    </comment>
    <comment ref="F6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665</xdr:row>
                <xdr:rowOff>7</xdr:rowOff>
              </xdr:from>
              <xdr:to>
                <xdr:col>7</xdr:col>
                <xdr:colOff>50</xdr:colOff>
                <xdr:row>668</xdr:row>
                <xdr:rowOff>3</xdr:rowOff>
              </xdr:to>
            </anchor>
          </commentPr>
        </mc:Choice>
        <mc:Fallback/>
      </mc:AlternateContent>
    </comment>
    <comment ref="F6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666</xdr:row>
                <xdr:rowOff>7</xdr:rowOff>
              </xdr:from>
              <xdr:to>
                <xdr:col>7</xdr:col>
                <xdr:colOff>50</xdr:colOff>
                <xdr:row>669</xdr:row>
                <xdr:rowOff>3</xdr:rowOff>
              </xdr:to>
            </anchor>
          </commentPr>
        </mc:Choice>
        <mc:Fallback/>
      </mc:AlternateContent>
    </comment>
    <comment ref="F6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667</xdr:row>
                <xdr:rowOff>7</xdr:rowOff>
              </xdr:from>
              <xdr:to>
                <xdr:col>7</xdr:col>
                <xdr:colOff>50</xdr:colOff>
                <xdr:row>670</xdr:row>
                <xdr:rowOff>3</xdr:rowOff>
              </xdr:to>
            </anchor>
          </commentPr>
        </mc:Choice>
        <mc:Fallback/>
      </mc:AlternateContent>
    </comment>
    <comment ref="F6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668</xdr:row>
                <xdr:rowOff>7</xdr:rowOff>
              </xdr:from>
              <xdr:to>
                <xdr:col>7</xdr:col>
                <xdr:colOff>50</xdr:colOff>
                <xdr:row>671</xdr:row>
                <xdr:rowOff>3</xdr:rowOff>
              </xdr:to>
            </anchor>
          </commentPr>
        </mc:Choice>
        <mc:Fallback/>
      </mc:AlternateContent>
    </comment>
    <comment ref="F6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669</xdr:row>
                <xdr:rowOff>7</xdr:rowOff>
              </xdr:from>
              <xdr:to>
                <xdr:col>7</xdr:col>
                <xdr:colOff>50</xdr:colOff>
                <xdr:row>672</xdr:row>
                <xdr:rowOff>3</xdr:rowOff>
              </xdr:to>
            </anchor>
          </commentPr>
        </mc:Choice>
        <mc:Fallback/>
      </mc:AlternateContent>
    </comment>
    <comment ref="F6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670</xdr:row>
                <xdr:rowOff>7</xdr:rowOff>
              </xdr:from>
              <xdr:to>
                <xdr:col>7</xdr:col>
                <xdr:colOff>50</xdr:colOff>
                <xdr:row>673</xdr:row>
                <xdr:rowOff>3</xdr:rowOff>
              </xdr:to>
            </anchor>
          </commentPr>
        </mc:Choice>
        <mc:Fallback/>
      </mc:AlternateContent>
    </comment>
    <comment ref="F6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671</xdr:row>
                <xdr:rowOff>7</xdr:rowOff>
              </xdr:from>
              <xdr:to>
                <xdr:col>7</xdr:col>
                <xdr:colOff>50</xdr:colOff>
                <xdr:row>674</xdr:row>
                <xdr:rowOff>3</xdr:rowOff>
              </xdr:to>
            </anchor>
          </commentPr>
        </mc:Choice>
        <mc:Fallback/>
      </mc:AlternateContent>
    </comment>
    <comment ref="F6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672</xdr:row>
                <xdr:rowOff>7</xdr:rowOff>
              </xdr:from>
              <xdr:to>
                <xdr:col>7</xdr:col>
                <xdr:colOff>50</xdr:colOff>
                <xdr:row>675</xdr:row>
                <xdr:rowOff>3</xdr:rowOff>
              </xdr:to>
            </anchor>
          </commentPr>
        </mc:Choice>
        <mc:Fallback/>
      </mc:AlternateContent>
    </comment>
    <comment ref="F6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673</xdr:row>
                <xdr:rowOff>7</xdr:rowOff>
              </xdr:from>
              <xdr:to>
                <xdr:col>7</xdr:col>
                <xdr:colOff>50</xdr:colOff>
                <xdr:row>676</xdr:row>
                <xdr:rowOff>3</xdr:rowOff>
              </xdr:to>
            </anchor>
          </commentPr>
        </mc:Choice>
        <mc:Fallback/>
      </mc:AlternateContent>
    </comment>
    <comment ref="F6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674</xdr:row>
                <xdr:rowOff>7</xdr:rowOff>
              </xdr:from>
              <xdr:to>
                <xdr:col>7</xdr:col>
                <xdr:colOff>50</xdr:colOff>
                <xdr:row>677</xdr:row>
                <xdr:rowOff>3</xdr:rowOff>
              </xdr:to>
            </anchor>
          </commentPr>
        </mc:Choice>
        <mc:Fallback/>
      </mc:AlternateContent>
    </comment>
    <comment ref="F6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675</xdr:row>
                <xdr:rowOff>7</xdr:rowOff>
              </xdr:from>
              <xdr:to>
                <xdr:col>7</xdr:col>
                <xdr:colOff>50</xdr:colOff>
                <xdr:row>678</xdr:row>
                <xdr:rowOff>3</xdr:rowOff>
              </xdr:to>
            </anchor>
          </commentPr>
        </mc:Choice>
        <mc:Fallback/>
      </mc:AlternateContent>
    </comment>
    <comment ref="F6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676</xdr:row>
                <xdr:rowOff>7</xdr:rowOff>
              </xdr:from>
              <xdr:to>
                <xdr:col>7</xdr:col>
                <xdr:colOff>50</xdr:colOff>
                <xdr:row>679</xdr:row>
                <xdr:rowOff>3</xdr:rowOff>
              </xdr:to>
            </anchor>
          </commentPr>
        </mc:Choice>
        <mc:Fallback/>
      </mc:AlternateContent>
    </comment>
    <comment ref="F6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677</xdr:row>
                <xdr:rowOff>7</xdr:rowOff>
              </xdr:from>
              <xdr:to>
                <xdr:col>7</xdr:col>
                <xdr:colOff>50</xdr:colOff>
                <xdr:row>680</xdr:row>
                <xdr:rowOff>3</xdr:rowOff>
              </xdr:to>
            </anchor>
          </commentPr>
        </mc:Choice>
        <mc:Fallback/>
      </mc:AlternateContent>
    </comment>
    <comment ref="F6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678</xdr:row>
                <xdr:rowOff>7</xdr:rowOff>
              </xdr:from>
              <xdr:to>
                <xdr:col>7</xdr:col>
                <xdr:colOff>50</xdr:colOff>
                <xdr:row>681</xdr:row>
                <xdr:rowOff>3</xdr:rowOff>
              </xdr:to>
            </anchor>
          </commentPr>
        </mc:Choice>
        <mc:Fallback/>
      </mc:AlternateContent>
    </comment>
    <comment ref="F6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679</xdr:row>
                <xdr:rowOff>7</xdr:rowOff>
              </xdr:from>
              <xdr:to>
                <xdr:col>7</xdr:col>
                <xdr:colOff>50</xdr:colOff>
                <xdr:row>682</xdr:row>
                <xdr:rowOff>3</xdr:rowOff>
              </xdr:to>
            </anchor>
          </commentPr>
        </mc:Choice>
        <mc:Fallback/>
      </mc:AlternateContent>
    </comment>
    <comment ref="F6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680</xdr:row>
                <xdr:rowOff>7</xdr:rowOff>
              </xdr:from>
              <xdr:to>
                <xdr:col>7</xdr:col>
                <xdr:colOff>50</xdr:colOff>
                <xdr:row>683</xdr:row>
                <xdr:rowOff>3</xdr:rowOff>
              </xdr:to>
            </anchor>
          </commentPr>
        </mc:Choice>
        <mc:Fallback/>
      </mc:AlternateContent>
    </comment>
    <comment ref="F6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681</xdr:row>
                <xdr:rowOff>7</xdr:rowOff>
              </xdr:from>
              <xdr:to>
                <xdr:col>7</xdr:col>
                <xdr:colOff>50</xdr:colOff>
                <xdr:row>684</xdr:row>
                <xdr:rowOff>3</xdr:rowOff>
              </xdr:to>
            </anchor>
          </commentPr>
        </mc:Choice>
        <mc:Fallback/>
      </mc:AlternateContent>
    </comment>
    <comment ref="F6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682</xdr:row>
                <xdr:rowOff>7</xdr:rowOff>
              </xdr:from>
              <xdr:to>
                <xdr:col>7</xdr:col>
                <xdr:colOff>50</xdr:colOff>
                <xdr:row>685</xdr:row>
                <xdr:rowOff>3</xdr:rowOff>
              </xdr:to>
            </anchor>
          </commentPr>
        </mc:Choice>
        <mc:Fallback/>
      </mc:AlternateContent>
    </comment>
    <comment ref="F6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683</xdr:row>
                <xdr:rowOff>7</xdr:rowOff>
              </xdr:from>
              <xdr:to>
                <xdr:col>7</xdr:col>
                <xdr:colOff>50</xdr:colOff>
                <xdr:row>686</xdr:row>
                <xdr:rowOff>3</xdr:rowOff>
              </xdr:to>
            </anchor>
          </commentPr>
        </mc:Choice>
        <mc:Fallback/>
      </mc:AlternateContent>
    </comment>
    <comment ref="F6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684</xdr:row>
                <xdr:rowOff>7</xdr:rowOff>
              </xdr:from>
              <xdr:to>
                <xdr:col>7</xdr:col>
                <xdr:colOff>50</xdr:colOff>
                <xdr:row>687</xdr:row>
                <xdr:rowOff>3</xdr:rowOff>
              </xdr:to>
            </anchor>
          </commentPr>
        </mc:Choice>
        <mc:Fallback/>
      </mc:AlternateContent>
    </comment>
    <comment ref="F6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685</xdr:row>
                <xdr:rowOff>7</xdr:rowOff>
              </xdr:from>
              <xdr:to>
                <xdr:col>7</xdr:col>
                <xdr:colOff>50</xdr:colOff>
                <xdr:row>688</xdr:row>
                <xdr:rowOff>3</xdr:rowOff>
              </xdr:to>
            </anchor>
          </commentPr>
        </mc:Choice>
        <mc:Fallback/>
      </mc:AlternateContent>
    </comment>
    <comment ref="F6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686</xdr:row>
                <xdr:rowOff>7</xdr:rowOff>
              </xdr:from>
              <xdr:to>
                <xdr:col>7</xdr:col>
                <xdr:colOff>50</xdr:colOff>
                <xdr:row>689</xdr:row>
                <xdr:rowOff>3</xdr:rowOff>
              </xdr:to>
            </anchor>
          </commentPr>
        </mc:Choice>
        <mc:Fallback/>
      </mc:AlternateContent>
    </comment>
    <comment ref="F6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687</xdr:row>
                <xdr:rowOff>7</xdr:rowOff>
              </xdr:from>
              <xdr:to>
                <xdr:col>7</xdr:col>
                <xdr:colOff>50</xdr:colOff>
                <xdr:row>690</xdr:row>
                <xdr:rowOff>3</xdr:rowOff>
              </xdr:to>
            </anchor>
          </commentPr>
        </mc:Choice>
        <mc:Fallback/>
      </mc:AlternateContent>
    </comment>
    <comment ref="F6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688</xdr:row>
                <xdr:rowOff>7</xdr:rowOff>
              </xdr:from>
              <xdr:to>
                <xdr:col>7</xdr:col>
                <xdr:colOff>50</xdr:colOff>
                <xdr:row>691</xdr:row>
                <xdr:rowOff>3</xdr:rowOff>
              </xdr:to>
            </anchor>
          </commentPr>
        </mc:Choice>
        <mc:Fallback/>
      </mc:AlternateContent>
    </comment>
    <comment ref="F6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689</xdr:row>
                <xdr:rowOff>7</xdr:rowOff>
              </xdr:from>
              <xdr:to>
                <xdr:col>7</xdr:col>
                <xdr:colOff>50</xdr:colOff>
                <xdr:row>692</xdr:row>
                <xdr:rowOff>3</xdr:rowOff>
              </xdr:to>
            </anchor>
          </commentPr>
        </mc:Choice>
        <mc:Fallback/>
      </mc:AlternateContent>
    </comment>
    <comment ref="F6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690</xdr:row>
                <xdr:rowOff>7</xdr:rowOff>
              </xdr:from>
              <xdr:to>
                <xdr:col>7</xdr:col>
                <xdr:colOff>50</xdr:colOff>
                <xdr:row>693</xdr:row>
                <xdr:rowOff>3</xdr:rowOff>
              </xdr:to>
            </anchor>
          </commentPr>
        </mc:Choice>
        <mc:Fallback/>
      </mc:AlternateContent>
    </comment>
    <comment ref="F6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691</xdr:row>
                <xdr:rowOff>7</xdr:rowOff>
              </xdr:from>
              <xdr:to>
                <xdr:col>7</xdr:col>
                <xdr:colOff>50</xdr:colOff>
                <xdr:row>694</xdr:row>
                <xdr:rowOff>3</xdr:rowOff>
              </xdr:to>
            </anchor>
          </commentPr>
        </mc:Choice>
        <mc:Fallback/>
      </mc:AlternateContent>
    </comment>
    <comment ref="F6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692</xdr:row>
                <xdr:rowOff>7</xdr:rowOff>
              </xdr:from>
              <xdr:to>
                <xdr:col>7</xdr:col>
                <xdr:colOff>50</xdr:colOff>
                <xdr:row>695</xdr:row>
                <xdr:rowOff>3</xdr:rowOff>
              </xdr:to>
            </anchor>
          </commentPr>
        </mc:Choice>
        <mc:Fallback/>
      </mc:AlternateContent>
    </comment>
    <comment ref="F6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693</xdr:row>
                <xdr:rowOff>7</xdr:rowOff>
              </xdr:from>
              <xdr:to>
                <xdr:col>7</xdr:col>
                <xdr:colOff>50</xdr:colOff>
                <xdr:row>696</xdr:row>
                <xdr:rowOff>3</xdr:rowOff>
              </xdr:to>
            </anchor>
          </commentPr>
        </mc:Choice>
        <mc:Fallback/>
      </mc:AlternateContent>
    </comment>
    <comment ref="F6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694</xdr:row>
                <xdr:rowOff>7</xdr:rowOff>
              </xdr:from>
              <xdr:to>
                <xdr:col>7</xdr:col>
                <xdr:colOff>50</xdr:colOff>
                <xdr:row>697</xdr:row>
                <xdr:rowOff>3</xdr:rowOff>
              </xdr:to>
            </anchor>
          </commentPr>
        </mc:Choice>
        <mc:Fallback/>
      </mc:AlternateContent>
    </comment>
    <comment ref="F6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695</xdr:row>
                <xdr:rowOff>7</xdr:rowOff>
              </xdr:from>
              <xdr:to>
                <xdr:col>7</xdr:col>
                <xdr:colOff>50</xdr:colOff>
                <xdr:row>698</xdr:row>
                <xdr:rowOff>3</xdr:rowOff>
              </xdr:to>
            </anchor>
          </commentPr>
        </mc:Choice>
        <mc:Fallback/>
      </mc:AlternateContent>
    </comment>
    <comment ref="F6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696</xdr:row>
                <xdr:rowOff>7</xdr:rowOff>
              </xdr:from>
              <xdr:to>
                <xdr:col>7</xdr:col>
                <xdr:colOff>50</xdr:colOff>
                <xdr:row>699</xdr:row>
                <xdr:rowOff>3</xdr:rowOff>
              </xdr:to>
            </anchor>
          </commentPr>
        </mc:Choice>
        <mc:Fallback/>
      </mc:AlternateContent>
    </comment>
    <comment ref="F6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697</xdr:row>
                <xdr:rowOff>7</xdr:rowOff>
              </xdr:from>
              <xdr:to>
                <xdr:col>7</xdr:col>
                <xdr:colOff>50</xdr:colOff>
                <xdr:row>700</xdr:row>
                <xdr:rowOff>3</xdr:rowOff>
              </xdr:to>
            </anchor>
          </commentPr>
        </mc:Choice>
        <mc:Fallback/>
      </mc:AlternateContent>
    </comment>
    <comment ref="F7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698</xdr:row>
                <xdr:rowOff>7</xdr:rowOff>
              </xdr:from>
              <xdr:to>
                <xdr:col>7</xdr:col>
                <xdr:colOff>50</xdr:colOff>
                <xdr:row>701</xdr:row>
                <xdr:rowOff>3</xdr:rowOff>
              </xdr:to>
            </anchor>
          </commentPr>
        </mc:Choice>
        <mc:Fallback/>
      </mc:AlternateContent>
    </comment>
    <comment ref="F7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699</xdr:row>
                <xdr:rowOff>7</xdr:rowOff>
              </xdr:from>
              <xdr:to>
                <xdr:col>7</xdr:col>
                <xdr:colOff>50</xdr:colOff>
                <xdr:row>702</xdr:row>
                <xdr:rowOff>3</xdr:rowOff>
              </xdr:to>
            </anchor>
          </commentPr>
        </mc:Choice>
        <mc:Fallback/>
      </mc:AlternateContent>
    </comment>
    <comment ref="F7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700</xdr:row>
                <xdr:rowOff>7</xdr:rowOff>
              </xdr:from>
              <xdr:to>
                <xdr:col>7</xdr:col>
                <xdr:colOff>50</xdr:colOff>
                <xdr:row>703</xdr:row>
                <xdr:rowOff>3</xdr:rowOff>
              </xdr:to>
            </anchor>
          </commentPr>
        </mc:Choice>
        <mc:Fallback/>
      </mc:AlternateContent>
    </comment>
    <comment ref="F7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701</xdr:row>
                <xdr:rowOff>7</xdr:rowOff>
              </xdr:from>
              <xdr:to>
                <xdr:col>7</xdr:col>
                <xdr:colOff>50</xdr:colOff>
                <xdr:row>704</xdr:row>
                <xdr:rowOff>3</xdr:rowOff>
              </xdr:to>
            </anchor>
          </commentPr>
        </mc:Choice>
        <mc:Fallback/>
      </mc:AlternateContent>
    </comment>
    <comment ref="F7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702</xdr:row>
                <xdr:rowOff>7</xdr:rowOff>
              </xdr:from>
              <xdr:to>
                <xdr:col>7</xdr:col>
                <xdr:colOff>50</xdr:colOff>
                <xdr:row>705</xdr:row>
                <xdr:rowOff>3</xdr:rowOff>
              </xdr:to>
            </anchor>
          </commentPr>
        </mc:Choice>
        <mc:Fallback/>
      </mc:AlternateContent>
    </comment>
    <comment ref="F7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703</xdr:row>
                <xdr:rowOff>7</xdr:rowOff>
              </xdr:from>
              <xdr:to>
                <xdr:col>7</xdr:col>
                <xdr:colOff>50</xdr:colOff>
                <xdr:row>706</xdr:row>
                <xdr:rowOff>3</xdr:rowOff>
              </xdr:to>
            </anchor>
          </commentPr>
        </mc:Choice>
        <mc:Fallback/>
      </mc:AlternateContent>
    </comment>
    <comment ref="F7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704</xdr:row>
                <xdr:rowOff>7</xdr:rowOff>
              </xdr:from>
              <xdr:to>
                <xdr:col>7</xdr:col>
                <xdr:colOff>50</xdr:colOff>
                <xdr:row>707</xdr:row>
                <xdr:rowOff>3</xdr:rowOff>
              </xdr:to>
            </anchor>
          </commentPr>
        </mc:Choice>
        <mc:Fallback/>
      </mc:AlternateContent>
    </comment>
    <comment ref="F7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705</xdr:row>
                <xdr:rowOff>7</xdr:rowOff>
              </xdr:from>
              <xdr:to>
                <xdr:col>7</xdr:col>
                <xdr:colOff>50</xdr:colOff>
                <xdr:row>708</xdr:row>
                <xdr:rowOff>3</xdr:rowOff>
              </xdr:to>
            </anchor>
          </commentPr>
        </mc:Choice>
        <mc:Fallback/>
      </mc:AlternateContent>
    </comment>
    <comment ref="F7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706</xdr:row>
                <xdr:rowOff>7</xdr:rowOff>
              </xdr:from>
              <xdr:to>
                <xdr:col>7</xdr:col>
                <xdr:colOff>50</xdr:colOff>
                <xdr:row>709</xdr:row>
                <xdr:rowOff>3</xdr:rowOff>
              </xdr:to>
            </anchor>
          </commentPr>
        </mc:Choice>
        <mc:Fallback/>
      </mc:AlternateContent>
    </comment>
    <comment ref="F7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707</xdr:row>
                <xdr:rowOff>7</xdr:rowOff>
              </xdr:from>
              <xdr:to>
                <xdr:col>7</xdr:col>
                <xdr:colOff>50</xdr:colOff>
                <xdr:row>710</xdr:row>
                <xdr:rowOff>3</xdr:rowOff>
              </xdr:to>
            </anchor>
          </commentPr>
        </mc:Choice>
        <mc:Fallback/>
      </mc:AlternateContent>
    </comment>
    <comment ref="F7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708</xdr:row>
                <xdr:rowOff>7</xdr:rowOff>
              </xdr:from>
              <xdr:to>
                <xdr:col>7</xdr:col>
                <xdr:colOff>50</xdr:colOff>
                <xdr:row>711</xdr:row>
                <xdr:rowOff>3</xdr:rowOff>
              </xdr:to>
            </anchor>
          </commentPr>
        </mc:Choice>
        <mc:Fallback/>
      </mc:AlternateContent>
    </comment>
    <comment ref="F7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709</xdr:row>
                <xdr:rowOff>7</xdr:rowOff>
              </xdr:from>
              <xdr:to>
                <xdr:col>7</xdr:col>
                <xdr:colOff>50</xdr:colOff>
                <xdr:row>712</xdr:row>
                <xdr:rowOff>3</xdr:rowOff>
              </xdr:to>
            </anchor>
          </commentPr>
        </mc:Choice>
        <mc:Fallback/>
      </mc:AlternateContent>
    </comment>
    <comment ref="F7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710</xdr:row>
                <xdr:rowOff>7</xdr:rowOff>
              </xdr:from>
              <xdr:to>
                <xdr:col>7</xdr:col>
                <xdr:colOff>50</xdr:colOff>
                <xdr:row>713</xdr:row>
                <xdr:rowOff>3</xdr:rowOff>
              </xdr:to>
            </anchor>
          </commentPr>
        </mc:Choice>
        <mc:Fallback/>
      </mc:AlternateContent>
    </comment>
    <comment ref="F7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711</xdr:row>
                <xdr:rowOff>7</xdr:rowOff>
              </xdr:from>
              <xdr:to>
                <xdr:col>7</xdr:col>
                <xdr:colOff>50</xdr:colOff>
                <xdr:row>714</xdr:row>
                <xdr:rowOff>3</xdr:rowOff>
              </xdr:to>
            </anchor>
          </commentPr>
        </mc:Choice>
        <mc:Fallback/>
      </mc:AlternateContent>
    </comment>
    <comment ref="F7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712</xdr:row>
                <xdr:rowOff>7</xdr:rowOff>
              </xdr:from>
              <xdr:to>
                <xdr:col>7</xdr:col>
                <xdr:colOff>50</xdr:colOff>
                <xdr:row>715</xdr:row>
                <xdr:rowOff>3</xdr:rowOff>
              </xdr:to>
            </anchor>
          </commentPr>
        </mc:Choice>
        <mc:Fallback/>
      </mc:AlternateContent>
    </comment>
    <comment ref="F7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713</xdr:row>
                <xdr:rowOff>7</xdr:rowOff>
              </xdr:from>
              <xdr:to>
                <xdr:col>7</xdr:col>
                <xdr:colOff>50</xdr:colOff>
                <xdr:row>716</xdr:row>
                <xdr:rowOff>3</xdr:rowOff>
              </xdr:to>
            </anchor>
          </commentPr>
        </mc:Choice>
        <mc:Fallback/>
      </mc:AlternateContent>
    </comment>
    <comment ref="F7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714</xdr:row>
                <xdr:rowOff>7</xdr:rowOff>
              </xdr:from>
              <xdr:to>
                <xdr:col>7</xdr:col>
                <xdr:colOff>50</xdr:colOff>
                <xdr:row>717</xdr:row>
                <xdr:rowOff>3</xdr:rowOff>
              </xdr:to>
            </anchor>
          </commentPr>
        </mc:Choice>
        <mc:Fallback/>
      </mc:AlternateContent>
    </comment>
    <comment ref="F7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715</xdr:row>
                <xdr:rowOff>7</xdr:rowOff>
              </xdr:from>
              <xdr:to>
                <xdr:col>7</xdr:col>
                <xdr:colOff>50</xdr:colOff>
                <xdr:row>718</xdr:row>
                <xdr:rowOff>3</xdr:rowOff>
              </xdr:to>
            </anchor>
          </commentPr>
        </mc:Choice>
        <mc:Fallback/>
      </mc:AlternateContent>
    </comment>
    <comment ref="F7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716</xdr:row>
                <xdr:rowOff>7</xdr:rowOff>
              </xdr:from>
              <xdr:to>
                <xdr:col>7</xdr:col>
                <xdr:colOff>50</xdr:colOff>
                <xdr:row>719</xdr:row>
                <xdr:rowOff>3</xdr:rowOff>
              </xdr:to>
            </anchor>
          </commentPr>
        </mc:Choice>
        <mc:Fallback/>
      </mc:AlternateContent>
    </comment>
    <comment ref="F7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717</xdr:row>
                <xdr:rowOff>7</xdr:rowOff>
              </xdr:from>
              <xdr:to>
                <xdr:col>7</xdr:col>
                <xdr:colOff>50</xdr:colOff>
                <xdr:row>720</xdr:row>
                <xdr:rowOff>3</xdr:rowOff>
              </xdr:to>
            </anchor>
          </commentPr>
        </mc:Choice>
        <mc:Fallback/>
      </mc:AlternateContent>
    </comment>
    <comment ref="F7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718</xdr:row>
                <xdr:rowOff>7</xdr:rowOff>
              </xdr:from>
              <xdr:to>
                <xdr:col>7</xdr:col>
                <xdr:colOff>50</xdr:colOff>
                <xdr:row>721</xdr:row>
                <xdr:rowOff>3</xdr:rowOff>
              </xdr:to>
            </anchor>
          </commentPr>
        </mc:Choice>
        <mc:Fallback/>
      </mc:AlternateContent>
    </comment>
    <comment ref="F7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719</xdr:row>
                <xdr:rowOff>7</xdr:rowOff>
              </xdr:from>
              <xdr:to>
                <xdr:col>7</xdr:col>
                <xdr:colOff>50</xdr:colOff>
                <xdr:row>722</xdr:row>
                <xdr:rowOff>3</xdr:rowOff>
              </xdr:to>
            </anchor>
          </commentPr>
        </mc:Choice>
        <mc:Fallback/>
      </mc:AlternateContent>
    </comment>
    <comment ref="F7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720</xdr:row>
                <xdr:rowOff>7</xdr:rowOff>
              </xdr:from>
              <xdr:to>
                <xdr:col>7</xdr:col>
                <xdr:colOff>50</xdr:colOff>
                <xdr:row>723</xdr:row>
                <xdr:rowOff>3</xdr:rowOff>
              </xdr:to>
            </anchor>
          </commentPr>
        </mc:Choice>
        <mc:Fallback/>
      </mc:AlternateContent>
    </comment>
    <comment ref="F7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721</xdr:row>
                <xdr:rowOff>7</xdr:rowOff>
              </xdr:from>
              <xdr:to>
                <xdr:col>7</xdr:col>
                <xdr:colOff>50</xdr:colOff>
                <xdr:row>724</xdr:row>
                <xdr:rowOff>3</xdr:rowOff>
              </xdr:to>
            </anchor>
          </commentPr>
        </mc:Choice>
        <mc:Fallback/>
      </mc:AlternateContent>
    </comment>
    <comment ref="F7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722</xdr:row>
                <xdr:rowOff>7</xdr:rowOff>
              </xdr:from>
              <xdr:to>
                <xdr:col>7</xdr:col>
                <xdr:colOff>50</xdr:colOff>
                <xdr:row>725</xdr:row>
                <xdr:rowOff>3</xdr:rowOff>
              </xdr:to>
            </anchor>
          </commentPr>
        </mc:Choice>
        <mc:Fallback/>
      </mc:AlternateContent>
    </comment>
    <comment ref="F7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723</xdr:row>
                <xdr:rowOff>7</xdr:rowOff>
              </xdr:from>
              <xdr:to>
                <xdr:col>7</xdr:col>
                <xdr:colOff>50</xdr:colOff>
                <xdr:row>726</xdr:row>
                <xdr:rowOff>3</xdr:rowOff>
              </xdr:to>
            </anchor>
          </commentPr>
        </mc:Choice>
        <mc:Fallback/>
      </mc:AlternateContent>
    </comment>
    <comment ref="F7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724</xdr:row>
                <xdr:rowOff>7</xdr:rowOff>
              </xdr:from>
              <xdr:to>
                <xdr:col>7</xdr:col>
                <xdr:colOff>50</xdr:colOff>
                <xdr:row>727</xdr:row>
                <xdr:rowOff>3</xdr:rowOff>
              </xdr:to>
            </anchor>
          </commentPr>
        </mc:Choice>
        <mc:Fallback/>
      </mc:AlternateContent>
    </comment>
    <comment ref="F7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725</xdr:row>
                <xdr:rowOff>7</xdr:rowOff>
              </xdr:from>
              <xdr:to>
                <xdr:col>7</xdr:col>
                <xdr:colOff>50</xdr:colOff>
                <xdr:row>728</xdr:row>
                <xdr:rowOff>3</xdr:rowOff>
              </xdr:to>
            </anchor>
          </commentPr>
        </mc:Choice>
        <mc:Fallback/>
      </mc:AlternateContent>
    </comment>
    <comment ref="F7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726</xdr:row>
                <xdr:rowOff>7</xdr:rowOff>
              </xdr:from>
              <xdr:to>
                <xdr:col>7</xdr:col>
                <xdr:colOff>50</xdr:colOff>
                <xdr:row>729</xdr:row>
                <xdr:rowOff>3</xdr:rowOff>
              </xdr:to>
            </anchor>
          </commentPr>
        </mc:Choice>
        <mc:Fallback/>
      </mc:AlternateContent>
    </comment>
    <comment ref="F7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727</xdr:row>
                <xdr:rowOff>7</xdr:rowOff>
              </xdr:from>
              <xdr:to>
                <xdr:col>7</xdr:col>
                <xdr:colOff>50</xdr:colOff>
                <xdr:row>730</xdr:row>
                <xdr:rowOff>3</xdr:rowOff>
              </xdr:to>
            </anchor>
          </commentPr>
        </mc:Choice>
        <mc:Fallback/>
      </mc:AlternateContent>
    </comment>
    <comment ref="F7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728</xdr:row>
                <xdr:rowOff>7</xdr:rowOff>
              </xdr:from>
              <xdr:to>
                <xdr:col>7</xdr:col>
                <xdr:colOff>50</xdr:colOff>
                <xdr:row>731</xdr:row>
                <xdr:rowOff>3</xdr:rowOff>
              </xdr:to>
            </anchor>
          </commentPr>
        </mc:Choice>
        <mc:Fallback/>
      </mc:AlternateContent>
    </comment>
    <comment ref="F7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729</xdr:row>
                <xdr:rowOff>7</xdr:rowOff>
              </xdr:from>
              <xdr:to>
                <xdr:col>7</xdr:col>
                <xdr:colOff>50</xdr:colOff>
                <xdr:row>732</xdr:row>
                <xdr:rowOff>3</xdr:rowOff>
              </xdr:to>
            </anchor>
          </commentPr>
        </mc:Choice>
        <mc:Fallback/>
      </mc:AlternateContent>
    </comment>
    <comment ref="F7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730</xdr:row>
                <xdr:rowOff>7</xdr:rowOff>
              </xdr:from>
              <xdr:to>
                <xdr:col>7</xdr:col>
                <xdr:colOff>50</xdr:colOff>
                <xdr:row>733</xdr:row>
                <xdr:rowOff>3</xdr:rowOff>
              </xdr:to>
            </anchor>
          </commentPr>
        </mc:Choice>
        <mc:Fallback/>
      </mc:AlternateContent>
    </comment>
    <comment ref="F7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731</xdr:row>
                <xdr:rowOff>7</xdr:rowOff>
              </xdr:from>
              <xdr:to>
                <xdr:col>7</xdr:col>
                <xdr:colOff>50</xdr:colOff>
                <xdr:row>734</xdr:row>
                <xdr:rowOff>3</xdr:rowOff>
              </xdr:to>
            </anchor>
          </commentPr>
        </mc:Choice>
        <mc:Fallback/>
      </mc:AlternateContent>
    </comment>
    <comment ref="F7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732</xdr:row>
                <xdr:rowOff>7</xdr:rowOff>
              </xdr:from>
              <xdr:to>
                <xdr:col>7</xdr:col>
                <xdr:colOff>50</xdr:colOff>
                <xdr:row>735</xdr:row>
                <xdr:rowOff>3</xdr:rowOff>
              </xdr:to>
            </anchor>
          </commentPr>
        </mc:Choice>
        <mc:Fallback/>
      </mc:AlternateContent>
    </comment>
    <comment ref="F7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733</xdr:row>
                <xdr:rowOff>7</xdr:rowOff>
              </xdr:from>
              <xdr:to>
                <xdr:col>7</xdr:col>
                <xdr:colOff>50</xdr:colOff>
                <xdr:row>736</xdr:row>
                <xdr:rowOff>3</xdr:rowOff>
              </xdr:to>
            </anchor>
          </commentPr>
        </mc:Choice>
        <mc:Fallback/>
      </mc:AlternateContent>
    </comment>
    <comment ref="F7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734</xdr:row>
                <xdr:rowOff>7</xdr:rowOff>
              </xdr:from>
              <xdr:to>
                <xdr:col>7</xdr:col>
                <xdr:colOff>50</xdr:colOff>
                <xdr:row>737</xdr:row>
                <xdr:rowOff>3</xdr:rowOff>
              </xdr:to>
            </anchor>
          </commentPr>
        </mc:Choice>
        <mc:Fallback/>
      </mc:AlternateContent>
    </comment>
    <comment ref="F7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735</xdr:row>
                <xdr:rowOff>7</xdr:rowOff>
              </xdr:from>
              <xdr:to>
                <xdr:col>7</xdr:col>
                <xdr:colOff>50</xdr:colOff>
                <xdr:row>738</xdr:row>
                <xdr:rowOff>3</xdr:rowOff>
              </xdr:to>
            </anchor>
          </commentPr>
        </mc:Choice>
        <mc:Fallback/>
      </mc:AlternateContent>
    </comment>
    <comment ref="F7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736</xdr:row>
                <xdr:rowOff>7</xdr:rowOff>
              </xdr:from>
              <xdr:to>
                <xdr:col>7</xdr:col>
                <xdr:colOff>50</xdr:colOff>
                <xdr:row>739</xdr:row>
                <xdr:rowOff>3</xdr:rowOff>
              </xdr:to>
            </anchor>
          </commentPr>
        </mc:Choice>
        <mc:Fallback/>
      </mc:AlternateContent>
    </comment>
    <comment ref="F7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737</xdr:row>
                <xdr:rowOff>7</xdr:rowOff>
              </xdr:from>
              <xdr:to>
                <xdr:col>7</xdr:col>
                <xdr:colOff>50</xdr:colOff>
                <xdr:row>740</xdr:row>
                <xdr:rowOff>3</xdr:rowOff>
              </xdr:to>
            </anchor>
          </commentPr>
        </mc:Choice>
        <mc:Fallback/>
      </mc:AlternateContent>
    </comment>
    <comment ref="F7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738</xdr:row>
                <xdr:rowOff>7</xdr:rowOff>
              </xdr:from>
              <xdr:to>
                <xdr:col>7</xdr:col>
                <xdr:colOff>50</xdr:colOff>
                <xdr:row>741</xdr:row>
                <xdr:rowOff>3</xdr:rowOff>
              </xdr:to>
            </anchor>
          </commentPr>
        </mc:Choice>
        <mc:Fallback/>
      </mc:AlternateContent>
    </comment>
    <comment ref="F7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739</xdr:row>
                <xdr:rowOff>7</xdr:rowOff>
              </xdr:from>
              <xdr:to>
                <xdr:col>7</xdr:col>
                <xdr:colOff>50</xdr:colOff>
                <xdr:row>742</xdr:row>
                <xdr:rowOff>3</xdr:rowOff>
              </xdr:to>
            </anchor>
          </commentPr>
        </mc:Choice>
        <mc:Fallback/>
      </mc:AlternateContent>
    </comment>
    <comment ref="F7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740</xdr:row>
                <xdr:rowOff>7</xdr:rowOff>
              </xdr:from>
              <xdr:to>
                <xdr:col>7</xdr:col>
                <xdr:colOff>50</xdr:colOff>
                <xdr:row>743</xdr:row>
                <xdr:rowOff>3</xdr:rowOff>
              </xdr:to>
            </anchor>
          </commentPr>
        </mc:Choice>
        <mc:Fallback/>
      </mc:AlternateContent>
    </comment>
    <comment ref="F7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741</xdr:row>
                <xdr:rowOff>7</xdr:rowOff>
              </xdr:from>
              <xdr:to>
                <xdr:col>7</xdr:col>
                <xdr:colOff>50</xdr:colOff>
                <xdr:row>744</xdr:row>
                <xdr:rowOff>3</xdr:rowOff>
              </xdr:to>
            </anchor>
          </commentPr>
        </mc:Choice>
        <mc:Fallback/>
      </mc:AlternateContent>
    </comment>
    <comment ref="F7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742</xdr:row>
                <xdr:rowOff>7</xdr:rowOff>
              </xdr:from>
              <xdr:to>
                <xdr:col>7</xdr:col>
                <xdr:colOff>50</xdr:colOff>
                <xdr:row>745</xdr:row>
                <xdr:rowOff>3</xdr:rowOff>
              </xdr:to>
            </anchor>
          </commentPr>
        </mc:Choice>
        <mc:Fallback/>
      </mc:AlternateContent>
    </comment>
    <comment ref="F7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743</xdr:row>
                <xdr:rowOff>7</xdr:rowOff>
              </xdr:from>
              <xdr:to>
                <xdr:col>7</xdr:col>
                <xdr:colOff>50</xdr:colOff>
                <xdr:row>746</xdr:row>
                <xdr:rowOff>3</xdr:rowOff>
              </xdr:to>
            </anchor>
          </commentPr>
        </mc:Choice>
        <mc:Fallback/>
      </mc:AlternateContent>
    </comment>
    <comment ref="F7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744</xdr:row>
                <xdr:rowOff>7</xdr:rowOff>
              </xdr:from>
              <xdr:to>
                <xdr:col>7</xdr:col>
                <xdr:colOff>50</xdr:colOff>
                <xdr:row>747</xdr:row>
                <xdr:rowOff>3</xdr:rowOff>
              </xdr:to>
            </anchor>
          </commentPr>
        </mc:Choice>
        <mc:Fallback/>
      </mc:AlternateContent>
    </comment>
    <comment ref="F7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745</xdr:row>
                <xdr:rowOff>7</xdr:rowOff>
              </xdr:from>
              <xdr:to>
                <xdr:col>7</xdr:col>
                <xdr:colOff>50</xdr:colOff>
                <xdr:row>748</xdr:row>
                <xdr:rowOff>3</xdr:rowOff>
              </xdr:to>
            </anchor>
          </commentPr>
        </mc:Choice>
        <mc:Fallback/>
      </mc:AlternateContent>
    </comment>
    <comment ref="F7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746</xdr:row>
                <xdr:rowOff>7</xdr:rowOff>
              </xdr:from>
              <xdr:to>
                <xdr:col>7</xdr:col>
                <xdr:colOff>50</xdr:colOff>
                <xdr:row>749</xdr:row>
                <xdr:rowOff>3</xdr:rowOff>
              </xdr:to>
            </anchor>
          </commentPr>
        </mc:Choice>
        <mc:Fallback/>
      </mc:AlternateContent>
    </comment>
    <comment ref="F7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747</xdr:row>
                <xdr:rowOff>7</xdr:rowOff>
              </xdr:from>
              <xdr:to>
                <xdr:col>7</xdr:col>
                <xdr:colOff>50</xdr:colOff>
                <xdr:row>750</xdr:row>
                <xdr:rowOff>3</xdr:rowOff>
              </xdr:to>
            </anchor>
          </commentPr>
        </mc:Choice>
        <mc:Fallback/>
      </mc:AlternateContent>
    </comment>
    <comment ref="F7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748</xdr:row>
                <xdr:rowOff>7</xdr:rowOff>
              </xdr:from>
              <xdr:to>
                <xdr:col>7</xdr:col>
                <xdr:colOff>50</xdr:colOff>
                <xdr:row>751</xdr:row>
                <xdr:rowOff>3</xdr:rowOff>
              </xdr:to>
            </anchor>
          </commentPr>
        </mc:Choice>
        <mc:Fallback/>
      </mc:AlternateContent>
    </comment>
    <comment ref="F7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749</xdr:row>
                <xdr:rowOff>7</xdr:rowOff>
              </xdr:from>
              <xdr:to>
                <xdr:col>7</xdr:col>
                <xdr:colOff>50</xdr:colOff>
                <xdr:row>752</xdr:row>
                <xdr:rowOff>3</xdr:rowOff>
              </xdr:to>
            </anchor>
          </commentPr>
        </mc:Choice>
        <mc:Fallback/>
      </mc:AlternateContent>
    </comment>
    <comment ref="F7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750</xdr:row>
                <xdr:rowOff>7</xdr:rowOff>
              </xdr:from>
              <xdr:to>
                <xdr:col>7</xdr:col>
                <xdr:colOff>50</xdr:colOff>
                <xdr:row>753</xdr:row>
                <xdr:rowOff>3</xdr:rowOff>
              </xdr:to>
            </anchor>
          </commentPr>
        </mc:Choice>
        <mc:Fallback/>
      </mc:AlternateContent>
    </comment>
    <comment ref="F7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751</xdr:row>
                <xdr:rowOff>7</xdr:rowOff>
              </xdr:from>
              <xdr:to>
                <xdr:col>7</xdr:col>
                <xdr:colOff>50</xdr:colOff>
                <xdr:row>754</xdr:row>
                <xdr:rowOff>3</xdr:rowOff>
              </xdr:to>
            </anchor>
          </commentPr>
        </mc:Choice>
        <mc:Fallback/>
      </mc:AlternateContent>
    </comment>
    <comment ref="F7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752</xdr:row>
                <xdr:rowOff>7</xdr:rowOff>
              </xdr:from>
              <xdr:to>
                <xdr:col>7</xdr:col>
                <xdr:colOff>50</xdr:colOff>
                <xdr:row>755</xdr:row>
                <xdr:rowOff>3</xdr:rowOff>
              </xdr:to>
            </anchor>
          </commentPr>
        </mc:Choice>
        <mc:Fallback/>
      </mc:AlternateContent>
    </comment>
    <comment ref="F7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753</xdr:row>
                <xdr:rowOff>7</xdr:rowOff>
              </xdr:from>
              <xdr:to>
                <xdr:col>7</xdr:col>
                <xdr:colOff>50</xdr:colOff>
                <xdr:row>756</xdr:row>
                <xdr:rowOff>3</xdr:rowOff>
              </xdr:to>
            </anchor>
          </commentPr>
        </mc:Choice>
        <mc:Fallback/>
      </mc:AlternateContent>
    </comment>
    <comment ref="F7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754</xdr:row>
                <xdr:rowOff>7</xdr:rowOff>
              </xdr:from>
              <xdr:to>
                <xdr:col>7</xdr:col>
                <xdr:colOff>50</xdr:colOff>
                <xdr:row>757</xdr:row>
                <xdr:rowOff>3</xdr:rowOff>
              </xdr:to>
            </anchor>
          </commentPr>
        </mc:Choice>
        <mc:Fallback/>
      </mc:AlternateContent>
    </comment>
    <comment ref="F7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755</xdr:row>
                <xdr:rowOff>7</xdr:rowOff>
              </xdr:from>
              <xdr:to>
                <xdr:col>7</xdr:col>
                <xdr:colOff>50</xdr:colOff>
                <xdr:row>758</xdr:row>
                <xdr:rowOff>3</xdr:rowOff>
              </xdr:to>
            </anchor>
          </commentPr>
        </mc:Choice>
        <mc:Fallback/>
      </mc:AlternateContent>
    </comment>
    <comment ref="F7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756</xdr:row>
                <xdr:rowOff>7</xdr:rowOff>
              </xdr:from>
              <xdr:to>
                <xdr:col>7</xdr:col>
                <xdr:colOff>50</xdr:colOff>
                <xdr:row>759</xdr:row>
                <xdr:rowOff>3</xdr:rowOff>
              </xdr:to>
            </anchor>
          </commentPr>
        </mc:Choice>
        <mc:Fallback/>
      </mc:AlternateContent>
    </comment>
    <comment ref="F7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757</xdr:row>
                <xdr:rowOff>7</xdr:rowOff>
              </xdr:from>
              <xdr:to>
                <xdr:col>7</xdr:col>
                <xdr:colOff>50</xdr:colOff>
                <xdr:row>760</xdr:row>
                <xdr:rowOff>3</xdr:rowOff>
              </xdr:to>
            </anchor>
          </commentPr>
        </mc:Choice>
        <mc:Fallback/>
      </mc:AlternateContent>
    </comment>
    <comment ref="F7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758</xdr:row>
                <xdr:rowOff>7</xdr:rowOff>
              </xdr:from>
              <xdr:to>
                <xdr:col>7</xdr:col>
                <xdr:colOff>50</xdr:colOff>
                <xdr:row>761</xdr:row>
                <xdr:rowOff>3</xdr:rowOff>
              </xdr:to>
            </anchor>
          </commentPr>
        </mc:Choice>
        <mc:Fallback/>
      </mc:AlternateContent>
    </comment>
    <comment ref="F7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759</xdr:row>
                <xdr:rowOff>7</xdr:rowOff>
              </xdr:from>
              <xdr:to>
                <xdr:col>7</xdr:col>
                <xdr:colOff>50</xdr:colOff>
                <xdr:row>762</xdr:row>
                <xdr:rowOff>3</xdr:rowOff>
              </xdr:to>
            </anchor>
          </commentPr>
        </mc:Choice>
        <mc:Fallback/>
      </mc:AlternateContent>
    </comment>
    <comment ref="F7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760</xdr:row>
                <xdr:rowOff>7</xdr:rowOff>
              </xdr:from>
              <xdr:to>
                <xdr:col>7</xdr:col>
                <xdr:colOff>50</xdr:colOff>
                <xdr:row>763</xdr:row>
                <xdr:rowOff>3</xdr:rowOff>
              </xdr:to>
            </anchor>
          </commentPr>
        </mc:Choice>
        <mc:Fallback/>
      </mc:AlternateContent>
    </comment>
    <comment ref="F7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761</xdr:row>
                <xdr:rowOff>7</xdr:rowOff>
              </xdr:from>
              <xdr:to>
                <xdr:col>7</xdr:col>
                <xdr:colOff>50</xdr:colOff>
                <xdr:row>764</xdr:row>
                <xdr:rowOff>3</xdr:rowOff>
              </xdr:to>
            </anchor>
          </commentPr>
        </mc:Choice>
        <mc:Fallback/>
      </mc:AlternateContent>
    </comment>
    <comment ref="F7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762</xdr:row>
                <xdr:rowOff>7</xdr:rowOff>
              </xdr:from>
              <xdr:to>
                <xdr:col>7</xdr:col>
                <xdr:colOff>50</xdr:colOff>
                <xdr:row>765</xdr:row>
                <xdr:rowOff>3</xdr:rowOff>
              </xdr:to>
            </anchor>
          </commentPr>
        </mc:Choice>
        <mc:Fallback/>
      </mc:AlternateContent>
    </comment>
    <comment ref="F7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763</xdr:row>
                <xdr:rowOff>7</xdr:rowOff>
              </xdr:from>
              <xdr:to>
                <xdr:col>7</xdr:col>
                <xdr:colOff>50</xdr:colOff>
                <xdr:row>766</xdr:row>
                <xdr:rowOff>3</xdr:rowOff>
              </xdr:to>
            </anchor>
          </commentPr>
        </mc:Choice>
        <mc:Fallback/>
      </mc:AlternateContent>
    </comment>
    <comment ref="F7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764</xdr:row>
                <xdr:rowOff>7</xdr:rowOff>
              </xdr:from>
              <xdr:to>
                <xdr:col>7</xdr:col>
                <xdr:colOff>50</xdr:colOff>
                <xdr:row>767</xdr:row>
                <xdr:rowOff>3</xdr:rowOff>
              </xdr:to>
            </anchor>
          </commentPr>
        </mc:Choice>
        <mc:Fallback/>
      </mc:AlternateContent>
    </comment>
    <comment ref="F7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765</xdr:row>
                <xdr:rowOff>7</xdr:rowOff>
              </xdr:from>
              <xdr:to>
                <xdr:col>7</xdr:col>
                <xdr:colOff>50</xdr:colOff>
                <xdr:row>768</xdr:row>
                <xdr:rowOff>3</xdr:rowOff>
              </xdr:to>
            </anchor>
          </commentPr>
        </mc:Choice>
        <mc:Fallback/>
      </mc:AlternateContent>
    </comment>
    <comment ref="F7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766</xdr:row>
                <xdr:rowOff>7</xdr:rowOff>
              </xdr:from>
              <xdr:to>
                <xdr:col>7</xdr:col>
                <xdr:colOff>50</xdr:colOff>
                <xdr:row>769</xdr:row>
                <xdr:rowOff>3</xdr:rowOff>
              </xdr:to>
            </anchor>
          </commentPr>
        </mc:Choice>
        <mc:Fallback/>
      </mc:AlternateContent>
    </comment>
    <comment ref="F7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767</xdr:row>
                <xdr:rowOff>7</xdr:rowOff>
              </xdr:from>
              <xdr:to>
                <xdr:col>7</xdr:col>
                <xdr:colOff>50</xdr:colOff>
                <xdr:row>770</xdr:row>
                <xdr:rowOff>3</xdr:rowOff>
              </xdr:to>
            </anchor>
          </commentPr>
        </mc:Choice>
        <mc:Fallback/>
      </mc:AlternateContent>
    </comment>
    <comment ref="F7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768</xdr:row>
                <xdr:rowOff>7</xdr:rowOff>
              </xdr:from>
              <xdr:to>
                <xdr:col>7</xdr:col>
                <xdr:colOff>50</xdr:colOff>
                <xdr:row>771</xdr:row>
                <xdr:rowOff>3</xdr:rowOff>
              </xdr:to>
            </anchor>
          </commentPr>
        </mc:Choice>
        <mc:Fallback/>
      </mc:AlternateContent>
    </comment>
    <comment ref="F7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769</xdr:row>
                <xdr:rowOff>7</xdr:rowOff>
              </xdr:from>
              <xdr:to>
                <xdr:col>7</xdr:col>
                <xdr:colOff>50</xdr:colOff>
                <xdr:row>772</xdr:row>
                <xdr:rowOff>3</xdr:rowOff>
              </xdr:to>
            </anchor>
          </commentPr>
        </mc:Choice>
        <mc:Fallback/>
      </mc:AlternateContent>
    </comment>
    <comment ref="F7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770</xdr:row>
                <xdr:rowOff>7</xdr:rowOff>
              </xdr:from>
              <xdr:to>
                <xdr:col>7</xdr:col>
                <xdr:colOff>50</xdr:colOff>
                <xdr:row>773</xdr:row>
                <xdr:rowOff>3</xdr:rowOff>
              </xdr:to>
            </anchor>
          </commentPr>
        </mc:Choice>
        <mc:Fallback/>
      </mc:AlternateContent>
    </comment>
    <comment ref="F7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771</xdr:row>
                <xdr:rowOff>7</xdr:rowOff>
              </xdr:from>
              <xdr:to>
                <xdr:col>7</xdr:col>
                <xdr:colOff>50</xdr:colOff>
                <xdr:row>774</xdr:row>
                <xdr:rowOff>3</xdr:rowOff>
              </xdr:to>
            </anchor>
          </commentPr>
        </mc:Choice>
        <mc:Fallback/>
      </mc:AlternateContent>
    </comment>
    <comment ref="F7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772</xdr:row>
                <xdr:rowOff>7</xdr:rowOff>
              </xdr:from>
              <xdr:to>
                <xdr:col>7</xdr:col>
                <xdr:colOff>50</xdr:colOff>
                <xdr:row>775</xdr:row>
                <xdr:rowOff>3</xdr:rowOff>
              </xdr:to>
            </anchor>
          </commentPr>
        </mc:Choice>
        <mc:Fallback/>
      </mc:AlternateContent>
    </comment>
    <comment ref="F7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773</xdr:row>
                <xdr:rowOff>7</xdr:rowOff>
              </xdr:from>
              <xdr:to>
                <xdr:col>7</xdr:col>
                <xdr:colOff>50</xdr:colOff>
                <xdr:row>776</xdr:row>
                <xdr:rowOff>3</xdr:rowOff>
              </xdr:to>
            </anchor>
          </commentPr>
        </mc:Choice>
        <mc:Fallback/>
      </mc:AlternateContent>
    </comment>
    <comment ref="F7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774</xdr:row>
                <xdr:rowOff>7</xdr:rowOff>
              </xdr:from>
              <xdr:to>
                <xdr:col>7</xdr:col>
                <xdr:colOff>50</xdr:colOff>
                <xdr:row>777</xdr:row>
                <xdr:rowOff>3</xdr:rowOff>
              </xdr:to>
            </anchor>
          </commentPr>
        </mc:Choice>
        <mc:Fallback/>
      </mc:AlternateContent>
    </comment>
    <comment ref="F7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775</xdr:row>
                <xdr:rowOff>7</xdr:rowOff>
              </xdr:from>
              <xdr:to>
                <xdr:col>7</xdr:col>
                <xdr:colOff>50</xdr:colOff>
                <xdr:row>778</xdr:row>
                <xdr:rowOff>3</xdr:rowOff>
              </xdr:to>
            </anchor>
          </commentPr>
        </mc:Choice>
        <mc:Fallback/>
      </mc:AlternateContent>
    </comment>
    <comment ref="F7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776</xdr:row>
                <xdr:rowOff>7</xdr:rowOff>
              </xdr:from>
              <xdr:to>
                <xdr:col>7</xdr:col>
                <xdr:colOff>50</xdr:colOff>
                <xdr:row>779</xdr:row>
                <xdr:rowOff>3</xdr:rowOff>
              </xdr:to>
            </anchor>
          </commentPr>
        </mc:Choice>
        <mc:Fallback/>
      </mc:AlternateContent>
    </comment>
    <comment ref="F7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777</xdr:row>
                <xdr:rowOff>7</xdr:rowOff>
              </xdr:from>
              <xdr:to>
                <xdr:col>7</xdr:col>
                <xdr:colOff>50</xdr:colOff>
                <xdr:row>780</xdr:row>
                <xdr:rowOff>3</xdr:rowOff>
              </xdr:to>
            </anchor>
          </commentPr>
        </mc:Choice>
        <mc:Fallback/>
      </mc:AlternateContent>
    </comment>
    <comment ref="F7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778</xdr:row>
                <xdr:rowOff>7</xdr:rowOff>
              </xdr:from>
              <xdr:to>
                <xdr:col>7</xdr:col>
                <xdr:colOff>50</xdr:colOff>
                <xdr:row>781</xdr:row>
                <xdr:rowOff>3</xdr:rowOff>
              </xdr:to>
            </anchor>
          </commentPr>
        </mc:Choice>
        <mc:Fallback/>
      </mc:AlternateContent>
    </comment>
    <comment ref="F7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779</xdr:row>
                <xdr:rowOff>7</xdr:rowOff>
              </xdr:from>
              <xdr:to>
                <xdr:col>7</xdr:col>
                <xdr:colOff>50</xdr:colOff>
                <xdr:row>782</xdr:row>
                <xdr:rowOff>3</xdr:rowOff>
              </xdr:to>
            </anchor>
          </commentPr>
        </mc:Choice>
        <mc:Fallback/>
      </mc:AlternateContent>
    </comment>
    <comment ref="F7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780</xdr:row>
                <xdr:rowOff>7</xdr:rowOff>
              </xdr:from>
              <xdr:to>
                <xdr:col>7</xdr:col>
                <xdr:colOff>50</xdr:colOff>
                <xdr:row>783</xdr:row>
                <xdr:rowOff>3</xdr:rowOff>
              </xdr:to>
            </anchor>
          </commentPr>
        </mc:Choice>
        <mc:Fallback/>
      </mc:AlternateContent>
    </comment>
    <comment ref="F7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781</xdr:row>
                <xdr:rowOff>7</xdr:rowOff>
              </xdr:from>
              <xdr:to>
                <xdr:col>7</xdr:col>
                <xdr:colOff>50</xdr:colOff>
                <xdr:row>784</xdr:row>
                <xdr:rowOff>3</xdr:rowOff>
              </xdr:to>
            </anchor>
          </commentPr>
        </mc:Choice>
        <mc:Fallback/>
      </mc:AlternateContent>
    </comment>
    <comment ref="F7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782</xdr:row>
                <xdr:rowOff>7</xdr:rowOff>
              </xdr:from>
              <xdr:to>
                <xdr:col>7</xdr:col>
                <xdr:colOff>50</xdr:colOff>
                <xdr:row>785</xdr:row>
                <xdr:rowOff>3</xdr:rowOff>
              </xdr:to>
            </anchor>
          </commentPr>
        </mc:Choice>
        <mc:Fallback/>
      </mc:AlternateContent>
    </comment>
    <comment ref="F7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783</xdr:row>
                <xdr:rowOff>7</xdr:rowOff>
              </xdr:from>
              <xdr:to>
                <xdr:col>7</xdr:col>
                <xdr:colOff>50</xdr:colOff>
                <xdr:row>786</xdr:row>
                <xdr:rowOff>3</xdr:rowOff>
              </xdr:to>
            </anchor>
          </commentPr>
        </mc:Choice>
        <mc:Fallback/>
      </mc:AlternateContent>
    </comment>
    <comment ref="F7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784</xdr:row>
                <xdr:rowOff>7</xdr:rowOff>
              </xdr:from>
              <xdr:to>
                <xdr:col>7</xdr:col>
                <xdr:colOff>50</xdr:colOff>
                <xdr:row>787</xdr:row>
                <xdr:rowOff>3</xdr:rowOff>
              </xdr:to>
            </anchor>
          </commentPr>
        </mc:Choice>
        <mc:Fallback/>
      </mc:AlternateContent>
    </comment>
    <comment ref="F7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785</xdr:row>
                <xdr:rowOff>7</xdr:rowOff>
              </xdr:from>
              <xdr:to>
                <xdr:col>7</xdr:col>
                <xdr:colOff>50</xdr:colOff>
                <xdr:row>788</xdr:row>
                <xdr:rowOff>3</xdr:rowOff>
              </xdr:to>
            </anchor>
          </commentPr>
        </mc:Choice>
        <mc:Fallback/>
      </mc:AlternateContent>
    </comment>
    <comment ref="F7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786</xdr:row>
                <xdr:rowOff>7</xdr:rowOff>
              </xdr:from>
              <xdr:to>
                <xdr:col>7</xdr:col>
                <xdr:colOff>50</xdr:colOff>
                <xdr:row>789</xdr:row>
                <xdr:rowOff>3</xdr:rowOff>
              </xdr:to>
            </anchor>
          </commentPr>
        </mc:Choice>
        <mc:Fallback/>
      </mc:AlternateContent>
    </comment>
    <comment ref="F7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787</xdr:row>
                <xdr:rowOff>7</xdr:rowOff>
              </xdr:from>
              <xdr:to>
                <xdr:col>7</xdr:col>
                <xdr:colOff>50</xdr:colOff>
                <xdr:row>790</xdr:row>
                <xdr:rowOff>3</xdr:rowOff>
              </xdr:to>
            </anchor>
          </commentPr>
        </mc:Choice>
        <mc:Fallback/>
      </mc:AlternateContent>
    </comment>
    <comment ref="F7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788</xdr:row>
                <xdr:rowOff>7</xdr:rowOff>
              </xdr:from>
              <xdr:to>
                <xdr:col>7</xdr:col>
                <xdr:colOff>50</xdr:colOff>
                <xdr:row>791</xdr:row>
                <xdr:rowOff>3</xdr:rowOff>
              </xdr:to>
            </anchor>
          </commentPr>
        </mc:Choice>
        <mc:Fallback/>
      </mc:AlternateContent>
    </comment>
    <comment ref="F7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789</xdr:row>
                <xdr:rowOff>7</xdr:rowOff>
              </xdr:from>
              <xdr:to>
                <xdr:col>7</xdr:col>
                <xdr:colOff>50</xdr:colOff>
                <xdr:row>792</xdr:row>
                <xdr:rowOff>3</xdr:rowOff>
              </xdr:to>
            </anchor>
          </commentPr>
        </mc:Choice>
        <mc:Fallback/>
      </mc:AlternateContent>
    </comment>
    <comment ref="F7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790</xdr:row>
                <xdr:rowOff>7</xdr:rowOff>
              </xdr:from>
              <xdr:to>
                <xdr:col>7</xdr:col>
                <xdr:colOff>50</xdr:colOff>
                <xdr:row>793</xdr:row>
                <xdr:rowOff>3</xdr:rowOff>
              </xdr:to>
            </anchor>
          </commentPr>
        </mc:Choice>
        <mc:Fallback/>
      </mc:AlternateContent>
    </comment>
    <comment ref="F7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791</xdr:row>
                <xdr:rowOff>7</xdr:rowOff>
              </xdr:from>
              <xdr:to>
                <xdr:col>7</xdr:col>
                <xdr:colOff>50</xdr:colOff>
                <xdr:row>794</xdr:row>
                <xdr:rowOff>3</xdr:rowOff>
              </xdr:to>
            </anchor>
          </commentPr>
        </mc:Choice>
        <mc:Fallback/>
      </mc:AlternateContent>
    </comment>
    <comment ref="F7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792</xdr:row>
                <xdr:rowOff>7</xdr:rowOff>
              </xdr:from>
              <xdr:to>
                <xdr:col>7</xdr:col>
                <xdr:colOff>50</xdr:colOff>
                <xdr:row>795</xdr:row>
                <xdr:rowOff>3</xdr:rowOff>
              </xdr:to>
            </anchor>
          </commentPr>
        </mc:Choice>
        <mc:Fallback/>
      </mc:AlternateContent>
    </comment>
    <comment ref="F7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793</xdr:row>
                <xdr:rowOff>7</xdr:rowOff>
              </xdr:from>
              <xdr:to>
                <xdr:col>7</xdr:col>
                <xdr:colOff>50</xdr:colOff>
                <xdr:row>796</xdr:row>
                <xdr:rowOff>3</xdr:rowOff>
              </xdr:to>
            </anchor>
          </commentPr>
        </mc:Choice>
        <mc:Fallback/>
      </mc:AlternateContent>
    </comment>
    <comment ref="F7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794</xdr:row>
                <xdr:rowOff>7</xdr:rowOff>
              </xdr:from>
              <xdr:to>
                <xdr:col>7</xdr:col>
                <xdr:colOff>50</xdr:colOff>
                <xdr:row>797</xdr:row>
                <xdr:rowOff>3</xdr:rowOff>
              </xdr:to>
            </anchor>
          </commentPr>
        </mc:Choice>
        <mc:Fallback/>
      </mc:AlternateContent>
    </comment>
    <comment ref="F7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795</xdr:row>
                <xdr:rowOff>7</xdr:rowOff>
              </xdr:from>
              <xdr:to>
                <xdr:col>7</xdr:col>
                <xdr:colOff>50</xdr:colOff>
                <xdr:row>798</xdr:row>
                <xdr:rowOff>3</xdr:rowOff>
              </xdr:to>
            </anchor>
          </commentPr>
        </mc:Choice>
        <mc:Fallback/>
      </mc:AlternateContent>
    </comment>
    <comment ref="F7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796</xdr:row>
                <xdr:rowOff>7</xdr:rowOff>
              </xdr:from>
              <xdr:to>
                <xdr:col>7</xdr:col>
                <xdr:colOff>50</xdr:colOff>
                <xdr:row>799</xdr:row>
                <xdr:rowOff>3</xdr:rowOff>
              </xdr:to>
            </anchor>
          </commentPr>
        </mc:Choice>
        <mc:Fallback/>
      </mc:AlternateContent>
    </comment>
    <comment ref="F7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797</xdr:row>
                <xdr:rowOff>7</xdr:rowOff>
              </xdr:from>
              <xdr:to>
                <xdr:col>7</xdr:col>
                <xdr:colOff>50</xdr:colOff>
                <xdr:row>800</xdr:row>
                <xdr:rowOff>3</xdr:rowOff>
              </xdr:to>
            </anchor>
          </commentPr>
        </mc:Choice>
        <mc:Fallback/>
      </mc:AlternateContent>
    </comment>
    <comment ref="F8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798</xdr:row>
                <xdr:rowOff>7</xdr:rowOff>
              </xdr:from>
              <xdr:to>
                <xdr:col>7</xdr:col>
                <xdr:colOff>50</xdr:colOff>
                <xdr:row>801</xdr:row>
                <xdr:rowOff>3</xdr:rowOff>
              </xdr:to>
            </anchor>
          </commentPr>
        </mc:Choice>
        <mc:Fallback/>
      </mc:AlternateContent>
    </comment>
    <comment ref="F8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799</xdr:row>
                <xdr:rowOff>7</xdr:rowOff>
              </xdr:from>
              <xdr:to>
                <xdr:col>7</xdr:col>
                <xdr:colOff>50</xdr:colOff>
                <xdr:row>802</xdr:row>
                <xdr:rowOff>3</xdr:rowOff>
              </xdr:to>
            </anchor>
          </commentPr>
        </mc:Choice>
        <mc:Fallback/>
      </mc:AlternateContent>
    </comment>
    <comment ref="F8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800</xdr:row>
                <xdr:rowOff>7</xdr:rowOff>
              </xdr:from>
              <xdr:to>
                <xdr:col>7</xdr:col>
                <xdr:colOff>50</xdr:colOff>
                <xdr:row>803</xdr:row>
                <xdr:rowOff>3</xdr:rowOff>
              </xdr:to>
            </anchor>
          </commentPr>
        </mc:Choice>
        <mc:Fallback/>
      </mc:AlternateContent>
    </comment>
    <comment ref="F8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801</xdr:row>
                <xdr:rowOff>7</xdr:rowOff>
              </xdr:from>
              <xdr:to>
                <xdr:col>7</xdr:col>
                <xdr:colOff>50</xdr:colOff>
                <xdr:row>804</xdr:row>
                <xdr:rowOff>3</xdr:rowOff>
              </xdr:to>
            </anchor>
          </commentPr>
        </mc:Choice>
        <mc:Fallback/>
      </mc:AlternateContent>
    </comment>
    <comment ref="F8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802</xdr:row>
                <xdr:rowOff>7</xdr:rowOff>
              </xdr:from>
              <xdr:to>
                <xdr:col>7</xdr:col>
                <xdr:colOff>50</xdr:colOff>
                <xdr:row>805</xdr:row>
                <xdr:rowOff>3</xdr:rowOff>
              </xdr:to>
            </anchor>
          </commentPr>
        </mc:Choice>
        <mc:Fallback/>
      </mc:AlternateContent>
    </comment>
    <comment ref="F8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803</xdr:row>
                <xdr:rowOff>7</xdr:rowOff>
              </xdr:from>
              <xdr:to>
                <xdr:col>7</xdr:col>
                <xdr:colOff>50</xdr:colOff>
                <xdr:row>806</xdr:row>
                <xdr:rowOff>3</xdr:rowOff>
              </xdr:to>
            </anchor>
          </commentPr>
        </mc:Choice>
        <mc:Fallback/>
      </mc:AlternateContent>
    </comment>
    <comment ref="F8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804</xdr:row>
                <xdr:rowOff>7</xdr:rowOff>
              </xdr:from>
              <xdr:to>
                <xdr:col>7</xdr:col>
                <xdr:colOff>50</xdr:colOff>
                <xdr:row>807</xdr:row>
                <xdr:rowOff>3</xdr:rowOff>
              </xdr:to>
            </anchor>
          </commentPr>
        </mc:Choice>
        <mc:Fallback/>
      </mc:AlternateContent>
    </comment>
    <comment ref="F8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805</xdr:row>
                <xdr:rowOff>7</xdr:rowOff>
              </xdr:from>
              <xdr:to>
                <xdr:col>7</xdr:col>
                <xdr:colOff>50</xdr:colOff>
                <xdr:row>808</xdr:row>
                <xdr:rowOff>3</xdr:rowOff>
              </xdr:to>
            </anchor>
          </commentPr>
        </mc:Choice>
        <mc:Fallback/>
      </mc:AlternateContent>
    </comment>
    <comment ref="F8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806</xdr:row>
                <xdr:rowOff>7</xdr:rowOff>
              </xdr:from>
              <xdr:to>
                <xdr:col>7</xdr:col>
                <xdr:colOff>50</xdr:colOff>
                <xdr:row>809</xdr:row>
                <xdr:rowOff>3</xdr:rowOff>
              </xdr:to>
            </anchor>
          </commentPr>
        </mc:Choice>
        <mc:Fallback/>
      </mc:AlternateContent>
    </comment>
    <comment ref="F8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807</xdr:row>
                <xdr:rowOff>7</xdr:rowOff>
              </xdr:from>
              <xdr:to>
                <xdr:col>7</xdr:col>
                <xdr:colOff>50</xdr:colOff>
                <xdr:row>810</xdr:row>
                <xdr:rowOff>3</xdr:rowOff>
              </xdr:to>
            </anchor>
          </commentPr>
        </mc:Choice>
        <mc:Fallback/>
      </mc:AlternateContent>
    </comment>
    <comment ref="F8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808</xdr:row>
                <xdr:rowOff>7</xdr:rowOff>
              </xdr:from>
              <xdr:to>
                <xdr:col>7</xdr:col>
                <xdr:colOff>50</xdr:colOff>
                <xdr:row>811</xdr:row>
                <xdr:rowOff>3</xdr:rowOff>
              </xdr:to>
            </anchor>
          </commentPr>
        </mc:Choice>
        <mc:Fallback/>
      </mc:AlternateContent>
    </comment>
    <comment ref="F8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809</xdr:row>
                <xdr:rowOff>7</xdr:rowOff>
              </xdr:from>
              <xdr:to>
                <xdr:col>7</xdr:col>
                <xdr:colOff>50</xdr:colOff>
                <xdr:row>812</xdr:row>
                <xdr:rowOff>3</xdr:rowOff>
              </xdr:to>
            </anchor>
          </commentPr>
        </mc:Choice>
        <mc:Fallback/>
      </mc:AlternateContent>
    </comment>
    <comment ref="F8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810</xdr:row>
                <xdr:rowOff>7</xdr:rowOff>
              </xdr:from>
              <xdr:to>
                <xdr:col>7</xdr:col>
                <xdr:colOff>50</xdr:colOff>
                <xdr:row>813</xdr:row>
                <xdr:rowOff>3</xdr:rowOff>
              </xdr:to>
            </anchor>
          </commentPr>
        </mc:Choice>
        <mc:Fallback/>
      </mc:AlternateContent>
    </comment>
    <comment ref="F8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811</xdr:row>
                <xdr:rowOff>7</xdr:rowOff>
              </xdr:from>
              <xdr:to>
                <xdr:col>7</xdr:col>
                <xdr:colOff>50</xdr:colOff>
                <xdr:row>814</xdr:row>
                <xdr:rowOff>3</xdr:rowOff>
              </xdr:to>
            </anchor>
          </commentPr>
        </mc:Choice>
        <mc:Fallback/>
      </mc:AlternateContent>
    </comment>
    <comment ref="F8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812</xdr:row>
                <xdr:rowOff>7</xdr:rowOff>
              </xdr:from>
              <xdr:to>
                <xdr:col>7</xdr:col>
                <xdr:colOff>50</xdr:colOff>
                <xdr:row>815</xdr:row>
                <xdr:rowOff>3</xdr:rowOff>
              </xdr:to>
            </anchor>
          </commentPr>
        </mc:Choice>
        <mc:Fallback/>
      </mc:AlternateContent>
    </comment>
    <comment ref="F8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813</xdr:row>
                <xdr:rowOff>7</xdr:rowOff>
              </xdr:from>
              <xdr:to>
                <xdr:col>7</xdr:col>
                <xdr:colOff>50</xdr:colOff>
                <xdr:row>816</xdr:row>
                <xdr:rowOff>3</xdr:rowOff>
              </xdr:to>
            </anchor>
          </commentPr>
        </mc:Choice>
        <mc:Fallback/>
      </mc:AlternateContent>
    </comment>
    <comment ref="F8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814</xdr:row>
                <xdr:rowOff>7</xdr:rowOff>
              </xdr:from>
              <xdr:to>
                <xdr:col>7</xdr:col>
                <xdr:colOff>50</xdr:colOff>
                <xdr:row>817</xdr:row>
                <xdr:rowOff>3</xdr:rowOff>
              </xdr:to>
            </anchor>
          </commentPr>
        </mc:Choice>
        <mc:Fallback/>
      </mc:AlternateContent>
    </comment>
    <comment ref="F8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815</xdr:row>
                <xdr:rowOff>7</xdr:rowOff>
              </xdr:from>
              <xdr:to>
                <xdr:col>7</xdr:col>
                <xdr:colOff>50</xdr:colOff>
                <xdr:row>818</xdr:row>
                <xdr:rowOff>3</xdr:rowOff>
              </xdr:to>
            </anchor>
          </commentPr>
        </mc:Choice>
        <mc:Fallback/>
      </mc:AlternateContent>
    </comment>
    <comment ref="F8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816</xdr:row>
                <xdr:rowOff>7</xdr:rowOff>
              </xdr:from>
              <xdr:to>
                <xdr:col>7</xdr:col>
                <xdr:colOff>50</xdr:colOff>
                <xdr:row>819</xdr:row>
                <xdr:rowOff>3</xdr:rowOff>
              </xdr:to>
            </anchor>
          </commentPr>
        </mc:Choice>
        <mc:Fallback/>
      </mc:AlternateContent>
    </comment>
    <comment ref="F8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817</xdr:row>
                <xdr:rowOff>7</xdr:rowOff>
              </xdr:from>
              <xdr:to>
                <xdr:col>7</xdr:col>
                <xdr:colOff>50</xdr:colOff>
                <xdr:row>820</xdr:row>
                <xdr:rowOff>3</xdr:rowOff>
              </xdr:to>
            </anchor>
          </commentPr>
        </mc:Choice>
        <mc:Fallback/>
      </mc:AlternateContent>
    </comment>
    <comment ref="F8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818</xdr:row>
                <xdr:rowOff>7</xdr:rowOff>
              </xdr:from>
              <xdr:to>
                <xdr:col>7</xdr:col>
                <xdr:colOff>50</xdr:colOff>
                <xdr:row>821</xdr:row>
                <xdr:rowOff>3</xdr:rowOff>
              </xdr:to>
            </anchor>
          </commentPr>
        </mc:Choice>
        <mc:Fallback/>
      </mc:AlternateContent>
    </comment>
    <comment ref="F8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819</xdr:row>
                <xdr:rowOff>7</xdr:rowOff>
              </xdr:from>
              <xdr:to>
                <xdr:col>7</xdr:col>
                <xdr:colOff>50</xdr:colOff>
                <xdr:row>822</xdr:row>
                <xdr:rowOff>3</xdr:rowOff>
              </xdr:to>
            </anchor>
          </commentPr>
        </mc:Choice>
        <mc:Fallback/>
      </mc:AlternateContent>
    </comment>
    <comment ref="F8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820</xdr:row>
                <xdr:rowOff>7</xdr:rowOff>
              </xdr:from>
              <xdr:to>
                <xdr:col>7</xdr:col>
                <xdr:colOff>50</xdr:colOff>
                <xdr:row>823</xdr:row>
                <xdr:rowOff>3</xdr:rowOff>
              </xdr:to>
            </anchor>
          </commentPr>
        </mc:Choice>
        <mc:Fallback/>
      </mc:AlternateContent>
    </comment>
    <comment ref="F8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821</xdr:row>
                <xdr:rowOff>7</xdr:rowOff>
              </xdr:from>
              <xdr:to>
                <xdr:col>7</xdr:col>
                <xdr:colOff>50</xdr:colOff>
                <xdr:row>824</xdr:row>
                <xdr:rowOff>3</xdr:rowOff>
              </xdr:to>
            </anchor>
          </commentPr>
        </mc:Choice>
        <mc:Fallback/>
      </mc:AlternateContent>
    </comment>
    <comment ref="F8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822</xdr:row>
                <xdr:rowOff>7</xdr:rowOff>
              </xdr:from>
              <xdr:to>
                <xdr:col>7</xdr:col>
                <xdr:colOff>50</xdr:colOff>
                <xdr:row>825</xdr:row>
                <xdr:rowOff>3</xdr:rowOff>
              </xdr:to>
            </anchor>
          </commentPr>
        </mc:Choice>
        <mc:Fallback/>
      </mc:AlternateContent>
    </comment>
    <comment ref="F8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823</xdr:row>
                <xdr:rowOff>7</xdr:rowOff>
              </xdr:from>
              <xdr:to>
                <xdr:col>7</xdr:col>
                <xdr:colOff>50</xdr:colOff>
                <xdr:row>826</xdr:row>
                <xdr:rowOff>3</xdr:rowOff>
              </xdr:to>
            </anchor>
          </commentPr>
        </mc:Choice>
        <mc:Fallback/>
      </mc:AlternateContent>
    </comment>
    <comment ref="F8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824</xdr:row>
                <xdr:rowOff>7</xdr:rowOff>
              </xdr:from>
              <xdr:to>
                <xdr:col>7</xdr:col>
                <xdr:colOff>50</xdr:colOff>
                <xdr:row>827</xdr:row>
                <xdr:rowOff>3</xdr:rowOff>
              </xdr:to>
            </anchor>
          </commentPr>
        </mc:Choice>
        <mc:Fallback/>
      </mc:AlternateContent>
    </comment>
    <comment ref="F8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825</xdr:row>
                <xdr:rowOff>7</xdr:rowOff>
              </xdr:from>
              <xdr:to>
                <xdr:col>7</xdr:col>
                <xdr:colOff>50</xdr:colOff>
                <xdr:row>828</xdr:row>
                <xdr:rowOff>3</xdr:rowOff>
              </xdr:to>
            </anchor>
          </commentPr>
        </mc:Choice>
        <mc:Fallback/>
      </mc:AlternateContent>
    </comment>
    <comment ref="F8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826</xdr:row>
                <xdr:rowOff>7</xdr:rowOff>
              </xdr:from>
              <xdr:to>
                <xdr:col>7</xdr:col>
                <xdr:colOff>50</xdr:colOff>
                <xdr:row>829</xdr:row>
                <xdr:rowOff>3</xdr:rowOff>
              </xdr:to>
            </anchor>
          </commentPr>
        </mc:Choice>
        <mc:Fallback/>
      </mc:AlternateContent>
    </comment>
    <comment ref="F8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827</xdr:row>
                <xdr:rowOff>7</xdr:rowOff>
              </xdr:from>
              <xdr:to>
                <xdr:col>7</xdr:col>
                <xdr:colOff>50</xdr:colOff>
                <xdr:row>830</xdr:row>
                <xdr:rowOff>3</xdr:rowOff>
              </xdr:to>
            </anchor>
          </commentPr>
        </mc:Choice>
        <mc:Fallback/>
      </mc:AlternateContent>
    </comment>
    <comment ref="F8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828</xdr:row>
                <xdr:rowOff>7</xdr:rowOff>
              </xdr:from>
              <xdr:to>
                <xdr:col>7</xdr:col>
                <xdr:colOff>50</xdr:colOff>
                <xdr:row>831</xdr:row>
                <xdr:rowOff>3</xdr:rowOff>
              </xdr:to>
            </anchor>
          </commentPr>
        </mc:Choice>
        <mc:Fallback/>
      </mc:AlternateContent>
    </comment>
    <comment ref="F8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829</xdr:row>
                <xdr:rowOff>7</xdr:rowOff>
              </xdr:from>
              <xdr:to>
                <xdr:col>7</xdr:col>
                <xdr:colOff>50</xdr:colOff>
                <xdr:row>832</xdr:row>
                <xdr:rowOff>3</xdr:rowOff>
              </xdr:to>
            </anchor>
          </commentPr>
        </mc:Choice>
        <mc:Fallback/>
      </mc:AlternateContent>
    </comment>
    <comment ref="F8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830</xdr:row>
                <xdr:rowOff>7</xdr:rowOff>
              </xdr:from>
              <xdr:to>
                <xdr:col>7</xdr:col>
                <xdr:colOff>50</xdr:colOff>
                <xdr:row>833</xdr:row>
                <xdr:rowOff>3</xdr:rowOff>
              </xdr:to>
            </anchor>
          </commentPr>
        </mc:Choice>
        <mc:Fallback/>
      </mc:AlternateContent>
    </comment>
    <comment ref="F8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831</xdr:row>
                <xdr:rowOff>7</xdr:rowOff>
              </xdr:from>
              <xdr:to>
                <xdr:col>7</xdr:col>
                <xdr:colOff>50</xdr:colOff>
                <xdr:row>834</xdr:row>
                <xdr:rowOff>3</xdr:rowOff>
              </xdr:to>
            </anchor>
          </commentPr>
        </mc:Choice>
        <mc:Fallback/>
      </mc:AlternateContent>
    </comment>
    <comment ref="F8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832</xdr:row>
                <xdr:rowOff>7</xdr:rowOff>
              </xdr:from>
              <xdr:to>
                <xdr:col>7</xdr:col>
                <xdr:colOff>50</xdr:colOff>
                <xdr:row>835</xdr:row>
                <xdr:rowOff>3</xdr:rowOff>
              </xdr:to>
            </anchor>
          </commentPr>
        </mc:Choice>
        <mc:Fallback/>
      </mc:AlternateContent>
    </comment>
    <comment ref="F8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833</xdr:row>
                <xdr:rowOff>7</xdr:rowOff>
              </xdr:from>
              <xdr:to>
                <xdr:col>7</xdr:col>
                <xdr:colOff>50</xdr:colOff>
                <xdr:row>836</xdr:row>
                <xdr:rowOff>3</xdr:rowOff>
              </xdr:to>
            </anchor>
          </commentPr>
        </mc:Choice>
        <mc:Fallback/>
      </mc:AlternateContent>
    </comment>
    <comment ref="F8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834</xdr:row>
                <xdr:rowOff>7</xdr:rowOff>
              </xdr:from>
              <xdr:to>
                <xdr:col>7</xdr:col>
                <xdr:colOff>50</xdr:colOff>
                <xdr:row>837</xdr:row>
                <xdr:rowOff>3</xdr:rowOff>
              </xdr:to>
            </anchor>
          </commentPr>
        </mc:Choice>
        <mc:Fallback/>
      </mc:AlternateContent>
    </comment>
    <comment ref="F8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835</xdr:row>
                <xdr:rowOff>7</xdr:rowOff>
              </xdr:from>
              <xdr:to>
                <xdr:col>7</xdr:col>
                <xdr:colOff>50</xdr:colOff>
                <xdr:row>838</xdr:row>
                <xdr:rowOff>3</xdr:rowOff>
              </xdr:to>
            </anchor>
          </commentPr>
        </mc:Choice>
        <mc:Fallback/>
      </mc:AlternateContent>
    </comment>
    <comment ref="F8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836</xdr:row>
                <xdr:rowOff>7</xdr:rowOff>
              </xdr:from>
              <xdr:to>
                <xdr:col>7</xdr:col>
                <xdr:colOff>50</xdr:colOff>
                <xdr:row>839</xdr:row>
                <xdr:rowOff>3</xdr:rowOff>
              </xdr:to>
            </anchor>
          </commentPr>
        </mc:Choice>
        <mc:Fallback/>
      </mc:AlternateContent>
    </comment>
    <comment ref="F8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837</xdr:row>
                <xdr:rowOff>7</xdr:rowOff>
              </xdr:from>
              <xdr:to>
                <xdr:col>7</xdr:col>
                <xdr:colOff>50</xdr:colOff>
                <xdr:row>840</xdr:row>
                <xdr:rowOff>3</xdr:rowOff>
              </xdr:to>
            </anchor>
          </commentPr>
        </mc:Choice>
        <mc:Fallback/>
      </mc:AlternateContent>
    </comment>
    <comment ref="F8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838</xdr:row>
                <xdr:rowOff>7</xdr:rowOff>
              </xdr:from>
              <xdr:to>
                <xdr:col>7</xdr:col>
                <xdr:colOff>50</xdr:colOff>
                <xdr:row>841</xdr:row>
                <xdr:rowOff>3</xdr:rowOff>
              </xdr:to>
            </anchor>
          </commentPr>
        </mc:Choice>
        <mc:Fallback/>
      </mc:AlternateContent>
    </comment>
    <comment ref="F8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839</xdr:row>
                <xdr:rowOff>7</xdr:rowOff>
              </xdr:from>
              <xdr:to>
                <xdr:col>7</xdr:col>
                <xdr:colOff>50</xdr:colOff>
                <xdr:row>842</xdr:row>
                <xdr:rowOff>3</xdr:rowOff>
              </xdr:to>
            </anchor>
          </commentPr>
        </mc:Choice>
        <mc:Fallback/>
      </mc:AlternateContent>
    </comment>
    <comment ref="F8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840</xdr:row>
                <xdr:rowOff>7</xdr:rowOff>
              </xdr:from>
              <xdr:to>
                <xdr:col>7</xdr:col>
                <xdr:colOff>50</xdr:colOff>
                <xdr:row>843</xdr:row>
                <xdr:rowOff>3</xdr:rowOff>
              </xdr:to>
            </anchor>
          </commentPr>
        </mc:Choice>
        <mc:Fallback/>
      </mc:AlternateContent>
    </comment>
    <comment ref="F8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841</xdr:row>
                <xdr:rowOff>7</xdr:rowOff>
              </xdr:from>
              <xdr:to>
                <xdr:col>7</xdr:col>
                <xdr:colOff>50</xdr:colOff>
                <xdr:row>844</xdr:row>
                <xdr:rowOff>3</xdr:rowOff>
              </xdr:to>
            </anchor>
          </commentPr>
        </mc:Choice>
        <mc:Fallback/>
      </mc:AlternateContent>
    </comment>
    <comment ref="F8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842</xdr:row>
                <xdr:rowOff>7</xdr:rowOff>
              </xdr:from>
              <xdr:to>
                <xdr:col>7</xdr:col>
                <xdr:colOff>50</xdr:colOff>
                <xdr:row>845</xdr:row>
                <xdr:rowOff>3</xdr:rowOff>
              </xdr:to>
            </anchor>
          </commentPr>
        </mc:Choice>
        <mc:Fallback/>
      </mc:AlternateContent>
    </comment>
    <comment ref="F8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843</xdr:row>
                <xdr:rowOff>7</xdr:rowOff>
              </xdr:from>
              <xdr:to>
                <xdr:col>7</xdr:col>
                <xdr:colOff>50</xdr:colOff>
                <xdr:row>846</xdr:row>
                <xdr:rowOff>3</xdr:rowOff>
              </xdr:to>
            </anchor>
          </commentPr>
        </mc:Choice>
        <mc:Fallback/>
      </mc:AlternateContent>
    </comment>
    <comment ref="F8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844</xdr:row>
                <xdr:rowOff>7</xdr:rowOff>
              </xdr:from>
              <xdr:to>
                <xdr:col>7</xdr:col>
                <xdr:colOff>50</xdr:colOff>
                <xdr:row>847</xdr:row>
                <xdr:rowOff>3</xdr:rowOff>
              </xdr:to>
            </anchor>
          </commentPr>
        </mc:Choice>
        <mc:Fallback/>
      </mc:AlternateContent>
    </comment>
    <comment ref="F8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845</xdr:row>
                <xdr:rowOff>7</xdr:rowOff>
              </xdr:from>
              <xdr:to>
                <xdr:col>7</xdr:col>
                <xdr:colOff>50</xdr:colOff>
                <xdr:row>848</xdr:row>
                <xdr:rowOff>3</xdr:rowOff>
              </xdr:to>
            </anchor>
          </commentPr>
        </mc:Choice>
        <mc:Fallback/>
      </mc:AlternateContent>
    </comment>
    <comment ref="F8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846</xdr:row>
                <xdr:rowOff>7</xdr:rowOff>
              </xdr:from>
              <xdr:to>
                <xdr:col>7</xdr:col>
                <xdr:colOff>50</xdr:colOff>
                <xdr:row>849</xdr:row>
                <xdr:rowOff>3</xdr:rowOff>
              </xdr:to>
            </anchor>
          </commentPr>
        </mc:Choice>
        <mc:Fallback/>
      </mc:AlternateContent>
    </comment>
    <comment ref="F8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847</xdr:row>
                <xdr:rowOff>7</xdr:rowOff>
              </xdr:from>
              <xdr:to>
                <xdr:col>7</xdr:col>
                <xdr:colOff>50</xdr:colOff>
                <xdr:row>850</xdr:row>
                <xdr:rowOff>3</xdr:rowOff>
              </xdr:to>
            </anchor>
          </commentPr>
        </mc:Choice>
        <mc:Fallback/>
      </mc:AlternateContent>
    </comment>
    <comment ref="F8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848</xdr:row>
                <xdr:rowOff>7</xdr:rowOff>
              </xdr:from>
              <xdr:to>
                <xdr:col>7</xdr:col>
                <xdr:colOff>50</xdr:colOff>
                <xdr:row>851</xdr:row>
                <xdr:rowOff>3</xdr:rowOff>
              </xdr:to>
            </anchor>
          </commentPr>
        </mc:Choice>
        <mc:Fallback/>
      </mc:AlternateContent>
    </comment>
    <comment ref="F8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849</xdr:row>
                <xdr:rowOff>7</xdr:rowOff>
              </xdr:from>
              <xdr:to>
                <xdr:col>7</xdr:col>
                <xdr:colOff>50</xdr:colOff>
                <xdr:row>852</xdr:row>
                <xdr:rowOff>3</xdr:rowOff>
              </xdr:to>
            </anchor>
          </commentPr>
        </mc:Choice>
        <mc:Fallback/>
      </mc:AlternateContent>
    </comment>
    <comment ref="F8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850</xdr:row>
                <xdr:rowOff>7</xdr:rowOff>
              </xdr:from>
              <xdr:to>
                <xdr:col>7</xdr:col>
                <xdr:colOff>50</xdr:colOff>
                <xdr:row>853</xdr:row>
                <xdr:rowOff>3</xdr:rowOff>
              </xdr:to>
            </anchor>
          </commentPr>
        </mc:Choice>
        <mc:Fallback/>
      </mc:AlternateContent>
    </comment>
    <comment ref="F8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851</xdr:row>
                <xdr:rowOff>7</xdr:rowOff>
              </xdr:from>
              <xdr:to>
                <xdr:col>7</xdr:col>
                <xdr:colOff>50</xdr:colOff>
                <xdr:row>854</xdr:row>
                <xdr:rowOff>3</xdr:rowOff>
              </xdr:to>
            </anchor>
          </commentPr>
        </mc:Choice>
        <mc:Fallback/>
      </mc:AlternateContent>
    </comment>
    <comment ref="F8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852</xdr:row>
                <xdr:rowOff>7</xdr:rowOff>
              </xdr:from>
              <xdr:to>
                <xdr:col>7</xdr:col>
                <xdr:colOff>50</xdr:colOff>
                <xdr:row>855</xdr:row>
                <xdr:rowOff>3</xdr:rowOff>
              </xdr:to>
            </anchor>
          </commentPr>
        </mc:Choice>
        <mc:Fallback/>
      </mc:AlternateContent>
    </comment>
    <comment ref="F8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853</xdr:row>
                <xdr:rowOff>7</xdr:rowOff>
              </xdr:from>
              <xdr:to>
                <xdr:col>7</xdr:col>
                <xdr:colOff>50</xdr:colOff>
                <xdr:row>856</xdr:row>
                <xdr:rowOff>3</xdr:rowOff>
              </xdr:to>
            </anchor>
          </commentPr>
        </mc:Choice>
        <mc:Fallback/>
      </mc:AlternateContent>
    </comment>
    <comment ref="F8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854</xdr:row>
                <xdr:rowOff>7</xdr:rowOff>
              </xdr:from>
              <xdr:to>
                <xdr:col>7</xdr:col>
                <xdr:colOff>50</xdr:colOff>
                <xdr:row>857</xdr:row>
                <xdr:rowOff>3</xdr:rowOff>
              </xdr:to>
            </anchor>
          </commentPr>
        </mc:Choice>
        <mc:Fallback/>
      </mc:AlternateContent>
    </comment>
    <comment ref="F8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855</xdr:row>
                <xdr:rowOff>7</xdr:rowOff>
              </xdr:from>
              <xdr:to>
                <xdr:col>7</xdr:col>
                <xdr:colOff>50</xdr:colOff>
                <xdr:row>858</xdr:row>
                <xdr:rowOff>3</xdr:rowOff>
              </xdr:to>
            </anchor>
          </commentPr>
        </mc:Choice>
        <mc:Fallback/>
      </mc:AlternateContent>
    </comment>
    <comment ref="F8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856</xdr:row>
                <xdr:rowOff>7</xdr:rowOff>
              </xdr:from>
              <xdr:to>
                <xdr:col>7</xdr:col>
                <xdr:colOff>50</xdr:colOff>
                <xdr:row>859</xdr:row>
                <xdr:rowOff>3</xdr:rowOff>
              </xdr:to>
            </anchor>
          </commentPr>
        </mc:Choice>
        <mc:Fallback/>
      </mc:AlternateContent>
    </comment>
    <comment ref="F8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857</xdr:row>
                <xdr:rowOff>7</xdr:rowOff>
              </xdr:from>
              <xdr:to>
                <xdr:col>7</xdr:col>
                <xdr:colOff>50</xdr:colOff>
                <xdr:row>860</xdr:row>
                <xdr:rowOff>3</xdr:rowOff>
              </xdr:to>
            </anchor>
          </commentPr>
        </mc:Choice>
        <mc:Fallback/>
      </mc:AlternateContent>
    </comment>
    <comment ref="F8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858</xdr:row>
                <xdr:rowOff>7</xdr:rowOff>
              </xdr:from>
              <xdr:to>
                <xdr:col>7</xdr:col>
                <xdr:colOff>50</xdr:colOff>
                <xdr:row>861</xdr:row>
                <xdr:rowOff>3</xdr:rowOff>
              </xdr:to>
            </anchor>
          </commentPr>
        </mc:Choice>
        <mc:Fallback/>
      </mc:AlternateContent>
    </comment>
    <comment ref="F8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859</xdr:row>
                <xdr:rowOff>7</xdr:rowOff>
              </xdr:from>
              <xdr:to>
                <xdr:col>7</xdr:col>
                <xdr:colOff>50</xdr:colOff>
                <xdr:row>862</xdr:row>
                <xdr:rowOff>3</xdr:rowOff>
              </xdr:to>
            </anchor>
          </commentPr>
        </mc:Choice>
        <mc:Fallback/>
      </mc:AlternateContent>
    </comment>
    <comment ref="F8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860</xdr:row>
                <xdr:rowOff>7</xdr:rowOff>
              </xdr:from>
              <xdr:to>
                <xdr:col>7</xdr:col>
                <xdr:colOff>50</xdr:colOff>
                <xdr:row>863</xdr:row>
                <xdr:rowOff>3</xdr:rowOff>
              </xdr:to>
            </anchor>
          </commentPr>
        </mc:Choice>
        <mc:Fallback/>
      </mc:AlternateContent>
    </comment>
    <comment ref="F8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861</xdr:row>
                <xdr:rowOff>7</xdr:rowOff>
              </xdr:from>
              <xdr:to>
                <xdr:col>7</xdr:col>
                <xdr:colOff>50</xdr:colOff>
                <xdr:row>864</xdr:row>
                <xdr:rowOff>3</xdr:rowOff>
              </xdr:to>
            </anchor>
          </commentPr>
        </mc:Choice>
        <mc:Fallback/>
      </mc:AlternateContent>
    </comment>
    <comment ref="F8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862</xdr:row>
                <xdr:rowOff>7</xdr:rowOff>
              </xdr:from>
              <xdr:to>
                <xdr:col>7</xdr:col>
                <xdr:colOff>50</xdr:colOff>
                <xdr:row>865</xdr:row>
                <xdr:rowOff>3</xdr:rowOff>
              </xdr:to>
            </anchor>
          </commentPr>
        </mc:Choice>
        <mc:Fallback/>
      </mc:AlternateContent>
    </comment>
    <comment ref="F8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863</xdr:row>
                <xdr:rowOff>7</xdr:rowOff>
              </xdr:from>
              <xdr:to>
                <xdr:col>7</xdr:col>
                <xdr:colOff>50</xdr:colOff>
                <xdr:row>866</xdr:row>
                <xdr:rowOff>3</xdr:rowOff>
              </xdr:to>
            </anchor>
          </commentPr>
        </mc:Choice>
        <mc:Fallback/>
      </mc:AlternateContent>
    </comment>
    <comment ref="F8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864</xdr:row>
                <xdr:rowOff>7</xdr:rowOff>
              </xdr:from>
              <xdr:to>
                <xdr:col>7</xdr:col>
                <xdr:colOff>50</xdr:colOff>
                <xdr:row>867</xdr:row>
                <xdr:rowOff>3</xdr:rowOff>
              </xdr:to>
            </anchor>
          </commentPr>
        </mc:Choice>
        <mc:Fallback/>
      </mc:AlternateContent>
    </comment>
    <comment ref="F8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865</xdr:row>
                <xdr:rowOff>7</xdr:rowOff>
              </xdr:from>
              <xdr:to>
                <xdr:col>7</xdr:col>
                <xdr:colOff>50</xdr:colOff>
                <xdr:row>868</xdr:row>
                <xdr:rowOff>3</xdr:rowOff>
              </xdr:to>
            </anchor>
          </commentPr>
        </mc:Choice>
        <mc:Fallback/>
      </mc:AlternateContent>
    </comment>
    <comment ref="F8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866</xdr:row>
                <xdr:rowOff>7</xdr:rowOff>
              </xdr:from>
              <xdr:to>
                <xdr:col>7</xdr:col>
                <xdr:colOff>50</xdr:colOff>
                <xdr:row>869</xdr:row>
                <xdr:rowOff>3</xdr:rowOff>
              </xdr:to>
            </anchor>
          </commentPr>
        </mc:Choice>
        <mc:Fallback/>
      </mc:AlternateContent>
    </comment>
    <comment ref="F8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867</xdr:row>
                <xdr:rowOff>7</xdr:rowOff>
              </xdr:from>
              <xdr:to>
                <xdr:col>7</xdr:col>
                <xdr:colOff>50</xdr:colOff>
                <xdr:row>870</xdr:row>
                <xdr:rowOff>3</xdr:rowOff>
              </xdr:to>
            </anchor>
          </commentPr>
        </mc:Choice>
        <mc:Fallback/>
      </mc:AlternateContent>
    </comment>
    <comment ref="F8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868</xdr:row>
                <xdr:rowOff>7</xdr:rowOff>
              </xdr:from>
              <xdr:to>
                <xdr:col>7</xdr:col>
                <xdr:colOff>50</xdr:colOff>
                <xdr:row>871</xdr:row>
                <xdr:rowOff>3</xdr:rowOff>
              </xdr:to>
            </anchor>
          </commentPr>
        </mc:Choice>
        <mc:Fallback/>
      </mc:AlternateContent>
    </comment>
    <comment ref="F8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869</xdr:row>
                <xdr:rowOff>7</xdr:rowOff>
              </xdr:from>
              <xdr:to>
                <xdr:col>7</xdr:col>
                <xdr:colOff>50</xdr:colOff>
                <xdr:row>872</xdr:row>
                <xdr:rowOff>3</xdr:rowOff>
              </xdr:to>
            </anchor>
          </commentPr>
        </mc:Choice>
        <mc:Fallback/>
      </mc:AlternateContent>
    </comment>
    <comment ref="F8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870</xdr:row>
                <xdr:rowOff>7</xdr:rowOff>
              </xdr:from>
              <xdr:to>
                <xdr:col>7</xdr:col>
                <xdr:colOff>50</xdr:colOff>
                <xdr:row>873</xdr:row>
                <xdr:rowOff>3</xdr:rowOff>
              </xdr:to>
            </anchor>
          </commentPr>
        </mc:Choice>
        <mc:Fallback/>
      </mc:AlternateContent>
    </comment>
    <comment ref="F8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871</xdr:row>
                <xdr:rowOff>7</xdr:rowOff>
              </xdr:from>
              <xdr:to>
                <xdr:col>7</xdr:col>
                <xdr:colOff>50</xdr:colOff>
                <xdr:row>874</xdr:row>
                <xdr:rowOff>3</xdr:rowOff>
              </xdr:to>
            </anchor>
          </commentPr>
        </mc:Choice>
        <mc:Fallback/>
      </mc:AlternateContent>
    </comment>
    <comment ref="F8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872</xdr:row>
                <xdr:rowOff>7</xdr:rowOff>
              </xdr:from>
              <xdr:to>
                <xdr:col>7</xdr:col>
                <xdr:colOff>50</xdr:colOff>
                <xdr:row>875</xdr:row>
                <xdr:rowOff>3</xdr:rowOff>
              </xdr:to>
            </anchor>
          </commentPr>
        </mc:Choice>
        <mc:Fallback/>
      </mc:AlternateContent>
    </comment>
    <comment ref="F8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873</xdr:row>
                <xdr:rowOff>7</xdr:rowOff>
              </xdr:from>
              <xdr:to>
                <xdr:col>7</xdr:col>
                <xdr:colOff>50</xdr:colOff>
                <xdr:row>876</xdr:row>
                <xdr:rowOff>3</xdr:rowOff>
              </xdr:to>
            </anchor>
          </commentPr>
        </mc:Choice>
        <mc:Fallback/>
      </mc:AlternateContent>
    </comment>
    <comment ref="F8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874</xdr:row>
                <xdr:rowOff>7</xdr:rowOff>
              </xdr:from>
              <xdr:to>
                <xdr:col>7</xdr:col>
                <xdr:colOff>50</xdr:colOff>
                <xdr:row>877</xdr:row>
                <xdr:rowOff>3</xdr:rowOff>
              </xdr:to>
            </anchor>
          </commentPr>
        </mc:Choice>
        <mc:Fallback/>
      </mc:AlternateContent>
    </comment>
    <comment ref="F8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875</xdr:row>
                <xdr:rowOff>7</xdr:rowOff>
              </xdr:from>
              <xdr:to>
                <xdr:col>7</xdr:col>
                <xdr:colOff>50</xdr:colOff>
                <xdr:row>878</xdr:row>
                <xdr:rowOff>3</xdr:rowOff>
              </xdr:to>
            </anchor>
          </commentPr>
        </mc:Choice>
        <mc:Fallback/>
      </mc:AlternateContent>
    </comment>
    <comment ref="F8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876</xdr:row>
                <xdr:rowOff>7</xdr:rowOff>
              </xdr:from>
              <xdr:to>
                <xdr:col>7</xdr:col>
                <xdr:colOff>50</xdr:colOff>
                <xdr:row>879</xdr:row>
                <xdr:rowOff>3</xdr:rowOff>
              </xdr:to>
            </anchor>
          </commentPr>
        </mc:Choice>
        <mc:Fallback/>
      </mc:AlternateContent>
    </comment>
    <comment ref="F8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877</xdr:row>
                <xdr:rowOff>7</xdr:rowOff>
              </xdr:from>
              <xdr:to>
                <xdr:col>7</xdr:col>
                <xdr:colOff>50</xdr:colOff>
                <xdr:row>880</xdr:row>
                <xdr:rowOff>3</xdr:rowOff>
              </xdr:to>
            </anchor>
          </commentPr>
        </mc:Choice>
        <mc:Fallback/>
      </mc:AlternateContent>
    </comment>
    <comment ref="F8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878</xdr:row>
                <xdr:rowOff>7</xdr:rowOff>
              </xdr:from>
              <xdr:to>
                <xdr:col>7</xdr:col>
                <xdr:colOff>50</xdr:colOff>
                <xdr:row>881</xdr:row>
                <xdr:rowOff>3</xdr:rowOff>
              </xdr:to>
            </anchor>
          </commentPr>
        </mc:Choice>
        <mc:Fallback/>
      </mc:AlternateContent>
    </comment>
    <comment ref="F8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879</xdr:row>
                <xdr:rowOff>7</xdr:rowOff>
              </xdr:from>
              <xdr:to>
                <xdr:col>7</xdr:col>
                <xdr:colOff>50</xdr:colOff>
                <xdr:row>882</xdr:row>
                <xdr:rowOff>3</xdr:rowOff>
              </xdr:to>
            </anchor>
          </commentPr>
        </mc:Choice>
        <mc:Fallback/>
      </mc:AlternateContent>
    </comment>
    <comment ref="F8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880</xdr:row>
                <xdr:rowOff>7</xdr:rowOff>
              </xdr:from>
              <xdr:to>
                <xdr:col>7</xdr:col>
                <xdr:colOff>50</xdr:colOff>
                <xdr:row>883</xdr:row>
                <xdr:rowOff>3</xdr:rowOff>
              </xdr:to>
            </anchor>
          </commentPr>
        </mc:Choice>
        <mc:Fallback/>
      </mc:AlternateContent>
    </comment>
    <comment ref="F8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881</xdr:row>
                <xdr:rowOff>7</xdr:rowOff>
              </xdr:from>
              <xdr:to>
                <xdr:col>7</xdr:col>
                <xdr:colOff>50</xdr:colOff>
                <xdr:row>884</xdr:row>
                <xdr:rowOff>3</xdr:rowOff>
              </xdr:to>
            </anchor>
          </commentPr>
        </mc:Choice>
        <mc:Fallback/>
      </mc:AlternateContent>
    </comment>
    <comment ref="F8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882</xdr:row>
                <xdr:rowOff>7</xdr:rowOff>
              </xdr:from>
              <xdr:to>
                <xdr:col>7</xdr:col>
                <xdr:colOff>50</xdr:colOff>
                <xdr:row>885</xdr:row>
                <xdr:rowOff>3</xdr:rowOff>
              </xdr:to>
            </anchor>
          </commentPr>
        </mc:Choice>
        <mc:Fallback/>
      </mc:AlternateContent>
    </comment>
    <comment ref="F8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883</xdr:row>
                <xdr:rowOff>7</xdr:rowOff>
              </xdr:from>
              <xdr:to>
                <xdr:col>7</xdr:col>
                <xdr:colOff>50</xdr:colOff>
                <xdr:row>886</xdr:row>
                <xdr:rowOff>3</xdr:rowOff>
              </xdr:to>
            </anchor>
          </commentPr>
        </mc:Choice>
        <mc:Fallback/>
      </mc:AlternateContent>
    </comment>
    <comment ref="F8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884</xdr:row>
                <xdr:rowOff>7</xdr:rowOff>
              </xdr:from>
              <xdr:to>
                <xdr:col>7</xdr:col>
                <xdr:colOff>50</xdr:colOff>
                <xdr:row>887</xdr:row>
                <xdr:rowOff>3</xdr:rowOff>
              </xdr:to>
            </anchor>
          </commentPr>
        </mc:Choice>
        <mc:Fallback/>
      </mc:AlternateContent>
    </comment>
    <comment ref="F8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885</xdr:row>
                <xdr:rowOff>7</xdr:rowOff>
              </xdr:from>
              <xdr:to>
                <xdr:col>7</xdr:col>
                <xdr:colOff>50</xdr:colOff>
                <xdr:row>888</xdr:row>
                <xdr:rowOff>3</xdr:rowOff>
              </xdr:to>
            </anchor>
          </commentPr>
        </mc:Choice>
        <mc:Fallback/>
      </mc:AlternateContent>
    </comment>
    <comment ref="F8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886</xdr:row>
                <xdr:rowOff>7</xdr:rowOff>
              </xdr:from>
              <xdr:to>
                <xdr:col>7</xdr:col>
                <xdr:colOff>50</xdr:colOff>
                <xdr:row>889</xdr:row>
                <xdr:rowOff>3</xdr:rowOff>
              </xdr:to>
            </anchor>
          </commentPr>
        </mc:Choice>
        <mc:Fallback/>
      </mc:AlternateContent>
    </comment>
    <comment ref="F8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887</xdr:row>
                <xdr:rowOff>7</xdr:rowOff>
              </xdr:from>
              <xdr:to>
                <xdr:col>7</xdr:col>
                <xdr:colOff>50</xdr:colOff>
                <xdr:row>890</xdr:row>
                <xdr:rowOff>3</xdr:rowOff>
              </xdr:to>
            </anchor>
          </commentPr>
        </mc:Choice>
        <mc:Fallback/>
      </mc:AlternateContent>
    </comment>
    <comment ref="F8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888</xdr:row>
                <xdr:rowOff>7</xdr:rowOff>
              </xdr:from>
              <xdr:to>
                <xdr:col>7</xdr:col>
                <xdr:colOff>50</xdr:colOff>
                <xdr:row>891</xdr:row>
                <xdr:rowOff>3</xdr:rowOff>
              </xdr:to>
            </anchor>
          </commentPr>
        </mc:Choice>
        <mc:Fallback/>
      </mc:AlternateContent>
    </comment>
    <comment ref="F8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889</xdr:row>
                <xdr:rowOff>7</xdr:rowOff>
              </xdr:from>
              <xdr:to>
                <xdr:col>7</xdr:col>
                <xdr:colOff>50</xdr:colOff>
                <xdr:row>892</xdr:row>
                <xdr:rowOff>3</xdr:rowOff>
              </xdr:to>
            </anchor>
          </commentPr>
        </mc:Choice>
        <mc:Fallback/>
      </mc:AlternateContent>
    </comment>
    <comment ref="F8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890</xdr:row>
                <xdr:rowOff>7</xdr:rowOff>
              </xdr:from>
              <xdr:to>
                <xdr:col>7</xdr:col>
                <xdr:colOff>50</xdr:colOff>
                <xdr:row>893</xdr:row>
                <xdr:rowOff>3</xdr:rowOff>
              </xdr:to>
            </anchor>
          </commentPr>
        </mc:Choice>
        <mc:Fallback/>
      </mc:AlternateContent>
    </comment>
    <comment ref="F8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891</xdr:row>
                <xdr:rowOff>7</xdr:rowOff>
              </xdr:from>
              <xdr:to>
                <xdr:col>7</xdr:col>
                <xdr:colOff>50</xdr:colOff>
                <xdr:row>894</xdr:row>
                <xdr:rowOff>3</xdr:rowOff>
              </xdr:to>
            </anchor>
          </commentPr>
        </mc:Choice>
        <mc:Fallback/>
      </mc:AlternateContent>
    </comment>
    <comment ref="F8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892</xdr:row>
                <xdr:rowOff>7</xdr:rowOff>
              </xdr:from>
              <xdr:to>
                <xdr:col>7</xdr:col>
                <xdr:colOff>50</xdr:colOff>
                <xdr:row>895</xdr:row>
                <xdr:rowOff>3</xdr:rowOff>
              </xdr:to>
            </anchor>
          </commentPr>
        </mc:Choice>
        <mc:Fallback/>
      </mc:AlternateContent>
    </comment>
    <comment ref="F8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893</xdr:row>
                <xdr:rowOff>7</xdr:rowOff>
              </xdr:from>
              <xdr:to>
                <xdr:col>7</xdr:col>
                <xdr:colOff>50</xdr:colOff>
                <xdr:row>896</xdr:row>
                <xdr:rowOff>3</xdr:rowOff>
              </xdr:to>
            </anchor>
          </commentPr>
        </mc:Choice>
        <mc:Fallback/>
      </mc:AlternateContent>
    </comment>
    <comment ref="F8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894</xdr:row>
                <xdr:rowOff>7</xdr:rowOff>
              </xdr:from>
              <xdr:to>
                <xdr:col>7</xdr:col>
                <xdr:colOff>50</xdr:colOff>
                <xdr:row>897</xdr:row>
                <xdr:rowOff>3</xdr:rowOff>
              </xdr:to>
            </anchor>
          </commentPr>
        </mc:Choice>
        <mc:Fallback/>
      </mc:AlternateContent>
    </comment>
    <comment ref="F8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895</xdr:row>
                <xdr:rowOff>7</xdr:rowOff>
              </xdr:from>
              <xdr:to>
                <xdr:col>7</xdr:col>
                <xdr:colOff>50</xdr:colOff>
                <xdr:row>898</xdr:row>
                <xdr:rowOff>3</xdr:rowOff>
              </xdr:to>
            </anchor>
          </commentPr>
        </mc:Choice>
        <mc:Fallback/>
      </mc:AlternateContent>
    </comment>
    <comment ref="F8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896</xdr:row>
                <xdr:rowOff>7</xdr:rowOff>
              </xdr:from>
              <xdr:to>
                <xdr:col>7</xdr:col>
                <xdr:colOff>50</xdr:colOff>
                <xdr:row>899</xdr:row>
                <xdr:rowOff>3</xdr:rowOff>
              </xdr:to>
            </anchor>
          </commentPr>
        </mc:Choice>
        <mc:Fallback/>
      </mc:AlternateContent>
    </comment>
    <comment ref="F8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897</xdr:row>
                <xdr:rowOff>7</xdr:rowOff>
              </xdr:from>
              <xdr:to>
                <xdr:col>7</xdr:col>
                <xdr:colOff>50</xdr:colOff>
                <xdr:row>900</xdr:row>
                <xdr:rowOff>3</xdr:rowOff>
              </xdr:to>
            </anchor>
          </commentPr>
        </mc:Choice>
        <mc:Fallback/>
      </mc:AlternateContent>
    </comment>
    <comment ref="F9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898</xdr:row>
                <xdr:rowOff>7</xdr:rowOff>
              </xdr:from>
              <xdr:to>
                <xdr:col>7</xdr:col>
                <xdr:colOff>50</xdr:colOff>
                <xdr:row>901</xdr:row>
                <xdr:rowOff>3</xdr:rowOff>
              </xdr:to>
            </anchor>
          </commentPr>
        </mc:Choice>
        <mc:Fallback/>
      </mc:AlternateContent>
    </comment>
    <comment ref="F9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899</xdr:row>
                <xdr:rowOff>7</xdr:rowOff>
              </xdr:from>
              <xdr:to>
                <xdr:col>7</xdr:col>
                <xdr:colOff>50</xdr:colOff>
                <xdr:row>902</xdr:row>
                <xdr:rowOff>3</xdr:rowOff>
              </xdr:to>
            </anchor>
          </commentPr>
        </mc:Choice>
        <mc:Fallback/>
      </mc:AlternateContent>
    </comment>
    <comment ref="F9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900</xdr:row>
                <xdr:rowOff>7</xdr:rowOff>
              </xdr:from>
              <xdr:to>
                <xdr:col>7</xdr:col>
                <xdr:colOff>50</xdr:colOff>
                <xdr:row>903</xdr:row>
                <xdr:rowOff>3</xdr:rowOff>
              </xdr:to>
            </anchor>
          </commentPr>
        </mc:Choice>
        <mc:Fallback/>
      </mc:AlternateContent>
    </comment>
    <comment ref="F9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901</xdr:row>
                <xdr:rowOff>7</xdr:rowOff>
              </xdr:from>
              <xdr:to>
                <xdr:col>7</xdr:col>
                <xdr:colOff>50</xdr:colOff>
                <xdr:row>904</xdr:row>
                <xdr:rowOff>3</xdr:rowOff>
              </xdr:to>
            </anchor>
          </commentPr>
        </mc:Choice>
        <mc:Fallback/>
      </mc:AlternateContent>
    </comment>
    <comment ref="F9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902</xdr:row>
                <xdr:rowOff>7</xdr:rowOff>
              </xdr:from>
              <xdr:to>
                <xdr:col>7</xdr:col>
                <xdr:colOff>50</xdr:colOff>
                <xdr:row>905</xdr:row>
                <xdr:rowOff>3</xdr:rowOff>
              </xdr:to>
            </anchor>
          </commentPr>
        </mc:Choice>
        <mc:Fallback/>
      </mc:AlternateContent>
    </comment>
    <comment ref="F9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903</xdr:row>
                <xdr:rowOff>7</xdr:rowOff>
              </xdr:from>
              <xdr:to>
                <xdr:col>7</xdr:col>
                <xdr:colOff>50</xdr:colOff>
                <xdr:row>906</xdr:row>
                <xdr:rowOff>3</xdr:rowOff>
              </xdr:to>
            </anchor>
          </commentPr>
        </mc:Choice>
        <mc:Fallback/>
      </mc:AlternateContent>
    </comment>
    <comment ref="F9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904</xdr:row>
                <xdr:rowOff>7</xdr:rowOff>
              </xdr:from>
              <xdr:to>
                <xdr:col>7</xdr:col>
                <xdr:colOff>50</xdr:colOff>
                <xdr:row>907</xdr:row>
                <xdr:rowOff>3</xdr:rowOff>
              </xdr:to>
            </anchor>
          </commentPr>
        </mc:Choice>
        <mc:Fallback/>
      </mc:AlternateContent>
    </comment>
    <comment ref="F9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905</xdr:row>
                <xdr:rowOff>7</xdr:rowOff>
              </xdr:from>
              <xdr:to>
                <xdr:col>7</xdr:col>
                <xdr:colOff>50</xdr:colOff>
                <xdr:row>908</xdr:row>
                <xdr:rowOff>3</xdr:rowOff>
              </xdr:to>
            </anchor>
          </commentPr>
        </mc:Choice>
        <mc:Fallback/>
      </mc:AlternateContent>
    </comment>
    <comment ref="F9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906</xdr:row>
                <xdr:rowOff>7</xdr:rowOff>
              </xdr:from>
              <xdr:to>
                <xdr:col>7</xdr:col>
                <xdr:colOff>50</xdr:colOff>
                <xdr:row>909</xdr:row>
                <xdr:rowOff>3</xdr:rowOff>
              </xdr:to>
            </anchor>
          </commentPr>
        </mc:Choice>
        <mc:Fallback/>
      </mc:AlternateContent>
    </comment>
    <comment ref="F9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907</xdr:row>
                <xdr:rowOff>7</xdr:rowOff>
              </xdr:from>
              <xdr:to>
                <xdr:col>7</xdr:col>
                <xdr:colOff>50</xdr:colOff>
                <xdr:row>910</xdr:row>
                <xdr:rowOff>3</xdr:rowOff>
              </xdr:to>
            </anchor>
          </commentPr>
        </mc:Choice>
        <mc:Fallback/>
      </mc:AlternateContent>
    </comment>
    <comment ref="F9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908</xdr:row>
                <xdr:rowOff>7</xdr:rowOff>
              </xdr:from>
              <xdr:to>
                <xdr:col>7</xdr:col>
                <xdr:colOff>50</xdr:colOff>
                <xdr:row>911</xdr:row>
                <xdr:rowOff>3</xdr:rowOff>
              </xdr:to>
            </anchor>
          </commentPr>
        </mc:Choice>
        <mc:Fallback/>
      </mc:AlternateContent>
    </comment>
    <comment ref="F9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909</xdr:row>
                <xdr:rowOff>7</xdr:rowOff>
              </xdr:from>
              <xdr:to>
                <xdr:col>7</xdr:col>
                <xdr:colOff>50</xdr:colOff>
                <xdr:row>912</xdr:row>
                <xdr:rowOff>3</xdr:rowOff>
              </xdr:to>
            </anchor>
          </commentPr>
        </mc:Choice>
        <mc:Fallback/>
      </mc:AlternateContent>
    </comment>
    <comment ref="F9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910</xdr:row>
                <xdr:rowOff>7</xdr:rowOff>
              </xdr:from>
              <xdr:to>
                <xdr:col>7</xdr:col>
                <xdr:colOff>50</xdr:colOff>
                <xdr:row>913</xdr:row>
                <xdr:rowOff>3</xdr:rowOff>
              </xdr:to>
            </anchor>
          </commentPr>
        </mc:Choice>
        <mc:Fallback/>
      </mc:AlternateContent>
    </comment>
    <comment ref="F9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911</xdr:row>
                <xdr:rowOff>7</xdr:rowOff>
              </xdr:from>
              <xdr:to>
                <xdr:col>7</xdr:col>
                <xdr:colOff>50</xdr:colOff>
                <xdr:row>914</xdr:row>
                <xdr:rowOff>3</xdr:rowOff>
              </xdr:to>
            </anchor>
          </commentPr>
        </mc:Choice>
        <mc:Fallback/>
      </mc:AlternateContent>
    </comment>
    <comment ref="F9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912</xdr:row>
                <xdr:rowOff>7</xdr:rowOff>
              </xdr:from>
              <xdr:to>
                <xdr:col>7</xdr:col>
                <xdr:colOff>50</xdr:colOff>
                <xdr:row>915</xdr:row>
                <xdr:rowOff>3</xdr:rowOff>
              </xdr:to>
            </anchor>
          </commentPr>
        </mc:Choice>
        <mc:Fallback/>
      </mc:AlternateContent>
    </comment>
    <comment ref="F9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913</xdr:row>
                <xdr:rowOff>7</xdr:rowOff>
              </xdr:from>
              <xdr:to>
                <xdr:col>7</xdr:col>
                <xdr:colOff>50</xdr:colOff>
                <xdr:row>916</xdr:row>
                <xdr:rowOff>3</xdr:rowOff>
              </xdr:to>
            </anchor>
          </commentPr>
        </mc:Choice>
        <mc:Fallback/>
      </mc:AlternateContent>
    </comment>
    <comment ref="F9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914</xdr:row>
                <xdr:rowOff>7</xdr:rowOff>
              </xdr:from>
              <xdr:to>
                <xdr:col>7</xdr:col>
                <xdr:colOff>50</xdr:colOff>
                <xdr:row>917</xdr:row>
                <xdr:rowOff>3</xdr:rowOff>
              </xdr:to>
            </anchor>
          </commentPr>
        </mc:Choice>
        <mc:Fallback/>
      </mc:AlternateContent>
    </comment>
    <comment ref="F9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915</xdr:row>
                <xdr:rowOff>7</xdr:rowOff>
              </xdr:from>
              <xdr:to>
                <xdr:col>7</xdr:col>
                <xdr:colOff>50</xdr:colOff>
                <xdr:row>918</xdr:row>
                <xdr:rowOff>3</xdr:rowOff>
              </xdr:to>
            </anchor>
          </commentPr>
        </mc:Choice>
        <mc:Fallback/>
      </mc:AlternateContent>
    </comment>
    <comment ref="F9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916</xdr:row>
                <xdr:rowOff>7</xdr:rowOff>
              </xdr:from>
              <xdr:to>
                <xdr:col>7</xdr:col>
                <xdr:colOff>50</xdr:colOff>
                <xdr:row>919</xdr:row>
                <xdr:rowOff>3</xdr:rowOff>
              </xdr:to>
            </anchor>
          </commentPr>
        </mc:Choice>
        <mc:Fallback/>
      </mc:AlternateContent>
    </comment>
    <comment ref="F9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917</xdr:row>
                <xdr:rowOff>7</xdr:rowOff>
              </xdr:from>
              <xdr:to>
                <xdr:col>7</xdr:col>
                <xdr:colOff>50</xdr:colOff>
                <xdr:row>920</xdr:row>
                <xdr:rowOff>3</xdr:rowOff>
              </xdr:to>
            </anchor>
          </commentPr>
        </mc:Choice>
        <mc:Fallback/>
      </mc:AlternateContent>
    </comment>
    <comment ref="F9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918</xdr:row>
                <xdr:rowOff>7</xdr:rowOff>
              </xdr:from>
              <xdr:to>
                <xdr:col>7</xdr:col>
                <xdr:colOff>50</xdr:colOff>
                <xdr:row>921</xdr:row>
                <xdr:rowOff>3</xdr:rowOff>
              </xdr:to>
            </anchor>
          </commentPr>
        </mc:Choice>
        <mc:Fallback/>
      </mc:AlternateContent>
    </comment>
    <comment ref="F9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919</xdr:row>
                <xdr:rowOff>7</xdr:rowOff>
              </xdr:from>
              <xdr:to>
                <xdr:col>7</xdr:col>
                <xdr:colOff>50</xdr:colOff>
                <xdr:row>922</xdr:row>
                <xdr:rowOff>3</xdr:rowOff>
              </xdr:to>
            </anchor>
          </commentPr>
        </mc:Choice>
        <mc:Fallback/>
      </mc:AlternateContent>
    </comment>
    <comment ref="F9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920</xdr:row>
                <xdr:rowOff>7</xdr:rowOff>
              </xdr:from>
              <xdr:to>
                <xdr:col>7</xdr:col>
                <xdr:colOff>50</xdr:colOff>
                <xdr:row>923</xdr:row>
                <xdr:rowOff>3</xdr:rowOff>
              </xdr:to>
            </anchor>
          </commentPr>
        </mc:Choice>
        <mc:Fallback/>
      </mc:AlternateContent>
    </comment>
    <comment ref="F9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921</xdr:row>
                <xdr:rowOff>7</xdr:rowOff>
              </xdr:from>
              <xdr:to>
                <xdr:col>7</xdr:col>
                <xdr:colOff>50</xdr:colOff>
                <xdr:row>924</xdr:row>
                <xdr:rowOff>3</xdr:rowOff>
              </xdr:to>
            </anchor>
          </commentPr>
        </mc:Choice>
        <mc:Fallback/>
      </mc:AlternateContent>
    </comment>
    <comment ref="F9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922</xdr:row>
                <xdr:rowOff>7</xdr:rowOff>
              </xdr:from>
              <xdr:to>
                <xdr:col>7</xdr:col>
                <xdr:colOff>50</xdr:colOff>
                <xdr:row>925</xdr:row>
                <xdr:rowOff>3</xdr:rowOff>
              </xdr:to>
            </anchor>
          </commentPr>
        </mc:Choice>
        <mc:Fallback/>
      </mc:AlternateContent>
    </comment>
    <comment ref="F9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923</xdr:row>
                <xdr:rowOff>7</xdr:rowOff>
              </xdr:from>
              <xdr:to>
                <xdr:col>7</xdr:col>
                <xdr:colOff>50</xdr:colOff>
                <xdr:row>926</xdr:row>
                <xdr:rowOff>3</xdr:rowOff>
              </xdr:to>
            </anchor>
          </commentPr>
        </mc:Choice>
        <mc:Fallback/>
      </mc:AlternateContent>
    </comment>
    <comment ref="F9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924</xdr:row>
                <xdr:rowOff>7</xdr:rowOff>
              </xdr:from>
              <xdr:to>
                <xdr:col>7</xdr:col>
                <xdr:colOff>50</xdr:colOff>
                <xdr:row>927</xdr:row>
                <xdr:rowOff>3</xdr:rowOff>
              </xdr:to>
            </anchor>
          </commentPr>
        </mc:Choice>
        <mc:Fallback/>
      </mc:AlternateContent>
    </comment>
    <comment ref="F9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925</xdr:row>
                <xdr:rowOff>7</xdr:rowOff>
              </xdr:from>
              <xdr:to>
                <xdr:col>7</xdr:col>
                <xdr:colOff>50</xdr:colOff>
                <xdr:row>928</xdr:row>
                <xdr:rowOff>3</xdr:rowOff>
              </xdr:to>
            </anchor>
          </commentPr>
        </mc:Choice>
        <mc:Fallback/>
      </mc:AlternateContent>
    </comment>
    <comment ref="F9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926</xdr:row>
                <xdr:rowOff>7</xdr:rowOff>
              </xdr:from>
              <xdr:to>
                <xdr:col>7</xdr:col>
                <xdr:colOff>50</xdr:colOff>
                <xdr:row>929</xdr:row>
                <xdr:rowOff>3</xdr:rowOff>
              </xdr:to>
            </anchor>
          </commentPr>
        </mc:Choice>
        <mc:Fallback/>
      </mc:AlternateContent>
    </comment>
    <comment ref="F9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927</xdr:row>
                <xdr:rowOff>7</xdr:rowOff>
              </xdr:from>
              <xdr:to>
                <xdr:col>7</xdr:col>
                <xdr:colOff>50</xdr:colOff>
                <xdr:row>930</xdr:row>
                <xdr:rowOff>3</xdr:rowOff>
              </xdr:to>
            </anchor>
          </commentPr>
        </mc:Choice>
        <mc:Fallback/>
      </mc:AlternateContent>
    </comment>
    <comment ref="F9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928</xdr:row>
                <xdr:rowOff>7</xdr:rowOff>
              </xdr:from>
              <xdr:to>
                <xdr:col>7</xdr:col>
                <xdr:colOff>50</xdr:colOff>
                <xdr:row>931</xdr:row>
                <xdr:rowOff>3</xdr:rowOff>
              </xdr:to>
            </anchor>
          </commentPr>
        </mc:Choice>
        <mc:Fallback/>
      </mc:AlternateContent>
    </comment>
    <comment ref="F9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929</xdr:row>
                <xdr:rowOff>7</xdr:rowOff>
              </xdr:from>
              <xdr:to>
                <xdr:col>7</xdr:col>
                <xdr:colOff>50</xdr:colOff>
                <xdr:row>932</xdr:row>
                <xdr:rowOff>3</xdr:rowOff>
              </xdr:to>
            </anchor>
          </commentPr>
        </mc:Choice>
        <mc:Fallback/>
      </mc:AlternateContent>
    </comment>
    <comment ref="F9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930</xdr:row>
                <xdr:rowOff>7</xdr:rowOff>
              </xdr:from>
              <xdr:to>
                <xdr:col>7</xdr:col>
                <xdr:colOff>50</xdr:colOff>
                <xdr:row>933</xdr:row>
                <xdr:rowOff>3</xdr:rowOff>
              </xdr:to>
            </anchor>
          </commentPr>
        </mc:Choice>
        <mc:Fallback/>
      </mc:AlternateContent>
    </comment>
    <comment ref="F9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931</xdr:row>
                <xdr:rowOff>7</xdr:rowOff>
              </xdr:from>
              <xdr:to>
                <xdr:col>7</xdr:col>
                <xdr:colOff>50</xdr:colOff>
                <xdr:row>934</xdr:row>
                <xdr:rowOff>3</xdr:rowOff>
              </xdr:to>
            </anchor>
          </commentPr>
        </mc:Choice>
        <mc:Fallback/>
      </mc:AlternateContent>
    </comment>
    <comment ref="F9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932</xdr:row>
                <xdr:rowOff>7</xdr:rowOff>
              </xdr:from>
              <xdr:to>
                <xdr:col>7</xdr:col>
                <xdr:colOff>50</xdr:colOff>
                <xdr:row>935</xdr:row>
                <xdr:rowOff>3</xdr:rowOff>
              </xdr:to>
            </anchor>
          </commentPr>
        </mc:Choice>
        <mc:Fallback/>
      </mc:AlternateContent>
    </comment>
    <comment ref="F9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933</xdr:row>
                <xdr:rowOff>7</xdr:rowOff>
              </xdr:from>
              <xdr:to>
                <xdr:col>7</xdr:col>
                <xdr:colOff>50</xdr:colOff>
                <xdr:row>936</xdr:row>
                <xdr:rowOff>3</xdr:rowOff>
              </xdr:to>
            </anchor>
          </commentPr>
        </mc:Choice>
        <mc:Fallback/>
      </mc:AlternateContent>
    </comment>
    <comment ref="F9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934</xdr:row>
                <xdr:rowOff>7</xdr:rowOff>
              </xdr:from>
              <xdr:to>
                <xdr:col>7</xdr:col>
                <xdr:colOff>50</xdr:colOff>
                <xdr:row>937</xdr:row>
                <xdr:rowOff>3</xdr:rowOff>
              </xdr:to>
            </anchor>
          </commentPr>
        </mc:Choice>
        <mc:Fallback/>
      </mc:AlternateContent>
    </comment>
    <comment ref="F9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935</xdr:row>
                <xdr:rowOff>7</xdr:rowOff>
              </xdr:from>
              <xdr:to>
                <xdr:col>7</xdr:col>
                <xdr:colOff>50</xdr:colOff>
                <xdr:row>938</xdr:row>
                <xdr:rowOff>3</xdr:rowOff>
              </xdr:to>
            </anchor>
          </commentPr>
        </mc:Choice>
        <mc:Fallback/>
      </mc:AlternateContent>
    </comment>
    <comment ref="F9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936</xdr:row>
                <xdr:rowOff>7</xdr:rowOff>
              </xdr:from>
              <xdr:to>
                <xdr:col>7</xdr:col>
                <xdr:colOff>50</xdr:colOff>
                <xdr:row>939</xdr:row>
                <xdr:rowOff>3</xdr:rowOff>
              </xdr:to>
            </anchor>
          </commentPr>
        </mc:Choice>
        <mc:Fallback/>
      </mc:AlternateContent>
    </comment>
    <comment ref="F9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937</xdr:row>
                <xdr:rowOff>7</xdr:rowOff>
              </xdr:from>
              <xdr:to>
                <xdr:col>7</xdr:col>
                <xdr:colOff>50</xdr:colOff>
                <xdr:row>940</xdr:row>
                <xdr:rowOff>3</xdr:rowOff>
              </xdr:to>
            </anchor>
          </commentPr>
        </mc:Choice>
        <mc:Fallback/>
      </mc:AlternateContent>
    </comment>
    <comment ref="F9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938</xdr:row>
                <xdr:rowOff>7</xdr:rowOff>
              </xdr:from>
              <xdr:to>
                <xdr:col>7</xdr:col>
                <xdr:colOff>50</xdr:colOff>
                <xdr:row>941</xdr:row>
                <xdr:rowOff>3</xdr:rowOff>
              </xdr:to>
            </anchor>
          </commentPr>
        </mc:Choice>
        <mc:Fallback/>
      </mc:AlternateContent>
    </comment>
    <comment ref="F9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939</xdr:row>
                <xdr:rowOff>7</xdr:rowOff>
              </xdr:from>
              <xdr:to>
                <xdr:col>7</xdr:col>
                <xdr:colOff>50</xdr:colOff>
                <xdr:row>942</xdr:row>
                <xdr:rowOff>3</xdr:rowOff>
              </xdr:to>
            </anchor>
          </commentPr>
        </mc:Choice>
        <mc:Fallback/>
      </mc:AlternateContent>
    </comment>
    <comment ref="F9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940</xdr:row>
                <xdr:rowOff>7</xdr:rowOff>
              </xdr:from>
              <xdr:to>
                <xdr:col>7</xdr:col>
                <xdr:colOff>50</xdr:colOff>
                <xdr:row>943</xdr:row>
                <xdr:rowOff>3</xdr:rowOff>
              </xdr:to>
            </anchor>
          </commentPr>
        </mc:Choice>
        <mc:Fallback/>
      </mc:AlternateContent>
    </comment>
    <comment ref="F9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941</xdr:row>
                <xdr:rowOff>7</xdr:rowOff>
              </xdr:from>
              <xdr:to>
                <xdr:col>7</xdr:col>
                <xdr:colOff>50</xdr:colOff>
                <xdr:row>944</xdr:row>
                <xdr:rowOff>3</xdr:rowOff>
              </xdr:to>
            </anchor>
          </commentPr>
        </mc:Choice>
        <mc:Fallback/>
      </mc:AlternateContent>
    </comment>
    <comment ref="F9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942</xdr:row>
                <xdr:rowOff>7</xdr:rowOff>
              </xdr:from>
              <xdr:to>
                <xdr:col>7</xdr:col>
                <xdr:colOff>50</xdr:colOff>
                <xdr:row>945</xdr:row>
                <xdr:rowOff>3</xdr:rowOff>
              </xdr:to>
            </anchor>
          </commentPr>
        </mc:Choice>
        <mc:Fallback/>
      </mc:AlternateContent>
    </comment>
    <comment ref="F9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943</xdr:row>
                <xdr:rowOff>7</xdr:rowOff>
              </xdr:from>
              <xdr:to>
                <xdr:col>7</xdr:col>
                <xdr:colOff>50</xdr:colOff>
                <xdr:row>946</xdr:row>
                <xdr:rowOff>3</xdr:rowOff>
              </xdr:to>
            </anchor>
          </commentPr>
        </mc:Choice>
        <mc:Fallback/>
      </mc:AlternateContent>
    </comment>
    <comment ref="F9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944</xdr:row>
                <xdr:rowOff>7</xdr:rowOff>
              </xdr:from>
              <xdr:to>
                <xdr:col>7</xdr:col>
                <xdr:colOff>50</xdr:colOff>
                <xdr:row>947</xdr:row>
                <xdr:rowOff>3</xdr:rowOff>
              </xdr:to>
            </anchor>
          </commentPr>
        </mc:Choice>
        <mc:Fallback/>
      </mc:AlternateContent>
    </comment>
    <comment ref="F9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945</xdr:row>
                <xdr:rowOff>7</xdr:rowOff>
              </xdr:from>
              <xdr:to>
                <xdr:col>7</xdr:col>
                <xdr:colOff>50</xdr:colOff>
                <xdr:row>948</xdr:row>
                <xdr:rowOff>3</xdr:rowOff>
              </xdr:to>
            </anchor>
          </commentPr>
        </mc:Choice>
        <mc:Fallback/>
      </mc:AlternateContent>
    </comment>
    <comment ref="F9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946</xdr:row>
                <xdr:rowOff>7</xdr:rowOff>
              </xdr:from>
              <xdr:to>
                <xdr:col>7</xdr:col>
                <xdr:colOff>50</xdr:colOff>
                <xdr:row>949</xdr:row>
                <xdr:rowOff>3</xdr:rowOff>
              </xdr:to>
            </anchor>
          </commentPr>
        </mc:Choice>
        <mc:Fallback/>
      </mc:AlternateContent>
    </comment>
    <comment ref="F9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947</xdr:row>
                <xdr:rowOff>7</xdr:rowOff>
              </xdr:from>
              <xdr:to>
                <xdr:col>7</xdr:col>
                <xdr:colOff>50</xdr:colOff>
                <xdr:row>950</xdr:row>
                <xdr:rowOff>3</xdr:rowOff>
              </xdr:to>
            </anchor>
          </commentPr>
        </mc:Choice>
        <mc:Fallback/>
      </mc:AlternateContent>
    </comment>
    <comment ref="F9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948</xdr:row>
                <xdr:rowOff>7</xdr:rowOff>
              </xdr:from>
              <xdr:to>
                <xdr:col>7</xdr:col>
                <xdr:colOff>50</xdr:colOff>
                <xdr:row>951</xdr:row>
                <xdr:rowOff>3</xdr:rowOff>
              </xdr:to>
            </anchor>
          </commentPr>
        </mc:Choice>
        <mc:Fallback/>
      </mc:AlternateContent>
    </comment>
    <comment ref="F9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949</xdr:row>
                <xdr:rowOff>7</xdr:rowOff>
              </xdr:from>
              <xdr:to>
                <xdr:col>7</xdr:col>
                <xdr:colOff>50</xdr:colOff>
                <xdr:row>952</xdr:row>
                <xdr:rowOff>3</xdr:rowOff>
              </xdr:to>
            </anchor>
          </commentPr>
        </mc:Choice>
        <mc:Fallback/>
      </mc:AlternateContent>
    </comment>
    <comment ref="F9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950</xdr:row>
                <xdr:rowOff>7</xdr:rowOff>
              </xdr:from>
              <xdr:to>
                <xdr:col>7</xdr:col>
                <xdr:colOff>50</xdr:colOff>
                <xdr:row>953</xdr:row>
                <xdr:rowOff>3</xdr:rowOff>
              </xdr:to>
            </anchor>
          </commentPr>
        </mc:Choice>
        <mc:Fallback/>
      </mc:AlternateContent>
    </comment>
    <comment ref="F9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951</xdr:row>
                <xdr:rowOff>7</xdr:rowOff>
              </xdr:from>
              <xdr:to>
                <xdr:col>7</xdr:col>
                <xdr:colOff>50</xdr:colOff>
                <xdr:row>954</xdr:row>
                <xdr:rowOff>3</xdr:rowOff>
              </xdr:to>
            </anchor>
          </commentPr>
        </mc:Choice>
        <mc:Fallback/>
      </mc:AlternateContent>
    </comment>
    <comment ref="F9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952</xdr:row>
                <xdr:rowOff>7</xdr:rowOff>
              </xdr:from>
              <xdr:to>
                <xdr:col>7</xdr:col>
                <xdr:colOff>50</xdr:colOff>
                <xdr:row>955</xdr:row>
                <xdr:rowOff>3</xdr:rowOff>
              </xdr:to>
            </anchor>
          </commentPr>
        </mc:Choice>
        <mc:Fallback/>
      </mc:AlternateContent>
    </comment>
    <comment ref="F9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953</xdr:row>
                <xdr:rowOff>7</xdr:rowOff>
              </xdr:from>
              <xdr:to>
                <xdr:col>7</xdr:col>
                <xdr:colOff>50</xdr:colOff>
                <xdr:row>956</xdr:row>
                <xdr:rowOff>3</xdr:rowOff>
              </xdr:to>
            </anchor>
          </commentPr>
        </mc:Choice>
        <mc:Fallback/>
      </mc:AlternateContent>
    </comment>
    <comment ref="F9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954</xdr:row>
                <xdr:rowOff>7</xdr:rowOff>
              </xdr:from>
              <xdr:to>
                <xdr:col>7</xdr:col>
                <xdr:colOff>50</xdr:colOff>
                <xdr:row>957</xdr:row>
                <xdr:rowOff>3</xdr:rowOff>
              </xdr:to>
            </anchor>
          </commentPr>
        </mc:Choice>
        <mc:Fallback/>
      </mc:AlternateContent>
    </comment>
    <comment ref="F9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955</xdr:row>
                <xdr:rowOff>7</xdr:rowOff>
              </xdr:from>
              <xdr:to>
                <xdr:col>7</xdr:col>
                <xdr:colOff>50</xdr:colOff>
                <xdr:row>958</xdr:row>
                <xdr:rowOff>3</xdr:rowOff>
              </xdr:to>
            </anchor>
          </commentPr>
        </mc:Choice>
        <mc:Fallback/>
      </mc:AlternateContent>
    </comment>
    <comment ref="F9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956</xdr:row>
                <xdr:rowOff>7</xdr:rowOff>
              </xdr:from>
              <xdr:to>
                <xdr:col>7</xdr:col>
                <xdr:colOff>50</xdr:colOff>
                <xdr:row>959</xdr:row>
                <xdr:rowOff>3</xdr:rowOff>
              </xdr:to>
            </anchor>
          </commentPr>
        </mc:Choice>
        <mc:Fallback/>
      </mc:AlternateContent>
    </comment>
    <comment ref="F9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957</xdr:row>
                <xdr:rowOff>7</xdr:rowOff>
              </xdr:from>
              <xdr:to>
                <xdr:col>7</xdr:col>
                <xdr:colOff>50</xdr:colOff>
                <xdr:row>960</xdr:row>
                <xdr:rowOff>3</xdr:rowOff>
              </xdr:to>
            </anchor>
          </commentPr>
        </mc:Choice>
        <mc:Fallback/>
      </mc:AlternateContent>
    </comment>
    <comment ref="F9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958</xdr:row>
                <xdr:rowOff>7</xdr:rowOff>
              </xdr:from>
              <xdr:to>
                <xdr:col>7</xdr:col>
                <xdr:colOff>50</xdr:colOff>
                <xdr:row>961</xdr:row>
                <xdr:rowOff>3</xdr:rowOff>
              </xdr:to>
            </anchor>
          </commentPr>
        </mc:Choice>
        <mc:Fallback/>
      </mc:AlternateContent>
    </comment>
    <comment ref="F9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959</xdr:row>
                <xdr:rowOff>7</xdr:rowOff>
              </xdr:from>
              <xdr:to>
                <xdr:col>7</xdr:col>
                <xdr:colOff>50</xdr:colOff>
                <xdr:row>962</xdr:row>
                <xdr:rowOff>3</xdr:rowOff>
              </xdr:to>
            </anchor>
          </commentPr>
        </mc:Choice>
        <mc:Fallback/>
      </mc:AlternateContent>
    </comment>
    <comment ref="F9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960</xdr:row>
                <xdr:rowOff>7</xdr:rowOff>
              </xdr:from>
              <xdr:to>
                <xdr:col>7</xdr:col>
                <xdr:colOff>50</xdr:colOff>
                <xdr:row>963</xdr:row>
                <xdr:rowOff>3</xdr:rowOff>
              </xdr:to>
            </anchor>
          </commentPr>
        </mc:Choice>
        <mc:Fallback/>
      </mc:AlternateContent>
    </comment>
    <comment ref="F9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961</xdr:row>
                <xdr:rowOff>7</xdr:rowOff>
              </xdr:from>
              <xdr:to>
                <xdr:col>7</xdr:col>
                <xdr:colOff>50</xdr:colOff>
                <xdr:row>964</xdr:row>
                <xdr:rowOff>3</xdr:rowOff>
              </xdr:to>
            </anchor>
          </commentPr>
        </mc:Choice>
        <mc:Fallback/>
      </mc:AlternateContent>
    </comment>
    <comment ref="F9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962</xdr:row>
                <xdr:rowOff>7</xdr:rowOff>
              </xdr:from>
              <xdr:to>
                <xdr:col>7</xdr:col>
                <xdr:colOff>50</xdr:colOff>
                <xdr:row>965</xdr:row>
                <xdr:rowOff>3</xdr:rowOff>
              </xdr:to>
            </anchor>
          </commentPr>
        </mc:Choice>
        <mc:Fallback/>
      </mc:AlternateContent>
    </comment>
    <comment ref="F9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963</xdr:row>
                <xdr:rowOff>7</xdr:rowOff>
              </xdr:from>
              <xdr:to>
                <xdr:col>7</xdr:col>
                <xdr:colOff>50</xdr:colOff>
                <xdr:row>966</xdr:row>
                <xdr:rowOff>3</xdr:rowOff>
              </xdr:to>
            </anchor>
          </commentPr>
        </mc:Choice>
        <mc:Fallback/>
      </mc:AlternateContent>
    </comment>
    <comment ref="F9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964</xdr:row>
                <xdr:rowOff>7</xdr:rowOff>
              </xdr:from>
              <xdr:to>
                <xdr:col>7</xdr:col>
                <xdr:colOff>50</xdr:colOff>
                <xdr:row>967</xdr:row>
                <xdr:rowOff>3</xdr:rowOff>
              </xdr:to>
            </anchor>
          </commentPr>
        </mc:Choice>
        <mc:Fallback/>
      </mc:AlternateContent>
    </comment>
    <comment ref="F9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965</xdr:row>
                <xdr:rowOff>7</xdr:rowOff>
              </xdr:from>
              <xdr:to>
                <xdr:col>7</xdr:col>
                <xdr:colOff>50</xdr:colOff>
                <xdr:row>968</xdr:row>
                <xdr:rowOff>3</xdr:rowOff>
              </xdr:to>
            </anchor>
          </commentPr>
        </mc:Choice>
        <mc:Fallback/>
      </mc:AlternateContent>
    </comment>
    <comment ref="F9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966</xdr:row>
                <xdr:rowOff>7</xdr:rowOff>
              </xdr:from>
              <xdr:to>
                <xdr:col>7</xdr:col>
                <xdr:colOff>50</xdr:colOff>
                <xdr:row>969</xdr:row>
                <xdr:rowOff>3</xdr:rowOff>
              </xdr:to>
            </anchor>
          </commentPr>
        </mc:Choice>
        <mc:Fallback/>
      </mc:AlternateContent>
    </comment>
    <comment ref="F9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967</xdr:row>
                <xdr:rowOff>7</xdr:rowOff>
              </xdr:from>
              <xdr:to>
                <xdr:col>7</xdr:col>
                <xdr:colOff>50</xdr:colOff>
                <xdr:row>970</xdr:row>
                <xdr:rowOff>3</xdr:rowOff>
              </xdr:to>
            </anchor>
          </commentPr>
        </mc:Choice>
        <mc:Fallback/>
      </mc:AlternateContent>
    </comment>
    <comment ref="F9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968</xdr:row>
                <xdr:rowOff>7</xdr:rowOff>
              </xdr:from>
              <xdr:to>
                <xdr:col>7</xdr:col>
                <xdr:colOff>50</xdr:colOff>
                <xdr:row>971</xdr:row>
                <xdr:rowOff>3</xdr:rowOff>
              </xdr:to>
            </anchor>
          </commentPr>
        </mc:Choice>
        <mc:Fallback/>
      </mc:AlternateContent>
    </comment>
    <comment ref="F9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969</xdr:row>
                <xdr:rowOff>7</xdr:rowOff>
              </xdr:from>
              <xdr:to>
                <xdr:col>7</xdr:col>
                <xdr:colOff>50</xdr:colOff>
                <xdr:row>972</xdr:row>
                <xdr:rowOff>3</xdr:rowOff>
              </xdr:to>
            </anchor>
          </commentPr>
        </mc:Choice>
        <mc:Fallback/>
      </mc:AlternateContent>
    </comment>
    <comment ref="F9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970</xdr:row>
                <xdr:rowOff>7</xdr:rowOff>
              </xdr:from>
              <xdr:to>
                <xdr:col>7</xdr:col>
                <xdr:colOff>50</xdr:colOff>
                <xdr:row>973</xdr:row>
                <xdr:rowOff>3</xdr:rowOff>
              </xdr:to>
            </anchor>
          </commentPr>
        </mc:Choice>
        <mc:Fallback/>
      </mc:AlternateContent>
    </comment>
    <comment ref="F9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971</xdr:row>
                <xdr:rowOff>7</xdr:rowOff>
              </xdr:from>
              <xdr:to>
                <xdr:col>7</xdr:col>
                <xdr:colOff>50</xdr:colOff>
                <xdr:row>974</xdr:row>
                <xdr:rowOff>3</xdr:rowOff>
              </xdr:to>
            </anchor>
          </commentPr>
        </mc:Choice>
        <mc:Fallback/>
      </mc:AlternateContent>
    </comment>
    <comment ref="F9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972</xdr:row>
                <xdr:rowOff>7</xdr:rowOff>
              </xdr:from>
              <xdr:to>
                <xdr:col>7</xdr:col>
                <xdr:colOff>50</xdr:colOff>
                <xdr:row>975</xdr:row>
                <xdr:rowOff>3</xdr:rowOff>
              </xdr:to>
            </anchor>
          </commentPr>
        </mc:Choice>
        <mc:Fallback/>
      </mc:AlternateContent>
    </comment>
    <comment ref="F9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973</xdr:row>
                <xdr:rowOff>7</xdr:rowOff>
              </xdr:from>
              <xdr:to>
                <xdr:col>7</xdr:col>
                <xdr:colOff>50</xdr:colOff>
                <xdr:row>976</xdr:row>
                <xdr:rowOff>3</xdr:rowOff>
              </xdr:to>
            </anchor>
          </commentPr>
        </mc:Choice>
        <mc:Fallback/>
      </mc:AlternateContent>
    </comment>
    <comment ref="F9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974</xdr:row>
                <xdr:rowOff>7</xdr:rowOff>
              </xdr:from>
              <xdr:to>
                <xdr:col>7</xdr:col>
                <xdr:colOff>50</xdr:colOff>
                <xdr:row>977</xdr:row>
                <xdr:rowOff>3</xdr:rowOff>
              </xdr:to>
            </anchor>
          </commentPr>
        </mc:Choice>
        <mc:Fallback/>
      </mc:AlternateContent>
    </comment>
    <comment ref="F9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975</xdr:row>
                <xdr:rowOff>7</xdr:rowOff>
              </xdr:from>
              <xdr:to>
                <xdr:col>7</xdr:col>
                <xdr:colOff>50</xdr:colOff>
                <xdr:row>978</xdr:row>
                <xdr:rowOff>3</xdr:rowOff>
              </xdr:to>
            </anchor>
          </commentPr>
        </mc:Choice>
        <mc:Fallback/>
      </mc:AlternateContent>
    </comment>
    <comment ref="F9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976</xdr:row>
                <xdr:rowOff>7</xdr:rowOff>
              </xdr:from>
              <xdr:to>
                <xdr:col>7</xdr:col>
                <xdr:colOff>50</xdr:colOff>
                <xdr:row>979</xdr:row>
                <xdr:rowOff>3</xdr:rowOff>
              </xdr:to>
            </anchor>
          </commentPr>
        </mc:Choice>
        <mc:Fallback/>
      </mc:AlternateContent>
    </comment>
    <comment ref="F9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977</xdr:row>
                <xdr:rowOff>7</xdr:rowOff>
              </xdr:from>
              <xdr:to>
                <xdr:col>7</xdr:col>
                <xdr:colOff>50</xdr:colOff>
                <xdr:row>980</xdr:row>
                <xdr:rowOff>3</xdr:rowOff>
              </xdr:to>
            </anchor>
          </commentPr>
        </mc:Choice>
        <mc:Fallback/>
      </mc:AlternateContent>
    </comment>
    <comment ref="F9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978</xdr:row>
                <xdr:rowOff>7</xdr:rowOff>
              </xdr:from>
              <xdr:to>
                <xdr:col>7</xdr:col>
                <xdr:colOff>50</xdr:colOff>
                <xdr:row>981</xdr:row>
                <xdr:rowOff>3</xdr:rowOff>
              </xdr:to>
            </anchor>
          </commentPr>
        </mc:Choice>
        <mc:Fallback/>
      </mc:AlternateContent>
    </comment>
    <comment ref="F9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979</xdr:row>
                <xdr:rowOff>7</xdr:rowOff>
              </xdr:from>
              <xdr:to>
                <xdr:col>7</xdr:col>
                <xdr:colOff>50</xdr:colOff>
                <xdr:row>982</xdr:row>
                <xdr:rowOff>3</xdr:rowOff>
              </xdr:to>
            </anchor>
          </commentPr>
        </mc:Choice>
        <mc:Fallback/>
      </mc:AlternateContent>
    </comment>
    <comment ref="F9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980</xdr:row>
                <xdr:rowOff>7</xdr:rowOff>
              </xdr:from>
              <xdr:to>
                <xdr:col>7</xdr:col>
                <xdr:colOff>50</xdr:colOff>
                <xdr:row>983</xdr:row>
                <xdr:rowOff>3</xdr:rowOff>
              </xdr:to>
            </anchor>
          </commentPr>
        </mc:Choice>
        <mc:Fallback/>
      </mc:AlternateContent>
    </comment>
    <comment ref="F9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981</xdr:row>
                <xdr:rowOff>7</xdr:rowOff>
              </xdr:from>
              <xdr:to>
                <xdr:col>7</xdr:col>
                <xdr:colOff>50</xdr:colOff>
                <xdr:row>984</xdr:row>
                <xdr:rowOff>3</xdr:rowOff>
              </xdr:to>
            </anchor>
          </commentPr>
        </mc:Choice>
        <mc:Fallback/>
      </mc:AlternateContent>
    </comment>
    <comment ref="F9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982</xdr:row>
                <xdr:rowOff>7</xdr:rowOff>
              </xdr:from>
              <xdr:to>
                <xdr:col>7</xdr:col>
                <xdr:colOff>50</xdr:colOff>
                <xdr:row>985</xdr:row>
                <xdr:rowOff>3</xdr:rowOff>
              </xdr:to>
            </anchor>
          </commentPr>
        </mc:Choice>
        <mc:Fallback/>
      </mc:AlternateContent>
    </comment>
    <comment ref="F9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983</xdr:row>
                <xdr:rowOff>7</xdr:rowOff>
              </xdr:from>
              <xdr:to>
                <xdr:col>7</xdr:col>
                <xdr:colOff>50</xdr:colOff>
                <xdr:row>986</xdr:row>
                <xdr:rowOff>3</xdr:rowOff>
              </xdr:to>
            </anchor>
          </commentPr>
        </mc:Choice>
        <mc:Fallback/>
      </mc:AlternateContent>
    </comment>
    <comment ref="F9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984</xdr:row>
                <xdr:rowOff>7</xdr:rowOff>
              </xdr:from>
              <xdr:to>
                <xdr:col>7</xdr:col>
                <xdr:colOff>50</xdr:colOff>
                <xdr:row>987</xdr:row>
                <xdr:rowOff>3</xdr:rowOff>
              </xdr:to>
            </anchor>
          </commentPr>
        </mc:Choice>
        <mc:Fallback/>
      </mc:AlternateContent>
    </comment>
    <comment ref="F9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985</xdr:row>
                <xdr:rowOff>7</xdr:rowOff>
              </xdr:from>
              <xdr:to>
                <xdr:col>7</xdr:col>
                <xdr:colOff>50</xdr:colOff>
                <xdr:row>988</xdr:row>
                <xdr:rowOff>3</xdr:rowOff>
              </xdr:to>
            </anchor>
          </commentPr>
        </mc:Choice>
        <mc:Fallback/>
      </mc:AlternateContent>
    </comment>
    <comment ref="F9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986</xdr:row>
                <xdr:rowOff>7</xdr:rowOff>
              </xdr:from>
              <xdr:to>
                <xdr:col>7</xdr:col>
                <xdr:colOff>50</xdr:colOff>
                <xdr:row>989</xdr:row>
                <xdr:rowOff>3</xdr:rowOff>
              </xdr:to>
            </anchor>
          </commentPr>
        </mc:Choice>
        <mc:Fallback/>
      </mc:AlternateContent>
    </comment>
    <comment ref="F9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987</xdr:row>
                <xdr:rowOff>7</xdr:rowOff>
              </xdr:from>
              <xdr:to>
                <xdr:col>7</xdr:col>
                <xdr:colOff>50</xdr:colOff>
                <xdr:row>990</xdr:row>
                <xdr:rowOff>3</xdr:rowOff>
              </xdr:to>
            </anchor>
          </commentPr>
        </mc:Choice>
        <mc:Fallback/>
      </mc:AlternateContent>
    </comment>
    <comment ref="F9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988</xdr:row>
                <xdr:rowOff>7</xdr:rowOff>
              </xdr:from>
              <xdr:to>
                <xdr:col>7</xdr:col>
                <xdr:colOff>50</xdr:colOff>
                <xdr:row>991</xdr:row>
                <xdr:rowOff>3</xdr:rowOff>
              </xdr:to>
            </anchor>
          </commentPr>
        </mc:Choice>
        <mc:Fallback/>
      </mc:AlternateContent>
    </comment>
    <comment ref="F9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989</xdr:row>
                <xdr:rowOff>7</xdr:rowOff>
              </xdr:from>
              <xdr:to>
                <xdr:col>7</xdr:col>
                <xdr:colOff>50</xdr:colOff>
                <xdr:row>992</xdr:row>
                <xdr:rowOff>3</xdr:rowOff>
              </xdr:to>
            </anchor>
          </commentPr>
        </mc:Choice>
        <mc:Fallback/>
      </mc:AlternateContent>
    </comment>
    <comment ref="F9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990</xdr:row>
                <xdr:rowOff>7</xdr:rowOff>
              </xdr:from>
              <xdr:to>
                <xdr:col>7</xdr:col>
                <xdr:colOff>50</xdr:colOff>
                <xdr:row>993</xdr:row>
                <xdr:rowOff>3</xdr:rowOff>
              </xdr:to>
            </anchor>
          </commentPr>
        </mc:Choice>
        <mc:Fallback/>
      </mc:AlternateContent>
    </comment>
    <comment ref="F9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991</xdr:row>
                <xdr:rowOff>7</xdr:rowOff>
              </xdr:from>
              <xdr:to>
                <xdr:col>7</xdr:col>
                <xdr:colOff>50</xdr:colOff>
                <xdr:row>994</xdr:row>
                <xdr:rowOff>3</xdr:rowOff>
              </xdr:to>
            </anchor>
          </commentPr>
        </mc:Choice>
        <mc:Fallback/>
      </mc:AlternateContent>
    </comment>
    <comment ref="F9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992</xdr:row>
                <xdr:rowOff>7</xdr:rowOff>
              </xdr:from>
              <xdr:to>
                <xdr:col>7</xdr:col>
                <xdr:colOff>50</xdr:colOff>
                <xdr:row>995</xdr:row>
                <xdr:rowOff>3</xdr:rowOff>
              </xdr:to>
            </anchor>
          </commentPr>
        </mc:Choice>
        <mc:Fallback/>
      </mc:AlternateContent>
    </comment>
    <comment ref="F9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993</xdr:row>
                <xdr:rowOff>7</xdr:rowOff>
              </xdr:from>
              <xdr:to>
                <xdr:col>7</xdr:col>
                <xdr:colOff>50</xdr:colOff>
                <xdr:row>996</xdr:row>
                <xdr:rowOff>3</xdr:rowOff>
              </xdr:to>
            </anchor>
          </commentPr>
        </mc:Choice>
        <mc:Fallback/>
      </mc:AlternateContent>
    </comment>
    <comment ref="F9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994</xdr:row>
                <xdr:rowOff>7</xdr:rowOff>
              </xdr:from>
              <xdr:to>
                <xdr:col>7</xdr:col>
                <xdr:colOff>50</xdr:colOff>
                <xdr:row>997</xdr:row>
                <xdr:rowOff>3</xdr:rowOff>
              </xdr:to>
            </anchor>
          </commentPr>
        </mc:Choice>
        <mc:Fallback/>
      </mc:AlternateContent>
    </comment>
    <comment ref="F9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995</xdr:row>
                <xdr:rowOff>7</xdr:rowOff>
              </xdr:from>
              <xdr:to>
                <xdr:col>7</xdr:col>
                <xdr:colOff>50</xdr:colOff>
                <xdr:row>998</xdr:row>
                <xdr:rowOff>3</xdr:rowOff>
              </xdr:to>
            </anchor>
          </commentPr>
        </mc:Choice>
        <mc:Fallback/>
      </mc:AlternateContent>
    </comment>
    <comment ref="F9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996</xdr:row>
                <xdr:rowOff>7</xdr:rowOff>
              </xdr:from>
              <xdr:to>
                <xdr:col>7</xdr:col>
                <xdr:colOff>50</xdr:colOff>
                <xdr:row>999</xdr:row>
                <xdr:rowOff>3</xdr:rowOff>
              </xdr:to>
            </anchor>
          </commentPr>
        </mc:Choice>
        <mc:Fallback/>
      </mc:AlternateContent>
    </comment>
    <comment ref="F9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997</xdr:row>
                <xdr:rowOff>7</xdr:rowOff>
              </xdr:from>
              <xdr:to>
                <xdr:col>7</xdr:col>
                <xdr:colOff>50</xdr:colOff>
                <xdr:row>1000</xdr:row>
                <xdr:rowOff>3</xdr:rowOff>
              </xdr:to>
            </anchor>
          </commentPr>
        </mc:Choice>
        <mc:Fallback/>
      </mc:AlternateContent>
    </comment>
    <comment ref="F10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998</xdr:row>
                <xdr:rowOff>7</xdr:rowOff>
              </xdr:from>
              <xdr:to>
                <xdr:col>7</xdr:col>
                <xdr:colOff>50</xdr:colOff>
                <xdr:row>1001</xdr:row>
                <xdr:rowOff>3</xdr:rowOff>
              </xdr:to>
            </anchor>
          </commentPr>
        </mc:Choice>
        <mc:Fallback/>
      </mc:AlternateContent>
    </comment>
    <comment ref="F10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999</xdr:row>
                <xdr:rowOff>7</xdr:rowOff>
              </xdr:from>
              <xdr:to>
                <xdr:col>7</xdr:col>
                <xdr:colOff>50</xdr:colOff>
                <xdr:row>1002</xdr:row>
                <xdr:rowOff>3</xdr:rowOff>
              </xdr:to>
            </anchor>
          </commentPr>
        </mc:Choice>
        <mc:Fallback/>
      </mc:AlternateContent>
    </comment>
    <comment ref="F10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1000</xdr:row>
                <xdr:rowOff>7</xdr:rowOff>
              </xdr:from>
              <xdr:to>
                <xdr:col>7</xdr:col>
                <xdr:colOff>50</xdr:colOff>
                <xdr:row>1003</xdr:row>
                <xdr:rowOff>3</xdr:rowOff>
              </xdr:to>
            </anchor>
          </commentPr>
        </mc:Choice>
        <mc:Fallback/>
      </mc:AlternateContent>
    </comment>
    <comment ref="F10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1001</xdr:row>
                <xdr:rowOff>7</xdr:rowOff>
              </xdr:from>
              <xdr:to>
                <xdr:col>7</xdr:col>
                <xdr:colOff>50</xdr:colOff>
                <xdr:row>1004</xdr:row>
                <xdr:rowOff>3</xdr:rowOff>
              </xdr:to>
            </anchor>
          </commentPr>
        </mc:Choice>
        <mc:Fallback/>
      </mc:AlternateContent>
    </comment>
    <comment ref="F10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1002</xdr:row>
                <xdr:rowOff>7</xdr:rowOff>
              </xdr:from>
              <xdr:to>
                <xdr:col>7</xdr:col>
                <xdr:colOff>50</xdr:colOff>
                <xdr:row>1005</xdr:row>
                <xdr:rowOff>3</xdr:rowOff>
              </xdr:to>
            </anchor>
          </commentPr>
        </mc:Choice>
        <mc:Fallback/>
      </mc:AlternateContent>
    </comment>
    <comment ref="F10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1003</xdr:row>
                <xdr:rowOff>7</xdr:rowOff>
              </xdr:from>
              <xdr:to>
                <xdr:col>7</xdr:col>
                <xdr:colOff>50</xdr:colOff>
                <xdr:row>1006</xdr:row>
                <xdr:rowOff>3</xdr:rowOff>
              </xdr:to>
            </anchor>
          </commentPr>
        </mc:Choice>
        <mc:Fallback/>
      </mc:AlternateContent>
    </comment>
    <comment ref="F10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1004</xdr:row>
                <xdr:rowOff>7</xdr:rowOff>
              </xdr:from>
              <xdr:to>
                <xdr:col>7</xdr:col>
                <xdr:colOff>50</xdr:colOff>
                <xdr:row>1007</xdr:row>
                <xdr:rowOff>3</xdr:rowOff>
              </xdr:to>
            </anchor>
          </commentPr>
        </mc:Choice>
        <mc:Fallback/>
      </mc:AlternateContent>
    </comment>
    <comment ref="F10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1005</xdr:row>
                <xdr:rowOff>7</xdr:rowOff>
              </xdr:from>
              <xdr:to>
                <xdr:col>7</xdr:col>
                <xdr:colOff>50</xdr:colOff>
                <xdr:row>1008</xdr:row>
                <xdr:rowOff>3</xdr:rowOff>
              </xdr:to>
            </anchor>
          </commentPr>
        </mc:Choice>
        <mc:Fallback/>
      </mc:AlternateContent>
    </comment>
    <comment ref="F10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1006</xdr:row>
                <xdr:rowOff>7</xdr:rowOff>
              </xdr:from>
              <xdr:to>
                <xdr:col>7</xdr:col>
                <xdr:colOff>50</xdr:colOff>
                <xdr:row>1009</xdr:row>
                <xdr:rowOff>3</xdr:rowOff>
              </xdr:to>
            </anchor>
          </commentPr>
        </mc:Choice>
        <mc:Fallback/>
      </mc:AlternateContent>
    </comment>
    <comment ref="F10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1007</xdr:row>
                <xdr:rowOff>7</xdr:rowOff>
              </xdr:from>
              <xdr:to>
                <xdr:col>7</xdr:col>
                <xdr:colOff>50</xdr:colOff>
                <xdr:row>1010</xdr:row>
                <xdr:rowOff>3</xdr:rowOff>
              </xdr:to>
            </anchor>
          </commentPr>
        </mc:Choice>
        <mc:Fallback/>
      </mc:AlternateContent>
    </comment>
    <comment ref="F10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1008</xdr:row>
                <xdr:rowOff>7</xdr:rowOff>
              </xdr:from>
              <xdr:to>
                <xdr:col>7</xdr:col>
                <xdr:colOff>50</xdr:colOff>
                <xdr:row>1011</xdr:row>
                <xdr:rowOff>3</xdr:rowOff>
              </xdr:to>
            </anchor>
          </commentPr>
        </mc:Choice>
        <mc:Fallback/>
      </mc:AlternateContent>
    </comment>
    <comment ref="F10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1009</xdr:row>
                <xdr:rowOff>7</xdr:rowOff>
              </xdr:from>
              <xdr:to>
                <xdr:col>7</xdr:col>
                <xdr:colOff>50</xdr:colOff>
                <xdr:row>1012</xdr:row>
                <xdr:rowOff>3</xdr:rowOff>
              </xdr:to>
            </anchor>
          </commentPr>
        </mc:Choice>
        <mc:Fallback/>
      </mc:AlternateContent>
    </comment>
    <comment ref="F10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1010</xdr:row>
                <xdr:rowOff>7</xdr:rowOff>
              </xdr:from>
              <xdr:to>
                <xdr:col>7</xdr:col>
                <xdr:colOff>50</xdr:colOff>
                <xdr:row>1013</xdr:row>
                <xdr:rowOff>3</xdr:rowOff>
              </xdr:to>
            </anchor>
          </commentPr>
        </mc:Choice>
        <mc:Fallback/>
      </mc:AlternateContent>
    </comment>
    <comment ref="F10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1011</xdr:row>
                <xdr:rowOff>7</xdr:rowOff>
              </xdr:from>
              <xdr:to>
                <xdr:col>7</xdr:col>
                <xdr:colOff>50</xdr:colOff>
                <xdr:row>1014</xdr:row>
                <xdr:rowOff>3</xdr:rowOff>
              </xdr:to>
            </anchor>
          </commentPr>
        </mc:Choice>
        <mc:Fallback/>
      </mc:AlternateContent>
    </comment>
    <comment ref="F10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1012</xdr:row>
                <xdr:rowOff>7</xdr:rowOff>
              </xdr:from>
              <xdr:to>
                <xdr:col>7</xdr:col>
                <xdr:colOff>50</xdr:colOff>
                <xdr:row>1015</xdr:row>
                <xdr:rowOff>3</xdr:rowOff>
              </xdr:to>
            </anchor>
          </commentPr>
        </mc:Choice>
        <mc:Fallback/>
      </mc:AlternateContent>
    </comment>
    <comment ref="F10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1013</xdr:row>
                <xdr:rowOff>7</xdr:rowOff>
              </xdr:from>
              <xdr:to>
                <xdr:col>7</xdr:col>
                <xdr:colOff>50</xdr:colOff>
                <xdr:row>1016</xdr:row>
                <xdr:rowOff>3</xdr:rowOff>
              </xdr:to>
            </anchor>
          </commentPr>
        </mc:Choice>
        <mc:Fallback/>
      </mc:AlternateContent>
    </comment>
    <comment ref="F10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1014</xdr:row>
                <xdr:rowOff>7</xdr:rowOff>
              </xdr:from>
              <xdr:to>
                <xdr:col>7</xdr:col>
                <xdr:colOff>50</xdr:colOff>
                <xdr:row>1017</xdr:row>
                <xdr:rowOff>3</xdr:rowOff>
              </xdr:to>
            </anchor>
          </commentPr>
        </mc:Choice>
        <mc:Fallback/>
      </mc:AlternateContent>
    </comment>
    <comment ref="F10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1015</xdr:row>
                <xdr:rowOff>7</xdr:rowOff>
              </xdr:from>
              <xdr:to>
                <xdr:col>7</xdr:col>
                <xdr:colOff>50</xdr:colOff>
                <xdr:row>1018</xdr:row>
                <xdr:rowOff>3</xdr:rowOff>
              </xdr:to>
            </anchor>
          </commentPr>
        </mc:Choice>
        <mc:Fallback/>
      </mc:AlternateContent>
    </comment>
    <comment ref="F10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1016</xdr:row>
                <xdr:rowOff>7</xdr:rowOff>
              </xdr:from>
              <xdr:to>
                <xdr:col>7</xdr:col>
                <xdr:colOff>50</xdr:colOff>
                <xdr:row>1019</xdr:row>
                <xdr:rowOff>3</xdr:rowOff>
              </xdr:to>
            </anchor>
          </commentPr>
        </mc:Choice>
        <mc:Fallback/>
      </mc:AlternateContent>
    </comment>
    <comment ref="F10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1017</xdr:row>
                <xdr:rowOff>7</xdr:rowOff>
              </xdr:from>
              <xdr:to>
                <xdr:col>7</xdr:col>
                <xdr:colOff>50</xdr:colOff>
                <xdr:row>1020</xdr:row>
                <xdr:rowOff>3</xdr:rowOff>
              </xdr:to>
            </anchor>
          </commentPr>
        </mc:Choice>
        <mc:Fallback/>
      </mc:AlternateContent>
    </comment>
    <comment ref="F10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1018</xdr:row>
                <xdr:rowOff>7</xdr:rowOff>
              </xdr:from>
              <xdr:to>
                <xdr:col>7</xdr:col>
                <xdr:colOff>50</xdr:colOff>
                <xdr:row>1021</xdr:row>
                <xdr:rowOff>3</xdr:rowOff>
              </xdr:to>
            </anchor>
          </commentPr>
        </mc:Choice>
        <mc:Fallback/>
      </mc:AlternateContent>
    </comment>
    <comment ref="F10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1019</xdr:row>
                <xdr:rowOff>7</xdr:rowOff>
              </xdr:from>
              <xdr:to>
                <xdr:col>7</xdr:col>
                <xdr:colOff>50</xdr:colOff>
                <xdr:row>1022</xdr:row>
                <xdr:rowOff>3</xdr:rowOff>
              </xdr:to>
            </anchor>
          </commentPr>
        </mc:Choice>
        <mc:Fallback/>
      </mc:AlternateContent>
    </comment>
    <comment ref="F10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1020</xdr:row>
                <xdr:rowOff>7</xdr:rowOff>
              </xdr:from>
              <xdr:to>
                <xdr:col>7</xdr:col>
                <xdr:colOff>50</xdr:colOff>
                <xdr:row>1023</xdr:row>
                <xdr:rowOff>3</xdr:rowOff>
              </xdr:to>
            </anchor>
          </commentPr>
        </mc:Choice>
        <mc:Fallback/>
      </mc:AlternateContent>
    </comment>
    <comment ref="F10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1021</xdr:row>
                <xdr:rowOff>7</xdr:rowOff>
              </xdr:from>
              <xdr:to>
                <xdr:col>7</xdr:col>
                <xdr:colOff>50</xdr:colOff>
                <xdr:row>1024</xdr:row>
                <xdr:rowOff>3</xdr:rowOff>
              </xdr:to>
            </anchor>
          </commentPr>
        </mc:Choice>
        <mc:Fallback/>
      </mc:AlternateContent>
    </comment>
    <comment ref="F10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1022</xdr:row>
                <xdr:rowOff>7</xdr:rowOff>
              </xdr:from>
              <xdr:to>
                <xdr:col>7</xdr:col>
                <xdr:colOff>50</xdr:colOff>
                <xdr:row>1025</xdr:row>
                <xdr:rowOff>3</xdr:rowOff>
              </xdr:to>
            </anchor>
          </commentPr>
        </mc:Choice>
        <mc:Fallback/>
      </mc:AlternateContent>
    </comment>
    <comment ref="F10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1023</xdr:row>
                <xdr:rowOff>7</xdr:rowOff>
              </xdr:from>
              <xdr:to>
                <xdr:col>7</xdr:col>
                <xdr:colOff>50</xdr:colOff>
                <xdr:row>1026</xdr:row>
                <xdr:rowOff>3</xdr:rowOff>
              </xdr:to>
            </anchor>
          </commentPr>
        </mc:Choice>
        <mc:Fallback/>
      </mc:AlternateContent>
    </comment>
    <comment ref="F10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1024</xdr:row>
                <xdr:rowOff>7</xdr:rowOff>
              </xdr:from>
              <xdr:to>
                <xdr:col>7</xdr:col>
                <xdr:colOff>50</xdr:colOff>
                <xdr:row>1027</xdr:row>
                <xdr:rowOff>3</xdr:rowOff>
              </xdr:to>
            </anchor>
          </commentPr>
        </mc:Choice>
        <mc:Fallback/>
      </mc:AlternateContent>
    </comment>
    <comment ref="F10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1025</xdr:row>
                <xdr:rowOff>7</xdr:rowOff>
              </xdr:from>
              <xdr:to>
                <xdr:col>7</xdr:col>
                <xdr:colOff>50</xdr:colOff>
                <xdr:row>1028</xdr:row>
                <xdr:rowOff>3</xdr:rowOff>
              </xdr:to>
            </anchor>
          </commentPr>
        </mc:Choice>
        <mc:Fallback/>
      </mc:AlternateContent>
    </comment>
    <comment ref="F10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1026</xdr:row>
                <xdr:rowOff>7</xdr:rowOff>
              </xdr:from>
              <xdr:to>
                <xdr:col>7</xdr:col>
                <xdr:colOff>50</xdr:colOff>
                <xdr:row>1029</xdr:row>
                <xdr:rowOff>3</xdr:rowOff>
              </xdr:to>
            </anchor>
          </commentPr>
        </mc:Choice>
        <mc:Fallback/>
      </mc:AlternateContent>
    </comment>
    <comment ref="F10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1027</xdr:row>
                <xdr:rowOff>7</xdr:rowOff>
              </xdr:from>
              <xdr:to>
                <xdr:col>7</xdr:col>
                <xdr:colOff>50</xdr:colOff>
                <xdr:row>1030</xdr:row>
                <xdr:rowOff>3</xdr:rowOff>
              </xdr:to>
            </anchor>
          </commentPr>
        </mc:Choice>
        <mc:Fallback/>
      </mc:AlternateContent>
    </comment>
    <comment ref="F10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1028</xdr:row>
                <xdr:rowOff>7</xdr:rowOff>
              </xdr:from>
              <xdr:to>
                <xdr:col>7</xdr:col>
                <xdr:colOff>50</xdr:colOff>
                <xdr:row>1031</xdr:row>
                <xdr:rowOff>3</xdr:rowOff>
              </xdr:to>
            </anchor>
          </commentPr>
        </mc:Choice>
        <mc:Fallback/>
      </mc:AlternateContent>
    </comment>
    <comment ref="F10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1029</xdr:row>
                <xdr:rowOff>7</xdr:rowOff>
              </xdr:from>
              <xdr:to>
                <xdr:col>7</xdr:col>
                <xdr:colOff>50</xdr:colOff>
                <xdr:row>1032</xdr:row>
                <xdr:rowOff>3</xdr:rowOff>
              </xdr:to>
            </anchor>
          </commentPr>
        </mc:Choice>
        <mc:Fallback/>
      </mc:AlternateContent>
    </comment>
    <comment ref="F10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1030</xdr:row>
                <xdr:rowOff>7</xdr:rowOff>
              </xdr:from>
              <xdr:to>
                <xdr:col>7</xdr:col>
                <xdr:colOff>50</xdr:colOff>
                <xdr:row>1033</xdr:row>
                <xdr:rowOff>3</xdr:rowOff>
              </xdr:to>
            </anchor>
          </commentPr>
        </mc:Choice>
        <mc:Fallback/>
      </mc:AlternateContent>
    </comment>
    <comment ref="F10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1031</xdr:row>
                <xdr:rowOff>7</xdr:rowOff>
              </xdr:from>
              <xdr:to>
                <xdr:col>7</xdr:col>
                <xdr:colOff>50</xdr:colOff>
                <xdr:row>1034</xdr:row>
                <xdr:rowOff>3</xdr:rowOff>
              </xdr:to>
            </anchor>
          </commentPr>
        </mc:Choice>
        <mc:Fallback/>
      </mc:AlternateContent>
    </comment>
    <comment ref="F10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1032</xdr:row>
                <xdr:rowOff>7</xdr:rowOff>
              </xdr:from>
              <xdr:to>
                <xdr:col>7</xdr:col>
                <xdr:colOff>50</xdr:colOff>
                <xdr:row>1035</xdr:row>
                <xdr:rowOff>3</xdr:rowOff>
              </xdr:to>
            </anchor>
          </commentPr>
        </mc:Choice>
        <mc:Fallback/>
      </mc:AlternateContent>
    </comment>
    <comment ref="F10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1033</xdr:row>
                <xdr:rowOff>7</xdr:rowOff>
              </xdr:from>
              <xdr:to>
                <xdr:col>7</xdr:col>
                <xdr:colOff>50</xdr:colOff>
                <xdr:row>1036</xdr:row>
                <xdr:rowOff>3</xdr:rowOff>
              </xdr:to>
            </anchor>
          </commentPr>
        </mc:Choice>
        <mc:Fallback/>
      </mc:AlternateContent>
    </comment>
    <comment ref="F10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1034</xdr:row>
                <xdr:rowOff>7</xdr:rowOff>
              </xdr:from>
              <xdr:to>
                <xdr:col>7</xdr:col>
                <xdr:colOff>50</xdr:colOff>
                <xdr:row>1037</xdr:row>
                <xdr:rowOff>3</xdr:rowOff>
              </xdr:to>
            </anchor>
          </commentPr>
        </mc:Choice>
        <mc:Fallback/>
      </mc:AlternateContent>
    </comment>
    <comment ref="F10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1035</xdr:row>
                <xdr:rowOff>7</xdr:rowOff>
              </xdr:from>
              <xdr:to>
                <xdr:col>7</xdr:col>
                <xdr:colOff>50</xdr:colOff>
                <xdr:row>1038</xdr:row>
                <xdr:rowOff>3</xdr:rowOff>
              </xdr:to>
            </anchor>
          </commentPr>
        </mc:Choice>
        <mc:Fallback/>
      </mc:AlternateContent>
    </comment>
    <comment ref="F10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1036</xdr:row>
                <xdr:rowOff>7</xdr:rowOff>
              </xdr:from>
              <xdr:to>
                <xdr:col>7</xdr:col>
                <xdr:colOff>50</xdr:colOff>
                <xdr:row>1039</xdr:row>
                <xdr:rowOff>3</xdr:rowOff>
              </xdr:to>
            </anchor>
          </commentPr>
        </mc:Choice>
        <mc:Fallback/>
      </mc:AlternateContent>
    </comment>
    <comment ref="F10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1037</xdr:row>
                <xdr:rowOff>7</xdr:rowOff>
              </xdr:from>
              <xdr:to>
                <xdr:col>7</xdr:col>
                <xdr:colOff>50</xdr:colOff>
                <xdr:row>1040</xdr:row>
                <xdr:rowOff>3</xdr:rowOff>
              </xdr:to>
            </anchor>
          </commentPr>
        </mc:Choice>
        <mc:Fallback/>
      </mc:AlternateContent>
    </comment>
    <comment ref="F10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1038</xdr:row>
                <xdr:rowOff>7</xdr:rowOff>
              </xdr:from>
              <xdr:to>
                <xdr:col>7</xdr:col>
                <xdr:colOff>50</xdr:colOff>
                <xdr:row>1041</xdr:row>
                <xdr:rowOff>3</xdr:rowOff>
              </xdr:to>
            </anchor>
          </commentPr>
        </mc:Choice>
        <mc:Fallback/>
      </mc:AlternateContent>
    </comment>
    <comment ref="F10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1039</xdr:row>
                <xdr:rowOff>7</xdr:rowOff>
              </xdr:from>
              <xdr:to>
                <xdr:col>7</xdr:col>
                <xdr:colOff>50</xdr:colOff>
                <xdr:row>1042</xdr:row>
                <xdr:rowOff>3</xdr:rowOff>
              </xdr:to>
            </anchor>
          </commentPr>
        </mc:Choice>
        <mc:Fallback/>
      </mc:AlternateContent>
    </comment>
    <comment ref="F10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1040</xdr:row>
                <xdr:rowOff>7</xdr:rowOff>
              </xdr:from>
              <xdr:to>
                <xdr:col>7</xdr:col>
                <xdr:colOff>50</xdr:colOff>
                <xdr:row>1043</xdr:row>
                <xdr:rowOff>3</xdr:rowOff>
              </xdr:to>
            </anchor>
          </commentPr>
        </mc:Choice>
        <mc:Fallback/>
      </mc:AlternateContent>
    </comment>
    <comment ref="F10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1041</xdr:row>
                <xdr:rowOff>7</xdr:rowOff>
              </xdr:from>
              <xdr:to>
                <xdr:col>7</xdr:col>
                <xdr:colOff>50</xdr:colOff>
                <xdr:row>1044</xdr:row>
                <xdr:rowOff>3</xdr:rowOff>
              </xdr:to>
            </anchor>
          </commentPr>
        </mc:Choice>
        <mc:Fallback/>
      </mc:AlternateContent>
    </comment>
    <comment ref="F10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1042</xdr:row>
                <xdr:rowOff>7</xdr:rowOff>
              </xdr:from>
              <xdr:to>
                <xdr:col>7</xdr:col>
                <xdr:colOff>50</xdr:colOff>
                <xdr:row>1045</xdr:row>
                <xdr:rowOff>3</xdr:rowOff>
              </xdr:to>
            </anchor>
          </commentPr>
        </mc:Choice>
        <mc:Fallback/>
      </mc:AlternateContent>
    </comment>
    <comment ref="F10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1043</xdr:row>
                <xdr:rowOff>7</xdr:rowOff>
              </xdr:from>
              <xdr:to>
                <xdr:col>7</xdr:col>
                <xdr:colOff>50</xdr:colOff>
                <xdr:row>1046</xdr:row>
                <xdr:rowOff>3</xdr:rowOff>
              </xdr:to>
            </anchor>
          </commentPr>
        </mc:Choice>
        <mc:Fallback/>
      </mc:AlternateContent>
    </comment>
    <comment ref="F10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1044</xdr:row>
                <xdr:rowOff>7</xdr:rowOff>
              </xdr:from>
              <xdr:to>
                <xdr:col>7</xdr:col>
                <xdr:colOff>50</xdr:colOff>
                <xdr:row>1047</xdr:row>
                <xdr:rowOff>3</xdr:rowOff>
              </xdr:to>
            </anchor>
          </commentPr>
        </mc:Choice>
        <mc:Fallback/>
      </mc:AlternateContent>
    </comment>
    <comment ref="F10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1045</xdr:row>
                <xdr:rowOff>7</xdr:rowOff>
              </xdr:from>
              <xdr:to>
                <xdr:col>7</xdr:col>
                <xdr:colOff>50</xdr:colOff>
                <xdr:row>1048</xdr:row>
                <xdr:rowOff>3</xdr:rowOff>
              </xdr:to>
            </anchor>
          </commentPr>
        </mc:Choice>
        <mc:Fallback/>
      </mc:AlternateContent>
    </comment>
    <comment ref="F10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1046</xdr:row>
                <xdr:rowOff>7</xdr:rowOff>
              </xdr:from>
              <xdr:to>
                <xdr:col>7</xdr:col>
                <xdr:colOff>50</xdr:colOff>
                <xdr:row>1049</xdr:row>
                <xdr:rowOff>3</xdr:rowOff>
              </xdr:to>
            </anchor>
          </commentPr>
        </mc:Choice>
        <mc:Fallback/>
      </mc:AlternateContent>
    </comment>
    <comment ref="F10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1047</xdr:row>
                <xdr:rowOff>7</xdr:rowOff>
              </xdr:from>
              <xdr:to>
                <xdr:col>7</xdr:col>
                <xdr:colOff>50</xdr:colOff>
                <xdr:row>1050</xdr:row>
                <xdr:rowOff>3</xdr:rowOff>
              </xdr:to>
            </anchor>
          </commentPr>
        </mc:Choice>
        <mc:Fallback/>
      </mc:AlternateContent>
    </comment>
    <comment ref="F10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1048</xdr:row>
                <xdr:rowOff>7</xdr:rowOff>
              </xdr:from>
              <xdr:to>
                <xdr:col>7</xdr:col>
                <xdr:colOff>50</xdr:colOff>
                <xdr:row>1051</xdr:row>
                <xdr:rowOff>3</xdr:rowOff>
              </xdr:to>
            </anchor>
          </commentPr>
        </mc:Choice>
        <mc:Fallback/>
      </mc:AlternateContent>
    </comment>
    <comment ref="F10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1049</xdr:row>
                <xdr:rowOff>7</xdr:rowOff>
              </xdr:from>
              <xdr:to>
                <xdr:col>7</xdr:col>
                <xdr:colOff>50</xdr:colOff>
                <xdr:row>1052</xdr:row>
                <xdr:rowOff>3</xdr:rowOff>
              </xdr:to>
            </anchor>
          </commentPr>
        </mc:Choice>
        <mc:Fallback/>
      </mc:AlternateContent>
    </comment>
    <comment ref="F10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1050</xdr:row>
                <xdr:rowOff>7</xdr:rowOff>
              </xdr:from>
              <xdr:to>
                <xdr:col>7</xdr:col>
                <xdr:colOff>50</xdr:colOff>
                <xdr:row>1053</xdr:row>
                <xdr:rowOff>3</xdr:rowOff>
              </xdr:to>
            </anchor>
          </commentPr>
        </mc:Choice>
        <mc:Fallback/>
      </mc:AlternateContent>
    </comment>
    <comment ref="F10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1051</xdr:row>
                <xdr:rowOff>7</xdr:rowOff>
              </xdr:from>
              <xdr:to>
                <xdr:col>7</xdr:col>
                <xdr:colOff>50</xdr:colOff>
                <xdr:row>1054</xdr:row>
                <xdr:rowOff>3</xdr:rowOff>
              </xdr:to>
            </anchor>
          </commentPr>
        </mc:Choice>
        <mc:Fallback/>
      </mc:AlternateContent>
    </comment>
    <comment ref="F10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1052</xdr:row>
                <xdr:rowOff>7</xdr:rowOff>
              </xdr:from>
              <xdr:to>
                <xdr:col>7</xdr:col>
                <xdr:colOff>50</xdr:colOff>
                <xdr:row>1055</xdr:row>
                <xdr:rowOff>3</xdr:rowOff>
              </xdr:to>
            </anchor>
          </commentPr>
        </mc:Choice>
        <mc:Fallback/>
      </mc:AlternateContent>
    </comment>
    <comment ref="F10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1053</xdr:row>
                <xdr:rowOff>7</xdr:rowOff>
              </xdr:from>
              <xdr:to>
                <xdr:col>7</xdr:col>
                <xdr:colOff>50</xdr:colOff>
                <xdr:row>1056</xdr:row>
                <xdr:rowOff>3</xdr:rowOff>
              </xdr:to>
            </anchor>
          </commentPr>
        </mc:Choice>
        <mc:Fallback/>
      </mc:AlternateContent>
    </comment>
    <comment ref="F10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1054</xdr:row>
                <xdr:rowOff>7</xdr:rowOff>
              </xdr:from>
              <xdr:to>
                <xdr:col>7</xdr:col>
                <xdr:colOff>50</xdr:colOff>
                <xdr:row>1057</xdr:row>
                <xdr:rowOff>3</xdr:rowOff>
              </xdr:to>
            </anchor>
          </commentPr>
        </mc:Choice>
        <mc:Fallback/>
      </mc:AlternateContent>
    </comment>
    <comment ref="F10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1055</xdr:row>
                <xdr:rowOff>7</xdr:rowOff>
              </xdr:from>
              <xdr:to>
                <xdr:col>7</xdr:col>
                <xdr:colOff>50</xdr:colOff>
                <xdr:row>1058</xdr:row>
                <xdr:rowOff>3</xdr:rowOff>
              </xdr:to>
            </anchor>
          </commentPr>
        </mc:Choice>
        <mc:Fallback/>
      </mc:AlternateContent>
    </comment>
    <comment ref="F10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1056</xdr:row>
                <xdr:rowOff>7</xdr:rowOff>
              </xdr:from>
              <xdr:to>
                <xdr:col>7</xdr:col>
                <xdr:colOff>50</xdr:colOff>
                <xdr:row>1059</xdr:row>
                <xdr:rowOff>3</xdr:rowOff>
              </xdr:to>
            </anchor>
          </commentPr>
        </mc:Choice>
        <mc:Fallback/>
      </mc:AlternateContent>
    </comment>
    <comment ref="F10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1057</xdr:row>
                <xdr:rowOff>7</xdr:rowOff>
              </xdr:from>
              <xdr:to>
                <xdr:col>7</xdr:col>
                <xdr:colOff>50</xdr:colOff>
                <xdr:row>1060</xdr:row>
                <xdr:rowOff>3</xdr:rowOff>
              </xdr:to>
            </anchor>
          </commentPr>
        </mc:Choice>
        <mc:Fallback/>
      </mc:AlternateContent>
    </comment>
    <comment ref="F10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1058</xdr:row>
                <xdr:rowOff>7</xdr:rowOff>
              </xdr:from>
              <xdr:to>
                <xdr:col>7</xdr:col>
                <xdr:colOff>50</xdr:colOff>
                <xdr:row>1061</xdr:row>
                <xdr:rowOff>3</xdr:rowOff>
              </xdr:to>
            </anchor>
          </commentPr>
        </mc:Choice>
        <mc:Fallback/>
      </mc:AlternateContent>
    </comment>
    <comment ref="F10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1059</xdr:row>
                <xdr:rowOff>7</xdr:rowOff>
              </xdr:from>
              <xdr:to>
                <xdr:col>7</xdr:col>
                <xdr:colOff>50</xdr:colOff>
                <xdr:row>1062</xdr:row>
                <xdr:rowOff>3</xdr:rowOff>
              </xdr:to>
            </anchor>
          </commentPr>
        </mc:Choice>
        <mc:Fallback/>
      </mc:AlternateContent>
    </comment>
    <comment ref="F10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1060</xdr:row>
                <xdr:rowOff>7</xdr:rowOff>
              </xdr:from>
              <xdr:to>
                <xdr:col>7</xdr:col>
                <xdr:colOff>50</xdr:colOff>
                <xdr:row>1063</xdr:row>
                <xdr:rowOff>3</xdr:rowOff>
              </xdr:to>
            </anchor>
          </commentPr>
        </mc:Choice>
        <mc:Fallback/>
      </mc:AlternateContent>
    </comment>
    <comment ref="F10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1061</xdr:row>
                <xdr:rowOff>7</xdr:rowOff>
              </xdr:from>
              <xdr:to>
                <xdr:col>7</xdr:col>
                <xdr:colOff>50</xdr:colOff>
                <xdr:row>1064</xdr:row>
                <xdr:rowOff>3</xdr:rowOff>
              </xdr:to>
            </anchor>
          </commentPr>
        </mc:Choice>
        <mc:Fallback/>
      </mc:AlternateContent>
    </comment>
    <comment ref="F10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1062</xdr:row>
                <xdr:rowOff>7</xdr:rowOff>
              </xdr:from>
              <xdr:to>
                <xdr:col>7</xdr:col>
                <xdr:colOff>50</xdr:colOff>
                <xdr:row>1065</xdr:row>
                <xdr:rowOff>3</xdr:rowOff>
              </xdr:to>
            </anchor>
          </commentPr>
        </mc:Choice>
        <mc:Fallback/>
      </mc:AlternateContent>
    </comment>
    <comment ref="F10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1063</xdr:row>
                <xdr:rowOff>7</xdr:rowOff>
              </xdr:from>
              <xdr:to>
                <xdr:col>7</xdr:col>
                <xdr:colOff>50</xdr:colOff>
                <xdr:row>1066</xdr:row>
                <xdr:rowOff>3</xdr:rowOff>
              </xdr:to>
            </anchor>
          </commentPr>
        </mc:Choice>
        <mc:Fallback/>
      </mc:AlternateContent>
    </comment>
    <comment ref="F10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1064</xdr:row>
                <xdr:rowOff>7</xdr:rowOff>
              </xdr:from>
              <xdr:to>
                <xdr:col>7</xdr:col>
                <xdr:colOff>50</xdr:colOff>
                <xdr:row>1067</xdr:row>
                <xdr:rowOff>3</xdr:rowOff>
              </xdr:to>
            </anchor>
          </commentPr>
        </mc:Choice>
        <mc:Fallback/>
      </mc:AlternateContent>
    </comment>
    <comment ref="F10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1065</xdr:row>
                <xdr:rowOff>7</xdr:rowOff>
              </xdr:from>
              <xdr:to>
                <xdr:col>7</xdr:col>
                <xdr:colOff>50</xdr:colOff>
                <xdr:row>1068</xdr:row>
                <xdr:rowOff>3</xdr:rowOff>
              </xdr:to>
            </anchor>
          </commentPr>
        </mc:Choice>
        <mc:Fallback/>
      </mc:AlternateContent>
    </comment>
    <comment ref="F10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1066</xdr:row>
                <xdr:rowOff>7</xdr:rowOff>
              </xdr:from>
              <xdr:to>
                <xdr:col>7</xdr:col>
                <xdr:colOff>50</xdr:colOff>
                <xdr:row>1069</xdr:row>
                <xdr:rowOff>3</xdr:rowOff>
              </xdr:to>
            </anchor>
          </commentPr>
        </mc:Choice>
        <mc:Fallback/>
      </mc:AlternateContent>
    </comment>
    <comment ref="F10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1067</xdr:row>
                <xdr:rowOff>7</xdr:rowOff>
              </xdr:from>
              <xdr:to>
                <xdr:col>7</xdr:col>
                <xdr:colOff>50</xdr:colOff>
                <xdr:row>1070</xdr:row>
                <xdr:rowOff>3</xdr:rowOff>
              </xdr:to>
            </anchor>
          </commentPr>
        </mc:Choice>
        <mc:Fallback/>
      </mc:AlternateContent>
    </comment>
    <comment ref="F10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1068</xdr:row>
                <xdr:rowOff>7</xdr:rowOff>
              </xdr:from>
              <xdr:to>
                <xdr:col>7</xdr:col>
                <xdr:colOff>50</xdr:colOff>
                <xdr:row>1071</xdr:row>
                <xdr:rowOff>3</xdr:rowOff>
              </xdr:to>
            </anchor>
          </commentPr>
        </mc:Choice>
        <mc:Fallback/>
      </mc:AlternateContent>
    </comment>
    <comment ref="F10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1069</xdr:row>
                <xdr:rowOff>7</xdr:rowOff>
              </xdr:from>
              <xdr:to>
                <xdr:col>7</xdr:col>
                <xdr:colOff>50</xdr:colOff>
                <xdr:row>1072</xdr:row>
                <xdr:rowOff>3</xdr:rowOff>
              </xdr:to>
            </anchor>
          </commentPr>
        </mc:Choice>
        <mc:Fallback/>
      </mc:AlternateContent>
    </comment>
    <comment ref="F10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1070</xdr:row>
                <xdr:rowOff>7</xdr:rowOff>
              </xdr:from>
              <xdr:to>
                <xdr:col>7</xdr:col>
                <xdr:colOff>50</xdr:colOff>
                <xdr:row>1073</xdr:row>
                <xdr:rowOff>3</xdr:rowOff>
              </xdr:to>
            </anchor>
          </commentPr>
        </mc:Choice>
        <mc:Fallback/>
      </mc:AlternateContent>
    </comment>
    <comment ref="F10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1071</xdr:row>
                <xdr:rowOff>7</xdr:rowOff>
              </xdr:from>
              <xdr:to>
                <xdr:col>7</xdr:col>
                <xdr:colOff>50</xdr:colOff>
                <xdr:row>1074</xdr:row>
                <xdr:rowOff>3</xdr:rowOff>
              </xdr:to>
            </anchor>
          </commentPr>
        </mc:Choice>
        <mc:Fallback/>
      </mc:AlternateContent>
    </comment>
    <comment ref="F10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1072</xdr:row>
                <xdr:rowOff>7</xdr:rowOff>
              </xdr:from>
              <xdr:to>
                <xdr:col>7</xdr:col>
                <xdr:colOff>50</xdr:colOff>
                <xdr:row>1075</xdr:row>
                <xdr:rowOff>3</xdr:rowOff>
              </xdr:to>
            </anchor>
          </commentPr>
        </mc:Choice>
        <mc:Fallback/>
      </mc:AlternateContent>
    </comment>
    <comment ref="F10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1073</xdr:row>
                <xdr:rowOff>7</xdr:rowOff>
              </xdr:from>
              <xdr:to>
                <xdr:col>7</xdr:col>
                <xdr:colOff>50</xdr:colOff>
                <xdr:row>1076</xdr:row>
                <xdr:rowOff>3</xdr:rowOff>
              </xdr:to>
            </anchor>
          </commentPr>
        </mc:Choice>
        <mc:Fallback/>
      </mc:AlternateContent>
    </comment>
    <comment ref="F10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1074</xdr:row>
                <xdr:rowOff>7</xdr:rowOff>
              </xdr:from>
              <xdr:to>
                <xdr:col>7</xdr:col>
                <xdr:colOff>50</xdr:colOff>
                <xdr:row>1077</xdr:row>
                <xdr:rowOff>3</xdr:rowOff>
              </xdr:to>
            </anchor>
          </commentPr>
        </mc:Choice>
        <mc:Fallback/>
      </mc:AlternateContent>
    </comment>
    <comment ref="F10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1075</xdr:row>
                <xdr:rowOff>7</xdr:rowOff>
              </xdr:from>
              <xdr:to>
                <xdr:col>7</xdr:col>
                <xdr:colOff>50</xdr:colOff>
                <xdr:row>1078</xdr:row>
                <xdr:rowOff>3</xdr:rowOff>
              </xdr:to>
            </anchor>
          </commentPr>
        </mc:Choice>
        <mc:Fallback/>
      </mc:AlternateContent>
    </comment>
    <comment ref="F10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1076</xdr:row>
                <xdr:rowOff>7</xdr:rowOff>
              </xdr:from>
              <xdr:to>
                <xdr:col>7</xdr:col>
                <xdr:colOff>50</xdr:colOff>
                <xdr:row>1079</xdr:row>
                <xdr:rowOff>3</xdr:rowOff>
              </xdr:to>
            </anchor>
          </commentPr>
        </mc:Choice>
        <mc:Fallback/>
      </mc:AlternateContent>
    </comment>
    <comment ref="F10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1077</xdr:row>
                <xdr:rowOff>7</xdr:rowOff>
              </xdr:from>
              <xdr:to>
                <xdr:col>7</xdr:col>
                <xdr:colOff>50</xdr:colOff>
                <xdr:row>1080</xdr:row>
                <xdr:rowOff>3</xdr:rowOff>
              </xdr:to>
            </anchor>
          </commentPr>
        </mc:Choice>
        <mc:Fallback/>
      </mc:AlternateContent>
    </comment>
    <comment ref="F10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1078</xdr:row>
                <xdr:rowOff>7</xdr:rowOff>
              </xdr:from>
              <xdr:to>
                <xdr:col>7</xdr:col>
                <xdr:colOff>50</xdr:colOff>
                <xdr:row>1081</xdr:row>
                <xdr:rowOff>3</xdr:rowOff>
              </xdr:to>
            </anchor>
          </commentPr>
        </mc:Choice>
        <mc:Fallback/>
      </mc:AlternateContent>
    </comment>
    <comment ref="F10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1079</xdr:row>
                <xdr:rowOff>7</xdr:rowOff>
              </xdr:from>
              <xdr:to>
                <xdr:col>7</xdr:col>
                <xdr:colOff>50</xdr:colOff>
                <xdr:row>1082</xdr:row>
                <xdr:rowOff>3</xdr:rowOff>
              </xdr:to>
            </anchor>
          </commentPr>
        </mc:Choice>
        <mc:Fallback/>
      </mc:AlternateContent>
    </comment>
    <comment ref="F10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1080</xdr:row>
                <xdr:rowOff>7</xdr:rowOff>
              </xdr:from>
              <xdr:to>
                <xdr:col>7</xdr:col>
                <xdr:colOff>50</xdr:colOff>
                <xdr:row>1083</xdr:row>
                <xdr:rowOff>3</xdr:rowOff>
              </xdr:to>
            </anchor>
          </commentPr>
        </mc:Choice>
        <mc:Fallback/>
      </mc:AlternateContent>
    </comment>
    <comment ref="F10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1081</xdr:row>
                <xdr:rowOff>7</xdr:rowOff>
              </xdr:from>
              <xdr:to>
                <xdr:col>7</xdr:col>
                <xdr:colOff>50</xdr:colOff>
                <xdr:row>1084</xdr:row>
                <xdr:rowOff>3</xdr:rowOff>
              </xdr:to>
            </anchor>
          </commentPr>
        </mc:Choice>
        <mc:Fallback/>
      </mc:AlternateContent>
    </comment>
    <comment ref="F10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1082</xdr:row>
                <xdr:rowOff>7</xdr:rowOff>
              </xdr:from>
              <xdr:to>
                <xdr:col>7</xdr:col>
                <xdr:colOff>50</xdr:colOff>
                <xdr:row>1085</xdr:row>
                <xdr:rowOff>3</xdr:rowOff>
              </xdr:to>
            </anchor>
          </commentPr>
        </mc:Choice>
        <mc:Fallback/>
      </mc:AlternateContent>
    </comment>
    <comment ref="F10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1083</xdr:row>
                <xdr:rowOff>7</xdr:rowOff>
              </xdr:from>
              <xdr:to>
                <xdr:col>7</xdr:col>
                <xdr:colOff>50</xdr:colOff>
                <xdr:row>1086</xdr:row>
                <xdr:rowOff>3</xdr:rowOff>
              </xdr:to>
            </anchor>
          </commentPr>
        </mc:Choice>
        <mc:Fallback/>
      </mc:AlternateContent>
    </comment>
    <comment ref="F10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1084</xdr:row>
                <xdr:rowOff>7</xdr:rowOff>
              </xdr:from>
              <xdr:to>
                <xdr:col>7</xdr:col>
                <xdr:colOff>50</xdr:colOff>
                <xdr:row>1087</xdr:row>
                <xdr:rowOff>3</xdr:rowOff>
              </xdr:to>
            </anchor>
          </commentPr>
        </mc:Choice>
        <mc:Fallback/>
      </mc:AlternateContent>
    </comment>
    <comment ref="F10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1085</xdr:row>
                <xdr:rowOff>7</xdr:rowOff>
              </xdr:from>
              <xdr:to>
                <xdr:col>7</xdr:col>
                <xdr:colOff>50</xdr:colOff>
                <xdr:row>1088</xdr:row>
                <xdr:rowOff>3</xdr:rowOff>
              </xdr:to>
            </anchor>
          </commentPr>
        </mc:Choice>
        <mc:Fallback/>
      </mc:AlternateContent>
    </comment>
    <comment ref="F10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1086</xdr:row>
                <xdr:rowOff>7</xdr:rowOff>
              </xdr:from>
              <xdr:to>
                <xdr:col>7</xdr:col>
                <xdr:colOff>50</xdr:colOff>
                <xdr:row>1089</xdr:row>
                <xdr:rowOff>3</xdr:rowOff>
              </xdr:to>
            </anchor>
          </commentPr>
        </mc:Choice>
        <mc:Fallback/>
      </mc:AlternateContent>
    </comment>
    <comment ref="F10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1087</xdr:row>
                <xdr:rowOff>7</xdr:rowOff>
              </xdr:from>
              <xdr:to>
                <xdr:col>7</xdr:col>
                <xdr:colOff>50</xdr:colOff>
                <xdr:row>1090</xdr:row>
                <xdr:rowOff>3</xdr:rowOff>
              </xdr:to>
            </anchor>
          </commentPr>
        </mc:Choice>
        <mc:Fallback/>
      </mc:AlternateContent>
    </comment>
    <comment ref="F10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1088</xdr:row>
                <xdr:rowOff>7</xdr:rowOff>
              </xdr:from>
              <xdr:to>
                <xdr:col>7</xdr:col>
                <xdr:colOff>50</xdr:colOff>
                <xdr:row>1091</xdr:row>
                <xdr:rowOff>3</xdr:rowOff>
              </xdr:to>
            </anchor>
          </commentPr>
        </mc:Choice>
        <mc:Fallback/>
      </mc:AlternateContent>
    </comment>
    <comment ref="F10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1089</xdr:row>
                <xdr:rowOff>7</xdr:rowOff>
              </xdr:from>
              <xdr:to>
                <xdr:col>7</xdr:col>
                <xdr:colOff>50</xdr:colOff>
                <xdr:row>1092</xdr:row>
                <xdr:rowOff>3</xdr:rowOff>
              </xdr:to>
            </anchor>
          </commentPr>
        </mc:Choice>
        <mc:Fallback/>
      </mc:AlternateContent>
    </comment>
    <comment ref="F10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1090</xdr:row>
                <xdr:rowOff>7</xdr:rowOff>
              </xdr:from>
              <xdr:to>
                <xdr:col>7</xdr:col>
                <xdr:colOff>50</xdr:colOff>
                <xdr:row>1093</xdr:row>
                <xdr:rowOff>3</xdr:rowOff>
              </xdr:to>
            </anchor>
          </commentPr>
        </mc:Choice>
        <mc:Fallback/>
      </mc:AlternateContent>
    </comment>
    <comment ref="F10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1091</xdr:row>
                <xdr:rowOff>7</xdr:rowOff>
              </xdr:from>
              <xdr:to>
                <xdr:col>7</xdr:col>
                <xdr:colOff>50</xdr:colOff>
                <xdr:row>1094</xdr:row>
                <xdr:rowOff>3</xdr:rowOff>
              </xdr:to>
            </anchor>
          </commentPr>
        </mc:Choice>
        <mc:Fallback/>
      </mc:AlternateContent>
    </comment>
    <comment ref="F10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1092</xdr:row>
                <xdr:rowOff>7</xdr:rowOff>
              </xdr:from>
              <xdr:to>
                <xdr:col>7</xdr:col>
                <xdr:colOff>50</xdr:colOff>
                <xdr:row>1095</xdr:row>
                <xdr:rowOff>3</xdr:rowOff>
              </xdr:to>
            </anchor>
          </commentPr>
        </mc:Choice>
        <mc:Fallback/>
      </mc:AlternateContent>
    </comment>
    <comment ref="F10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1093</xdr:row>
                <xdr:rowOff>7</xdr:rowOff>
              </xdr:from>
              <xdr:to>
                <xdr:col>7</xdr:col>
                <xdr:colOff>50</xdr:colOff>
                <xdr:row>1096</xdr:row>
                <xdr:rowOff>3</xdr:rowOff>
              </xdr:to>
            </anchor>
          </commentPr>
        </mc:Choice>
        <mc:Fallback/>
      </mc:AlternateContent>
    </comment>
    <comment ref="F10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1094</xdr:row>
                <xdr:rowOff>7</xdr:rowOff>
              </xdr:from>
              <xdr:to>
                <xdr:col>7</xdr:col>
                <xdr:colOff>50</xdr:colOff>
                <xdr:row>1097</xdr:row>
                <xdr:rowOff>3</xdr:rowOff>
              </xdr:to>
            </anchor>
          </commentPr>
        </mc:Choice>
        <mc:Fallback/>
      </mc:AlternateContent>
    </comment>
    <comment ref="F10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1095</xdr:row>
                <xdr:rowOff>7</xdr:rowOff>
              </xdr:from>
              <xdr:to>
                <xdr:col>7</xdr:col>
                <xdr:colOff>50</xdr:colOff>
                <xdr:row>1098</xdr:row>
                <xdr:rowOff>3</xdr:rowOff>
              </xdr:to>
            </anchor>
          </commentPr>
        </mc:Choice>
        <mc:Fallback/>
      </mc:AlternateContent>
    </comment>
    <comment ref="F10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1096</xdr:row>
                <xdr:rowOff>7</xdr:rowOff>
              </xdr:from>
              <xdr:to>
                <xdr:col>7</xdr:col>
                <xdr:colOff>50</xdr:colOff>
                <xdr:row>1099</xdr:row>
                <xdr:rowOff>3</xdr:rowOff>
              </xdr:to>
            </anchor>
          </commentPr>
        </mc:Choice>
        <mc:Fallback/>
      </mc:AlternateContent>
    </comment>
    <comment ref="F10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1097</xdr:row>
                <xdr:rowOff>7</xdr:rowOff>
              </xdr:from>
              <xdr:to>
                <xdr:col>7</xdr:col>
                <xdr:colOff>50</xdr:colOff>
                <xdr:row>1100</xdr:row>
                <xdr:rowOff>3</xdr:rowOff>
              </xdr:to>
            </anchor>
          </commentPr>
        </mc:Choice>
        <mc:Fallback/>
      </mc:AlternateContent>
    </comment>
    <comment ref="F11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1098</xdr:row>
                <xdr:rowOff>7</xdr:rowOff>
              </xdr:from>
              <xdr:to>
                <xdr:col>7</xdr:col>
                <xdr:colOff>50</xdr:colOff>
                <xdr:row>1101</xdr:row>
                <xdr:rowOff>3</xdr:rowOff>
              </xdr:to>
            </anchor>
          </commentPr>
        </mc:Choice>
        <mc:Fallback/>
      </mc:AlternateContent>
    </comment>
    <comment ref="F11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1099</xdr:row>
                <xdr:rowOff>7</xdr:rowOff>
              </xdr:from>
              <xdr:to>
                <xdr:col>7</xdr:col>
                <xdr:colOff>50</xdr:colOff>
                <xdr:row>1102</xdr:row>
                <xdr:rowOff>3</xdr:rowOff>
              </xdr:to>
            </anchor>
          </commentPr>
        </mc:Choice>
        <mc:Fallback/>
      </mc:AlternateContent>
    </comment>
    <comment ref="F11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1100</xdr:row>
                <xdr:rowOff>7</xdr:rowOff>
              </xdr:from>
              <xdr:to>
                <xdr:col>7</xdr:col>
                <xdr:colOff>50</xdr:colOff>
                <xdr:row>1103</xdr:row>
                <xdr:rowOff>3</xdr:rowOff>
              </xdr:to>
            </anchor>
          </commentPr>
        </mc:Choice>
        <mc:Fallback/>
      </mc:AlternateContent>
    </comment>
    <comment ref="F11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1101</xdr:row>
                <xdr:rowOff>7</xdr:rowOff>
              </xdr:from>
              <xdr:to>
                <xdr:col>7</xdr:col>
                <xdr:colOff>50</xdr:colOff>
                <xdr:row>1104</xdr:row>
                <xdr:rowOff>3</xdr:rowOff>
              </xdr:to>
            </anchor>
          </commentPr>
        </mc:Choice>
        <mc:Fallback/>
      </mc:AlternateContent>
    </comment>
    <comment ref="F11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1102</xdr:row>
                <xdr:rowOff>7</xdr:rowOff>
              </xdr:from>
              <xdr:to>
                <xdr:col>7</xdr:col>
                <xdr:colOff>50</xdr:colOff>
                <xdr:row>1105</xdr:row>
                <xdr:rowOff>3</xdr:rowOff>
              </xdr:to>
            </anchor>
          </commentPr>
        </mc:Choice>
        <mc:Fallback/>
      </mc:AlternateContent>
    </comment>
    <comment ref="F11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1103</xdr:row>
                <xdr:rowOff>7</xdr:rowOff>
              </xdr:from>
              <xdr:to>
                <xdr:col>7</xdr:col>
                <xdr:colOff>50</xdr:colOff>
                <xdr:row>1106</xdr:row>
                <xdr:rowOff>3</xdr:rowOff>
              </xdr:to>
            </anchor>
          </commentPr>
        </mc:Choice>
        <mc:Fallback/>
      </mc:AlternateContent>
    </comment>
    <comment ref="F11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1104</xdr:row>
                <xdr:rowOff>7</xdr:rowOff>
              </xdr:from>
              <xdr:to>
                <xdr:col>7</xdr:col>
                <xdr:colOff>50</xdr:colOff>
                <xdr:row>1107</xdr:row>
                <xdr:rowOff>3</xdr:rowOff>
              </xdr:to>
            </anchor>
          </commentPr>
        </mc:Choice>
        <mc:Fallback/>
      </mc:AlternateContent>
    </comment>
    <comment ref="F11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1105</xdr:row>
                <xdr:rowOff>7</xdr:rowOff>
              </xdr:from>
              <xdr:to>
                <xdr:col>7</xdr:col>
                <xdr:colOff>50</xdr:colOff>
                <xdr:row>1108</xdr:row>
                <xdr:rowOff>3</xdr:rowOff>
              </xdr:to>
            </anchor>
          </commentPr>
        </mc:Choice>
        <mc:Fallback/>
      </mc:AlternateContent>
    </comment>
    <comment ref="F11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1106</xdr:row>
                <xdr:rowOff>7</xdr:rowOff>
              </xdr:from>
              <xdr:to>
                <xdr:col>7</xdr:col>
                <xdr:colOff>50</xdr:colOff>
                <xdr:row>1109</xdr:row>
                <xdr:rowOff>3</xdr:rowOff>
              </xdr:to>
            </anchor>
          </commentPr>
        </mc:Choice>
        <mc:Fallback/>
      </mc:AlternateContent>
    </comment>
    <comment ref="F11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1107</xdr:row>
                <xdr:rowOff>7</xdr:rowOff>
              </xdr:from>
              <xdr:to>
                <xdr:col>7</xdr:col>
                <xdr:colOff>50</xdr:colOff>
                <xdr:row>1110</xdr:row>
                <xdr:rowOff>3</xdr:rowOff>
              </xdr:to>
            </anchor>
          </commentPr>
        </mc:Choice>
        <mc:Fallback/>
      </mc:AlternateContent>
    </comment>
    <comment ref="F11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1108</xdr:row>
                <xdr:rowOff>7</xdr:rowOff>
              </xdr:from>
              <xdr:to>
                <xdr:col>7</xdr:col>
                <xdr:colOff>50</xdr:colOff>
                <xdr:row>1111</xdr:row>
                <xdr:rowOff>3</xdr:rowOff>
              </xdr:to>
            </anchor>
          </commentPr>
        </mc:Choice>
        <mc:Fallback/>
      </mc:AlternateContent>
    </comment>
    <comment ref="F11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1109</xdr:row>
                <xdr:rowOff>7</xdr:rowOff>
              </xdr:from>
              <xdr:to>
                <xdr:col>7</xdr:col>
                <xdr:colOff>50</xdr:colOff>
                <xdr:row>1112</xdr:row>
                <xdr:rowOff>3</xdr:rowOff>
              </xdr:to>
            </anchor>
          </commentPr>
        </mc:Choice>
        <mc:Fallback/>
      </mc:AlternateContent>
    </comment>
    <comment ref="F11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1110</xdr:row>
                <xdr:rowOff>7</xdr:rowOff>
              </xdr:from>
              <xdr:to>
                <xdr:col>7</xdr:col>
                <xdr:colOff>50</xdr:colOff>
                <xdr:row>1113</xdr:row>
                <xdr:rowOff>3</xdr:rowOff>
              </xdr:to>
            </anchor>
          </commentPr>
        </mc:Choice>
        <mc:Fallback/>
      </mc:AlternateContent>
    </comment>
    <comment ref="F11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1111</xdr:row>
                <xdr:rowOff>7</xdr:rowOff>
              </xdr:from>
              <xdr:to>
                <xdr:col>7</xdr:col>
                <xdr:colOff>50</xdr:colOff>
                <xdr:row>1114</xdr:row>
                <xdr:rowOff>3</xdr:rowOff>
              </xdr:to>
            </anchor>
          </commentPr>
        </mc:Choice>
        <mc:Fallback/>
      </mc:AlternateContent>
    </comment>
    <comment ref="F11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1112</xdr:row>
                <xdr:rowOff>7</xdr:rowOff>
              </xdr:from>
              <xdr:to>
                <xdr:col>7</xdr:col>
                <xdr:colOff>50</xdr:colOff>
                <xdr:row>1115</xdr:row>
                <xdr:rowOff>3</xdr:rowOff>
              </xdr:to>
            </anchor>
          </commentPr>
        </mc:Choice>
        <mc:Fallback/>
      </mc:AlternateContent>
    </comment>
    <comment ref="F11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1113</xdr:row>
                <xdr:rowOff>7</xdr:rowOff>
              </xdr:from>
              <xdr:to>
                <xdr:col>7</xdr:col>
                <xdr:colOff>50</xdr:colOff>
                <xdr:row>1116</xdr:row>
                <xdr:rowOff>3</xdr:rowOff>
              </xdr:to>
            </anchor>
          </commentPr>
        </mc:Choice>
        <mc:Fallback/>
      </mc:AlternateContent>
    </comment>
    <comment ref="F11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1114</xdr:row>
                <xdr:rowOff>7</xdr:rowOff>
              </xdr:from>
              <xdr:to>
                <xdr:col>7</xdr:col>
                <xdr:colOff>50</xdr:colOff>
                <xdr:row>1117</xdr:row>
                <xdr:rowOff>3</xdr:rowOff>
              </xdr:to>
            </anchor>
          </commentPr>
        </mc:Choice>
        <mc:Fallback/>
      </mc:AlternateContent>
    </comment>
    <comment ref="F11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1115</xdr:row>
                <xdr:rowOff>7</xdr:rowOff>
              </xdr:from>
              <xdr:to>
                <xdr:col>7</xdr:col>
                <xdr:colOff>50</xdr:colOff>
                <xdr:row>1118</xdr:row>
                <xdr:rowOff>3</xdr:rowOff>
              </xdr:to>
            </anchor>
          </commentPr>
        </mc:Choice>
        <mc:Fallback/>
      </mc:AlternateContent>
    </comment>
    <comment ref="F11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1116</xdr:row>
                <xdr:rowOff>7</xdr:rowOff>
              </xdr:from>
              <xdr:to>
                <xdr:col>7</xdr:col>
                <xdr:colOff>50</xdr:colOff>
                <xdr:row>1119</xdr:row>
                <xdr:rowOff>3</xdr:rowOff>
              </xdr:to>
            </anchor>
          </commentPr>
        </mc:Choice>
        <mc:Fallback/>
      </mc:AlternateContent>
    </comment>
    <comment ref="F11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1117</xdr:row>
                <xdr:rowOff>7</xdr:rowOff>
              </xdr:from>
              <xdr:to>
                <xdr:col>7</xdr:col>
                <xdr:colOff>50</xdr:colOff>
                <xdr:row>1120</xdr:row>
                <xdr:rowOff>3</xdr:rowOff>
              </xdr:to>
            </anchor>
          </commentPr>
        </mc:Choice>
        <mc:Fallback/>
      </mc:AlternateContent>
    </comment>
    <comment ref="F11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1118</xdr:row>
                <xdr:rowOff>7</xdr:rowOff>
              </xdr:from>
              <xdr:to>
                <xdr:col>7</xdr:col>
                <xdr:colOff>50</xdr:colOff>
                <xdr:row>1121</xdr:row>
                <xdr:rowOff>3</xdr:rowOff>
              </xdr:to>
            </anchor>
          </commentPr>
        </mc:Choice>
        <mc:Fallback/>
      </mc:AlternateContent>
    </comment>
    <comment ref="F11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1119</xdr:row>
                <xdr:rowOff>7</xdr:rowOff>
              </xdr:from>
              <xdr:to>
                <xdr:col>7</xdr:col>
                <xdr:colOff>50</xdr:colOff>
                <xdr:row>1122</xdr:row>
                <xdr:rowOff>3</xdr:rowOff>
              </xdr:to>
            </anchor>
          </commentPr>
        </mc:Choice>
        <mc:Fallback/>
      </mc:AlternateContent>
    </comment>
    <comment ref="F11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1120</xdr:row>
                <xdr:rowOff>7</xdr:rowOff>
              </xdr:from>
              <xdr:to>
                <xdr:col>7</xdr:col>
                <xdr:colOff>50</xdr:colOff>
                <xdr:row>1123</xdr:row>
                <xdr:rowOff>3</xdr:rowOff>
              </xdr:to>
            </anchor>
          </commentPr>
        </mc:Choice>
        <mc:Fallback/>
      </mc:AlternateContent>
    </comment>
    <comment ref="F11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1121</xdr:row>
                <xdr:rowOff>7</xdr:rowOff>
              </xdr:from>
              <xdr:to>
                <xdr:col>7</xdr:col>
                <xdr:colOff>50</xdr:colOff>
                <xdr:row>1124</xdr:row>
                <xdr:rowOff>3</xdr:rowOff>
              </xdr:to>
            </anchor>
          </commentPr>
        </mc:Choice>
        <mc:Fallback/>
      </mc:AlternateContent>
    </comment>
    <comment ref="F11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1122</xdr:row>
                <xdr:rowOff>7</xdr:rowOff>
              </xdr:from>
              <xdr:to>
                <xdr:col>7</xdr:col>
                <xdr:colOff>50</xdr:colOff>
                <xdr:row>1125</xdr:row>
                <xdr:rowOff>3</xdr:rowOff>
              </xdr:to>
            </anchor>
          </commentPr>
        </mc:Choice>
        <mc:Fallback/>
      </mc:AlternateContent>
    </comment>
    <comment ref="F11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1123</xdr:row>
                <xdr:rowOff>7</xdr:rowOff>
              </xdr:from>
              <xdr:to>
                <xdr:col>7</xdr:col>
                <xdr:colOff>50</xdr:colOff>
                <xdr:row>1126</xdr:row>
                <xdr:rowOff>3</xdr:rowOff>
              </xdr:to>
            </anchor>
          </commentPr>
        </mc:Choice>
        <mc:Fallback/>
      </mc:AlternateContent>
    </comment>
    <comment ref="F11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1124</xdr:row>
                <xdr:rowOff>7</xdr:rowOff>
              </xdr:from>
              <xdr:to>
                <xdr:col>7</xdr:col>
                <xdr:colOff>50</xdr:colOff>
                <xdr:row>1127</xdr:row>
                <xdr:rowOff>3</xdr:rowOff>
              </xdr:to>
            </anchor>
          </commentPr>
        </mc:Choice>
        <mc:Fallback/>
      </mc:AlternateContent>
    </comment>
    <comment ref="F11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1125</xdr:row>
                <xdr:rowOff>7</xdr:rowOff>
              </xdr:from>
              <xdr:to>
                <xdr:col>7</xdr:col>
                <xdr:colOff>50</xdr:colOff>
                <xdr:row>1128</xdr:row>
                <xdr:rowOff>3</xdr:rowOff>
              </xdr:to>
            </anchor>
          </commentPr>
        </mc:Choice>
        <mc:Fallback/>
      </mc:AlternateContent>
    </comment>
    <comment ref="F11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1126</xdr:row>
                <xdr:rowOff>7</xdr:rowOff>
              </xdr:from>
              <xdr:to>
                <xdr:col>7</xdr:col>
                <xdr:colOff>50</xdr:colOff>
                <xdr:row>1129</xdr:row>
                <xdr:rowOff>3</xdr:rowOff>
              </xdr:to>
            </anchor>
          </commentPr>
        </mc:Choice>
        <mc:Fallback/>
      </mc:AlternateContent>
    </comment>
    <comment ref="F11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1127</xdr:row>
                <xdr:rowOff>7</xdr:rowOff>
              </xdr:from>
              <xdr:to>
                <xdr:col>7</xdr:col>
                <xdr:colOff>50</xdr:colOff>
                <xdr:row>1130</xdr:row>
                <xdr:rowOff>3</xdr:rowOff>
              </xdr:to>
            </anchor>
          </commentPr>
        </mc:Choice>
        <mc:Fallback/>
      </mc:AlternateContent>
    </comment>
    <comment ref="F11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1128</xdr:row>
                <xdr:rowOff>7</xdr:rowOff>
              </xdr:from>
              <xdr:to>
                <xdr:col>7</xdr:col>
                <xdr:colOff>50</xdr:colOff>
                <xdr:row>1131</xdr:row>
                <xdr:rowOff>3</xdr:rowOff>
              </xdr:to>
            </anchor>
          </commentPr>
        </mc:Choice>
        <mc:Fallback/>
      </mc:AlternateContent>
    </comment>
    <comment ref="F11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1129</xdr:row>
                <xdr:rowOff>7</xdr:rowOff>
              </xdr:from>
              <xdr:to>
                <xdr:col>7</xdr:col>
                <xdr:colOff>50</xdr:colOff>
                <xdr:row>1132</xdr:row>
                <xdr:rowOff>3</xdr:rowOff>
              </xdr:to>
            </anchor>
          </commentPr>
        </mc:Choice>
        <mc:Fallback/>
      </mc:AlternateContent>
    </comment>
    <comment ref="F11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1130</xdr:row>
                <xdr:rowOff>7</xdr:rowOff>
              </xdr:from>
              <xdr:to>
                <xdr:col>7</xdr:col>
                <xdr:colOff>50</xdr:colOff>
                <xdr:row>1133</xdr:row>
                <xdr:rowOff>3</xdr:rowOff>
              </xdr:to>
            </anchor>
          </commentPr>
        </mc:Choice>
        <mc:Fallback/>
      </mc:AlternateContent>
    </comment>
    <comment ref="F11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1131</xdr:row>
                <xdr:rowOff>7</xdr:rowOff>
              </xdr:from>
              <xdr:to>
                <xdr:col>7</xdr:col>
                <xdr:colOff>50</xdr:colOff>
                <xdr:row>1134</xdr:row>
                <xdr:rowOff>3</xdr:rowOff>
              </xdr:to>
            </anchor>
          </commentPr>
        </mc:Choice>
        <mc:Fallback/>
      </mc:AlternateContent>
    </comment>
    <comment ref="F11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1132</xdr:row>
                <xdr:rowOff>7</xdr:rowOff>
              </xdr:from>
              <xdr:to>
                <xdr:col>7</xdr:col>
                <xdr:colOff>50</xdr:colOff>
                <xdr:row>1135</xdr:row>
                <xdr:rowOff>3</xdr:rowOff>
              </xdr:to>
            </anchor>
          </commentPr>
        </mc:Choice>
        <mc:Fallback/>
      </mc:AlternateContent>
    </comment>
    <comment ref="F11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1133</xdr:row>
                <xdr:rowOff>7</xdr:rowOff>
              </xdr:from>
              <xdr:to>
                <xdr:col>7</xdr:col>
                <xdr:colOff>50</xdr:colOff>
                <xdr:row>1136</xdr:row>
                <xdr:rowOff>3</xdr:rowOff>
              </xdr:to>
            </anchor>
          </commentPr>
        </mc:Choice>
        <mc:Fallback/>
      </mc:AlternateContent>
    </comment>
    <comment ref="F11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1134</xdr:row>
                <xdr:rowOff>7</xdr:rowOff>
              </xdr:from>
              <xdr:to>
                <xdr:col>7</xdr:col>
                <xdr:colOff>50</xdr:colOff>
                <xdr:row>1137</xdr:row>
                <xdr:rowOff>3</xdr:rowOff>
              </xdr:to>
            </anchor>
          </commentPr>
        </mc:Choice>
        <mc:Fallback/>
      </mc:AlternateContent>
    </comment>
    <comment ref="F11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1135</xdr:row>
                <xdr:rowOff>7</xdr:rowOff>
              </xdr:from>
              <xdr:to>
                <xdr:col>7</xdr:col>
                <xdr:colOff>50</xdr:colOff>
                <xdr:row>1138</xdr:row>
                <xdr:rowOff>3</xdr:rowOff>
              </xdr:to>
            </anchor>
          </commentPr>
        </mc:Choice>
        <mc:Fallback/>
      </mc:AlternateContent>
    </comment>
    <comment ref="F11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1136</xdr:row>
                <xdr:rowOff>7</xdr:rowOff>
              </xdr:from>
              <xdr:to>
                <xdr:col>7</xdr:col>
                <xdr:colOff>50</xdr:colOff>
                <xdr:row>1139</xdr:row>
                <xdr:rowOff>3</xdr:rowOff>
              </xdr:to>
            </anchor>
          </commentPr>
        </mc:Choice>
        <mc:Fallback/>
      </mc:AlternateContent>
    </comment>
    <comment ref="F11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1137</xdr:row>
                <xdr:rowOff>7</xdr:rowOff>
              </xdr:from>
              <xdr:to>
                <xdr:col>7</xdr:col>
                <xdr:colOff>50</xdr:colOff>
                <xdr:row>1140</xdr:row>
                <xdr:rowOff>3</xdr:rowOff>
              </xdr:to>
            </anchor>
          </commentPr>
        </mc:Choice>
        <mc:Fallback/>
      </mc:AlternateContent>
    </comment>
    <comment ref="F11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1138</xdr:row>
                <xdr:rowOff>7</xdr:rowOff>
              </xdr:from>
              <xdr:to>
                <xdr:col>7</xdr:col>
                <xdr:colOff>50</xdr:colOff>
                <xdr:row>1141</xdr:row>
                <xdr:rowOff>3</xdr:rowOff>
              </xdr:to>
            </anchor>
          </commentPr>
        </mc:Choice>
        <mc:Fallback/>
      </mc:AlternateContent>
    </comment>
    <comment ref="F11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1139</xdr:row>
                <xdr:rowOff>7</xdr:rowOff>
              </xdr:from>
              <xdr:to>
                <xdr:col>7</xdr:col>
                <xdr:colOff>50</xdr:colOff>
                <xdr:row>1142</xdr:row>
                <xdr:rowOff>3</xdr:rowOff>
              </xdr:to>
            </anchor>
          </commentPr>
        </mc:Choice>
        <mc:Fallback/>
      </mc:AlternateContent>
    </comment>
    <comment ref="F11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1140</xdr:row>
                <xdr:rowOff>7</xdr:rowOff>
              </xdr:from>
              <xdr:to>
                <xdr:col>7</xdr:col>
                <xdr:colOff>50</xdr:colOff>
                <xdr:row>1143</xdr:row>
                <xdr:rowOff>3</xdr:rowOff>
              </xdr:to>
            </anchor>
          </commentPr>
        </mc:Choice>
        <mc:Fallback/>
      </mc:AlternateContent>
    </comment>
    <comment ref="F11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1141</xdr:row>
                <xdr:rowOff>7</xdr:rowOff>
              </xdr:from>
              <xdr:to>
                <xdr:col>7</xdr:col>
                <xdr:colOff>50</xdr:colOff>
                <xdr:row>1144</xdr:row>
                <xdr:rowOff>3</xdr:rowOff>
              </xdr:to>
            </anchor>
          </commentPr>
        </mc:Choice>
        <mc:Fallback/>
      </mc:AlternateContent>
    </comment>
    <comment ref="F11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1142</xdr:row>
                <xdr:rowOff>7</xdr:rowOff>
              </xdr:from>
              <xdr:to>
                <xdr:col>7</xdr:col>
                <xdr:colOff>50</xdr:colOff>
                <xdr:row>1145</xdr:row>
                <xdr:rowOff>3</xdr:rowOff>
              </xdr:to>
            </anchor>
          </commentPr>
        </mc:Choice>
        <mc:Fallback/>
      </mc:AlternateContent>
    </comment>
    <comment ref="F11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1143</xdr:row>
                <xdr:rowOff>7</xdr:rowOff>
              </xdr:from>
              <xdr:to>
                <xdr:col>7</xdr:col>
                <xdr:colOff>50</xdr:colOff>
                <xdr:row>1146</xdr:row>
                <xdr:rowOff>3</xdr:rowOff>
              </xdr:to>
            </anchor>
          </commentPr>
        </mc:Choice>
        <mc:Fallback/>
      </mc:AlternateContent>
    </comment>
    <comment ref="F11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1144</xdr:row>
                <xdr:rowOff>7</xdr:rowOff>
              </xdr:from>
              <xdr:to>
                <xdr:col>7</xdr:col>
                <xdr:colOff>50</xdr:colOff>
                <xdr:row>1147</xdr:row>
                <xdr:rowOff>3</xdr:rowOff>
              </xdr:to>
            </anchor>
          </commentPr>
        </mc:Choice>
        <mc:Fallback/>
      </mc:AlternateContent>
    </comment>
    <comment ref="F11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1145</xdr:row>
                <xdr:rowOff>7</xdr:rowOff>
              </xdr:from>
              <xdr:to>
                <xdr:col>7</xdr:col>
                <xdr:colOff>50</xdr:colOff>
                <xdr:row>1148</xdr:row>
                <xdr:rowOff>3</xdr:rowOff>
              </xdr:to>
            </anchor>
          </commentPr>
        </mc:Choice>
        <mc:Fallback/>
      </mc:AlternateContent>
    </comment>
    <comment ref="F11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1146</xdr:row>
                <xdr:rowOff>7</xdr:rowOff>
              </xdr:from>
              <xdr:to>
                <xdr:col>7</xdr:col>
                <xdr:colOff>50</xdr:colOff>
                <xdr:row>1149</xdr:row>
                <xdr:rowOff>3</xdr:rowOff>
              </xdr:to>
            </anchor>
          </commentPr>
        </mc:Choice>
        <mc:Fallback/>
      </mc:AlternateContent>
    </comment>
    <comment ref="F11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1147</xdr:row>
                <xdr:rowOff>7</xdr:rowOff>
              </xdr:from>
              <xdr:to>
                <xdr:col>7</xdr:col>
                <xdr:colOff>50</xdr:colOff>
                <xdr:row>1150</xdr:row>
                <xdr:rowOff>3</xdr:rowOff>
              </xdr:to>
            </anchor>
          </commentPr>
        </mc:Choice>
        <mc:Fallback/>
      </mc:AlternateContent>
    </comment>
    <comment ref="F11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1148</xdr:row>
                <xdr:rowOff>7</xdr:rowOff>
              </xdr:from>
              <xdr:to>
                <xdr:col>7</xdr:col>
                <xdr:colOff>50</xdr:colOff>
                <xdr:row>1151</xdr:row>
                <xdr:rowOff>3</xdr:rowOff>
              </xdr:to>
            </anchor>
          </commentPr>
        </mc:Choice>
        <mc:Fallback/>
      </mc:AlternateContent>
    </comment>
    <comment ref="F11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1149</xdr:row>
                <xdr:rowOff>7</xdr:rowOff>
              </xdr:from>
              <xdr:to>
                <xdr:col>7</xdr:col>
                <xdr:colOff>50</xdr:colOff>
                <xdr:row>1152</xdr:row>
                <xdr:rowOff>3</xdr:rowOff>
              </xdr:to>
            </anchor>
          </commentPr>
        </mc:Choice>
        <mc:Fallback/>
      </mc:AlternateContent>
    </comment>
    <comment ref="F11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1150</xdr:row>
                <xdr:rowOff>7</xdr:rowOff>
              </xdr:from>
              <xdr:to>
                <xdr:col>7</xdr:col>
                <xdr:colOff>50</xdr:colOff>
                <xdr:row>1153</xdr:row>
                <xdr:rowOff>3</xdr:rowOff>
              </xdr:to>
            </anchor>
          </commentPr>
        </mc:Choice>
        <mc:Fallback/>
      </mc:AlternateContent>
    </comment>
    <comment ref="F11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1151</xdr:row>
                <xdr:rowOff>7</xdr:rowOff>
              </xdr:from>
              <xdr:to>
                <xdr:col>7</xdr:col>
                <xdr:colOff>50</xdr:colOff>
                <xdr:row>1154</xdr:row>
                <xdr:rowOff>3</xdr:rowOff>
              </xdr:to>
            </anchor>
          </commentPr>
        </mc:Choice>
        <mc:Fallback/>
      </mc:AlternateContent>
    </comment>
    <comment ref="F11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1152</xdr:row>
                <xdr:rowOff>7</xdr:rowOff>
              </xdr:from>
              <xdr:to>
                <xdr:col>7</xdr:col>
                <xdr:colOff>50</xdr:colOff>
                <xdr:row>1155</xdr:row>
                <xdr:rowOff>3</xdr:rowOff>
              </xdr:to>
            </anchor>
          </commentPr>
        </mc:Choice>
        <mc:Fallback/>
      </mc:AlternateContent>
    </comment>
    <comment ref="F11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1153</xdr:row>
                <xdr:rowOff>7</xdr:rowOff>
              </xdr:from>
              <xdr:to>
                <xdr:col>7</xdr:col>
                <xdr:colOff>50</xdr:colOff>
                <xdr:row>1156</xdr:row>
                <xdr:rowOff>3</xdr:rowOff>
              </xdr:to>
            </anchor>
          </commentPr>
        </mc:Choice>
        <mc:Fallback/>
      </mc:AlternateContent>
    </comment>
    <comment ref="F11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1154</xdr:row>
                <xdr:rowOff>7</xdr:rowOff>
              </xdr:from>
              <xdr:to>
                <xdr:col>7</xdr:col>
                <xdr:colOff>50</xdr:colOff>
                <xdr:row>1157</xdr:row>
                <xdr:rowOff>3</xdr:rowOff>
              </xdr:to>
            </anchor>
          </commentPr>
        </mc:Choice>
        <mc:Fallback/>
      </mc:AlternateContent>
    </comment>
    <comment ref="F11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1155</xdr:row>
                <xdr:rowOff>7</xdr:rowOff>
              </xdr:from>
              <xdr:to>
                <xdr:col>7</xdr:col>
                <xdr:colOff>50</xdr:colOff>
                <xdr:row>1158</xdr:row>
                <xdr:rowOff>3</xdr:rowOff>
              </xdr:to>
            </anchor>
          </commentPr>
        </mc:Choice>
        <mc:Fallback/>
      </mc:AlternateContent>
    </comment>
    <comment ref="F11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1156</xdr:row>
                <xdr:rowOff>7</xdr:rowOff>
              </xdr:from>
              <xdr:to>
                <xdr:col>7</xdr:col>
                <xdr:colOff>50</xdr:colOff>
                <xdr:row>1159</xdr:row>
                <xdr:rowOff>3</xdr:rowOff>
              </xdr:to>
            </anchor>
          </commentPr>
        </mc:Choice>
        <mc:Fallback/>
      </mc:AlternateContent>
    </comment>
    <comment ref="F11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1157</xdr:row>
                <xdr:rowOff>7</xdr:rowOff>
              </xdr:from>
              <xdr:to>
                <xdr:col>7</xdr:col>
                <xdr:colOff>50</xdr:colOff>
                <xdr:row>1160</xdr:row>
                <xdr:rowOff>3</xdr:rowOff>
              </xdr:to>
            </anchor>
          </commentPr>
        </mc:Choice>
        <mc:Fallback/>
      </mc:AlternateContent>
    </comment>
    <comment ref="F11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1158</xdr:row>
                <xdr:rowOff>11</xdr:rowOff>
              </xdr:from>
              <xdr:to>
                <xdr:col>7</xdr:col>
                <xdr:colOff>50</xdr:colOff>
                <xdr:row>1161</xdr:row>
                <xdr:rowOff>4</xdr:rowOff>
              </xdr:to>
            </anchor>
          </commentPr>
        </mc:Choice>
        <mc:Fallback/>
      </mc:AlternateContent>
    </comment>
    <comment ref="F11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1159</xdr:row>
                <xdr:rowOff>7</xdr:rowOff>
              </xdr:from>
              <xdr:to>
                <xdr:col>7</xdr:col>
                <xdr:colOff>50</xdr:colOff>
                <xdr:row>1162</xdr:row>
                <xdr:rowOff>3</xdr:rowOff>
              </xdr:to>
            </anchor>
          </commentPr>
        </mc:Choice>
        <mc:Fallback/>
      </mc:AlternateContent>
    </comment>
    <comment ref="F11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1160</xdr:row>
                <xdr:rowOff>7</xdr:rowOff>
              </xdr:from>
              <xdr:to>
                <xdr:col>7</xdr:col>
                <xdr:colOff>50</xdr:colOff>
                <xdr:row>1163</xdr:row>
                <xdr:rowOff>3</xdr:rowOff>
              </xdr:to>
            </anchor>
          </commentPr>
        </mc:Choice>
        <mc:Fallback/>
      </mc:AlternateContent>
    </comment>
    <comment ref="F11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1161</xdr:row>
                <xdr:rowOff>7</xdr:rowOff>
              </xdr:from>
              <xdr:to>
                <xdr:col>7</xdr:col>
                <xdr:colOff>50</xdr:colOff>
                <xdr:row>1164</xdr:row>
                <xdr:rowOff>3</xdr:rowOff>
              </xdr:to>
            </anchor>
          </commentPr>
        </mc:Choice>
        <mc:Fallback/>
      </mc:AlternateContent>
    </comment>
    <comment ref="F11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1162</xdr:row>
                <xdr:rowOff>7</xdr:rowOff>
              </xdr:from>
              <xdr:to>
                <xdr:col>7</xdr:col>
                <xdr:colOff>50</xdr:colOff>
                <xdr:row>1165</xdr:row>
                <xdr:rowOff>3</xdr:rowOff>
              </xdr:to>
            </anchor>
          </commentPr>
        </mc:Choice>
        <mc:Fallback/>
      </mc:AlternateContent>
    </comment>
    <comment ref="F11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1163</xdr:row>
                <xdr:rowOff>7</xdr:rowOff>
              </xdr:from>
              <xdr:to>
                <xdr:col>7</xdr:col>
                <xdr:colOff>50</xdr:colOff>
                <xdr:row>1166</xdr:row>
                <xdr:rowOff>3</xdr:rowOff>
              </xdr:to>
            </anchor>
          </commentPr>
        </mc:Choice>
        <mc:Fallback/>
      </mc:AlternateContent>
    </comment>
    <comment ref="F11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1164</xdr:row>
                <xdr:rowOff>7</xdr:rowOff>
              </xdr:from>
              <xdr:to>
                <xdr:col>7</xdr:col>
                <xdr:colOff>50</xdr:colOff>
                <xdr:row>1167</xdr:row>
                <xdr:rowOff>3</xdr:rowOff>
              </xdr:to>
            </anchor>
          </commentPr>
        </mc:Choice>
        <mc:Fallback/>
      </mc:AlternateContent>
    </comment>
    <comment ref="F11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1165</xdr:row>
                <xdr:rowOff>7</xdr:rowOff>
              </xdr:from>
              <xdr:to>
                <xdr:col>7</xdr:col>
                <xdr:colOff>50</xdr:colOff>
                <xdr:row>1168</xdr:row>
                <xdr:rowOff>3</xdr:rowOff>
              </xdr:to>
            </anchor>
          </commentPr>
        </mc:Choice>
        <mc:Fallback/>
      </mc:AlternateContent>
    </comment>
    <comment ref="F11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1166</xdr:row>
                <xdr:rowOff>7</xdr:rowOff>
              </xdr:from>
              <xdr:to>
                <xdr:col>7</xdr:col>
                <xdr:colOff>50</xdr:colOff>
                <xdr:row>1169</xdr:row>
                <xdr:rowOff>3</xdr:rowOff>
              </xdr:to>
            </anchor>
          </commentPr>
        </mc:Choice>
        <mc:Fallback/>
      </mc:AlternateContent>
    </comment>
    <comment ref="F11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1167</xdr:row>
                <xdr:rowOff>7</xdr:rowOff>
              </xdr:from>
              <xdr:to>
                <xdr:col>7</xdr:col>
                <xdr:colOff>50</xdr:colOff>
                <xdr:row>1170</xdr:row>
                <xdr:rowOff>3</xdr:rowOff>
              </xdr:to>
            </anchor>
          </commentPr>
        </mc:Choice>
        <mc:Fallback/>
      </mc:AlternateContent>
    </comment>
    <comment ref="F11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1168</xdr:row>
                <xdr:rowOff>7</xdr:rowOff>
              </xdr:from>
              <xdr:to>
                <xdr:col>7</xdr:col>
                <xdr:colOff>50</xdr:colOff>
                <xdr:row>1171</xdr:row>
                <xdr:rowOff>3</xdr:rowOff>
              </xdr:to>
            </anchor>
          </commentPr>
        </mc:Choice>
        <mc:Fallback/>
      </mc:AlternateContent>
    </comment>
    <comment ref="F11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1169</xdr:row>
                <xdr:rowOff>7</xdr:rowOff>
              </xdr:from>
              <xdr:to>
                <xdr:col>7</xdr:col>
                <xdr:colOff>50</xdr:colOff>
                <xdr:row>1172</xdr:row>
                <xdr:rowOff>3</xdr:rowOff>
              </xdr:to>
            </anchor>
          </commentPr>
        </mc:Choice>
        <mc:Fallback/>
      </mc:AlternateContent>
    </comment>
    <comment ref="F11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1170</xdr:row>
                <xdr:rowOff>7</xdr:rowOff>
              </xdr:from>
              <xdr:to>
                <xdr:col>7</xdr:col>
                <xdr:colOff>50</xdr:colOff>
                <xdr:row>1173</xdr:row>
                <xdr:rowOff>3</xdr:rowOff>
              </xdr:to>
            </anchor>
          </commentPr>
        </mc:Choice>
        <mc:Fallback/>
      </mc:AlternateContent>
    </comment>
    <comment ref="F11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1171</xdr:row>
                <xdr:rowOff>7</xdr:rowOff>
              </xdr:from>
              <xdr:to>
                <xdr:col>7</xdr:col>
                <xdr:colOff>50</xdr:colOff>
                <xdr:row>1174</xdr:row>
                <xdr:rowOff>3</xdr:rowOff>
              </xdr:to>
            </anchor>
          </commentPr>
        </mc:Choice>
        <mc:Fallback/>
      </mc:AlternateContent>
    </comment>
    <comment ref="F11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1172</xdr:row>
                <xdr:rowOff>7</xdr:rowOff>
              </xdr:from>
              <xdr:to>
                <xdr:col>7</xdr:col>
                <xdr:colOff>50</xdr:colOff>
                <xdr:row>1175</xdr:row>
                <xdr:rowOff>3</xdr:rowOff>
              </xdr:to>
            </anchor>
          </commentPr>
        </mc:Choice>
        <mc:Fallback/>
      </mc:AlternateContent>
    </comment>
    <comment ref="F11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1173</xdr:row>
                <xdr:rowOff>7</xdr:rowOff>
              </xdr:from>
              <xdr:to>
                <xdr:col>7</xdr:col>
                <xdr:colOff>50</xdr:colOff>
                <xdr:row>1176</xdr:row>
                <xdr:rowOff>3</xdr:rowOff>
              </xdr:to>
            </anchor>
          </commentPr>
        </mc:Choice>
        <mc:Fallback/>
      </mc:AlternateContent>
    </comment>
    <comment ref="F11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1174</xdr:row>
                <xdr:rowOff>7</xdr:rowOff>
              </xdr:from>
              <xdr:to>
                <xdr:col>7</xdr:col>
                <xdr:colOff>50</xdr:colOff>
                <xdr:row>1177</xdr:row>
                <xdr:rowOff>3</xdr:rowOff>
              </xdr:to>
            </anchor>
          </commentPr>
        </mc:Choice>
        <mc:Fallback/>
      </mc:AlternateContent>
    </comment>
    <comment ref="F11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1175</xdr:row>
                <xdr:rowOff>7</xdr:rowOff>
              </xdr:from>
              <xdr:to>
                <xdr:col>7</xdr:col>
                <xdr:colOff>50</xdr:colOff>
                <xdr:row>1178</xdr:row>
                <xdr:rowOff>3</xdr:rowOff>
              </xdr:to>
            </anchor>
          </commentPr>
        </mc:Choice>
        <mc:Fallback/>
      </mc:AlternateContent>
    </comment>
    <comment ref="F11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1176</xdr:row>
                <xdr:rowOff>7</xdr:rowOff>
              </xdr:from>
              <xdr:to>
                <xdr:col>7</xdr:col>
                <xdr:colOff>50</xdr:colOff>
                <xdr:row>1179</xdr:row>
                <xdr:rowOff>3</xdr:rowOff>
              </xdr:to>
            </anchor>
          </commentPr>
        </mc:Choice>
        <mc:Fallback/>
      </mc:AlternateContent>
    </comment>
    <comment ref="F11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1177</xdr:row>
                <xdr:rowOff>7</xdr:rowOff>
              </xdr:from>
              <xdr:to>
                <xdr:col>7</xdr:col>
                <xdr:colOff>50</xdr:colOff>
                <xdr:row>1180</xdr:row>
                <xdr:rowOff>3</xdr:rowOff>
              </xdr:to>
            </anchor>
          </commentPr>
        </mc:Choice>
        <mc:Fallback/>
      </mc:AlternateContent>
    </comment>
    <comment ref="F11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1178</xdr:row>
                <xdr:rowOff>7</xdr:rowOff>
              </xdr:from>
              <xdr:to>
                <xdr:col>7</xdr:col>
                <xdr:colOff>50</xdr:colOff>
                <xdr:row>1181</xdr:row>
                <xdr:rowOff>3</xdr:rowOff>
              </xdr:to>
            </anchor>
          </commentPr>
        </mc:Choice>
        <mc:Fallback/>
      </mc:AlternateContent>
    </comment>
    <comment ref="F11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1179</xdr:row>
                <xdr:rowOff>7</xdr:rowOff>
              </xdr:from>
              <xdr:to>
                <xdr:col>7</xdr:col>
                <xdr:colOff>50</xdr:colOff>
                <xdr:row>1182</xdr:row>
                <xdr:rowOff>3</xdr:rowOff>
              </xdr:to>
            </anchor>
          </commentPr>
        </mc:Choice>
        <mc:Fallback/>
      </mc:AlternateContent>
    </comment>
    <comment ref="F11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1180</xdr:row>
                <xdr:rowOff>7</xdr:rowOff>
              </xdr:from>
              <xdr:to>
                <xdr:col>7</xdr:col>
                <xdr:colOff>50</xdr:colOff>
                <xdr:row>1183</xdr:row>
                <xdr:rowOff>3</xdr:rowOff>
              </xdr:to>
            </anchor>
          </commentPr>
        </mc:Choice>
        <mc:Fallback/>
      </mc:AlternateContent>
    </comment>
    <comment ref="F11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1181</xdr:row>
                <xdr:rowOff>7</xdr:rowOff>
              </xdr:from>
              <xdr:to>
                <xdr:col>7</xdr:col>
                <xdr:colOff>50</xdr:colOff>
                <xdr:row>1184</xdr:row>
                <xdr:rowOff>3</xdr:rowOff>
              </xdr:to>
            </anchor>
          </commentPr>
        </mc:Choice>
        <mc:Fallback/>
      </mc:AlternateContent>
    </comment>
    <comment ref="F11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1182</xdr:row>
                <xdr:rowOff>7</xdr:rowOff>
              </xdr:from>
              <xdr:to>
                <xdr:col>7</xdr:col>
                <xdr:colOff>50</xdr:colOff>
                <xdr:row>1185</xdr:row>
                <xdr:rowOff>3</xdr:rowOff>
              </xdr:to>
            </anchor>
          </commentPr>
        </mc:Choice>
        <mc:Fallback/>
      </mc:AlternateContent>
    </comment>
    <comment ref="F11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1183</xdr:row>
                <xdr:rowOff>7</xdr:rowOff>
              </xdr:from>
              <xdr:to>
                <xdr:col>7</xdr:col>
                <xdr:colOff>50</xdr:colOff>
                <xdr:row>1186</xdr:row>
                <xdr:rowOff>3</xdr:rowOff>
              </xdr:to>
            </anchor>
          </commentPr>
        </mc:Choice>
        <mc:Fallback/>
      </mc:AlternateContent>
    </comment>
    <comment ref="F11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1184</xdr:row>
                <xdr:rowOff>7</xdr:rowOff>
              </xdr:from>
              <xdr:to>
                <xdr:col>7</xdr:col>
                <xdr:colOff>50</xdr:colOff>
                <xdr:row>1187</xdr:row>
                <xdr:rowOff>3</xdr:rowOff>
              </xdr:to>
            </anchor>
          </commentPr>
        </mc:Choice>
        <mc:Fallback/>
      </mc:AlternateContent>
    </comment>
    <comment ref="F11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1185</xdr:row>
                <xdr:rowOff>7</xdr:rowOff>
              </xdr:from>
              <xdr:to>
                <xdr:col>7</xdr:col>
                <xdr:colOff>50</xdr:colOff>
                <xdr:row>1188</xdr:row>
                <xdr:rowOff>3</xdr:rowOff>
              </xdr:to>
            </anchor>
          </commentPr>
        </mc:Choice>
        <mc:Fallback/>
      </mc:AlternateContent>
    </comment>
    <comment ref="F11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1186</xdr:row>
                <xdr:rowOff>7</xdr:rowOff>
              </xdr:from>
              <xdr:to>
                <xdr:col>7</xdr:col>
                <xdr:colOff>50</xdr:colOff>
                <xdr:row>1189</xdr:row>
                <xdr:rowOff>3</xdr:rowOff>
              </xdr:to>
            </anchor>
          </commentPr>
        </mc:Choice>
        <mc:Fallback/>
      </mc:AlternateContent>
    </comment>
    <comment ref="F11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1187</xdr:row>
                <xdr:rowOff>7</xdr:rowOff>
              </xdr:from>
              <xdr:to>
                <xdr:col>7</xdr:col>
                <xdr:colOff>50</xdr:colOff>
                <xdr:row>1190</xdr:row>
                <xdr:rowOff>3</xdr:rowOff>
              </xdr:to>
            </anchor>
          </commentPr>
        </mc:Choice>
        <mc:Fallback/>
      </mc:AlternateContent>
    </comment>
    <comment ref="F11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1188</xdr:row>
                <xdr:rowOff>7</xdr:rowOff>
              </xdr:from>
              <xdr:to>
                <xdr:col>7</xdr:col>
                <xdr:colOff>50</xdr:colOff>
                <xdr:row>1191</xdr:row>
                <xdr:rowOff>3</xdr:rowOff>
              </xdr:to>
            </anchor>
          </commentPr>
        </mc:Choice>
        <mc:Fallback/>
      </mc:AlternateContent>
    </comment>
    <comment ref="F11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1189</xdr:row>
                <xdr:rowOff>7</xdr:rowOff>
              </xdr:from>
              <xdr:to>
                <xdr:col>7</xdr:col>
                <xdr:colOff>50</xdr:colOff>
                <xdr:row>1192</xdr:row>
                <xdr:rowOff>3</xdr:rowOff>
              </xdr:to>
            </anchor>
          </commentPr>
        </mc:Choice>
        <mc:Fallback/>
      </mc:AlternateContent>
    </comment>
    <comment ref="F11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1190</xdr:row>
                <xdr:rowOff>7</xdr:rowOff>
              </xdr:from>
              <xdr:to>
                <xdr:col>7</xdr:col>
                <xdr:colOff>50</xdr:colOff>
                <xdr:row>1193</xdr:row>
                <xdr:rowOff>3</xdr:rowOff>
              </xdr:to>
            </anchor>
          </commentPr>
        </mc:Choice>
        <mc:Fallback/>
      </mc:AlternateContent>
    </comment>
    <comment ref="F11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1191</xdr:row>
                <xdr:rowOff>7</xdr:rowOff>
              </xdr:from>
              <xdr:to>
                <xdr:col>7</xdr:col>
                <xdr:colOff>50</xdr:colOff>
                <xdr:row>1194</xdr:row>
                <xdr:rowOff>3</xdr:rowOff>
              </xdr:to>
            </anchor>
          </commentPr>
        </mc:Choice>
        <mc:Fallback/>
      </mc:AlternateContent>
    </comment>
    <comment ref="F11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1192</xdr:row>
                <xdr:rowOff>7</xdr:rowOff>
              </xdr:from>
              <xdr:to>
                <xdr:col>7</xdr:col>
                <xdr:colOff>50</xdr:colOff>
                <xdr:row>1195</xdr:row>
                <xdr:rowOff>3</xdr:rowOff>
              </xdr:to>
            </anchor>
          </commentPr>
        </mc:Choice>
        <mc:Fallback/>
      </mc:AlternateContent>
    </comment>
    <comment ref="F11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1193</xdr:row>
                <xdr:rowOff>7</xdr:rowOff>
              </xdr:from>
              <xdr:to>
                <xdr:col>7</xdr:col>
                <xdr:colOff>50</xdr:colOff>
                <xdr:row>1196</xdr:row>
                <xdr:rowOff>3</xdr:rowOff>
              </xdr:to>
            </anchor>
          </commentPr>
        </mc:Choice>
        <mc:Fallback/>
      </mc:AlternateContent>
    </comment>
    <comment ref="F11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1194</xdr:row>
                <xdr:rowOff>7</xdr:rowOff>
              </xdr:from>
              <xdr:to>
                <xdr:col>7</xdr:col>
                <xdr:colOff>50</xdr:colOff>
                <xdr:row>1197</xdr:row>
                <xdr:rowOff>3</xdr:rowOff>
              </xdr:to>
            </anchor>
          </commentPr>
        </mc:Choice>
        <mc:Fallback/>
      </mc:AlternateContent>
    </comment>
    <comment ref="F11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1195</xdr:row>
                <xdr:rowOff>7</xdr:rowOff>
              </xdr:from>
              <xdr:to>
                <xdr:col>7</xdr:col>
                <xdr:colOff>50</xdr:colOff>
                <xdr:row>1198</xdr:row>
                <xdr:rowOff>3</xdr:rowOff>
              </xdr:to>
            </anchor>
          </commentPr>
        </mc:Choice>
        <mc:Fallback/>
      </mc:AlternateContent>
    </comment>
    <comment ref="F11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1196</xdr:row>
                <xdr:rowOff>7</xdr:rowOff>
              </xdr:from>
              <xdr:to>
                <xdr:col>7</xdr:col>
                <xdr:colOff>50</xdr:colOff>
                <xdr:row>1199</xdr:row>
                <xdr:rowOff>3</xdr:rowOff>
              </xdr:to>
            </anchor>
          </commentPr>
        </mc:Choice>
        <mc:Fallback/>
      </mc:AlternateContent>
    </comment>
    <comment ref="F11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1197</xdr:row>
                <xdr:rowOff>7</xdr:rowOff>
              </xdr:from>
              <xdr:to>
                <xdr:col>7</xdr:col>
                <xdr:colOff>50</xdr:colOff>
                <xdr:row>1200</xdr:row>
                <xdr:rowOff>3</xdr:rowOff>
              </xdr:to>
            </anchor>
          </commentPr>
        </mc:Choice>
        <mc:Fallback/>
      </mc:AlternateContent>
    </comment>
    <comment ref="F12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1198</xdr:row>
                <xdr:rowOff>7</xdr:rowOff>
              </xdr:from>
              <xdr:to>
                <xdr:col>7</xdr:col>
                <xdr:colOff>50</xdr:colOff>
                <xdr:row>1201</xdr:row>
                <xdr:rowOff>3</xdr:rowOff>
              </xdr:to>
            </anchor>
          </commentPr>
        </mc:Choice>
        <mc:Fallback/>
      </mc:AlternateContent>
    </comment>
    <comment ref="F12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1199</xdr:row>
                <xdr:rowOff>7</xdr:rowOff>
              </xdr:from>
              <xdr:to>
                <xdr:col>7</xdr:col>
                <xdr:colOff>50</xdr:colOff>
                <xdr:row>1202</xdr:row>
                <xdr:rowOff>3</xdr:rowOff>
              </xdr:to>
            </anchor>
          </commentPr>
        </mc:Choice>
        <mc:Fallback/>
      </mc:AlternateContent>
    </comment>
    <comment ref="F12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1200</xdr:row>
                <xdr:rowOff>7</xdr:rowOff>
              </xdr:from>
              <xdr:to>
                <xdr:col>7</xdr:col>
                <xdr:colOff>50</xdr:colOff>
                <xdr:row>1203</xdr:row>
                <xdr:rowOff>3</xdr:rowOff>
              </xdr:to>
            </anchor>
          </commentPr>
        </mc:Choice>
        <mc:Fallback/>
      </mc:AlternateContent>
    </comment>
    <comment ref="F12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1201</xdr:row>
                <xdr:rowOff>7</xdr:rowOff>
              </xdr:from>
              <xdr:to>
                <xdr:col>7</xdr:col>
                <xdr:colOff>50</xdr:colOff>
                <xdr:row>1204</xdr:row>
                <xdr:rowOff>3</xdr:rowOff>
              </xdr:to>
            </anchor>
          </commentPr>
        </mc:Choice>
        <mc:Fallback/>
      </mc:AlternateContent>
    </comment>
    <comment ref="F12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1202</xdr:row>
                <xdr:rowOff>7</xdr:rowOff>
              </xdr:from>
              <xdr:to>
                <xdr:col>7</xdr:col>
                <xdr:colOff>50</xdr:colOff>
                <xdr:row>1205</xdr:row>
                <xdr:rowOff>3</xdr:rowOff>
              </xdr:to>
            </anchor>
          </commentPr>
        </mc:Choice>
        <mc:Fallback/>
      </mc:AlternateContent>
    </comment>
    <comment ref="F12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1203</xdr:row>
                <xdr:rowOff>7</xdr:rowOff>
              </xdr:from>
              <xdr:to>
                <xdr:col>7</xdr:col>
                <xdr:colOff>50</xdr:colOff>
                <xdr:row>1206</xdr:row>
                <xdr:rowOff>3</xdr:rowOff>
              </xdr:to>
            </anchor>
          </commentPr>
        </mc:Choice>
        <mc:Fallback/>
      </mc:AlternateContent>
    </comment>
    <comment ref="F12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1204</xdr:row>
                <xdr:rowOff>7</xdr:rowOff>
              </xdr:from>
              <xdr:to>
                <xdr:col>7</xdr:col>
                <xdr:colOff>50</xdr:colOff>
                <xdr:row>1207</xdr:row>
                <xdr:rowOff>3</xdr:rowOff>
              </xdr:to>
            </anchor>
          </commentPr>
        </mc:Choice>
        <mc:Fallback/>
      </mc:AlternateContent>
    </comment>
    <comment ref="F12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1205</xdr:row>
                <xdr:rowOff>7</xdr:rowOff>
              </xdr:from>
              <xdr:to>
                <xdr:col>7</xdr:col>
                <xdr:colOff>50</xdr:colOff>
                <xdr:row>1208</xdr:row>
                <xdr:rowOff>3</xdr:rowOff>
              </xdr:to>
            </anchor>
          </commentPr>
        </mc:Choice>
        <mc:Fallback/>
      </mc:AlternateContent>
    </comment>
    <comment ref="F12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1206</xdr:row>
                <xdr:rowOff>7</xdr:rowOff>
              </xdr:from>
              <xdr:to>
                <xdr:col>7</xdr:col>
                <xdr:colOff>50</xdr:colOff>
                <xdr:row>1209</xdr:row>
                <xdr:rowOff>3</xdr:rowOff>
              </xdr:to>
            </anchor>
          </commentPr>
        </mc:Choice>
        <mc:Fallback/>
      </mc:AlternateContent>
    </comment>
    <comment ref="F12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1207</xdr:row>
                <xdr:rowOff>7</xdr:rowOff>
              </xdr:from>
              <xdr:to>
                <xdr:col>7</xdr:col>
                <xdr:colOff>50</xdr:colOff>
                <xdr:row>1210</xdr:row>
                <xdr:rowOff>3</xdr:rowOff>
              </xdr:to>
            </anchor>
          </commentPr>
        </mc:Choice>
        <mc:Fallback/>
      </mc:AlternateContent>
    </comment>
    <comment ref="F12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1208</xdr:row>
                <xdr:rowOff>7</xdr:rowOff>
              </xdr:from>
              <xdr:to>
                <xdr:col>7</xdr:col>
                <xdr:colOff>50</xdr:colOff>
                <xdr:row>1211</xdr:row>
                <xdr:rowOff>3</xdr:rowOff>
              </xdr:to>
            </anchor>
          </commentPr>
        </mc:Choice>
        <mc:Fallback/>
      </mc:AlternateContent>
    </comment>
    <comment ref="F12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1209</xdr:row>
                <xdr:rowOff>7</xdr:rowOff>
              </xdr:from>
              <xdr:to>
                <xdr:col>7</xdr:col>
                <xdr:colOff>50</xdr:colOff>
                <xdr:row>1212</xdr:row>
                <xdr:rowOff>3</xdr:rowOff>
              </xdr:to>
            </anchor>
          </commentPr>
        </mc:Choice>
        <mc:Fallback/>
      </mc:AlternateContent>
    </comment>
    <comment ref="F12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1210</xdr:row>
                <xdr:rowOff>7</xdr:rowOff>
              </xdr:from>
              <xdr:to>
                <xdr:col>7</xdr:col>
                <xdr:colOff>50</xdr:colOff>
                <xdr:row>1213</xdr:row>
                <xdr:rowOff>3</xdr:rowOff>
              </xdr:to>
            </anchor>
          </commentPr>
        </mc:Choice>
        <mc:Fallback/>
      </mc:AlternateContent>
    </comment>
    <comment ref="F12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1211</xdr:row>
                <xdr:rowOff>7</xdr:rowOff>
              </xdr:from>
              <xdr:to>
                <xdr:col>7</xdr:col>
                <xdr:colOff>50</xdr:colOff>
                <xdr:row>1214</xdr:row>
                <xdr:rowOff>3</xdr:rowOff>
              </xdr:to>
            </anchor>
          </commentPr>
        </mc:Choice>
        <mc:Fallback/>
      </mc:AlternateContent>
    </comment>
    <comment ref="F12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1212</xdr:row>
                <xdr:rowOff>7</xdr:rowOff>
              </xdr:from>
              <xdr:to>
                <xdr:col>7</xdr:col>
                <xdr:colOff>50</xdr:colOff>
                <xdr:row>1215</xdr:row>
                <xdr:rowOff>3</xdr:rowOff>
              </xdr:to>
            </anchor>
          </commentPr>
        </mc:Choice>
        <mc:Fallback/>
      </mc:AlternateContent>
    </comment>
    <comment ref="F12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1213</xdr:row>
                <xdr:rowOff>7</xdr:rowOff>
              </xdr:from>
              <xdr:to>
                <xdr:col>7</xdr:col>
                <xdr:colOff>50</xdr:colOff>
                <xdr:row>1216</xdr:row>
                <xdr:rowOff>3</xdr:rowOff>
              </xdr:to>
            </anchor>
          </commentPr>
        </mc:Choice>
        <mc:Fallback/>
      </mc:AlternateContent>
    </comment>
    <comment ref="F12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1214</xdr:row>
                <xdr:rowOff>7</xdr:rowOff>
              </xdr:from>
              <xdr:to>
                <xdr:col>7</xdr:col>
                <xdr:colOff>50</xdr:colOff>
                <xdr:row>1217</xdr:row>
                <xdr:rowOff>3</xdr:rowOff>
              </xdr:to>
            </anchor>
          </commentPr>
        </mc:Choice>
        <mc:Fallback/>
      </mc:AlternateContent>
    </comment>
    <comment ref="F12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1215</xdr:row>
                <xdr:rowOff>7</xdr:rowOff>
              </xdr:from>
              <xdr:to>
                <xdr:col>7</xdr:col>
                <xdr:colOff>50</xdr:colOff>
                <xdr:row>1218</xdr:row>
                <xdr:rowOff>3</xdr:rowOff>
              </xdr:to>
            </anchor>
          </commentPr>
        </mc:Choice>
        <mc:Fallback/>
      </mc:AlternateContent>
    </comment>
    <comment ref="F12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1216</xdr:row>
                <xdr:rowOff>7</xdr:rowOff>
              </xdr:from>
              <xdr:to>
                <xdr:col>7</xdr:col>
                <xdr:colOff>50</xdr:colOff>
                <xdr:row>1219</xdr:row>
                <xdr:rowOff>3</xdr:rowOff>
              </xdr:to>
            </anchor>
          </commentPr>
        </mc:Choice>
        <mc:Fallback/>
      </mc:AlternateContent>
    </comment>
    <comment ref="F12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1217</xdr:row>
                <xdr:rowOff>7</xdr:rowOff>
              </xdr:from>
              <xdr:to>
                <xdr:col>7</xdr:col>
                <xdr:colOff>50</xdr:colOff>
                <xdr:row>1220</xdr:row>
                <xdr:rowOff>3</xdr:rowOff>
              </xdr:to>
            </anchor>
          </commentPr>
        </mc:Choice>
        <mc:Fallback/>
      </mc:AlternateContent>
    </comment>
    <comment ref="F12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1218</xdr:row>
                <xdr:rowOff>7</xdr:rowOff>
              </xdr:from>
              <xdr:to>
                <xdr:col>7</xdr:col>
                <xdr:colOff>50</xdr:colOff>
                <xdr:row>1221</xdr:row>
                <xdr:rowOff>3</xdr:rowOff>
              </xdr:to>
            </anchor>
          </commentPr>
        </mc:Choice>
        <mc:Fallback/>
      </mc:AlternateContent>
    </comment>
    <comment ref="F12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1219</xdr:row>
                <xdr:rowOff>7</xdr:rowOff>
              </xdr:from>
              <xdr:to>
                <xdr:col>7</xdr:col>
                <xdr:colOff>50</xdr:colOff>
                <xdr:row>1222</xdr:row>
                <xdr:rowOff>3</xdr:rowOff>
              </xdr:to>
            </anchor>
          </commentPr>
        </mc:Choice>
        <mc:Fallback/>
      </mc:AlternateContent>
    </comment>
    <comment ref="F12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1220</xdr:row>
                <xdr:rowOff>7</xdr:rowOff>
              </xdr:from>
              <xdr:to>
                <xdr:col>7</xdr:col>
                <xdr:colOff>50</xdr:colOff>
                <xdr:row>1223</xdr:row>
                <xdr:rowOff>3</xdr:rowOff>
              </xdr:to>
            </anchor>
          </commentPr>
        </mc:Choice>
        <mc:Fallback/>
      </mc:AlternateContent>
    </comment>
    <comment ref="F12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1221</xdr:row>
                <xdr:rowOff>7</xdr:rowOff>
              </xdr:from>
              <xdr:to>
                <xdr:col>7</xdr:col>
                <xdr:colOff>50</xdr:colOff>
                <xdr:row>1224</xdr:row>
                <xdr:rowOff>3</xdr:rowOff>
              </xdr:to>
            </anchor>
          </commentPr>
        </mc:Choice>
        <mc:Fallback/>
      </mc:AlternateContent>
    </comment>
    <comment ref="F12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1222</xdr:row>
                <xdr:rowOff>7</xdr:rowOff>
              </xdr:from>
              <xdr:to>
                <xdr:col>7</xdr:col>
                <xdr:colOff>50</xdr:colOff>
                <xdr:row>1225</xdr:row>
                <xdr:rowOff>3</xdr:rowOff>
              </xdr:to>
            </anchor>
          </commentPr>
        </mc:Choice>
        <mc:Fallback/>
      </mc:AlternateContent>
    </comment>
    <comment ref="F12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1223</xdr:row>
                <xdr:rowOff>7</xdr:rowOff>
              </xdr:from>
              <xdr:to>
                <xdr:col>7</xdr:col>
                <xdr:colOff>50</xdr:colOff>
                <xdr:row>1226</xdr:row>
                <xdr:rowOff>3</xdr:rowOff>
              </xdr:to>
            </anchor>
          </commentPr>
        </mc:Choice>
        <mc:Fallback/>
      </mc:AlternateContent>
    </comment>
    <comment ref="F12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1224</xdr:row>
                <xdr:rowOff>7</xdr:rowOff>
              </xdr:from>
              <xdr:to>
                <xdr:col>7</xdr:col>
                <xdr:colOff>50</xdr:colOff>
                <xdr:row>1227</xdr:row>
                <xdr:rowOff>3</xdr:rowOff>
              </xdr:to>
            </anchor>
          </commentPr>
        </mc:Choice>
        <mc:Fallback/>
      </mc:AlternateContent>
    </comment>
    <comment ref="F12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1225</xdr:row>
                <xdr:rowOff>7</xdr:rowOff>
              </xdr:from>
              <xdr:to>
                <xdr:col>7</xdr:col>
                <xdr:colOff>50</xdr:colOff>
                <xdr:row>1228</xdr:row>
                <xdr:rowOff>3</xdr:rowOff>
              </xdr:to>
            </anchor>
          </commentPr>
        </mc:Choice>
        <mc:Fallback/>
      </mc:AlternateContent>
    </comment>
    <comment ref="F12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1226</xdr:row>
                <xdr:rowOff>7</xdr:rowOff>
              </xdr:from>
              <xdr:to>
                <xdr:col>7</xdr:col>
                <xdr:colOff>50</xdr:colOff>
                <xdr:row>1229</xdr:row>
                <xdr:rowOff>3</xdr:rowOff>
              </xdr:to>
            </anchor>
          </commentPr>
        </mc:Choice>
        <mc:Fallback/>
      </mc:AlternateContent>
    </comment>
    <comment ref="F12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1227</xdr:row>
                <xdr:rowOff>7</xdr:rowOff>
              </xdr:from>
              <xdr:to>
                <xdr:col>7</xdr:col>
                <xdr:colOff>50</xdr:colOff>
                <xdr:row>1230</xdr:row>
                <xdr:rowOff>3</xdr:rowOff>
              </xdr:to>
            </anchor>
          </commentPr>
        </mc:Choice>
        <mc:Fallback/>
      </mc:AlternateContent>
    </comment>
    <comment ref="F12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1228</xdr:row>
                <xdr:rowOff>7</xdr:rowOff>
              </xdr:from>
              <xdr:to>
                <xdr:col>7</xdr:col>
                <xdr:colOff>50</xdr:colOff>
                <xdr:row>1231</xdr:row>
                <xdr:rowOff>3</xdr:rowOff>
              </xdr:to>
            </anchor>
          </commentPr>
        </mc:Choice>
        <mc:Fallback/>
      </mc:AlternateContent>
    </comment>
    <comment ref="F12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1229</xdr:row>
                <xdr:rowOff>7</xdr:rowOff>
              </xdr:from>
              <xdr:to>
                <xdr:col>7</xdr:col>
                <xdr:colOff>50</xdr:colOff>
                <xdr:row>1232</xdr:row>
                <xdr:rowOff>3</xdr:rowOff>
              </xdr:to>
            </anchor>
          </commentPr>
        </mc:Choice>
        <mc:Fallback/>
      </mc:AlternateContent>
    </comment>
    <comment ref="F12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1230</xdr:row>
                <xdr:rowOff>7</xdr:rowOff>
              </xdr:from>
              <xdr:to>
                <xdr:col>7</xdr:col>
                <xdr:colOff>50</xdr:colOff>
                <xdr:row>1233</xdr:row>
                <xdr:rowOff>3</xdr:rowOff>
              </xdr:to>
            </anchor>
          </commentPr>
        </mc:Choice>
        <mc:Fallback/>
      </mc:AlternateContent>
    </comment>
    <comment ref="F12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1231</xdr:row>
                <xdr:rowOff>7</xdr:rowOff>
              </xdr:from>
              <xdr:to>
                <xdr:col>7</xdr:col>
                <xdr:colOff>50</xdr:colOff>
                <xdr:row>1234</xdr:row>
                <xdr:rowOff>3</xdr:rowOff>
              </xdr:to>
            </anchor>
          </commentPr>
        </mc:Choice>
        <mc:Fallback/>
      </mc:AlternateContent>
    </comment>
    <comment ref="F12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1232</xdr:row>
                <xdr:rowOff>7</xdr:rowOff>
              </xdr:from>
              <xdr:to>
                <xdr:col>7</xdr:col>
                <xdr:colOff>50</xdr:colOff>
                <xdr:row>1235</xdr:row>
                <xdr:rowOff>3</xdr:rowOff>
              </xdr:to>
            </anchor>
          </commentPr>
        </mc:Choice>
        <mc:Fallback/>
      </mc:AlternateContent>
    </comment>
    <comment ref="F12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1233</xdr:row>
                <xdr:rowOff>7</xdr:rowOff>
              </xdr:from>
              <xdr:to>
                <xdr:col>7</xdr:col>
                <xdr:colOff>50</xdr:colOff>
                <xdr:row>1236</xdr:row>
                <xdr:rowOff>3</xdr:rowOff>
              </xdr:to>
            </anchor>
          </commentPr>
        </mc:Choice>
        <mc:Fallback/>
      </mc:AlternateContent>
    </comment>
    <comment ref="F12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1234</xdr:row>
                <xdr:rowOff>7</xdr:rowOff>
              </xdr:from>
              <xdr:to>
                <xdr:col>7</xdr:col>
                <xdr:colOff>50</xdr:colOff>
                <xdr:row>1237</xdr:row>
                <xdr:rowOff>3</xdr:rowOff>
              </xdr:to>
            </anchor>
          </commentPr>
        </mc:Choice>
        <mc:Fallback/>
      </mc:AlternateContent>
    </comment>
    <comment ref="F12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1235</xdr:row>
                <xdr:rowOff>7</xdr:rowOff>
              </xdr:from>
              <xdr:to>
                <xdr:col>7</xdr:col>
                <xdr:colOff>50</xdr:colOff>
                <xdr:row>1238</xdr:row>
                <xdr:rowOff>3</xdr:rowOff>
              </xdr:to>
            </anchor>
          </commentPr>
        </mc:Choice>
        <mc:Fallback/>
      </mc:AlternateContent>
    </comment>
    <comment ref="F12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1236</xdr:row>
                <xdr:rowOff>7</xdr:rowOff>
              </xdr:from>
              <xdr:to>
                <xdr:col>7</xdr:col>
                <xdr:colOff>50</xdr:colOff>
                <xdr:row>1239</xdr:row>
                <xdr:rowOff>3</xdr:rowOff>
              </xdr:to>
            </anchor>
          </commentPr>
        </mc:Choice>
        <mc:Fallback/>
      </mc:AlternateContent>
    </comment>
    <comment ref="F12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1237</xdr:row>
                <xdr:rowOff>7</xdr:rowOff>
              </xdr:from>
              <xdr:to>
                <xdr:col>7</xdr:col>
                <xdr:colOff>50</xdr:colOff>
                <xdr:row>1240</xdr:row>
                <xdr:rowOff>3</xdr:rowOff>
              </xdr:to>
            </anchor>
          </commentPr>
        </mc:Choice>
        <mc:Fallback/>
      </mc:AlternateContent>
    </comment>
    <comment ref="F12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1238</xdr:row>
                <xdr:rowOff>7</xdr:rowOff>
              </xdr:from>
              <xdr:to>
                <xdr:col>7</xdr:col>
                <xdr:colOff>50</xdr:colOff>
                <xdr:row>1241</xdr:row>
                <xdr:rowOff>3</xdr:rowOff>
              </xdr:to>
            </anchor>
          </commentPr>
        </mc:Choice>
        <mc:Fallback/>
      </mc:AlternateContent>
    </comment>
    <comment ref="F12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1239</xdr:row>
                <xdr:rowOff>7</xdr:rowOff>
              </xdr:from>
              <xdr:to>
                <xdr:col>7</xdr:col>
                <xdr:colOff>50</xdr:colOff>
                <xdr:row>1242</xdr:row>
                <xdr:rowOff>3</xdr:rowOff>
              </xdr:to>
            </anchor>
          </commentPr>
        </mc:Choice>
        <mc:Fallback/>
      </mc:AlternateContent>
    </comment>
    <comment ref="F12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1240</xdr:row>
                <xdr:rowOff>7</xdr:rowOff>
              </xdr:from>
              <xdr:to>
                <xdr:col>7</xdr:col>
                <xdr:colOff>50</xdr:colOff>
                <xdr:row>1243</xdr:row>
                <xdr:rowOff>3</xdr:rowOff>
              </xdr:to>
            </anchor>
          </commentPr>
        </mc:Choice>
        <mc:Fallback/>
      </mc:AlternateContent>
    </comment>
    <comment ref="F12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1241</xdr:row>
                <xdr:rowOff>7</xdr:rowOff>
              </xdr:from>
              <xdr:to>
                <xdr:col>7</xdr:col>
                <xdr:colOff>50</xdr:colOff>
                <xdr:row>1244</xdr:row>
                <xdr:rowOff>3</xdr:rowOff>
              </xdr:to>
            </anchor>
          </commentPr>
        </mc:Choice>
        <mc:Fallback/>
      </mc:AlternateContent>
    </comment>
    <comment ref="F12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1242</xdr:row>
                <xdr:rowOff>7</xdr:rowOff>
              </xdr:from>
              <xdr:to>
                <xdr:col>7</xdr:col>
                <xdr:colOff>50</xdr:colOff>
                <xdr:row>1245</xdr:row>
                <xdr:rowOff>3</xdr:rowOff>
              </xdr:to>
            </anchor>
          </commentPr>
        </mc:Choice>
        <mc:Fallback/>
      </mc:AlternateContent>
    </comment>
    <comment ref="F12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1243</xdr:row>
                <xdr:rowOff>7</xdr:rowOff>
              </xdr:from>
              <xdr:to>
                <xdr:col>7</xdr:col>
                <xdr:colOff>50</xdr:colOff>
                <xdr:row>1246</xdr:row>
                <xdr:rowOff>3</xdr:rowOff>
              </xdr:to>
            </anchor>
          </commentPr>
        </mc:Choice>
        <mc:Fallback/>
      </mc:AlternateContent>
    </comment>
    <comment ref="F12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1244</xdr:row>
                <xdr:rowOff>7</xdr:rowOff>
              </xdr:from>
              <xdr:to>
                <xdr:col>7</xdr:col>
                <xdr:colOff>50</xdr:colOff>
                <xdr:row>1247</xdr:row>
                <xdr:rowOff>3</xdr:rowOff>
              </xdr:to>
            </anchor>
          </commentPr>
        </mc:Choice>
        <mc:Fallback/>
      </mc:AlternateContent>
    </comment>
    <comment ref="F12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1245</xdr:row>
                <xdr:rowOff>7</xdr:rowOff>
              </xdr:from>
              <xdr:to>
                <xdr:col>7</xdr:col>
                <xdr:colOff>50</xdr:colOff>
                <xdr:row>1248</xdr:row>
                <xdr:rowOff>3</xdr:rowOff>
              </xdr:to>
            </anchor>
          </commentPr>
        </mc:Choice>
        <mc:Fallback/>
      </mc:AlternateContent>
    </comment>
    <comment ref="F12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1246</xdr:row>
                <xdr:rowOff>7</xdr:rowOff>
              </xdr:from>
              <xdr:to>
                <xdr:col>7</xdr:col>
                <xdr:colOff>50</xdr:colOff>
                <xdr:row>1249</xdr:row>
                <xdr:rowOff>3</xdr:rowOff>
              </xdr:to>
            </anchor>
          </commentPr>
        </mc:Choice>
        <mc:Fallback/>
      </mc:AlternateContent>
    </comment>
    <comment ref="F12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1247</xdr:row>
                <xdr:rowOff>7</xdr:rowOff>
              </xdr:from>
              <xdr:to>
                <xdr:col>7</xdr:col>
                <xdr:colOff>50</xdr:colOff>
                <xdr:row>1250</xdr:row>
                <xdr:rowOff>3</xdr:rowOff>
              </xdr:to>
            </anchor>
          </commentPr>
        </mc:Choice>
        <mc:Fallback/>
      </mc:AlternateContent>
    </comment>
    <comment ref="F12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1248</xdr:row>
                <xdr:rowOff>7</xdr:rowOff>
              </xdr:from>
              <xdr:to>
                <xdr:col>7</xdr:col>
                <xdr:colOff>50</xdr:colOff>
                <xdr:row>1251</xdr:row>
                <xdr:rowOff>3</xdr:rowOff>
              </xdr:to>
            </anchor>
          </commentPr>
        </mc:Choice>
        <mc:Fallback/>
      </mc:AlternateContent>
    </comment>
    <comment ref="F12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1249</xdr:row>
                <xdr:rowOff>7</xdr:rowOff>
              </xdr:from>
              <xdr:to>
                <xdr:col>7</xdr:col>
                <xdr:colOff>50</xdr:colOff>
                <xdr:row>1252</xdr:row>
                <xdr:rowOff>3</xdr:rowOff>
              </xdr:to>
            </anchor>
          </commentPr>
        </mc:Choice>
        <mc:Fallback/>
      </mc:AlternateContent>
    </comment>
    <comment ref="F12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1250</xdr:row>
                <xdr:rowOff>7</xdr:rowOff>
              </xdr:from>
              <xdr:to>
                <xdr:col>7</xdr:col>
                <xdr:colOff>50</xdr:colOff>
                <xdr:row>1253</xdr:row>
                <xdr:rowOff>3</xdr:rowOff>
              </xdr:to>
            </anchor>
          </commentPr>
        </mc:Choice>
        <mc:Fallback/>
      </mc:AlternateContent>
    </comment>
    <comment ref="F12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1251</xdr:row>
                <xdr:rowOff>7</xdr:rowOff>
              </xdr:from>
              <xdr:to>
                <xdr:col>7</xdr:col>
                <xdr:colOff>50</xdr:colOff>
                <xdr:row>1254</xdr:row>
                <xdr:rowOff>3</xdr:rowOff>
              </xdr:to>
            </anchor>
          </commentPr>
        </mc:Choice>
        <mc:Fallback/>
      </mc:AlternateContent>
    </comment>
    <comment ref="F12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1252</xdr:row>
                <xdr:rowOff>7</xdr:rowOff>
              </xdr:from>
              <xdr:to>
                <xdr:col>7</xdr:col>
                <xdr:colOff>50</xdr:colOff>
                <xdr:row>1255</xdr:row>
                <xdr:rowOff>3</xdr:rowOff>
              </xdr:to>
            </anchor>
          </commentPr>
        </mc:Choice>
        <mc:Fallback/>
      </mc:AlternateContent>
    </comment>
    <comment ref="F12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1253</xdr:row>
                <xdr:rowOff>7</xdr:rowOff>
              </xdr:from>
              <xdr:to>
                <xdr:col>7</xdr:col>
                <xdr:colOff>50</xdr:colOff>
                <xdr:row>1256</xdr:row>
                <xdr:rowOff>3</xdr:rowOff>
              </xdr:to>
            </anchor>
          </commentPr>
        </mc:Choice>
        <mc:Fallback/>
      </mc:AlternateContent>
    </comment>
    <comment ref="F12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1254</xdr:row>
                <xdr:rowOff>7</xdr:rowOff>
              </xdr:from>
              <xdr:to>
                <xdr:col>7</xdr:col>
                <xdr:colOff>50</xdr:colOff>
                <xdr:row>1257</xdr:row>
                <xdr:rowOff>3</xdr:rowOff>
              </xdr:to>
            </anchor>
          </commentPr>
        </mc:Choice>
        <mc:Fallback/>
      </mc:AlternateContent>
    </comment>
    <comment ref="F12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1255</xdr:row>
                <xdr:rowOff>7</xdr:rowOff>
              </xdr:from>
              <xdr:to>
                <xdr:col>7</xdr:col>
                <xdr:colOff>50</xdr:colOff>
                <xdr:row>1258</xdr:row>
                <xdr:rowOff>3</xdr:rowOff>
              </xdr:to>
            </anchor>
          </commentPr>
        </mc:Choice>
        <mc:Fallback/>
      </mc:AlternateContent>
    </comment>
    <comment ref="F12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1256</xdr:row>
                <xdr:rowOff>7</xdr:rowOff>
              </xdr:from>
              <xdr:to>
                <xdr:col>7</xdr:col>
                <xdr:colOff>50</xdr:colOff>
                <xdr:row>1259</xdr:row>
                <xdr:rowOff>3</xdr:rowOff>
              </xdr:to>
            </anchor>
          </commentPr>
        </mc:Choice>
        <mc:Fallback/>
      </mc:AlternateContent>
    </comment>
    <comment ref="F12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1257</xdr:row>
                <xdr:rowOff>7</xdr:rowOff>
              </xdr:from>
              <xdr:to>
                <xdr:col>7</xdr:col>
                <xdr:colOff>50</xdr:colOff>
                <xdr:row>1260</xdr:row>
                <xdr:rowOff>3</xdr:rowOff>
              </xdr:to>
            </anchor>
          </commentPr>
        </mc:Choice>
        <mc:Fallback/>
      </mc:AlternateContent>
    </comment>
    <comment ref="F12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1258</xdr:row>
                <xdr:rowOff>7</xdr:rowOff>
              </xdr:from>
              <xdr:to>
                <xdr:col>7</xdr:col>
                <xdr:colOff>50</xdr:colOff>
                <xdr:row>1261</xdr:row>
                <xdr:rowOff>3</xdr:rowOff>
              </xdr:to>
            </anchor>
          </commentPr>
        </mc:Choice>
        <mc:Fallback/>
      </mc:AlternateContent>
    </comment>
    <comment ref="F12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1259</xdr:row>
                <xdr:rowOff>7</xdr:rowOff>
              </xdr:from>
              <xdr:to>
                <xdr:col>7</xdr:col>
                <xdr:colOff>50</xdr:colOff>
                <xdr:row>1262</xdr:row>
                <xdr:rowOff>3</xdr:rowOff>
              </xdr:to>
            </anchor>
          </commentPr>
        </mc:Choice>
        <mc:Fallback/>
      </mc:AlternateContent>
    </comment>
    <comment ref="F12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1260</xdr:row>
                <xdr:rowOff>7</xdr:rowOff>
              </xdr:from>
              <xdr:to>
                <xdr:col>7</xdr:col>
                <xdr:colOff>50</xdr:colOff>
                <xdr:row>1263</xdr:row>
                <xdr:rowOff>3</xdr:rowOff>
              </xdr:to>
            </anchor>
          </commentPr>
        </mc:Choice>
        <mc:Fallback/>
      </mc:AlternateContent>
    </comment>
    <comment ref="F12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1261</xdr:row>
                <xdr:rowOff>7</xdr:rowOff>
              </xdr:from>
              <xdr:to>
                <xdr:col>7</xdr:col>
                <xdr:colOff>50</xdr:colOff>
                <xdr:row>1264</xdr:row>
                <xdr:rowOff>3</xdr:rowOff>
              </xdr:to>
            </anchor>
          </commentPr>
        </mc:Choice>
        <mc:Fallback/>
      </mc:AlternateContent>
    </comment>
    <comment ref="F12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1262</xdr:row>
                <xdr:rowOff>7</xdr:rowOff>
              </xdr:from>
              <xdr:to>
                <xdr:col>7</xdr:col>
                <xdr:colOff>50</xdr:colOff>
                <xdr:row>1265</xdr:row>
                <xdr:rowOff>3</xdr:rowOff>
              </xdr:to>
            </anchor>
          </commentPr>
        </mc:Choice>
        <mc:Fallback/>
      </mc:AlternateContent>
    </comment>
    <comment ref="F12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1263</xdr:row>
                <xdr:rowOff>7</xdr:rowOff>
              </xdr:from>
              <xdr:to>
                <xdr:col>7</xdr:col>
                <xdr:colOff>50</xdr:colOff>
                <xdr:row>1266</xdr:row>
                <xdr:rowOff>3</xdr:rowOff>
              </xdr:to>
            </anchor>
          </commentPr>
        </mc:Choice>
        <mc:Fallback/>
      </mc:AlternateContent>
    </comment>
    <comment ref="F12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1264</xdr:row>
                <xdr:rowOff>7</xdr:rowOff>
              </xdr:from>
              <xdr:to>
                <xdr:col>7</xdr:col>
                <xdr:colOff>50</xdr:colOff>
                <xdr:row>1267</xdr:row>
                <xdr:rowOff>3</xdr:rowOff>
              </xdr:to>
            </anchor>
          </commentPr>
        </mc:Choice>
        <mc:Fallback/>
      </mc:AlternateContent>
    </comment>
    <comment ref="F12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1265</xdr:row>
                <xdr:rowOff>7</xdr:rowOff>
              </xdr:from>
              <xdr:to>
                <xdr:col>7</xdr:col>
                <xdr:colOff>50</xdr:colOff>
                <xdr:row>1268</xdr:row>
                <xdr:rowOff>3</xdr:rowOff>
              </xdr:to>
            </anchor>
          </commentPr>
        </mc:Choice>
        <mc:Fallback/>
      </mc:AlternateContent>
    </comment>
    <comment ref="F12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1266</xdr:row>
                <xdr:rowOff>7</xdr:rowOff>
              </xdr:from>
              <xdr:to>
                <xdr:col>7</xdr:col>
                <xdr:colOff>50</xdr:colOff>
                <xdr:row>1269</xdr:row>
                <xdr:rowOff>3</xdr:rowOff>
              </xdr:to>
            </anchor>
          </commentPr>
        </mc:Choice>
        <mc:Fallback/>
      </mc:AlternateContent>
    </comment>
    <comment ref="F12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1267</xdr:row>
                <xdr:rowOff>7</xdr:rowOff>
              </xdr:from>
              <xdr:to>
                <xdr:col>7</xdr:col>
                <xdr:colOff>50</xdr:colOff>
                <xdr:row>1270</xdr:row>
                <xdr:rowOff>3</xdr:rowOff>
              </xdr:to>
            </anchor>
          </commentPr>
        </mc:Choice>
        <mc:Fallback/>
      </mc:AlternateContent>
    </comment>
    <comment ref="F12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1268</xdr:row>
                <xdr:rowOff>7</xdr:rowOff>
              </xdr:from>
              <xdr:to>
                <xdr:col>7</xdr:col>
                <xdr:colOff>50</xdr:colOff>
                <xdr:row>1271</xdr:row>
                <xdr:rowOff>3</xdr:rowOff>
              </xdr:to>
            </anchor>
          </commentPr>
        </mc:Choice>
        <mc:Fallback/>
      </mc:AlternateContent>
    </comment>
    <comment ref="F12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1269</xdr:row>
                <xdr:rowOff>7</xdr:rowOff>
              </xdr:from>
              <xdr:to>
                <xdr:col>7</xdr:col>
                <xdr:colOff>50</xdr:colOff>
                <xdr:row>1272</xdr:row>
                <xdr:rowOff>3</xdr:rowOff>
              </xdr:to>
            </anchor>
          </commentPr>
        </mc:Choice>
        <mc:Fallback/>
      </mc:AlternateContent>
    </comment>
    <comment ref="F12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1270</xdr:row>
                <xdr:rowOff>7</xdr:rowOff>
              </xdr:from>
              <xdr:to>
                <xdr:col>7</xdr:col>
                <xdr:colOff>50</xdr:colOff>
                <xdr:row>1273</xdr:row>
                <xdr:rowOff>3</xdr:rowOff>
              </xdr:to>
            </anchor>
          </commentPr>
        </mc:Choice>
        <mc:Fallback/>
      </mc:AlternateContent>
    </comment>
    <comment ref="F12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1271</xdr:row>
                <xdr:rowOff>7</xdr:rowOff>
              </xdr:from>
              <xdr:to>
                <xdr:col>7</xdr:col>
                <xdr:colOff>50</xdr:colOff>
                <xdr:row>1274</xdr:row>
                <xdr:rowOff>3</xdr:rowOff>
              </xdr:to>
            </anchor>
          </commentPr>
        </mc:Choice>
        <mc:Fallback/>
      </mc:AlternateContent>
    </comment>
    <comment ref="F12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1272</xdr:row>
                <xdr:rowOff>7</xdr:rowOff>
              </xdr:from>
              <xdr:to>
                <xdr:col>7</xdr:col>
                <xdr:colOff>50</xdr:colOff>
                <xdr:row>1275</xdr:row>
                <xdr:rowOff>3</xdr:rowOff>
              </xdr:to>
            </anchor>
          </commentPr>
        </mc:Choice>
        <mc:Fallback/>
      </mc:AlternateContent>
    </comment>
    <comment ref="F12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1273</xdr:row>
                <xdr:rowOff>7</xdr:rowOff>
              </xdr:from>
              <xdr:to>
                <xdr:col>7</xdr:col>
                <xdr:colOff>50</xdr:colOff>
                <xdr:row>1276</xdr:row>
                <xdr:rowOff>3</xdr:rowOff>
              </xdr:to>
            </anchor>
          </commentPr>
        </mc:Choice>
        <mc:Fallback/>
      </mc:AlternateContent>
    </comment>
    <comment ref="F12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1274</xdr:row>
                <xdr:rowOff>7</xdr:rowOff>
              </xdr:from>
              <xdr:to>
                <xdr:col>7</xdr:col>
                <xdr:colOff>50</xdr:colOff>
                <xdr:row>1277</xdr:row>
                <xdr:rowOff>3</xdr:rowOff>
              </xdr:to>
            </anchor>
          </commentPr>
        </mc:Choice>
        <mc:Fallback/>
      </mc:AlternateContent>
    </comment>
    <comment ref="F12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1275</xdr:row>
                <xdr:rowOff>7</xdr:rowOff>
              </xdr:from>
              <xdr:to>
                <xdr:col>7</xdr:col>
                <xdr:colOff>50</xdr:colOff>
                <xdr:row>1278</xdr:row>
                <xdr:rowOff>3</xdr:rowOff>
              </xdr:to>
            </anchor>
          </commentPr>
        </mc:Choice>
        <mc:Fallback/>
      </mc:AlternateContent>
    </comment>
    <comment ref="F12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1276</xdr:row>
                <xdr:rowOff>7</xdr:rowOff>
              </xdr:from>
              <xdr:to>
                <xdr:col>7</xdr:col>
                <xdr:colOff>50</xdr:colOff>
                <xdr:row>1279</xdr:row>
                <xdr:rowOff>3</xdr:rowOff>
              </xdr:to>
            </anchor>
          </commentPr>
        </mc:Choice>
        <mc:Fallback/>
      </mc:AlternateContent>
    </comment>
    <comment ref="F12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1277</xdr:row>
                <xdr:rowOff>7</xdr:rowOff>
              </xdr:from>
              <xdr:to>
                <xdr:col>7</xdr:col>
                <xdr:colOff>50</xdr:colOff>
                <xdr:row>1280</xdr:row>
                <xdr:rowOff>3</xdr:rowOff>
              </xdr:to>
            </anchor>
          </commentPr>
        </mc:Choice>
        <mc:Fallback/>
      </mc:AlternateContent>
    </comment>
    <comment ref="F12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1278</xdr:row>
                <xdr:rowOff>7</xdr:rowOff>
              </xdr:from>
              <xdr:to>
                <xdr:col>7</xdr:col>
                <xdr:colOff>50</xdr:colOff>
                <xdr:row>1281</xdr:row>
                <xdr:rowOff>3</xdr:rowOff>
              </xdr:to>
            </anchor>
          </commentPr>
        </mc:Choice>
        <mc:Fallback/>
      </mc:AlternateContent>
    </comment>
    <comment ref="F12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1279</xdr:row>
                <xdr:rowOff>7</xdr:rowOff>
              </xdr:from>
              <xdr:to>
                <xdr:col>7</xdr:col>
                <xdr:colOff>50</xdr:colOff>
                <xdr:row>1282</xdr:row>
                <xdr:rowOff>3</xdr:rowOff>
              </xdr:to>
            </anchor>
          </commentPr>
        </mc:Choice>
        <mc:Fallback/>
      </mc:AlternateContent>
    </comment>
    <comment ref="F12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1280</xdr:row>
                <xdr:rowOff>7</xdr:rowOff>
              </xdr:from>
              <xdr:to>
                <xdr:col>7</xdr:col>
                <xdr:colOff>50</xdr:colOff>
                <xdr:row>1283</xdr:row>
                <xdr:rowOff>3</xdr:rowOff>
              </xdr:to>
            </anchor>
          </commentPr>
        </mc:Choice>
        <mc:Fallback/>
      </mc:AlternateContent>
    </comment>
    <comment ref="F12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1281</xdr:row>
                <xdr:rowOff>7</xdr:rowOff>
              </xdr:from>
              <xdr:to>
                <xdr:col>7</xdr:col>
                <xdr:colOff>50</xdr:colOff>
                <xdr:row>1284</xdr:row>
                <xdr:rowOff>3</xdr:rowOff>
              </xdr:to>
            </anchor>
          </commentPr>
        </mc:Choice>
        <mc:Fallback/>
      </mc:AlternateContent>
    </comment>
    <comment ref="F12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1282</xdr:row>
                <xdr:rowOff>7</xdr:rowOff>
              </xdr:from>
              <xdr:to>
                <xdr:col>7</xdr:col>
                <xdr:colOff>50</xdr:colOff>
                <xdr:row>1285</xdr:row>
                <xdr:rowOff>3</xdr:rowOff>
              </xdr:to>
            </anchor>
          </commentPr>
        </mc:Choice>
        <mc:Fallback/>
      </mc:AlternateContent>
    </comment>
    <comment ref="F12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1283</xdr:row>
                <xdr:rowOff>7</xdr:rowOff>
              </xdr:from>
              <xdr:to>
                <xdr:col>7</xdr:col>
                <xdr:colOff>50</xdr:colOff>
                <xdr:row>1286</xdr:row>
                <xdr:rowOff>3</xdr:rowOff>
              </xdr:to>
            </anchor>
          </commentPr>
        </mc:Choice>
        <mc:Fallback/>
      </mc:AlternateContent>
    </comment>
    <comment ref="F12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1284</xdr:row>
                <xdr:rowOff>7</xdr:rowOff>
              </xdr:from>
              <xdr:to>
                <xdr:col>7</xdr:col>
                <xdr:colOff>50</xdr:colOff>
                <xdr:row>1287</xdr:row>
                <xdr:rowOff>3</xdr:rowOff>
              </xdr:to>
            </anchor>
          </commentPr>
        </mc:Choice>
        <mc:Fallback/>
      </mc:AlternateContent>
    </comment>
    <comment ref="F12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1285</xdr:row>
                <xdr:rowOff>7</xdr:rowOff>
              </xdr:from>
              <xdr:to>
                <xdr:col>7</xdr:col>
                <xdr:colOff>50</xdr:colOff>
                <xdr:row>1288</xdr:row>
                <xdr:rowOff>3</xdr:rowOff>
              </xdr:to>
            </anchor>
          </commentPr>
        </mc:Choice>
        <mc:Fallback/>
      </mc:AlternateContent>
    </comment>
    <comment ref="F12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1286</xdr:row>
                <xdr:rowOff>7</xdr:rowOff>
              </xdr:from>
              <xdr:to>
                <xdr:col>7</xdr:col>
                <xdr:colOff>50</xdr:colOff>
                <xdr:row>1289</xdr:row>
                <xdr:rowOff>3</xdr:rowOff>
              </xdr:to>
            </anchor>
          </commentPr>
        </mc:Choice>
        <mc:Fallback/>
      </mc:AlternateContent>
    </comment>
    <comment ref="F12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1287</xdr:row>
                <xdr:rowOff>7</xdr:rowOff>
              </xdr:from>
              <xdr:to>
                <xdr:col>7</xdr:col>
                <xdr:colOff>50</xdr:colOff>
                <xdr:row>1290</xdr:row>
                <xdr:rowOff>3</xdr:rowOff>
              </xdr:to>
            </anchor>
          </commentPr>
        </mc:Choice>
        <mc:Fallback/>
      </mc:AlternateContent>
    </comment>
    <comment ref="F12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1288</xdr:row>
                <xdr:rowOff>7</xdr:rowOff>
              </xdr:from>
              <xdr:to>
                <xdr:col>7</xdr:col>
                <xdr:colOff>50</xdr:colOff>
                <xdr:row>1291</xdr:row>
                <xdr:rowOff>3</xdr:rowOff>
              </xdr:to>
            </anchor>
          </commentPr>
        </mc:Choice>
        <mc:Fallback/>
      </mc:AlternateContent>
    </comment>
    <comment ref="F12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1289</xdr:row>
                <xdr:rowOff>7</xdr:rowOff>
              </xdr:from>
              <xdr:to>
                <xdr:col>7</xdr:col>
                <xdr:colOff>50</xdr:colOff>
                <xdr:row>1292</xdr:row>
                <xdr:rowOff>3</xdr:rowOff>
              </xdr:to>
            </anchor>
          </commentPr>
        </mc:Choice>
        <mc:Fallback/>
      </mc:AlternateContent>
    </comment>
    <comment ref="F12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1290</xdr:row>
                <xdr:rowOff>7</xdr:rowOff>
              </xdr:from>
              <xdr:to>
                <xdr:col>7</xdr:col>
                <xdr:colOff>50</xdr:colOff>
                <xdr:row>1293</xdr:row>
                <xdr:rowOff>3</xdr:rowOff>
              </xdr:to>
            </anchor>
          </commentPr>
        </mc:Choice>
        <mc:Fallback/>
      </mc:AlternateContent>
    </comment>
    <comment ref="F12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1291</xdr:row>
                <xdr:rowOff>7</xdr:rowOff>
              </xdr:from>
              <xdr:to>
                <xdr:col>7</xdr:col>
                <xdr:colOff>50</xdr:colOff>
                <xdr:row>1294</xdr:row>
                <xdr:rowOff>3</xdr:rowOff>
              </xdr:to>
            </anchor>
          </commentPr>
        </mc:Choice>
        <mc:Fallback/>
      </mc:AlternateContent>
    </comment>
    <comment ref="F12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1292</xdr:row>
                <xdr:rowOff>7</xdr:rowOff>
              </xdr:from>
              <xdr:to>
                <xdr:col>7</xdr:col>
                <xdr:colOff>50</xdr:colOff>
                <xdr:row>1295</xdr:row>
                <xdr:rowOff>3</xdr:rowOff>
              </xdr:to>
            </anchor>
          </commentPr>
        </mc:Choice>
        <mc:Fallback/>
      </mc:AlternateContent>
    </comment>
    <comment ref="F12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1293</xdr:row>
                <xdr:rowOff>7</xdr:rowOff>
              </xdr:from>
              <xdr:to>
                <xdr:col>7</xdr:col>
                <xdr:colOff>50</xdr:colOff>
                <xdr:row>1296</xdr:row>
                <xdr:rowOff>3</xdr:rowOff>
              </xdr:to>
            </anchor>
          </commentPr>
        </mc:Choice>
        <mc:Fallback/>
      </mc:AlternateContent>
    </comment>
    <comment ref="F12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1294</xdr:row>
                <xdr:rowOff>7</xdr:rowOff>
              </xdr:from>
              <xdr:to>
                <xdr:col>7</xdr:col>
                <xdr:colOff>50</xdr:colOff>
                <xdr:row>1297</xdr:row>
                <xdr:rowOff>3</xdr:rowOff>
              </xdr:to>
            </anchor>
          </commentPr>
        </mc:Choice>
        <mc:Fallback/>
      </mc:AlternateContent>
    </comment>
    <comment ref="F12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1295</xdr:row>
                <xdr:rowOff>7</xdr:rowOff>
              </xdr:from>
              <xdr:to>
                <xdr:col>7</xdr:col>
                <xdr:colOff>50</xdr:colOff>
                <xdr:row>1298</xdr:row>
                <xdr:rowOff>3</xdr:rowOff>
              </xdr:to>
            </anchor>
          </commentPr>
        </mc:Choice>
        <mc:Fallback/>
      </mc:AlternateContent>
    </comment>
    <comment ref="F12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1296</xdr:row>
                <xdr:rowOff>7</xdr:rowOff>
              </xdr:from>
              <xdr:to>
                <xdr:col>7</xdr:col>
                <xdr:colOff>50</xdr:colOff>
                <xdr:row>1299</xdr:row>
                <xdr:rowOff>3</xdr:rowOff>
              </xdr:to>
            </anchor>
          </commentPr>
        </mc:Choice>
        <mc:Fallback/>
      </mc:AlternateContent>
    </comment>
    <comment ref="F12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1297</xdr:row>
                <xdr:rowOff>7</xdr:rowOff>
              </xdr:from>
              <xdr:to>
                <xdr:col>7</xdr:col>
                <xdr:colOff>50</xdr:colOff>
                <xdr:row>1300</xdr:row>
                <xdr:rowOff>3</xdr:rowOff>
              </xdr:to>
            </anchor>
          </commentPr>
        </mc:Choice>
        <mc:Fallback/>
      </mc:AlternateContent>
    </comment>
    <comment ref="F13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1298</xdr:row>
                <xdr:rowOff>7</xdr:rowOff>
              </xdr:from>
              <xdr:to>
                <xdr:col>7</xdr:col>
                <xdr:colOff>50</xdr:colOff>
                <xdr:row>1301</xdr:row>
                <xdr:rowOff>3</xdr:rowOff>
              </xdr:to>
            </anchor>
          </commentPr>
        </mc:Choice>
        <mc:Fallback/>
      </mc:AlternateContent>
    </comment>
    <comment ref="F13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1299</xdr:row>
                <xdr:rowOff>7</xdr:rowOff>
              </xdr:from>
              <xdr:to>
                <xdr:col>7</xdr:col>
                <xdr:colOff>50</xdr:colOff>
                <xdr:row>1302</xdr:row>
                <xdr:rowOff>3</xdr:rowOff>
              </xdr:to>
            </anchor>
          </commentPr>
        </mc:Choice>
        <mc:Fallback/>
      </mc:AlternateContent>
    </comment>
    <comment ref="F13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1300</xdr:row>
                <xdr:rowOff>7</xdr:rowOff>
              </xdr:from>
              <xdr:to>
                <xdr:col>7</xdr:col>
                <xdr:colOff>50</xdr:colOff>
                <xdr:row>1303</xdr:row>
                <xdr:rowOff>3</xdr:rowOff>
              </xdr:to>
            </anchor>
          </commentPr>
        </mc:Choice>
        <mc:Fallback/>
      </mc:AlternateContent>
    </comment>
    <comment ref="F13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1301</xdr:row>
                <xdr:rowOff>7</xdr:rowOff>
              </xdr:from>
              <xdr:to>
                <xdr:col>7</xdr:col>
                <xdr:colOff>50</xdr:colOff>
                <xdr:row>1304</xdr:row>
                <xdr:rowOff>3</xdr:rowOff>
              </xdr:to>
            </anchor>
          </commentPr>
        </mc:Choice>
        <mc:Fallback/>
      </mc:AlternateContent>
    </comment>
    <comment ref="F13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1302</xdr:row>
                <xdr:rowOff>7</xdr:rowOff>
              </xdr:from>
              <xdr:to>
                <xdr:col>7</xdr:col>
                <xdr:colOff>50</xdr:colOff>
                <xdr:row>1305</xdr:row>
                <xdr:rowOff>3</xdr:rowOff>
              </xdr:to>
            </anchor>
          </commentPr>
        </mc:Choice>
        <mc:Fallback/>
      </mc:AlternateContent>
    </comment>
    <comment ref="F13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1303</xdr:row>
                <xdr:rowOff>7</xdr:rowOff>
              </xdr:from>
              <xdr:to>
                <xdr:col>7</xdr:col>
                <xdr:colOff>50</xdr:colOff>
                <xdr:row>1306</xdr:row>
                <xdr:rowOff>3</xdr:rowOff>
              </xdr:to>
            </anchor>
          </commentPr>
        </mc:Choice>
        <mc:Fallback/>
      </mc:AlternateContent>
    </comment>
    <comment ref="F13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1304</xdr:row>
                <xdr:rowOff>7</xdr:rowOff>
              </xdr:from>
              <xdr:to>
                <xdr:col>7</xdr:col>
                <xdr:colOff>50</xdr:colOff>
                <xdr:row>1307</xdr:row>
                <xdr:rowOff>3</xdr:rowOff>
              </xdr:to>
            </anchor>
          </commentPr>
        </mc:Choice>
        <mc:Fallback/>
      </mc:AlternateContent>
    </comment>
    <comment ref="F13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1305</xdr:row>
                <xdr:rowOff>7</xdr:rowOff>
              </xdr:from>
              <xdr:to>
                <xdr:col>7</xdr:col>
                <xdr:colOff>50</xdr:colOff>
                <xdr:row>1308</xdr:row>
                <xdr:rowOff>3</xdr:rowOff>
              </xdr:to>
            </anchor>
          </commentPr>
        </mc:Choice>
        <mc:Fallback/>
      </mc:AlternateContent>
    </comment>
    <comment ref="F13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1306</xdr:row>
                <xdr:rowOff>7</xdr:rowOff>
              </xdr:from>
              <xdr:to>
                <xdr:col>7</xdr:col>
                <xdr:colOff>50</xdr:colOff>
                <xdr:row>1309</xdr:row>
                <xdr:rowOff>3</xdr:rowOff>
              </xdr:to>
            </anchor>
          </commentPr>
        </mc:Choice>
        <mc:Fallback/>
      </mc:AlternateContent>
    </comment>
    <comment ref="F13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1307</xdr:row>
                <xdr:rowOff>7</xdr:rowOff>
              </xdr:from>
              <xdr:to>
                <xdr:col>7</xdr:col>
                <xdr:colOff>50</xdr:colOff>
                <xdr:row>1310</xdr:row>
                <xdr:rowOff>3</xdr:rowOff>
              </xdr:to>
            </anchor>
          </commentPr>
        </mc:Choice>
        <mc:Fallback/>
      </mc:AlternateContent>
    </comment>
    <comment ref="F13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1308</xdr:row>
                <xdr:rowOff>7</xdr:rowOff>
              </xdr:from>
              <xdr:to>
                <xdr:col>7</xdr:col>
                <xdr:colOff>50</xdr:colOff>
                <xdr:row>1311</xdr:row>
                <xdr:rowOff>3</xdr:rowOff>
              </xdr:to>
            </anchor>
          </commentPr>
        </mc:Choice>
        <mc:Fallback/>
      </mc:AlternateContent>
    </comment>
    <comment ref="F13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1309</xdr:row>
                <xdr:rowOff>7</xdr:rowOff>
              </xdr:from>
              <xdr:to>
                <xdr:col>7</xdr:col>
                <xdr:colOff>50</xdr:colOff>
                <xdr:row>1312</xdr:row>
                <xdr:rowOff>3</xdr:rowOff>
              </xdr:to>
            </anchor>
          </commentPr>
        </mc:Choice>
        <mc:Fallback/>
      </mc:AlternateContent>
    </comment>
    <comment ref="F13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1310</xdr:row>
                <xdr:rowOff>7</xdr:rowOff>
              </xdr:from>
              <xdr:to>
                <xdr:col>7</xdr:col>
                <xdr:colOff>50</xdr:colOff>
                <xdr:row>1313</xdr:row>
                <xdr:rowOff>3</xdr:rowOff>
              </xdr:to>
            </anchor>
          </commentPr>
        </mc:Choice>
        <mc:Fallback/>
      </mc:AlternateContent>
    </comment>
    <comment ref="F13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1311</xdr:row>
                <xdr:rowOff>7</xdr:rowOff>
              </xdr:from>
              <xdr:to>
                <xdr:col>7</xdr:col>
                <xdr:colOff>50</xdr:colOff>
                <xdr:row>1314</xdr:row>
                <xdr:rowOff>3</xdr:rowOff>
              </xdr:to>
            </anchor>
          </commentPr>
        </mc:Choice>
        <mc:Fallback/>
      </mc:AlternateContent>
    </comment>
    <comment ref="F13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1312</xdr:row>
                <xdr:rowOff>7</xdr:rowOff>
              </xdr:from>
              <xdr:to>
                <xdr:col>7</xdr:col>
                <xdr:colOff>50</xdr:colOff>
                <xdr:row>1315</xdr:row>
                <xdr:rowOff>3</xdr:rowOff>
              </xdr:to>
            </anchor>
          </commentPr>
        </mc:Choice>
        <mc:Fallback/>
      </mc:AlternateContent>
    </comment>
    <comment ref="F13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1313</xdr:row>
                <xdr:rowOff>7</xdr:rowOff>
              </xdr:from>
              <xdr:to>
                <xdr:col>7</xdr:col>
                <xdr:colOff>50</xdr:colOff>
                <xdr:row>1316</xdr:row>
                <xdr:rowOff>3</xdr:rowOff>
              </xdr:to>
            </anchor>
          </commentPr>
        </mc:Choice>
        <mc:Fallback/>
      </mc:AlternateContent>
    </comment>
    <comment ref="F13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1314</xdr:row>
                <xdr:rowOff>7</xdr:rowOff>
              </xdr:from>
              <xdr:to>
                <xdr:col>7</xdr:col>
                <xdr:colOff>50</xdr:colOff>
                <xdr:row>1317</xdr:row>
                <xdr:rowOff>3</xdr:rowOff>
              </xdr:to>
            </anchor>
          </commentPr>
        </mc:Choice>
        <mc:Fallback/>
      </mc:AlternateContent>
    </comment>
    <comment ref="F13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1315</xdr:row>
                <xdr:rowOff>7</xdr:rowOff>
              </xdr:from>
              <xdr:to>
                <xdr:col>7</xdr:col>
                <xdr:colOff>50</xdr:colOff>
                <xdr:row>1318</xdr:row>
                <xdr:rowOff>3</xdr:rowOff>
              </xdr:to>
            </anchor>
          </commentPr>
        </mc:Choice>
        <mc:Fallback/>
      </mc:AlternateContent>
    </comment>
    <comment ref="F13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1316</xdr:row>
                <xdr:rowOff>7</xdr:rowOff>
              </xdr:from>
              <xdr:to>
                <xdr:col>7</xdr:col>
                <xdr:colOff>50</xdr:colOff>
                <xdr:row>1319</xdr:row>
                <xdr:rowOff>3</xdr:rowOff>
              </xdr:to>
            </anchor>
          </commentPr>
        </mc:Choice>
        <mc:Fallback/>
      </mc:AlternateContent>
    </comment>
    <comment ref="F13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1317</xdr:row>
                <xdr:rowOff>7</xdr:rowOff>
              </xdr:from>
              <xdr:to>
                <xdr:col>7</xdr:col>
                <xdr:colOff>50</xdr:colOff>
                <xdr:row>1320</xdr:row>
                <xdr:rowOff>3</xdr:rowOff>
              </xdr:to>
            </anchor>
          </commentPr>
        </mc:Choice>
        <mc:Fallback/>
      </mc:AlternateContent>
    </comment>
    <comment ref="F13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1318</xdr:row>
                <xdr:rowOff>7</xdr:rowOff>
              </xdr:from>
              <xdr:to>
                <xdr:col>7</xdr:col>
                <xdr:colOff>50</xdr:colOff>
                <xdr:row>1321</xdr:row>
                <xdr:rowOff>3</xdr:rowOff>
              </xdr:to>
            </anchor>
          </commentPr>
        </mc:Choice>
        <mc:Fallback/>
      </mc:AlternateContent>
    </comment>
    <comment ref="F13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1319</xdr:row>
                <xdr:rowOff>7</xdr:rowOff>
              </xdr:from>
              <xdr:to>
                <xdr:col>7</xdr:col>
                <xdr:colOff>50</xdr:colOff>
                <xdr:row>1322</xdr:row>
                <xdr:rowOff>3</xdr:rowOff>
              </xdr:to>
            </anchor>
          </commentPr>
        </mc:Choice>
        <mc:Fallback/>
      </mc:AlternateContent>
    </comment>
    <comment ref="F13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1320</xdr:row>
                <xdr:rowOff>7</xdr:rowOff>
              </xdr:from>
              <xdr:to>
                <xdr:col>7</xdr:col>
                <xdr:colOff>50</xdr:colOff>
                <xdr:row>1323</xdr:row>
                <xdr:rowOff>3</xdr:rowOff>
              </xdr:to>
            </anchor>
          </commentPr>
        </mc:Choice>
        <mc:Fallback/>
      </mc:AlternateContent>
    </comment>
    <comment ref="F13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1321</xdr:row>
                <xdr:rowOff>7</xdr:rowOff>
              </xdr:from>
              <xdr:to>
                <xdr:col>7</xdr:col>
                <xdr:colOff>50</xdr:colOff>
                <xdr:row>1324</xdr:row>
                <xdr:rowOff>3</xdr:rowOff>
              </xdr:to>
            </anchor>
          </commentPr>
        </mc:Choice>
        <mc:Fallback/>
      </mc:AlternateContent>
    </comment>
    <comment ref="F13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1322</xdr:row>
                <xdr:rowOff>7</xdr:rowOff>
              </xdr:from>
              <xdr:to>
                <xdr:col>7</xdr:col>
                <xdr:colOff>50</xdr:colOff>
                <xdr:row>1325</xdr:row>
                <xdr:rowOff>3</xdr:rowOff>
              </xdr:to>
            </anchor>
          </commentPr>
        </mc:Choice>
        <mc:Fallback/>
      </mc:AlternateContent>
    </comment>
    <comment ref="F13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1323</xdr:row>
                <xdr:rowOff>7</xdr:rowOff>
              </xdr:from>
              <xdr:to>
                <xdr:col>7</xdr:col>
                <xdr:colOff>50</xdr:colOff>
                <xdr:row>1326</xdr:row>
                <xdr:rowOff>3</xdr:rowOff>
              </xdr:to>
            </anchor>
          </commentPr>
        </mc:Choice>
        <mc:Fallback/>
      </mc:AlternateContent>
    </comment>
    <comment ref="F13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1324</xdr:row>
                <xdr:rowOff>7</xdr:rowOff>
              </xdr:from>
              <xdr:to>
                <xdr:col>7</xdr:col>
                <xdr:colOff>50</xdr:colOff>
                <xdr:row>1327</xdr:row>
                <xdr:rowOff>3</xdr:rowOff>
              </xdr:to>
            </anchor>
          </commentPr>
        </mc:Choice>
        <mc:Fallback/>
      </mc:AlternateContent>
    </comment>
    <comment ref="F13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1325</xdr:row>
                <xdr:rowOff>7</xdr:rowOff>
              </xdr:from>
              <xdr:to>
                <xdr:col>7</xdr:col>
                <xdr:colOff>50</xdr:colOff>
                <xdr:row>1328</xdr:row>
                <xdr:rowOff>3</xdr:rowOff>
              </xdr:to>
            </anchor>
          </commentPr>
        </mc:Choice>
        <mc:Fallback/>
      </mc:AlternateContent>
    </comment>
    <comment ref="F13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1326</xdr:row>
                <xdr:rowOff>7</xdr:rowOff>
              </xdr:from>
              <xdr:to>
                <xdr:col>7</xdr:col>
                <xdr:colOff>50</xdr:colOff>
                <xdr:row>1329</xdr:row>
                <xdr:rowOff>3</xdr:rowOff>
              </xdr:to>
            </anchor>
          </commentPr>
        </mc:Choice>
        <mc:Fallback/>
      </mc:AlternateContent>
    </comment>
    <comment ref="F13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1327</xdr:row>
                <xdr:rowOff>7</xdr:rowOff>
              </xdr:from>
              <xdr:to>
                <xdr:col>7</xdr:col>
                <xdr:colOff>50</xdr:colOff>
                <xdr:row>1330</xdr:row>
                <xdr:rowOff>3</xdr:rowOff>
              </xdr:to>
            </anchor>
          </commentPr>
        </mc:Choice>
        <mc:Fallback/>
      </mc:AlternateContent>
    </comment>
    <comment ref="F13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1328</xdr:row>
                <xdr:rowOff>7</xdr:rowOff>
              </xdr:from>
              <xdr:to>
                <xdr:col>7</xdr:col>
                <xdr:colOff>50</xdr:colOff>
                <xdr:row>1331</xdr:row>
                <xdr:rowOff>3</xdr:rowOff>
              </xdr:to>
            </anchor>
          </commentPr>
        </mc:Choice>
        <mc:Fallback/>
      </mc:AlternateContent>
    </comment>
    <comment ref="F13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1329</xdr:row>
                <xdr:rowOff>7</xdr:rowOff>
              </xdr:from>
              <xdr:to>
                <xdr:col>7</xdr:col>
                <xdr:colOff>50</xdr:colOff>
                <xdr:row>1332</xdr:row>
                <xdr:rowOff>3</xdr:rowOff>
              </xdr:to>
            </anchor>
          </commentPr>
        </mc:Choice>
        <mc:Fallback/>
      </mc:AlternateContent>
    </comment>
    <comment ref="F13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1330</xdr:row>
                <xdr:rowOff>7</xdr:rowOff>
              </xdr:from>
              <xdr:to>
                <xdr:col>7</xdr:col>
                <xdr:colOff>50</xdr:colOff>
                <xdr:row>1333</xdr:row>
                <xdr:rowOff>3</xdr:rowOff>
              </xdr:to>
            </anchor>
          </commentPr>
        </mc:Choice>
        <mc:Fallback/>
      </mc:AlternateContent>
    </comment>
    <comment ref="F13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1331</xdr:row>
                <xdr:rowOff>7</xdr:rowOff>
              </xdr:from>
              <xdr:to>
                <xdr:col>7</xdr:col>
                <xdr:colOff>50</xdr:colOff>
                <xdr:row>1334</xdr:row>
                <xdr:rowOff>3</xdr:rowOff>
              </xdr:to>
            </anchor>
          </commentPr>
        </mc:Choice>
        <mc:Fallback/>
      </mc:AlternateContent>
    </comment>
    <comment ref="F13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1332</xdr:row>
                <xdr:rowOff>7</xdr:rowOff>
              </xdr:from>
              <xdr:to>
                <xdr:col>7</xdr:col>
                <xdr:colOff>50</xdr:colOff>
                <xdr:row>1335</xdr:row>
                <xdr:rowOff>3</xdr:rowOff>
              </xdr:to>
            </anchor>
          </commentPr>
        </mc:Choice>
        <mc:Fallback/>
      </mc:AlternateContent>
    </comment>
    <comment ref="F13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1333</xdr:row>
                <xdr:rowOff>7</xdr:rowOff>
              </xdr:from>
              <xdr:to>
                <xdr:col>7</xdr:col>
                <xdr:colOff>50</xdr:colOff>
                <xdr:row>1336</xdr:row>
                <xdr:rowOff>3</xdr:rowOff>
              </xdr:to>
            </anchor>
          </commentPr>
        </mc:Choice>
        <mc:Fallback/>
      </mc:AlternateContent>
    </comment>
    <comment ref="F13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1334</xdr:row>
                <xdr:rowOff>7</xdr:rowOff>
              </xdr:from>
              <xdr:to>
                <xdr:col>7</xdr:col>
                <xdr:colOff>50</xdr:colOff>
                <xdr:row>1337</xdr:row>
                <xdr:rowOff>3</xdr:rowOff>
              </xdr:to>
            </anchor>
          </commentPr>
        </mc:Choice>
        <mc:Fallback/>
      </mc:AlternateContent>
    </comment>
    <comment ref="F13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1335</xdr:row>
                <xdr:rowOff>7</xdr:rowOff>
              </xdr:from>
              <xdr:to>
                <xdr:col>7</xdr:col>
                <xdr:colOff>50</xdr:colOff>
                <xdr:row>1338</xdr:row>
                <xdr:rowOff>3</xdr:rowOff>
              </xdr:to>
            </anchor>
          </commentPr>
        </mc:Choice>
        <mc:Fallback/>
      </mc:AlternateContent>
    </comment>
    <comment ref="F13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1336</xdr:row>
                <xdr:rowOff>7</xdr:rowOff>
              </xdr:from>
              <xdr:to>
                <xdr:col>7</xdr:col>
                <xdr:colOff>50</xdr:colOff>
                <xdr:row>1339</xdr:row>
                <xdr:rowOff>3</xdr:rowOff>
              </xdr:to>
            </anchor>
          </commentPr>
        </mc:Choice>
        <mc:Fallback/>
      </mc:AlternateContent>
    </comment>
    <comment ref="F13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1337</xdr:row>
                <xdr:rowOff>7</xdr:rowOff>
              </xdr:from>
              <xdr:to>
                <xdr:col>7</xdr:col>
                <xdr:colOff>50</xdr:colOff>
                <xdr:row>1340</xdr:row>
                <xdr:rowOff>3</xdr:rowOff>
              </xdr:to>
            </anchor>
          </commentPr>
        </mc:Choice>
        <mc:Fallback/>
      </mc:AlternateContent>
    </comment>
    <comment ref="F13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1338</xdr:row>
                <xdr:rowOff>7</xdr:rowOff>
              </xdr:from>
              <xdr:to>
                <xdr:col>7</xdr:col>
                <xdr:colOff>50</xdr:colOff>
                <xdr:row>1341</xdr:row>
                <xdr:rowOff>3</xdr:rowOff>
              </xdr:to>
            </anchor>
          </commentPr>
        </mc:Choice>
        <mc:Fallback/>
      </mc:AlternateContent>
    </comment>
    <comment ref="F13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1339</xdr:row>
                <xdr:rowOff>7</xdr:rowOff>
              </xdr:from>
              <xdr:to>
                <xdr:col>7</xdr:col>
                <xdr:colOff>50</xdr:colOff>
                <xdr:row>1342</xdr:row>
                <xdr:rowOff>3</xdr:rowOff>
              </xdr:to>
            </anchor>
          </commentPr>
        </mc:Choice>
        <mc:Fallback/>
      </mc:AlternateContent>
    </comment>
    <comment ref="F13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1340</xdr:row>
                <xdr:rowOff>7</xdr:rowOff>
              </xdr:from>
              <xdr:to>
                <xdr:col>7</xdr:col>
                <xdr:colOff>50</xdr:colOff>
                <xdr:row>1343</xdr:row>
                <xdr:rowOff>3</xdr:rowOff>
              </xdr:to>
            </anchor>
          </commentPr>
        </mc:Choice>
        <mc:Fallback/>
      </mc:AlternateContent>
    </comment>
    <comment ref="F13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1341</xdr:row>
                <xdr:rowOff>7</xdr:rowOff>
              </xdr:from>
              <xdr:to>
                <xdr:col>7</xdr:col>
                <xdr:colOff>50</xdr:colOff>
                <xdr:row>1344</xdr:row>
                <xdr:rowOff>3</xdr:rowOff>
              </xdr:to>
            </anchor>
          </commentPr>
        </mc:Choice>
        <mc:Fallback/>
      </mc:AlternateContent>
    </comment>
    <comment ref="F13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1342</xdr:row>
                <xdr:rowOff>7</xdr:rowOff>
              </xdr:from>
              <xdr:to>
                <xdr:col>7</xdr:col>
                <xdr:colOff>50</xdr:colOff>
                <xdr:row>1345</xdr:row>
                <xdr:rowOff>3</xdr:rowOff>
              </xdr:to>
            </anchor>
          </commentPr>
        </mc:Choice>
        <mc:Fallback/>
      </mc:AlternateContent>
    </comment>
    <comment ref="F13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1343</xdr:row>
                <xdr:rowOff>7</xdr:rowOff>
              </xdr:from>
              <xdr:to>
                <xdr:col>7</xdr:col>
                <xdr:colOff>50</xdr:colOff>
                <xdr:row>1346</xdr:row>
                <xdr:rowOff>3</xdr:rowOff>
              </xdr:to>
            </anchor>
          </commentPr>
        </mc:Choice>
        <mc:Fallback/>
      </mc:AlternateContent>
    </comment>
    <comment ref="F13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1344</xdr:row>
                <xdr:rowOff>7</xdr:rowOff>
              </xdr:from>
              <xdr:to>
                <xdr:col>7</xdr:col>
                <xdr:colOff>50</xdr:colOff>
                <xdr:row>1347</xdr:row>
                <xdr:rowOff>3</xdr:rowOff>
              </xdr:to>
            </anchor>
          </commentPr>
        </mc:Choice>
        <mc:Fallback/>
      </mc:AlternateContent>
    </comment>
    <comment ref="F13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1345</xdr:row>
                <xdr:rowOff>7</xdr:rowOff>
              </xdr:from>
              <xdr:to>
                <xdr:col>7</xdr:col>
                <xdr:colOff>50</xdr:colOff>
                <xdr:row>1348</xdr:row>
                <xdr:rowOff>3</xdr:rowOff>
              </xdr:to>
            </anchor>
          </commentPr>
        </mc:Choice>
        <mc:Fallback/>
      </mc:AlternateContent>
    </comment>
    <comment ref="F13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1346</xdr:row>
                <xdr:rowOff>7</xdr:rowOff>
              </xdr:from>
              <xdr:to>
                <xdr:col>7</xdr:col>
                <xdr:colOff>50</xdr:colOff>
                <xdr:row>1349</xdr:row>
                <xdr:rowOff>3</xdr:rowOff>
              </xdr:to>
            </anchor>
          </commentPr>
        </mc:Choice>
        <mc:Fallback/>
      </mc:AlternateContent>
    </comment>
    <comment ref="F13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1347</xdr:row>
                <xdr:rowOff>7</xdr:rowOff>
              </xdr:from>
              <xdr:to>
                <xdr:col>7</xdr:col>
                <xdr:colOff>50</xdr:colOff>
                <xdr:row>1350</xdr:row>
                <xdr:rowOff>3</xdr:rowOff>
              </xdr:to>
            </anchor>
          </commentPr>
        </mc:Choice>
        <mc:Fallback/>
      </mc:AlternateContent>
    </comment>
    <comment ref="F13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1348</xdr:row>
                <xdr:rowOff>7</xdr:rowOff>
              </xdr:from>
              <xdr:to>
                <xdr:col>7</xdr:col>
                <xdr:colOff>50</xdr:colOff>
                <xdr:row>1351</xdr:row>
                <xdr:rowOff>3</xdr:rowOff>
              </xdr:to>
            </anchor>
          </commentPr>
        </mc:Choice>
        <mc:Fallback/>
      </mc:AlternateContent>
    </comment>
    <comment ref="F13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1349</xdr:row>
                <xdr:rowOff>7</xdr:rowOff>
              </xdr:from>
              <xdr:to>
                <xdr:col>7</xdr:col>
                <xdr:colOff>50</xdr:colOff>
                <xdr:row>1352</xdr:row>
                <xdr:rowOff>3</xdr:rowOff>
              </xdr:to>
            </anchor>
          </commentPr>
        </mc:Choice>
        <mc:Fallback/>
      </mc:AlternateContent>
    </comment>
    <comment ref="F13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1350</xdr:row>
                <xdr:rowOff>7</xdr:rowOff>
              </xdr:from>
              <xdr:to>
                <xdr:col>7</xdr:col>
                <xdr:colOff>50</xdr:colOff>
                <xdr:row>1353</xdr:row>
                <xdr:rowOff>3</xdr:rowOff>
              </xdr:to>
            </anchor>
          </commentPr>
        </mc:Choice>
        <mc:Fallback/>
      </mc:AlternateContent>
    </comment>
    <comment ref="F13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1351</xdr:row>
                <xdr:rowOff>7</xdr:rowOff>
              </xdr:from>
              <xdr:to>
                <xdr:col>7</xdr:col>
                <xdr:colOff>50</xdr:colOff>
                <xdr:row>1354</xdr:row>
                <xdr:rowOff>3</xdr:rowOff>
              </xdr:to>
            </anchor>
          </commentPr>
        </mc:Choice>
        <mc:Fallback/>
      </mc:AlternateContent>
    </comment>
    <comment ref="F13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1352</xdr:row>
                <xdr:rowOff>7</xdr:rowOff>
              </xdr:from>
              <xdr:to>
                <xdr:col>7</xdr:col>
                <xdr:colOff>50</xdr:colOff>
                <xdr:row>1355</xdr:row>
                <xdr:rowOff>3</xdr:rowOff>
              </xdr:to>
            </anchor>
          </commentPr>
        </mc:Choice>
        <mc:Fallback/>
      </mc:AlternateContent>
    </comment>
    <comment ref="F13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1353</xdr:row>
                <xdr:rowOff>7</xdr:rowOff>
              </xdr:from>
              <xdr:to>
                <xdr:col>7</xdr:col>
                <xdr:colOff>50</xdr:colOff>
                <xdr:row>1356</xdr:row>
                <xdr:rowOff>3</xdr:rowOff>
              </xdr:to>
            </anchor>
          </commentPr>
        </mc:Choice>
        <mc:Fallback/>
      </mc:AlternateContent>
    </comment>
    <comment ref="F13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1354</xdr:row>
                <xdr:rowOff>7</xdr:rowOff>
              </xdr:from>
              <xdr:to>
                <xdr:col>7</xdr:col>
                <xdr:colOff>50</xdr:colOff>
                <xdr:row>1357</xdr:row>
                <xdr:rowOff>3</xdr:rowOff>
              </xdr:to>
            </anchor>
          </commentPr>
        </mc:Choice>
        <mc:Fallback/>
      </mc:AlternateContent>
    </comment>
    <comment ref="F13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1355</xdr:row>
                <xdr:rowOff>7</xdr:rowOff>
              </xdr:from>
              <xdr:to>
                <xdr:col>7</xdr:col>
                <xdr:colOff>50</xdr:colOff>
                <xdr:row>1358</xdr:row>
                <xdr:rowOff>3</xdr:rowOff>
              </xdr:to>
            </anchor>
          </commentPr>
        </mc:Choice>
        <mc:Fallback/>
      </mc:AlternateContent>
    </comment>
    <comment ref="F13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1356</xdr:row>
                <xdr:rowOff>7</xdr:rowOff>
              </xdr:from>
              <xdr:to>
                <xdr:col>7</xdr:col>
                <xdr:colOff>50</xdr:colOff>
                <xdr:row>1359</xdr:row>
                <xdr:rowOff>3</xdr:rowOff>
              </xdr:to>
            </anchor>
          </commentPr>
        </mc:Choice>
        <mc:Fallback/>
      </mc:AlternateContent>
    </comment>
    <comment ref="F13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1357</xdr:row>
                <xdr:rowOff>7</xdr:rowOff>
              </xdr:from>
              <xdr:to>
                <xdr:col>7</xdr:col>
                <xdr:colOff>50</xdr:colOff>
                <xdr:row>1360</xdr:row>
                <xdr:rowOff>3</xdr:rowOff>
              </xdr:to>
            </anchor>
          </commentPr>
        </mc:Choice>
        <mc:Fallback/>
      </mc:AlternateContent>
    </comment>
    <comment ref="F13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1358</xdr:row>
                <xdr:rowOff>7</xdr:rowOff>
              </xdr:from>
              <xdr:to>
                <xdr:col>7</xdr:col>
                <xdr:colOff>50</xdr:colOff>
                <xdr:row>1361</xdr:row>
                <xdr:rowOff>3</xdr:rowOff>
              </xdr:to>
            </anchor>
          </commentPr>
        </mc:Choice>
        <mc:Fallback/>
      </mc:AlternateContent>
    </comment>
    <comment ref="F13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1359</xdr:row>
                <xdr:rowOff>7</xdr:rowOff>
              </xdr:from>
              <xdr:to>
                <xdr:col>7</xdr:col>
                <xdr:colOff>50</xdr:colOff>
                <xdr:row>1362</xdr:row>
                <xdr:rowOff>3</xdr:rowOff>
              </xdr:to>
            </anchor>
          </commentPr>
        </mc:Choice>
        <mc:Fallback/>
      </mc:AlternateContent>
    </comment>
    <comment ref="F13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1360</xdr:row>
                <xdr:rowOff>7</xdr:rowOff>
              </xdr:from>
              <xdr:to>
                <xdr:col>7</xdr:col>
                <xdr:colOff>50</xdr:colOff>
                <xdr:row>1363</xdr:row>
                <xdr:rowOff>3</xdr:rowOff>
              </xdr:to>
            </anchor>
          </commentPr>
        </mc:Choice>
        <mc:Fallback/>
      </mc:AlternateContent>
    </comment>
    <comment ref="F13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1361</xdr:row>
                <xdr:rowOff>7</xdr:rowOff>
              </xdr:from>
              <xdr:to>
                <xdr:col>7</xdr:col>
                <xdr:colOff>50</xdr:colOff>
                <xdr:row>1364</xdr:row>
                <xdr:rowOff>3</xdr:rowOff>
              </xdr:to>
            </anchor>
          </commentPr>
        </mc:Choice>
        <mc:Fallback/>
      </mc:AlternateContent>
    </comment>
    <comment ref="F13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1362</xdr:row>
                <xdr:rowOff>7</xdr:rowOff>
              </xdr:from>
              <xdr:to>
                <xdr:col>7</xdr:col>
                <xdr:colOff>50</xdr:colOff>
                <xdr:row>1365</xdr:row>
                <xdr:rowOff>3</xdr:rowOff>
              </xdr:to>
            </anchor>
          </commentPr>
        </mc:Choice>
        <mc:Fallback/>
      </mc:AlternateContent>
    </comment>
    <comment ref="F13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1363</xdr:row>
                <xdr:rowOff>7</xdr:rowOff>
              </xdr:from>
              <xdr:to>
                <xdr:col>7</xdr:col>
                <xdr:colOff>50</xdr:colOff>
                <xdr:row>1366</xdr:row>
                <xdr:rowOff>3</xdr:rowOff>
              </xdr:to>
            </anchor>
          </commentPr>
        </mc:Choice>
        <mc:Fallback/>
      </mc:AlternateContent>
    </comment>
    <comment ref="F13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1364</xdr:row>
                <xdr:rowOff>7</xdr:rowOff>
              </xdr:from>
              <xdr:to>
                <xdr:col>7</xdr:col>
                <xdr:colOff>50</xdr:colOff>
                <xdr:row>1367</xdr:row>
                <xdr:rowOff>3</xdr:rowOff>
              </xdr:to>
            </anchor>
          </commentPr>
        </mc:Choice>
        <mc:Fallback/>
      </mc:AlternateContent>
    </comment>
    <comment ref="F13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1365</xdr:row>
                <xdr:rowOff>7</xdr:rowOff>
              </xdr:from>
              <xdr:to>
                <xdr:col>7</xdr:col>
                <xdr:colOff>50</xdr:colOff>
                <xdr:row>1368</xdr:row>
                <xdr:rowOff>3</xdr:rowOff>
              </xdr:to>
            </anchor>
          </commentPr>
        </mc:Choice>
        <mc:Fallback/>
      </mc:AlternateContent>
    </comment>
    <comment ref="F13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1366</xdr:row>
                <xdr:rowOff>7</xdr:rowOff>
              </xdr:from>
              <xdr:to>
                <xdr:col>7</xdr:col>
                <xdr:colOff>50</xdr:colOff>
                <xdr:row>1369</xdr:row>
                <xdr:rowOff>3</xdr:rowOff>
              </xdr:to>
            </anchor>
          </commentPr>
        </mc:Choice>
        <mc:Fallback/>
      </mc:AlternateContent>
    </comment>
    <comment ref="F13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1367</xdr:row>
                <xdr:rowOff>7</xdr:rowOff>
              </xdr:from>
              <xdr:to>
                <xdr:col>7</xdr:col>
                <xdr:colOff>50</xdr:colOff>
                <xdr:row>1370</xdr:row>
                <xdr:rowOff>3</xdr:rowOff>
              </xdr:to>
            </anchor>
          </commentPr>
        </mc:Choice>
        <mc:Fallback/>
      </mc:AlternateContent>
    </comment>
    <comment ref="F13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1368</xdr:row>
                <xdr:rowOff>7</xdr:rowOff>
              </xdr:from>
              <xdr:to>
                <xdr:col>7</xdr:col>
                <xdr:colOff>50</xdr:colOff>
                <xdr:row>1371</xdr:row>
                <xdr:rowOff>3</xdr:rowOff>
              </xdr:to>
            </anchor>
          </commentPr>
        </mc:Choice>
        <mc:Fallback/>
      </mc:AlternateContent>
    </comment>
    <comment ref="F13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1369</xdr:row>
                <xdr:rowOff>7</xdr:rowOff>
              </xdr:from>
              <xdr:to>
                <xdr:col>7</xdr:col>
                <xdr:colOff>50</xdr:colOff>
                <xdr:row>1372</xdr:row>
                <xdr:rowOff>3</xdr:rowOff>
              </xdr:to>
            </anchor>
          </commentPr>
        </mc:Choice>
        <mc:Fallback/>
      </mc:AlternateContent>
    </comment>
    <comment ref="F13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1370</xdr:row>
                <xdr:rowOff>7</xdr:rowOff>
              </xdr:from>
              <xdr:to>
                <xdr:col>7</xdr:col>
                <xdr:colOff>50</xdr:colOff>
                <xdr:row>1373</xdr:row>
                <xdr:rowOff>3</xdr:rowOff>
              </xdr:to>
            </anchor>
          </commentPr>
        </mc:Choice>
        <mc:Fallback/>
      </mc:AlternateContent>
    </comment>
    <comment ref="F13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1371</xdr:row>
                <xdr:rowOff>7</xdr:rowOff>
              </xdr:from>
              <xdr:to>
                <xdr:col>7</xdr:col>
                <xdr:colOff>50</xdr:colOff>
                <xdr:row>1374</xdr:row>
                <xdr:rowOff>3</xdr:rowOff>
              </xdr:to>
            </anchor>
          </commentPr>
        </mc:Choice>
        <mc:Fallback/>
      </mc:AlternateContent>
    </comment>
    <comment ref="F13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1372</xdr:row>
                <xdr:rowOff>7</xdr:rowOff>
              </xdr:from>
              <xdr:to>
                <xdr:col>7</xdr:col>
                <xdr:colOff>50</xdr:colOff>
                <xdr:row>1375</xdr:row>
                <xdr:rowOff>3</xdr:rowOff>
              </xdr:to>
            </anchor>
          </commentPr>
        </mc:Choice>
        <mc:Fallback/>
      </mc:AlternateContent>
    </comment>
    <comment ref="F13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1373</xdr:row>
                <xdr:rowOff>7</xdr:rowOff>
              </xdr:from>
              <xdr:to>
                <xdr:col>7</xdr:col>
                <xdr:colOff>50</xdr:colOff>
                <xdr:row>1376</xdr:row>
                <xdr:rowOff>3</xdr:rowOff>
              </xdr:to>
            </anchor>
          </commentPr>
        </mc:Choice>
        <mc:Fallback/>
      </mc:AlternateContent>
    </comment>
    <comment ref="F13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1374</xdr:row>
                <xdr:rowOff>7</xdr:rowOff>
              </xdr:from>
              <xdr:to>
                <xdr:col>7</xdr:col>
                <xdr:colOff>50</xdr:colOff>
                <xdr:row>1377</xdr:row>
                <xdr:rowOff>3</xdr:rowOff>
              </xdr:to>
            </anchor>
          </commentPr>
        </mc:Choice>
        <mc:Fallback/>
      </mc:AlternateContent>
    </comment>
    <comment ref="F13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1375</xdr:row>
                <xdr:rowOff>7</xdr:rowOff>
              </xdr:from>
              <xdr:to>
                <xdr:col>7</xdr:col>
                <xdr:colOff>50</xdr:colOff>
                <xdr:row>1378</xdr:row>
                <xdr:rowOff>3</xdr:rowOff>
              </xdr:to>
            </anchor>
          </commentPr>
        </mc:Choice>
        <mc:Fallback/>
      </mc:AlternateContent>
    </comment>
    <comment ref="F13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1376</xdr:row>
                <xdr:rowOff>7</xdr:rowOff>
              </xdr:from>
              <xdr:to>
                <xdr:col>7</xdr:col>
                <xdr:colOff>50</xdr:colOff>
                <xdr:row>1379</xdr:row>
                <xdr:rowOff>3</xdr:rowOff>
              </xdr:to>
            </anchor>
          </commentPr>
        </mc:Choice>
        <mc:Fallback/>
      </mc:AlternateContent>
    </comment>
    <comment ref="F13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1377</xdr:row>
                <xdr:rowOff>7</xdr:rowOff>
              </xdr:from>
              <xdr:to>
                <xdr:col>7</xdr:col>
                <xdr:colOff>50</xdr:colOff>
                <xdr:row>1380</xdr:row>
                <xdr:rowOff>3</xdr:rowOff>
              </xdr:to>
            </anchor>
          </commentPr>
        </mc:Choice>
        <mc:Fallback/>
      </mc:AlternateContent>
    </comment>
    <comment ref="F13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1378</xdr:row>
                <xdr:rowOff>7</xdr:rowOff>
              </xdr:from>
              <xdr:to>
                <xdr:col>7</xdr:col>
                <xdr:colOff>50</xdr:colOff>
                <xdr:row>1381</xdr:row>
                <xdr:rowOff>3</xdr:rowOff>
              </xdr:to>
            </anchor>
          </commentPr>
        </mc:Choice>
        <mc:Fallback/>
      </mc:AlternateContent>
    </comment>
    <comment ref="F13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1379</xdr:row>
                <xdr:rowOff>7</xdr:rowOff>
              </xdr:from>
              <xdr:to>
                <xdr:col>7</xdr:col>
                <xdr:colOff>50</xdr:colOff>
                <xdr:row>1382</xdr:row>
                <xdr:rowOff>3</xdr:rowOff>
              </xdr:to>
            </anchor>
          </commentPr>
        </mc:Choice>
        <mc:Fallback/>
      </mc:AlternateContent>
    </comment>
    <comment ref="F13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1380</xdr:row>
                <xdr:rowOff>7</xdr:rowOff>
              </xdr:from>
              <xdr:to>
                <xdr:col>7</xdr:col>
                <xdr:colOff>50</xdr:colOff>
                <xdr:row>1383</xdr:row>
                <xdr:rowOff>3</xdr:rowOff>
              </xdr:to>
            </anchor>
          </commentPr>
        </mc:Choice>
        <mc:Fallback/>
      </mc:AlternateContent>
    </comment>
    <comment ref="F13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1381</xdr:row>
                <xdr:rowOff>7</xdr:rowOff>
              </xdr:from>
              <xdr:to>
                <xdr:col>7</xdr:col>
                <xdr:colOff>50</xdr:colOff>
                <xdr:row>1384</xdr:row>
                <xdr:rowOff>3</xdr:rowOff>
              </xdr:to>
            </anchor>
          </commentPr>
        </mc:Choice>
        <mc:Fallback/>
      </mc:AlternateContent>
    </comment>
    <comment ref="F13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1382</xdr:row>
                <xdr:rowOff>7</xdr:rowOff>
              </xdr:from>
              <xdr:to>
                <xdr:col>7</xdr:col>
                <xdr:colOff>50</xdr:colOff>
                <xdr:row>1385</xdr:row>
                <xdr:rowOff>3</xdr:rowOff>
              </xdr:to>
            </anchor>
          </commentPr>
        </mc:Choice>
        <mc:Fallback/>
      </mc:AlternateContent>
    </comment>
    <comment ref="F13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1383</xdr:row>
                <xdr:rowOff>7</xdr:rowOff>
              </xdr:from>
              <xdr:to>
                <xdr:col>7</xdr:col>
                <xdr:colOff>50</xdr:colOff>
                <xdr:row>1386</xdr:row>
                <xdr:rowOff>3</xdr:rowOff>
              </xdr:to>
            </anchor>
          </commentPr>
        </mc:Choice>
        <mc:Fallback/>
      </mc:AlternateContent>
    </comment>
    <comment ref="F13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1384</xdr:row>
                <xdr:rowOff>7</xdr:rowOff>
              </xdr:from>
              <xdr:to>
                <xdr:col>7</xdr:col>
                <xdr:colOff>50</xdr:colOff>
                <xdr:row>1387</xdr:row>
                <xdr:rowOff>3</xdr:rowOff>
              </xdr:to>
            </anchor>
          </commentPr>
        </mc:Choice>
        <mc:Fallback/>
      </mc:AlternateContent>
    </comment>
    <comment ref="F13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1385</xdr:row>
                <xdr:rowOff>7</xdr:rowOff>
              </xdr:from>
              <xdr:to>
                <xdr:col>7</xdr:col>
                <xdr:colOff>50</xdr:colOff>
                <xdr:row>1388</xdr:row>
                <xdr:rowOff>3</xdr:rowOff>
              </xdr:to>
            </anchor>
          </commentPr>
        </mc:Choice>
        <mc:Fallback/>
      </mc:AlternateContent>
    </comment>
    <comment ref="F13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1386</xdr:row>
                <xdr:rowOff>7</xdr:rowOff>
              </xdr:from>
              <xdr:to>
                <xdr:col>7</xdr:col>
                <xdr:colOff>50</xdr:colOff>
                <xdr:row>1389</xdr:row>
                <xdr:rowOff>3</xdr:rowOff>
              </xdr:to>
            </anchor>
          </commentPr>
        </mc:Choice>
        <mc:Fallback/>
      </mc:AlternateContent>
    </comment>
    <comment ref="F13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1387</xdr:row>
                <xdr:rowOff>7</xdr:rowOff>
              </xdr:from>
              <xdr:to>
                <xdr:col>7</xdr:col>
                <xdr:colOff>50</xdr:colOff>
                <xdr:row>1390</xdr:row>
                <xdr:rowOff>3</xdr:rowOff>
              </xdr:to>
            </anchor>
          </commentPr>
        </mc:Choice>
        <mc:Fallback/>
      </mc:AlternateContent>
    </comment>
    <comment ref="F13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1388</xdr:row>
                <xdr:rowOff>7</xdr:rowOff>
              </xdr:from>
              <xdr:to>
                <xdr:col>7</xdr:col>
                <xdr:colOff>50</xdr:colOff>
                <xdr:row>1391</xdr:row>
                <xdr:rowOff>3</xdr:rowOff>
              </xdr:to>
            </anchor>
          </commentPr>
        </mc:Choice>
        <mc:Fallback/>
      </mc:AlternateContent>
    </comment>
    <comment ref="F13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1389</xdr:row>
                <xdr:rowOff>7</xdr:rowOff>
              </xdr:from>
              <xdr:to>
                <xdr:col>7</xdr:col>
                <xdr:colOff>50</xdr:colOff>
                <xdr:row>1392</xdr:row>
                <xdr:rowOff>3</xdr:rowOff>
              </xdr:to>
            </anchor>
          </commentPr>
        </mc:Choice>
        <mc:Fallback/>
      </mc:AlternateContent>
    </comment>
    <comment ref="F13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1390</xdr:row>
                <xdr:rowOff>7</xdr:rowOff>
              </xdr:from>
              <xdr:to>
                <xdr:col>7</xdr:col>
                <xdr:colOff>50</xdr:colOff>
                <xdr:row>1393</xdr:row>
                <xdr:rowOff>3</xdr:rowOff>
              </xdr:to>
            </anchor>
          </commentPr>
        </mc:Choice>
        <mc:Fallback/>
      </mc:AlternateContent>
    </comment>
    <comment ref="F13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1391</xdr:row>
                <xdr:rowOff>7</xdr:rowOff>
              </xdr:from>
              <xdr:to>
                <xdr:col>7</xdr:col>
                <xdr:colOff>50</xdr:colOff>
                <xdr:row>1394</xdr:row>
                <xdr:rowOff>3</xdr:rowOff>
              </xdr:to>
            </anchor>
          </commentPr>
        </mc:Choice>
        <mc:Fallback/>
      </mc:AlternateContent>
    </comment>
    <comment ref="F13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1392</xdr:row>
                <xdr:rowOff>7</xdr:rowOff>
              </xdr:from>
              <xdr:to>
                <xdr:col>7</xdr:col>
                <xdr:colOff>50</xdr:colOff>
                <xdr:row>1395</xdr:row>
                <xdr:rowOff>3</xdr:rowOff>
              </xdr:to>
            </anchor>
          </commentPr>
        </mc:Choice>
        <mc:Fallback/>
      </mc:AlternateContent>
    </comment>
    <comment ref="F13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1393</xdr:row>
                <xdr:rowOff>7</xdr:rowOff>
              </xdr:from>
              <xdr:to>
                <xdr:col>7</xdr:col>
                <xdr:colOff>50</xdr:colOff>
                <xdr:row>1396</xdr:row>
                <xdr:rowOff>3</xdr:rowOff>
              </xdr:to>
            </anchor>
          </commentPr>
        </mc:Choice>
        <mc:Fallback/>
      </mc:AlternateContent>
    </comment>
    <comment ref="F13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1394</xdr:row>
                <xdr:rowOff>7</xdr:rowOff>
              </xdr:from>
              <xdr:to>
                <xdr:col>7</xdr:col>
                <xdr:colOff>50</xdr:colOff>
                <xdr:row>1397</xdr:row>
                <xdr:rowOff>3</xdr:rowOff>
              </xdr:to>
            </anchor>
          </commentPr>
        </mc:Choice>
        <mc:Fallback/>
      </mc:AlternateContent>
    </comment>
    <comment ref="F13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1395</xdr:row>
                <xdr:rowOff>7</xdr:rowOff>
              </xdr:from>
              <xdr:to>
                <xdr:col>7</xdr:col>
                <xdr:colOff>50</xdr:colOff>
                <xdr:row>1398</xdr:row>
                <xdr:rowOff>3</xdr:rowOff>
              </xdr:to>
            </anchor>
          </commentPr>
        </mc:Choice>
        <mc:Fallback/>
      </mc:AlternateContent>
    </comment>
    <comment ref="F13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1396</xdr:row>
                <xdr:rowOff>7</xdr:rowOff>
              </xdr:from>
              <xdr:to>
                <xdr:col>7</xdr:col>
                <xdr:colOff>50</xdr:colOff>
                <xdr:row>1399</xdr:row>
                <xdr:rowOff>3</xdr:rowOff>
              </xdr:to>
            </anchor>
          </commentPr>
        </mc:Choice>
        <mc:Fallback/>
      </mc:AlternateContent>
    </comment>
    <comment ref="F139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1397</xdr:row>
                <xdr:rowOff>7</xdr:rowOff>
              </xdr:from>
              <xdr:to>
                <xdr:col>7</xdr:col>
                <xdr:colOff>50</xdr:colOff>
                <xdr:row>1400</xdr:row>
                <xdr:rowOff>3</xdr:rowOff>
              </xdr:to>
            </anchor>
          </commentPr>
        </mc:Choice>
        <mc:Fallback/>
      </mc:AlternateContent>
    </comment>
    <comment ref="F140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1398</xdr:row>
                <xdr:rowOff>7</xdr:rowOff>
              </xdr:from>
              <xdr:to>
                <xdr:col>7</xdr:col>
                <xdr:colOff>50</xdr:colOff>
                <xdr:row>1401</xdr:row>
                <xdr:rowOff>3</xdr:rowOff>
              </xdr:to>
            </anchor>
          </commentPr>
        </mc:Choice>
        <mc:Fallback/>
      </mc:AlternateContent>
    </comment>
    <comment ref="F140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1399</xdr:row>
                <xdr:rowOff>7</xdr:rowOff>
              </xdr:from>
              <xdr:to>
                <xdr:col>7</xdr:col>
                <xdr:colOff>50</xdr:colOff>
                <xdr:row>1402</xdr:row>
                <xdr:rowOff>3</xdr:rowOff>
              </xdr:to>
            </anchor>
          </commentPr>
        </mc:Choice>
        <mc:Fallback/>
      </mc:AlternateContent>
    </comment>
    <comment ref="F140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1400</xdr:row>
                <xdr:rowOff>7</xdr:rowOff>
              </xdr:from>
              <xdr:to>
                <xdr:col>7</xdr:col>
                <xdr:colOff>50</xdr:colOff>
                <xdr:row>1403</xdr:row>
                <xdr:rowOff>3</xdr:rowOff>
              </xdr:to>
            </anchor>
          </commentPr>
        </mc:Choice>
        <mc:Fallback/>
      </mc:AlternateContent>
    </comment>
    <comment ref="F140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1401</xdr:row>
                <xdr:rowOff>7</xdr:rowOff>
              </xdr:from>
              <xdr:to>
                <xdr:col>7</xdr:col>
                <xdr:colOff>50</xdr:colOff>
                <xdr:row>1404</xdr:row>
                <xdr:rowOff>3</xdr:rowOff>
              </xdr:to>
            </anchor>
          </commentPr>
        </mc:Choice>
        <mc:Fallback/>
      </mc:AlternateContent>
    </comment>
    <comment ref="F140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1402</xdr:row>
                <xdr:rowOff>7</xdr:rowOff>
              </xdr:from>
              <xdr:to>
                <xdr:col>7</xdr:col>
                <xdr:colOff>50</xdr:colOff>
                <xdr:row>1405</xdr:row>
                <xdr:rowOff>3</xdr:rowOff>
              </xdr:to>
            </anchor>
          </commentPr>
        </mc:Choice>
        <mc:Fallback/>
      </mc:AlternateContent>
    </comment>
    <comment ref="F140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1403</xdr:row>
                <xdr:rowOff>7</xdr:rowOff>
              </xdr:from>
              <xdr:to>
                <xdr:col>7</xdr:col>
                <xdr:colOff>50</xdr:colOff>
                <xdr:row>1406</xdr:row>
                <xdr:rowOff>3</xdr:rowOff>
              </xdr:to>
            </anchor>
          </commentPr>
        </mc:Choice>
        <mc:Fallback/>
      </mc:AlternateContent>
    </comment>
    <comment ref="F140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1404</xdr:row>
                <xdr:rowOff>7</xdr:rowOff>
              </xdr:from>
              <xdr:to>
                <xdr:col>7</xdr:col>
                <xdr:colOff>50</xdr:colOff>
                <xdr:row>1407</xdr:row>
                <xdr:rowOff>3</xdr:rowOff>
              </xdr:to>
            </anchor>
          </commentPr>
        </mc:Choice>
        <mc:Fallback/>
      </mc:AlternateContent>
    </comment>
    <comment ref="F140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1405</xdr:row>
                <xdr:rowOff>7</xdr:rowOff>
              </xdr:from>
              <xdr:to>
                <xdr:col>7</xdr:col>
                <xdr:colOff>50</xdr:colOff>
                <xdr:row>1408</xdr:row>
                <xdr:rowOff>3</xdr:rowOff>
              </xdr:to>
            </anchor>
          </commentPr>
        </mc:Choice>
        <mc:Fallback/>
      </mc:AlternateContent>
    </comment>
    <comment ref="F140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1406</xdr:row>
                <xdr:rowOff>7</xdr:rowOff>
              </xdr:from>
              <xdr:to>
                <xdr:col>7</xdr:col>
                <xdr:colOff>50</xdr:colOff>
                <xdr:row>1409</xdr:row>
                <xdr:rowOff>3</xdr:rowOff>
              </xdr:to>
            </anchor>
          </commentPr>
        </mc:Choice>
        <mc:Fallback/>
      </mc:AlternateContent>
    </comment>
    <comment ref="F140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1407</xdr:row>
                <xdr:rowOff>7</xdr:rowOff>
              </xdr:from>
              <xdr:to>
                <xdr:col>7</xdr:col>
                <xdr:colOff>50</xdr:colOff>
                <xdr:row>1410</xdr:row>
                <xdr:rowOff>3</xdr:rowOff>
              </xdr:to>
            </anchor>
          </commentPr>
        </mc:Choice>
        <mc:Fallback/>
      </mc:AlternateContent>
    </comment>
    <comment ref="F141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1408</xdr:row>
                <xdr:rowOff>7</xdr:rowOff>
              </xdr:from>
              <xdr:to>
                <xdr:col>7</xdr:col>
                <xdr:colOff>50</xdr:colOff>
                <xdr:row>1411</xdr:row>
                <xdr:rowOff>3</xdr:rowOff>
              </xdr:to>
            </anchor>
          </commentPr>
        </mc:Choice>
        <mc:Fallback/>
      </mc:AlternateContent>
    </comment>
    <comment ref="F141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1409</xdr:row>
                <xdr:rowOff>7</xdr:rowOff>
              </xdr:from>
              <xdr:to>
                <xdr:col>7</xdr:col>
                <xdr:colOff>50</xdr:colOff>
                <xdr:row>1412</xdr:row>
                <xdr:rowOff>3</xdr:rowOff>
              </xdr:to>
            </anchor>
          </commentPr>
        </mc:Choice>
        <mc:Fallback/>
      </mc:AlternateContent>
    </comment>
    <comment ref="F141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1410</xdr:row>
                <xdr:rowOff>7</xdr:rowOff>
              </xdr:from>
              <xdr:to>
                <xdr:col>7</xdr:col>
                <xdr:colOff>50</xdr:colOff>
                <xdr:row>1413</xdr:row>
                <xdr:rowOff>3</xdr:rowOff>
              </xdr:to>
            </anchor>
          </commentPr>
        </mc:Choice>
        <mc:Fallback/>
      </mc:AlternateContent>
    </comment>
    <comment ref="F141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1411</xdr:row>
                <xdr:rowOff>7</xdr:rowOff>
              </xdr:from>
              <xdr:to>
                <xdr:col>7</xdr:col>
                <xdr:colOff>50</xdr:colOff>
                <xdr:row>1414</xdr:row>
                <xdr:rowOff>3</xdr:rowOff>
              </xdr:to>
            </anchor>
          </commentPr>
        </mc:Choice>
        <mc:Fallback/>
      </mc:AlternateContent>
    </comment>
    <comment ref="F141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1412</xdr:row>
                <xdr:rowOff>7</xdr:rowOff>
              </xdr:from>
              <xdr:to>
                <xdr:col>7</xdr:col>
                <xdr:colOff>50</xdr:colOff>
                <xdr:row>1415</xdr:row>
                <xdr:rowOff>3</xdr:rowOff>
              </xdr:to>
            </anchor>
          </commentPr>
        </mc:Choice>
        <mc:Fallback/>
      </mc:AlternateContent>
    </comment>
    <comment ref="F141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1413</xdr:row>
                <xdr:rowOff>7</xdr:rowOff>
              </xdr:from>
              <xdr:to>
                <xdr:col>7</xdr:col>
                <xdr:colOff>50</xdr:colOff>
                <xdr:row>1416</xdr:row>
                <xdr:rowOff>3</xdr:rowOff>
              </xdr:to>
            </anchor>
          </commentPr>
        </mc:Choice>
        <mc:Fallback/>
      </mc:AlternateContent>
    </comment>
    <comment ref="F141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1414</xdr:row>
                <xdr:rowOff>7</xdr:rowOff>
              </xdr:from>
              <xdr:to>
                <xdr:col>7</xdr:col>
                <xdr:colOff>50</xdr:colOff>
                <xdr:row>1417</xdr:row>
                <xdr:rowOff>3</xdr:rowOff>
              </xdr:to>
            </anchor>
          </commentPr>
        </mc:Choice>
        <mc:Fallback/>
      </mc:AlternateContent>
    </comment>
    <comment ref="F141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1415</xdr:row>
                <xdr:rowOff>7</xdr:rowOff>
              </xdr:from>
              <xdr:to>
                <xdr:col>7</xdr:col>
                <xdr:colOff>50</xdr:colOff>
                <xdr:row>1418</xdr:row>
                <xdr:rowOff>3</xdr:rowOff>
              </xdr:to>
            </anchor>
          </commentPr>
        </mc:Choice>
        <mc:Fallback/>
      </mc:AlternateContent>
    </comment>
    <comment ref="F141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1416</xdr:row>
                <xdr:rowOff>7</xdr:rowOff>
              </xdr:from>
              <xdr:to>
                <xdr:col>7</xdr:col>
                <xdr:colOff>50</xdr:colOff>
                <xdr:row>1419</xdr:row>
                <xdr:rowOff>3</xdr:rowOff>
              </xdr:to>
            </anchor>
          </commentPr>
        </mc:Choice>
        <mc:Fallback/>
      </mc:AlternateContent>
    </comment>
    <comment ref="F141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1417</xdr:row>
                <xdr:rowOff>7</xdr:rowOff>
              </xdr:from>
              <xdr:to>
                <xdr:col>7</xdr:col>
                <xdr:colOff>50</xdr:colOff>
                <xdr:row>1420</xdr:row>
                <xdr:rowOff>3</xdr:rowOff>
              </xdr:to>
            </anchor>
          </commentPr>
        </mc:Choice>
        <mc:Fallback/>
      </mc:AlternateContent>
    </comment>
    <comment ref="F142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1418</xdr:row>
                <xdr:rowOff>7</xdr:rowOff>
              </xdr:from>
              <xdr:to>
                <xdr:col>7</xdr:col>
                <xdr:colOff>50</xdr:colOff>
                <xdr:row>1421</xdr:row>
                <xdr:rowOff>3</xdr:rowOff>
              </xdr:to>
            </anchor>
          </commentPr>
        </mc:Choice>
        <mc:Fallback/>
      </mc:AlternateContent>
    </comment>
    <comment ref="F142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1419</xdr:row>
                <xdr:rowOff>7</xdr:rowOff>
              </xdr:from>
              <xdr:to>
                <xdr:col>7</xdr:col>
                <xdr:colOff>50</xdr:colOff>
                <xdr:row>1422</xdr:row>
                <xdr:rowOff>3</xdr:rowOff>
              </xdr:to>
            </anchor>
          </commentPr>
        </mc:Choice>
        <mc:Fallback/>
      </mc:AlternateContent>
    </comment>
    <comment ref="F142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1420</xdr:row>
                <xdr:rowOff>7</xdr:rowOff>
              </xdr:from>
              <xdr:to>
                <xdr:col>7</xdr:col>
                <xdr:colOff>50</xdr:colOff>
                <xdr:row>1423</xdr:row>
                <xdr:rowOff>3</xdr:rowOff>
              </xdr:to>
            </anchor>
          </commentPr>
        </mc:Choice>
        <mc:Fallback/>
      </mc:AlternateContent>
    </comment>
    <comment ref="F142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1421</xdr:row>
                <xdr:rowOff>7</xdr:rowOff>
              </xdr:from>
              <xdr:to>
                <xdr:col>7</xdr:col>
                <xdr:colOff>50</xdr:colOff>
                <xdr:row>1424</xdr:row>
                <xdr:rowOff>3</xdr:rowOff>
              </xdr:to>
            </anchor>
          </commentPr>
        </mc:Choice>
        <mc:Fallback/>
      </mc:AlternateContent>
    </comment>
    <comment ref="F142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1422</xdr:row>
                <xdr:rowOff>7</xdr:rowOff>
              </xdr:from>
              <xdr:to>
                <xdr:col>7</xdr:col>
                <xdr:colOff>50</xdr:colOff>
                <xdr:row>1425</xdr:row>
                <xdr:rowOff>3</xdr:rowOff>
              </xdr:to>
            </anchor>
          </commentPr>
        </mc:Choice>
        <mc:Fallback/>
      </mc:AlternateContent>
    </comment>
    <comment ref="F142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1423</xdr:row>
                <xdr:rowOff>7</xdr:rowOff>
              </xdr:from>
              <xdr:to>
                <xdr:col>7</xdr:col>
                <xdr:colOff>50</xdr:colOff>
                <xdr:row>1426</xdr:row>
                <xdr:rowOff>3</xdr:rowOff>
              </xdr:to>
            </anchor>
          </commentPr>
        </mc:Choice>
        <mc:Fallback/>
      </mc:AlternateContent>
    </comment>
    <comment ref="F142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1424</xdr:row>
                <xdr:rowOff>7</xdr:rowOff>
              </xdr:from>
              <xdr:to>
                <xdr:col>7</xdr:col>
                <xdr:colOff>50</xdr:colOff>
                <xdr:row>1427</xdr:row>
                <xdr:rowOff>3</xdr:rowOff>
              </xdr:to>
            </anchor>
          </commentPr>
        </mc:Choice>
        <mc:Fallback/>
      </mc:AlternateContent>
    </comment>
    <comment ref="F142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1425</xdr:row>
                <xdr:rowOff>7</xdr:rowOff>
              </xdr:from>
              <xdr:to>
                <xdr:col>7</xdr:col>
                <xdr:colOff>50</xdr:colOff>
                <xdr:row>1428</xdr:row>
                <xdr:rowOff>3</xdr:rowOff>
              </xdr:to>
            </anchor>
          </commentPr>
        </mc:Choice>
        <mc:Fallback/>
      </mc:AlternateContent>
    </comment>
    <comment ref="F142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1426</xdr:row>
                <xdr:rowOff>7</xdr:rowOff>
              </xdr:from>
              <xdr:to>
                <xdr:col>7</xdr:col>
                <xdr:colOff>50</xdr:colOff>
                <xdr:row>1429</xdr:row>
                <xdr:rowOff>3</xdr:rowOff>
              </xdr:to>
            </anchor>
          </commentPr>
        </mc:Choice>
        <mc:Fallback/>
      </mc:AlternateContent>
    </comment>
    <comment ref="F142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1427</xdr:row>
                <xdr:rowOff>7</xdr:rowOff>
              </xdr:from>
              <xdr:to>
                <xdr:col>7</xdr:col>
                <xdr:colOff>50</xdr:colOff>
                <xdr:row>1430</xdr:row>
                <xdr:rowOff>3</xdr:rowOff>
              </xdr:to>
            </anchor>
          </commentPr>
        </mc:Choice>
        <mc:Fallback/>
      </mc:AlternateContent>
    </comment>
    <comment ref="F143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1428</xdr:row>
                <xdr:rowOff>7</xdr:rowOff>
              </xdr:from>
              <xdr:to>
                <xdr:col>7</xdr:col>
                <xdr:colOff>50</xdr:colOff>
                <xdr:row>1431</xdr:row>
                <xdr:rowOff>3</xdr:rowOff>
              </xdr:to>
            </anchor>
          </commentPr>
        </mc:Choice>
        <mc:Fallback/>
      </mc:AlternateContent>
    </comment>
    <comment ref="F143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1429</xdr:row>
                <xdr:rowOff>7</xdr:rowOff>
              </xdr:from>
              <xdr:to>
                <xdr:col>7</xdr:col>
                <xdr:colOff>50</xdr:colOff>
                <xdr:row>1432</xdr:row>
                <xdr:rowOff>3</xdr:rowOff>
              </xdr:to>
            </anchor>
          </commentPr>
        </mc:Choice>
        <mc:Fallback/>
      </mc:AlternateContent>
    </comment>
    <comment ref="F143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1430</xdr:row>
                <xdr:rowOff>7</xdr:rowOff>
              </xdr:from>
              <xdr:to>
                <xdr:col>7</xdr:col>
                <xdr:colOff>50</xdr:colOff>
                <xdr:row>1433</xdr:row>
                <xdr:rowOff>3</xdr:rowOff>
              </xdr:to>
            </anchor>
          </commentPr>
        </mc:Choice>
        <mc:Fallback/>
      </mc:AlternateContent>
    </comment>
    <comment ref="F143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1431</xdr:row>
                <xdr:rowOff>7</xdr:rowOff>
              </xdr:from>
              <xdr:to>
                <xdr:col>7</xdr:col>
                <xdr:colOff>50</xdr:colOff>
                <xdr:row>1434</xdr:row>
                <xdr:rowOff>3</xdr:rowOff>
              </xdr:to>
            </anchor>
          </commentPr>
        </mc:Choice>
        <mc:Fallback/>
      </mc:AlternateContent>
    </comment>
    <comment ref="F143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1432</xdr:row>
                <xdr:rowOff>7</xdr:rowOff>
              </xdr:from>
              <xdr:to>
                <xdr:col>7</xdr:col>
                <xdr:colOff>50</xdr:colOff>
                <xdr:row>1435</xdr:row>
                <xdr:rowOff>3</xdr:rowOff>
              </xdr:to>
            </anchor>
          </commentPr>
        </mc:Choice>
        <mc:Fallback/>
      </mc:AlternateContent>
    </comment>
    <comment ref="F143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1433</xdr:row>
                <xdr:rowOff>7</xdr:rowOff>
              </xdr:from>
              <xdr:to>
                <xdr:col>7</xdr:col>
                <xdr:colOff>50</xdr:colOff>
                <xdr:row>1436</xdr:row>
                <xdr:rowOff>3</xdr:rowOff>
              </xdr:to>
            </anchor>
          </commentPr>
        </mc:Choice>
        <mc:Fallback/>
      </mc:AlternateContent>
    </comment>
    <comment ref="F143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1434</xdr:row>
                <xdr:rowOff>7</xdr:rowOff>
              </xdr:from>
              <xdr:to>
                <xdr:col>7</xdr:col>
                <xdr:colOff>50</xdr:colOff>
                <xdr:row>1437</xdr:row>
                <xdr:rowOff>3</xdr:rowOff>
              </xdr:to>
            </anchor>
          </commentPr>
        </mc:Choice>
        <mc:Fallback/>
      </mc:AlternateContent>
    </comment>
    <comment ref="F143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1435</xdr:row>
                <xdr:rowOff>7</xdr:rowOff>
              </xdr:from>
              <xdr:to>
                <xdr:col>7</xdr:col>
                <xdr:colOff>50</xdr:colOff>
                <xdr:row>1438</xdr:row>
                <xdr:rowOff>3</xdr:rowOff>
              </xdr:to>
            </anchor>
          </commentPr>
        </mc:Choice>
        <mc:Fallback/>
      </mc:AlternateContent>
    </comment>
    <comment ref="F143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1436</xdr:row>
                <xdr:rowOff>7</xdr:rowOff>
              </xdr:from>
              <xdr:to>
                <xdr:col>7</xdr:col>
                <xdr:colOff>50</xdr:colOff>
                <xdr:row>1439</xdr:row>
                <xdr:rowOff>3</xdr:rowOff>
              </xdr:to>
            </anchor>
          </commentPr>
        </mc:Choice>
        <mc:Fallback/>
      </mc:AlternateContent>
    </comment>
    <comment ref="F143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1437</xdr:row>
                <xdr:rowOff>7</xdr:rowOff>
              </xdr:from>
              <xdr:to>
                <xdr:col>7</xdr:col>
                <xdr:colOff>50</xdr:colOff>
                <xdr:row>1440</xdr:row>
                <xdr:rowOff>3</xdr:rowOff>
              </xdr:to>
            </anchor>
          </commentPr>
        </mc:Choice>
        <mc:Fallback/>
      </mc:AlternateContent>
    </comment>
    <comment ref="F144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1438</xdr:row>
                <xdr:rowOff>7</xdr:rowOff>
              </xdr:from>
              <xdr:to>
                <xdr:col>7</xdr:col>
                <xdr:colOff>50</xdr:colOff>
                <xdr:row>1441</xdr:row>
                <xdr:rowOff>3</xdr:rowOff>
              </xdr:to>
            </anchor>
          </commentPr>
        </mc:Choice>
        <mc:Fallback/>
      </mc:AlternateContent>
    </comment>
    <comment ref="F144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1439</xdr:row>
                <xdr:rowOff>7</xdr:rowOff>
              </xdr:from>
              <xdr:to>
                <xdr:col>7</xdr:col>
                <xdr:colOff>50</xdr:colOff>
                <xdr:row>1442</xdr:row>
                <xdr:rowOff>3</xdr:rowOff>
              </xdr:to>
            </anchor>
          </commentPr>
        </mc:Choice>
        <mc:Fallback/>
      </mc:AlternateContent>
    </comment>
    <comment ref="F144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1440</xdr:row>
                <xdr:rowOff>7</xdr:rowOff>
              </xdr:from>
              <xdr:to>
                <xdr:col>7</xdr:col>
                <xdr:colOff>50</xdr:colOff>
                <xdr:row>1443</xdr:row>
                <xdr:rowOff>3</xdr:rowOff>
              </xdr:to>
            </anchor>
          </commentPr>
        </mc:Choice>
        <mc:Fallback/>
      </mc:AlternateContent>
    </comment>
    <comment ref="F144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1441</xdr:row>
                <xdr:rowOff>7</xdr:rowOff>
              </xdr:from>
              <xdr:to>
                <xdr:col>7</xdr:col>
                <xdr:colOff>50</xdr:colOff>
                <xdr:row>1444</xdr:row>
                <xdr:rowOff>3</xdr:rowOff>
              </xdr:to>
            </anchor>
          </commentPr>
        </mc:Choice>
        <mc:Fallback/>
      </mc:AlternateContent>
    </comment>
    <comment ref="F144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1442</xdr:row>
                <xdr:rowOff>7</xdr:rowOff>
              </xdr:from>
              <xdr:to>
                <xdr:col>7</xdr:col>
                <xdr:colOff>50</xdr:colOff>
                <xdr:row>1445</xdr:row>
                <xdr:rowOff>3</xdr:rowOff>
              </xdr:to>
            </anchor>
          </commentPr>
        </mc:Choice>
        <mc:Fallback/>
      </mc:AlternateContent>
    </comment>
    <comment ref="F144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1443</xdr:row>
                <xdr:rowOff>7</xdr:rowOff>
              </xdr:from>
              <xdr:to>
                <xdr:col>7</xdr:col>
                <xdr:colOff>50</xdr:colOff>
                <xdr:row>1446</xdr:row>
                <xdr:rowOff>3</xdr:rowOff>
              </xdr:to>
            </anchor>
          </commentPr>
        </mc:Choice>
        <mc:Fallback/>
      </mc:AlternateContent>
    </comment>
    <comment ref="F144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1444</xdr:row>
                <xdr:rowOff>7</xdr:rowOff>
              </xdr:from>
              <xdr:to>
                <xdr:col>7</xdr:col>
                <xdr:colOff>50</xdr:colOff>
                <xdr:row>1447</xdr:row>
                <xdr:rowOff>3</xdr:rowOff>
              </xdr:to>
            </anchor>
          </commentPr>
        </mc:Choice>
        <mc:Fallback/>
      </mc:AlternateContent>
    </comment>
    <comment ref="F144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1445</xdr:row>
                <xdr:rowOff>7</xdr:rowOff>
              </xdr:from>
              <xdr:to>
                <xdr:col>7</xdr:col>
                <xdr:colOff>50</xdr:colOff>
                <xdr:row>1448</xdr:row>
                <xdr:rowOff>3</xdr:rowOff>
              </xdr:to>
            </anchor>
          </commentPr>
        </mc:Choice>
        <mc:Fallback/>
      </mc:AlternateContent>
    </comment>
    <comment ref="F144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1446</xdr:row>
                <xdr:rowOff>7</xdr:rowOff>
              </xdr:from>
              <xdr:to>
                <xdr:col>7</xdr:col>
                <xdr:colOff>50</xdr:colOff>
                <xdr:row>1449</xdr:row>
                <xdr:rowOff>3</xdr:rowOff>
              </xdr:to>
            </anchor>
          </commentPr>
        </mc:Choice>
        <mc:Fallback/>
      </mc:AlternateContent>
    </comment>
    <comment ref="F144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1447</xdr:row>
                <xdr:rowOff>7</xdr:rowOff>
              </xdr:from>
              <xdr:to>
                <xdr:col>7</xdr:col>
                <xdr:colOff>50</xdr:colOff>
                <xdr:row>1450</xdr:row>
                <xdr:rowOff>3</xdr:rowOff>
              </xdr:to>
            </anchor>
          </commentPr>
        </mc:Choice>
        <mc:Fallback/>
      </mc:AlternateContent>
    </comment>
    <comment ref="F145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1448</xdr:row>
                <xdr:rowOff>7</xdr:rowOff>
              </xdr:from>
              <xdr:to>
                <xdr:col>7</xdr:col>
                <xdr:colOff>50</xdr:colOff>
                <xdr:row>1451</xdr:row>
                <xdr:rowOff>3</xdr:rowOff>
              </xdr:to>
            </anchor>
          </commentPr>
        </mc:Choice>
        <mc:Fallback/>
      </mc:AlternateContent>
    </comment>
    <comment ref="F145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1449</xdr:row>
                <xdr:rowOff>7</xdr:rowOff>
              </xdr:from>
              <xdr:to>
                <xdr:col>7</xdr:col>
                <xdr:colOff>50</xdr:colOff>
                <xdr:row>1452</xdr:row>
                <xdr:rowOff>3</xdr:rowOff>
              </xdr:to>
            </anchor>
          </commentPr>
        </mc:Choice>
        <mc:Fallback/>
      </mc:AlternateContent>
    </comment>
    <comment ref="F145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1450</xdr:row>
                <xdr:rowOff>7</xdr:rowOff>
              </xdr:from>
              <xdr:to>
                <xdr:col>7</xdr:col>
                <xdr:colOff>50</xdr:colOff>
                <xdr:row>1453</xdr:row>
                <xdr:rowOff>3</xdr:rowOff>
              </xdr:to>
            </anchor>
          </commentPr>
        </mc:Choice>
        <mc:Fallback/>
      </mc:AlternateContent>
    </comment>
    <comment ref="F145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1451</xdr:row>
                <xdr:rowOff>7</xdr:rowOff>
              </xdr:from>
              <xdr:to>
                <xdr:col>7</xdr:col>
                <xdr:colOff>50</xdr:colOff>
                <xdr:row>1454</xdr:row>
                <xdr:rowOff>3</xdr:rowOff>
              </xdr:to>
            </anchor>
          </commentPr>
        </mc:Choice>
        <mc:Fallback/>
      </mc:AlternateContent>
    </comment>
    <comment ref="F145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1452</xdr:row>
                <xdr:rowOff>7</xdr:rowOff>
              </xdr:from>
              <xdr:to>
                <xdr:col>7</xdr:col>
                <xdr:colOff>50</xdr:colOff>
                <xdr:row>1455</xdr:row>
                <xdr:rowOff>3</xdr:rowOff>
              </xdr:to>
            </anchor>
          </commentPr>
        </mc:Choice>
        <mc:Fallback/>
      </mc:AlternateContent>
    </comment>
    <comment ref="F145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1453</xdr:row>
                <xdr:rowOff>7</xdr:rowOff>
              </xdr:from>
              <xdr:to>
                <xdr:col>7</xdr:col>
                <xdr:colOff>50</xdr:colOff>
                <xdr:row>1456</xdr:row>
                <xdr:rowOff>3</xdr:rowOff>
              </xdr:to>
            </anchor>
          </commentPr>
        </mc:Choice>
        <mc:Fallback/>
      </mc:AlternateContent>
    </comment>
    <comment ref="F145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1454</xdr:row>
                <xdr:rowOff>7</xdr:rowOff>
              </xdr:from>
              <xdr:to>
                <xdr:col>7</xdr:col>
                <xdr:colOff>50</xdr:colOff>
                <xdr:row>1457</xdr:row>
                <xdr:rowOff>3</xdr:rowOff>
              </xdr:to>
            </anchor>
          </commentPr>
        </mc:Choice>
        <mc:Fallback/>
      </mc:AlternateContent>
    </comment>
    <comment ref="F145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1455</xdr:row>
                <xdr:rowOff>7</xdr:rowOff>
              </xdr:from>
              <xdr:to>
                <xdr:col>7</xdr:col>
                <xdr:colOff>50</xdr:colOff>
                <xdr:row>1458</xdr:row>
                <xdr:rowOff>3</xdr:rowOff>
              </xdr:to>
            </anchor>
          </commentPr>
        </mc:Choice>
        <mc:Fallback/>
      </mc:AlternateContent>
    </comment>
    <comment ref="F145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1456</xdr:row>
                <xdr:rowOff>7</xdr:rowOff>
              </xdr:from>
              <xdr:to>
                <xdr:col>7</xdr:col>
                <xdr:colOff>50</xdr:colOff>
                <xdr:row>1459</xdr:row>
                <xdr:rowOff>3</xdr:rowOff>
              </xdr:to>
            </anchor>
          </commentPr>
        </mc:Choice>
        <mc:Fallback/>
      </mc:AlternateContent>
    </comment>
    <comment ref="F145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1457</xdr:row>
                <xdr:rowOff>7</xdr:rowOff>
              </xdr:from>
              <xdr:to>
                <xdr:col>7</xdr:col>
                <xdr:colOff>50</xdr:colOff>
                <xdr:row>1460</xdr:row>
                <xdr:rowOff>3</xdr:rowOff>
              </xdr:to>
            </anchor>
          </commentPr>
        </mc:Choice>
        <mc:Fallback/>
      </mc:AlternateContent>
    </comment>
    <comment ref="F146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1458</xdr:row>
                <xdr:rowOff>7</xdr:rowOff>
              </xdr:from>
              <xdr:to>
                <xdr:col>7</xdr:col>
                <xdr:colOff>50</xdr:colOff>
                <xdr:row>1461</xdr:row>
                <xdr:rowOff>3</xdr:rowOff>
              </xdr:to>
            </anchor>
          </commentPr>
        </mc:Choice>
        <mc:Fallback/>
      </mc:AlternateContent>
    </comment>
    <comment ref="F146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1459</xdr:row>
                <xdr:rowOff>7</xdr:rowOff>
              </xdr:from>
              <xdr:to>
                <xdr:col>7</xdr:col>
                <xdr:colOff>50</xdr:colOff>
                <xdr:row>1462</xdr:row>
                <xdr:rowOff>3</xdr:rowOff>
              </xdr:to>
            </anchor>
          </commentPr>
        </mc:Choice>
        <mc:Fallback/>
      </mc:AlternateContent>
    </comment>
    <comment ref="F146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1460</xdr:row>
                <xdr:rowOff>7</xdr:rowOff>
              </xdr:from>
              <xdr:to>
                <xdr:col>7</xdr:col>
                <xdr:colOff>50</xdr:colOff>
                <xdr:row>1463</xdr:row>
                <xdr:rowOff>3</xdr:rowOff>
              </xdr:to>
            </anchor>
          </commentPr>
        </mc:Choice>
        <mc:Fallback/>
      </mc:AlternateContent>
    </comment>
    <comment ref="F146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1461</xdr:row>
                <xdr:rowOff>7</xdr:rowOff>
              </xdr:from>
              <xdr:to>
                <xdr:col>7</xdr:col>
                <xdr:colOff>50</xdr:colOff>
                <xdr:row>1464</xdr:row>
                <xdr:rowOff>3</xdr:rowOff>
              </xdr:to>
            </anchor>
          </commentPr>
        </mc:Choice>
        <mc:Fallback/>
      </mc:AlternateContent>
    </comment>
    <comment ref="F146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1462</xdr:row>
                <xdr:rowOff>7</xdr:rowOff>
              </xdr:from>
              <xdr:to>
                <xdr:col>7</xdr:col>
                <xdr:colOff>50</xdr:colOff>
                <xdr:row>1465</xdr:row>
                <xdr:rowOff>3</xdr:rowOff>
              </xdr:to>
            </anchor>
          </commentPr>
        </mc:Choice>
        <mc:Fallback/>
      </mc:AlternateContent>
    </comment>
    <comment ref="F146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1463</xdr:row>
                <xdr:rowOff>7</xdr:rowOff>
              </xdr:from>
              <xdr:to>
                <xdr:col>7</xdr:col>
                <xdr:colOff>50</xdr:colOff>
                <xdr:row>1466</xdr:row>
                <xdr:rowOff>3</xdr:rowOff>
              </xdr:to>
            </anchor>
          </commentPr>
        </mc:Choice>
        <mc:Fallback/>
      </mc:AlternateContent>
    </comment>
    <comment ref="F146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1464</xdr:row>
                <xdr:rowOff>7</xdr:rowOff>
              </xdr:from>
              <xdr:to>
                <xdr:col>7</xdr:col>
                <xdr:colOff>50</xdr:colOff>
                <xdr:row>1467</xdr:row>
                <xdr:rowOff>3</xdr:rowOff>
              </xdr:to>
            </anchor>
          </commentPr>
        </mc:Choice>
        <mc:Fallback/>
      </mc:AlternateContent>
    </comment>
    <comment ref="F146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1465</xdr:row>
                <xdr:rowOff>7</xdr:rowOff>
              </xdr:from>
              <xdr:to>
                <xdr:col>7</xdr:col>
                <xdr:colOff>50</xdr:colOff>
                <xdr:row>1468</xdr:row>
                <xdr:rowOff>3</xdr:rowOff>
              </xdr:to>
            </anchor>
          </commentPr>
        </mc:Choice>
        <mc:Fallback/>
      </mc:AlternateContent>
    </comment>
    <comment ref="F146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1466</xdr:row>
                <xdr:rowOff>7</xdr:rowOff>
              </xdr:from>
              <xdr:to>
                <xdr:col>7</xdr:col>
                <xdr:colOff>50</xdr:colOff>
                <xdr:row>1469</xdr:row>
                <xdr:rowOff>3</xdr:rowOff>
              </xdr:to>
            </anchor>
          </commentPr>
        </mc:Choice>
        <mc:Fallback/>
      </mc:AlternateContent>
    </comment>
    <comment ref="F146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1467</xdr:row>
                <xdr:rowOff>7</xdr:rowOff>
              </xdr:from>
              <xdr:to>
                <xdr:col>7</xdr:col>
                <xdr:colOff>50</xdr:colOff>
                <xdr:row>1470</xdr:row>
                <xdr:rowOff>3</xdr:rowOff>
              </xdr:to>
            </anchor>
          </commentPr>
        </mc:Choice>
        <mc:Fallback/>
      </mc:AlternateContent>
    </comment>
    <comment ref="F147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1468</xdr:row>
                <xdr:rowOff>7</xdr:rowOff>
              </xdr:from>
              <xdr:to>
                <xdr:col>7</xdr:col>
                <xdr:colOff>50</xdr:colOff>
                <xdr:row>1471</xdr:row>
                <xdr:rowOff>3</xdr:rowOff>
              </xdr:to>
            </anchor>
          </commentPr>
        </mc:Choice>
        <mc:Fallback/>
      </mc:AlternateContent>
    </comment>
    <comment ref="F147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1469</xdr:row>
                <xdr:rowOff>7</xdr:rowOff>
              </xdr:from>
              <xdr:to>
                <xdr:col>7</xdr:col>
                <xdr:colOff>50</xdr:colOff>
                <xdr:row>1472</xdr:row>
                <xdr:rowOff>3</xdr:rowOff>
              </xdr:to>
            </anchor>
          </commentPr>
        </mc:Choice>
        <mc:Fallback/>
      </mc:AlternateContent>
    </comment>
    <comment ref="F147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1470</xdr:row>
                <xdr:rowOff>7</xdr:rowOff>
              </xdr:from>
              <xdr:to>
                <xdr:col>7</xdr:col>
                <xdr:colOff>50</xdr:colOff>
                <xdr:row>1473</xdr:row>
                <xdr:rowOff>3</xdr:rowOff>
              </xdr:to>
            </anchor>
          </commentPr>
        </mc:Choice>
        <mc:Fallback/>
      </mc:AlternateContent>
    </comment>
    <comment ref="F147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1471</xdr:row>
                <xdr:rowOff>7</xdr:rowOff>
              </xdr:from>
              <xdr:to>
                <xdr:col>7</xdr:col>
                <xdr:colOff>50</xdr:colOff>
                <xdr:row>1474</xdr:row>
                <xdr:rowOff>3</xdr:rowOff>
              </xdr:to>
            </anchor>
          </commentPr>
        </mc:Choice>
        <mc:Fallback/>
      </mc:AlternateContent>
    </comment>
    <comment ref="F147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1472</xdr:row>
                <xdr:rowOff>7</xdr:rowOff>
              </xdr:from>
              <xdr:to>
                <xdr:col>7</xdr:col>
                <xdr:colOff>50</xdr:colOff>
                <xdr:row>1475</xdr:row>
                <xdr:rowOff>3</xdr:rowOff>
              </xdr:to>
            </anchor>
          </commentPr>
        </mc:Choice>
        <mc:Fallback/>
      </mc:AlternateContent>
    </comment>
    <comment ref="F147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1473</xdr:row>
                <xdr:rowOff>7</xdr:rowOff>
              </xdr:from>
              <xdr:to>
                <xdr:col>7</xdr:col>
                <xdr:colOff>50</xdr:colOff>
                <xdr:row>1476</xdr:row>
                <xdr:rowOff>3</xdr:rowOff>
              </xdr:to>
            </anchor>
          </commentPr>
        </mc:Choice>
        <mc:Fallback/>
      </mc:AlternateContent>
    </comment>
    <comment ref="F147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1474</xdr:row>
                <xdr:rowOff>7</xdr:rowOff>
              </xdr:from>
              <xdr:to>
                <xdr:col>7</xdr:col>
                <xdr:colOff>50</xdr:colOff>
                <xdr:row>1477</xdr:row>
                <xdr:rowOff>3</xdr:rowOff>
              </xdr:to>
            </anchor>
          </commentPr>
        </mc:Choice>
        <mc:Fallback/>
      </mc:AlternateContent>
    </comment>
    <comment ref="F147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1475</xdr:row>
                <xdr:rowOff>7</xdr:rowOff>
              </xdr:from>
              <xdr:to>
                <xdr:col>7</xdr:col>
                <xdr:colOff>50</xdr:colOff>
                <xdr:row>1478</xdr:row>
                <xdr:rowOff>3</xdr:rowOff>
              </xdr:to>
            </anchor>
          </commentPr>
        </mc:Choice>
        <mc:Fallback/>
      </mc:AlternateContent>
    </comment>
    <comment ref="F147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1476</xdr:row>
                <xdr:rowOff>7</xdr:rowOff>
              </xdr:from>
              <xdr:to>
                <xdr:col>7</xdr:col>
                <xdr:colOff>50</xdr:colOff>
                <xdr:row>1479</xdr:row>
                <xdr:rowOff>3</xdr:rowOff>
              </xdr:to>
            </anchor>
          </commentPr>
        </mc:Choice>
        <mc:Fallback/>
      </mc:AlternateContent>
    </comment>
    <comment ref="F147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1477</xdr:row>
                <xdr:rowOff>7</xdr:rowOff>
              </xdr:from>
              <xdr:to>
                <xdr:col>7</xdr:col>
                <xdr:colOff>50</xdr:colOff>
                <xdr:row>1480</xdr:row>
                <xdr:rowOff>3</xdr:rowOff>
              </xdr:to>
            </anchor>
          </commentPr>
        </mc:Choice>
        <mc:Fallback/>
      </mc:AlternateContent>
    </comment>
    <comment ref="F148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1478</xdr:row>
                <xdr:rowOff>7</xdr:rowOff>
              </xdr:from>
              <xdr:to>
                <xdr:col>7</xdr:col>
                <xdr:colOff>50</xdr:colOff>
                <xdr:row>1481</xdr:row>
                <xdr:rowOff>3</xdr:rowOff>
              </xdr:to>
            </anchor>
          </commentPr>
        </mc:Choice>
        <mc:Fallback/>
      </mc:AlternateContent>
    </comment>
    <comment ref="F148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1479</xdr:row>
                <xdr:rowOff>7</xdr:rowOff>
              </xdr:from>
              <xdr:to>
                <xdr:col>7</xdr:col>
                <xdr:colOff>50</xdr:colOff>
                <xdr:row>1482</xdr:row>
                <xdr:rowOff>3</xdr:rowOff>
              </xdr:to>
            </anchor>
          </commentPr>
        </mc:Choice>
        <mc:Fallback/>
      </mc:AlternateContent>
    </comment>
    <comment ref="F148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1480</xdr:row>
                <xdr:rowOff>7</xdr:rowOff>
              </xdr:from>
              <xdr:to>
                <xdr:col>7</xdr:col>
                <xdr:colOff>50</xdr:colOff>
                <xdr:row>1483</xdr:row>
                <xdr:rowOff>3</xdr:rowOff>
              </xdr:to>
            </anchor>
          </commentPr>
        </mc:Choice>
        <mc:Fallback/>
      </mc:AlternateContent>
    </comment>
    <comment ref="F148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1481</xdr:row>
                <xdr:rowOff>7</xdr:rowOff>
              </xdr:from>
              <xdr:to>
                <xdr:col>7</xdr:col>
                <xdr:colOff>50</xdr:colOff>
                <xdr:row>1484</xdr:row>
                <xdr:rowOff>3</xdr:rowOff>
              </xdr:to>
            </anchor>
          </commentPr>
        </mc:Choice>
        <mc:Fallback/>
      </mc:AlternateContent>
    </comment>
    <comment ref="F148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1482</xdr:row>
                <xdr:rowOff>7</xdr:rowOff>
              </xdr:from>
              <xdr:to>
                <xdr:col>7</xdr:col>
                <xdr:colOff>50</xdr:colOff>
                <xdr:row>1485</xdr:row>
                <xdr:rowOff>3</xdr:rowOff>
              </xdr:to>
            </anchor>
          </commentPr>
        </mc:Choice>
        <mc:Fallback/>
      </mc:AlternateContent>
    </comment>
    <comment ref="F148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1483</xdr:row>
                <xdr:rowOff>7</xdr:rowOff>
              </xdr:from>
              <xdr:to>
                <xdr:col>7</xdr:col>
                <xdr:colOff>50</xdr:colOff>
                <xdr:row>1486</xdr:row>
                <xdr:rowOff>3</xdr:rowOff>
              </xdr:to>
            </anchor>
          </commentPr>
        </mc:Choice>
        <mc:Fallback/>
      </mc:AlternateContent>
    </comment>
    <comment ref="F148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1484</xdr:row>
                <xdr:rowOff>7</xdr:rowOff>
              </xdr:from>
              <xdr:to>
                <xdr:col>7</xdr:col>
                <xdr:colOff>50</xdr:colOff>
                <xdr:row>1487</xdr:row>
                <xdr:rowOff>3</xdr:rowOff>
              </xdr:to>
            </anchor>
          </commentPr>
        </mc:Choice>
        <mc:Fallback/>
      </mc:AlternateContent>
    </comment>
    <comment ref="F148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1485</xdr:row>
                <xdr:rowOff>7</xdr:rowOff>
              </xdr:from>
              <xdr:to>
                <xdr:col>7</xdr:col>
                <xdr:colOff>50</xdr:colOff>
                <xdr:row>1488</xdr:row>
                <xdr:rowOff>3</xdr:rowOff>
              </xdr:to>
            </anchor>
          </commentPr>
        </mc:Choice>
        <mc:Fallback/>
      </mc:AlternateContent>
    </comment>
    <comment ref="F148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1486</xdr:row>
                <xdr:rowOff>7</xdr:rowOff>
              </xdr:from>
              <xdr:to>
                <xdr:col>7</xdr:col>
                <xdr:colOff>50</xdr:colOff>
                <xdr:row>1489</xdr:row>
                <xdr:rowOff>3</xdr:rowOff>
              </xdr:to>
            </anchor>
          </commentPr>
        </mc:Choice>
        <mc:Fallback/>
      </mc:AlternateContent>
    </comment>
    <comment ref="F1489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1487</xdr:row>
                <xdr:rowOff>7</xdr:rowOff>
              </xdr:from>
              <xdr:to>
                <xdr:col>7</xdr:col>
                <xdr:colOff>50</xdr:colOff>
                <xdr:row>1490</xdr:row>
                <xdr:rowOff>3</xdr:rowOff>
              </xdr:to>
            </anchor>
          </commentPr>
        </mc:Choice>
        <mc:Fallback/>
      </mc:AlternateContent>
    </comment>
    <comment ref="F1490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1488</xdr:row>
                <xdr:rowOff>7</xdr:rowOff>
              </xdr:from>
              <xdr:to>
                <xdr:col>7</xdr:col>
                <xdr:colOff>50</xdr:colOff>
                <xdr:row>1491</xdr:row>
                <xdr:rowOff>3</xdr:rowOff>
              </xdr:to>
            </anchor>
          </commentPr>
        </mc:Choice>
        <mc:Fallback/>
      </mc:AlternateContent>
    </comment>
    <comment ref="F1491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1489</xdr:row>
                <xdr:rowOff>7</xdr:rowOff>
              </xdr:from>
              <xdr:to>
                <xdr:col>7</xdr:col>
                <xdr:colOff>50</xdr:colOff>
                <xdr:row>1492</xdr:row>
                <xdr:rowOff>3</xdr:rowOff>
              </xdr:to>
            </anchor>
          </commentPr>
        </mc:Choice>
        <mc:Fallback/>
      </mc:AlternateContent>
    </comment>
    <comment ref="F1492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1490</xdr:row>
                <xdr:rowOff>7</xdr:rowOff>
              </xdr:from>
              <xdr:to>
                <xdr:col>7</xdr:col>
                <xdr:colOff>50</xdr:colOff>
                <xdr:row>1493</xdr:row>
                <xdr:rowOff>3</xdr:rowOff>
              </xdr:to>
            </anchor>
          </commentPr>
        </mc:Choice>
        <mc:Fallback/>
      </mc:AlternateContent>
    </comment>
    <comment ref="F1493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1491</xdr:row>
                <xdr:rowOff>7</xdr:rowOff>
              </xdr:from>
              <xdr:to>
                <xdr:col>7</xdr:col>
                <xdr:colOff>50</xdr:colOff>
                <xdr:row>1494</xdr:row>
                <xdr:rowOff>3</xdr:rowOff>
              </xdr:to>
            </anchor>
          </commentPr>
        </mc:Choice>
        <mc:Fallback/>
      </mc:AlternateContent>
    </comment>
    <comment ref="F1494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1492</xdr:row>
                <xdr:rowOff>7</xdr:rowOff>
              </xdr:from>
              <xdr:to>
                <xdr:col>7</xdr:col>
                <xdr:colOff>50</xdr:colOff>
                <xdr:row>1495</xdr:row>
                <xdr:rowOff>3</xdr:rowOff>
              </xdr:to>
            </anchor>
          </commentPr>
        </mc:Choice>
        <mc:Fallback/>
      </mc:AlternateContent>
    </comment>
    <comment ref="F1495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1493</xdr:row>
                <xdr:rowOff>7</xdr:rowOff>
              </xdr:from>
              <xdr:to>
                <xdr:col>7</xdr:col>
                <xdr:colOff>50</xdr:colOff>
                <xdr:row>1496</xdr:row>
                <xdr:rowOff>3</xdr:rowOff>
              </xdr:to>
            </anchor>
          </commentPr>
        </mc:Choice>
        <mc:Fallback/>
      </mc:AlternateContent>
    </comment>
    <comment ref="F1496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1494</xdr:row>
                <xdr:rowOff>7</xdr:rowOff>
              </xdr:from>
              <xdr:to>
                <xdr:col>7</xdr:col>
                <xdr:colOff>50</xdr:colOff>
                <xdr:row>1497</xdr:row>
                <xdr:rowOff>3</xdr:rowOff>
              </xdr:to>
            </anchor>
          </commentPr>
        </mc:Choice>
        <mc:Fallback/>
      </mc:AlternateContent>
    </comment>
    <comment ref="F1497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1495</xdr:row>
                <xdr:rowOff>7</xdr:rowOff>
              </xdr:from>
              <xdr:to>
                <xdr:col>7</xdr:col>
                <xdr:colOff>50</xdr:colOff>
                <xdr:row>1498</xdr:row>
                <xdr:rowOff>3</xdr:rowOff>
              </xdr:to>
            </anchor>
          </commentPr>
        </mc:Choice>
        <mc:Fallback/>
      </mc:AlternateContent>
    </comment>
    <comment ref="F1498" authorId="0">
      <text>
        <r>
          <rPr>
            <sz val="8"/>
            <color rgb="FF000000"/>
            <rFont val="Tahoma"/>
            <family val="0"/>
          </rPr>
          <t xml:space="preserve">DO NOT ENTER OR MODIFY IN THIS COLUMN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</xdr:colOff>
                <xdr:row>1496</xdr:row>
                <xdr:rowOff>7</xdr:rowOff>
              </xdr:from>
              <xdr:to>
                <xdr:col>7</xdr:col>
                <xdr:colOff>50</xdr:colOff>
                <xdr:row>1499</xdr:row>
                <xdr:rowOff>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" authorId="0">
      <text>
        <r>
          <rPr>
            <sz val="8"/>
            <color rgb="FF000000"/>
            <rFont val="Tahoma"/>
            <family val="0"/>
          </rPr>
          <t xml:space="preserve">This is the amount you have to bet to hedge your specific team superbowl exposure……NOT INCLUDING your other team premium risk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</xdr:colOff>
                <xdr:row>1</xdr:row>
                <xdr:rowOff>7</xdr:rowOff>
              </xdr:from>
              <xdr:to>
                <xdr:col>8</xdr:col>
                <xdr:colOff>53</xdr:colOff>
                <xdr:row>4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<sst xmlns="http://schemas.openxmlformats.org/spreadsheetml/2006/main" count="4681" uniqueCount="171">
  <si>
    <t xml:space="preserve"> </t>
  </si>
  <si>
    <t xml:space="preserve">Bid</t>
  </si>
  <si>
    <t xml:space="preserve">Ask</t>
  </si>
  <si>
    <t xml:space="preserve">M2M</t>
  </si>
  <si>
    <t xml:space="preserve">Pos</t>
  </si>
  <si>
    <t xml:space="preserve">P/L</t>
  </si>
  <si>
    <t xml:space="preserve">WA</t>
  </si>
  <si>
    <t xml:space="preserve">W</t>
  </si>
  <si>
    <t xml:space="preserve">L</t>
  </si>
  <si>
    <t xml:space="preserve">AFC EASTERN</t>
  </si>
  <si>
    <t xml:space="preserve">NFC EASTERN</t>
  </si>
  <si>
    <t xml:space="preserve">Jets</t>
  </si>
  <si>
    <t xml:space="preserve">Dallas</t>
  </si>
  <si>
    <t xml:space="preserve">Buffalo</t>
  </si>
  <si>
    <t xml:space="preserve">Arizona</t>
  </si>
  <si>
    <t xml:space="preserve">Miami</t>
  </si>
  <si>
    <t xml:space="preserve">Giants</t>
  </si>
  <si>
    <t xml:space="preserve">Pats</t>
  </si>
  <si>
    <t xml:space="preserve">Washington</t>
  </si>
  <si>
    <t xml:space="preserve">Indianapolis</t>
  </si>
  <si>
    <t xml:space="preserve">Philadelphia</t>
  </si>
  <si>
    <t xml:space="preserve">AFC CENTRAL</t>
  </si>
  <si>
    <t xml:space="preserve">NFC CENTRAL</t>
  </si>
  <si>
    <t xml:space="preserve">Jacksonville</t>
  </si>
  <si>
    <t xml:space="preserve">Minnesota</t>
  </si>
  <si>
    <t xml:space="preserve">Tennessee</t>
  </si>
  <si>
    <t xml:space="preserve">Packers</t>
  </si>
  <si>
    <t xml:space="preserve">Pittsburgh</t>
  </si>
  <si>
    <t xml:space="preserve">Bucks</t>
  </si>
  <si>
    <t xml:space="preserve">Baltimore</t>
  </si>
  <si>
    <t xml:space="preserve">Detroit</t>
  </si>
  <si>
    <t xml:space="preserve">Cincinnati</t>
  </si>
  <si>
    <t xml:space="preserve">Chicago</t>
  </si>
  <si>
    <t xml:space="preserve">Cleveland</t>
  </si>
  <si>
    <t xml:space="preserve">NFC WESTERN</t>
  </si>
  <si>
    <t xml:space="preserve">  </t>
  </si>
  <si>
    <t xml:space="preserve">AFC WESTERN</t>
  </si>
  <si>
    <t xml:space="preserve">Atlanta</t>
  </si>
  <si>
    <t xml:space="preserve">Denver</t>
  </si>
  <si>
    <t xml:space="preserve">Niners</t>
  </si>
  <si>
    <t xml:space="preserve">Oakland</t>
  </si>
  <si>
    <t xml:space="preserve">Saints</t>
  </si>
  <si>
    <t xml:space="preserve">Seattle</t>
  </si>
  <si>
    <t xml:space="preserve">Carolina</t>
  </si>
  <si>
    <t xml:space="preserve">Chiefs</t>
  </si>
  <si>
    <t xml:space="preserve">Rams</t>
  </si>
  <si>
    <t xml:space="preserve">Chargers</t>
  </si>
  <si>
    <t xml:space="preserve">   </t>
  </si>
  <si>
    <t xml:space="preserve">AFC</t>
  </si>
  <si>
    <t xml:space="preserve">NFC</t>
  </si>
  <si>
    <t xml:space="preserve">Wins Bets</t>
  </si>
  <si>
    <t xml:space="preserve">Total M2M</t>
  </si>
  <si>
    <t xml:space="preserve">Premium</t>
  </si>
  <si>
    <t xml:space="preserve">               =</t>
  </si>
  <si>
    <t xml:space="preserve">checked</t>
  </si>
  <si>
    <t xml:space="preserve">Futures Trades</t>
  </si>
  <si>
    <t xml:space="preserve">Date</t>
  </si>
  <si>
    <t xml:space="preserve">Qty</t>
  </si>
  <si>
    <t xml:space="preserve">Price</t>
  </si>
  <si>
    <t xml:space="preserve">Team</t>
  </si>
  <si>
    <t xml:space="preserve">Counter</t>
  </si>
  <si>
    <t xml:space="preserve">P&amp;L</t>
  </si>
  <si>
    <t xml:space="preserve">code1</t>
  </si>
  <si>
    <t xml:space="preserve">code2</t>
  </si>
  <si>
    <t xml:space="preserve">exposure</t>
  </si>
  <si>
    <t xml:space="preserve">denver</t>
  </si>
  <si>
    <t xml:space="preserve">maggi</t>
  </si>
  <si>
    <t xml:space="preserve">carolina</t>
  </si>
  <si>
    <t xml:space="preserve">tony</t>
  </si>
  <si>
    <t xml:space="preserve">rams</t>
  </si>
  <si>
    <t xml:space="preserve">javier</t>
  </si>
  <si>
    <t xml:space="preserve">jacksonville</t>
  </si>
  <si>
    <t xml:space="preserve">baltimore</t>
  </si>
  <si>
    <t xml:space="preserve">giants</t>
  </si>
  <si>
    <t xml:space="preserve">philadelphia</t>
  </si>
  <si>
    <t xml:space="preserve">bucks</t>
  </si>
  <si>
    <t xml:space="preserve">chiefs</t>
  </si>
  <si>
    <t xml:space="preserve">seattle</t>
  </si>
  <si>
    <t xml:space="preserve">FROM BASKETBALL </t>
  </si>
  <si>
    <t xml:space="preserve">chargers</t>
  </si>
  <si>
    <t xml:space="preserve">minnesota</t>
  </si>
  <si>
    <t xml:space="preserve">carlitz</t>
  </si>
  <si>
    <t xml:space="preserve">tennessee</t>
  </si>
  <si>
    <t xml:space="preserve">fox</t>
  </si>
  <si>
    <t xml:space="preserve">masek</t>
  </si>
  <si>
    <t xml:space="preserve">kammer</t>
  </si>
  <si>
    <t xml:space="preserve">detroit</t>
  </si>
  <si>
    <t xml:space="preserve">oakland</t>
  </si>
  <si>
    <t xml:space="preserve">indianapolis</t>
  </si>
  <si>
    <t xml:space="preserve">arnold</t>
  </si>
  <si>
    <t xml:space="preserve">saints</t>
  </si>
  <si>
    <t xml:space="preserve">dudley</t>
  </si>
  <si>
    <t xml:space="preserve">FOX</t>
  </si>
  <si>
    <t xml:space="preserve">shawna</t>
  </si>
  <si>
    <t xml:space="preserve">jets</t>
  </si>
  <si>
    <t xml:space="preserve">JK</t>
  </si>
  <si>
    <t xml:space="preserve">jk</t>
  </si>
  <si>
    <t xml:space="preserve">buss</t>
  </si>
  <si>
    <t xml:space="preserve">glass</t>
  </si>
  <si>
    <t xml:space="preserve">rafal</t>
  </si>
  <si>
    <t xml:space="preserve">lewis</t>
  </si>
  <si>
    <t xml:space="preserve">stone</t>
  </si>
  <si>
    <t xml:space="preserve">feely</t>
  </si>
  <si>
    <t xml:space="preserve">miami</t>
  </si>
  <si>
    <t xml:space="preserve">wolke</t>
  </si>
  <si>
    <t xml:space="preserve">cuocci</t>
  </si>
  <si>
    <t xml:space="preserve">buffalo</t>
  </si>
  <si>
    <t xml:space="preserve">atlanta</t>
  </si>
  <si>
    <t xml:space="preserve">dallas</t>
  </si>
  <si>
    <t xml:space="preserve">packers</t>
  </si>
  <si>
    <t xml:space="preserve">mhor</t>
  </si>
  <si>
    <t xml:space="preserve">pats</t>
  </si>
  <si>
    <t xml:space="preserve">washington</t>
  </si>
  <si>
    <t xml:space="preserve">chicago</t>
  </si>
  <si>
    <t xml:space="preserve">pittsburgh</t>
  </si>
  <si>
    <t xml:space="preserve">cleveland</t>
  </si>
  <si>
    <t xml:space="preserve">cincinnati</t>
  </si>
  <si>
    <t xml:space="preserve">arizona</t>
  </si>
  <si>
    <t xml:space="preserve">rickers</t>
  </si>
  <si>
    <t xml:space="preserve">pat</t>
  </si>
  <si>
    <t xml:space="preserve">perky</t>
  </si>
  <si>
    <t xml:space="preserve">niners</t>
  </si>
  <si>
    <t xml:space="preserve">dud</t>
  </si>
  <si>
    <t xml:space="preserve">randy</t>
  </si>
  <si>
    <t xml:space="preserve">pb</t>
  </si>
  <si>
    <t xml:space="preserve">orr</t>
  </si>
  <si>
    <t xml:space="preserve">shawn</t>
  </si>
  <si>
    <t xml:space="preserve">blane</t>
  </si>
  <si>
    <t xml:space="preserve">davenport</t>
  </si>
  <si>
    <t xml:space="preserve">bp</t>
  </si>
  <si>
    <t xml:space="preserve">smitty</t>
  </si>
  <si>
    <t xml:space="preserve">mlak</t>
  </si>
  <si>
    <t xml:space="preserve">ddf</t>
  </si>
  <si>
    <t xml:space="preserve">butler</t>
  </si>
  <si>
    <t xml:space="preserve">pissot</t>
  </si>
  <si>
    <t xml:space="preserve">bcd</t>
  </si>
  <si>
    <t xml:space="preserve">mckay</t>
  </si>
  <si>
    <t xml:space="preserve">miked</t>
  </si>
  <si>
    <t xml:space="preserve">david</t>
  </si>
  <si>
    <t xml:space="preserve">coady</t>
  </si>
  <si>
    <t xml:space="preserve">deveny</t>
  </si>
  <si>
    <t xml:space="preserve">mulvy</t>
  </si>
  <si>
    <t xml:space="preserve">stant</t>
  </si>
  <si>
    <t xml:space="preserve">rich</t>
  </si>
  <si>
    <t xml:space="preserve">none</t>
  </si>
  <si>
    <t xml:space="preserve">kyle</t>
  </si>
  <si>
    <t xml:space="preserve">eagle</t>
  </si>
  <si>
    <t xml:space="preserve">reynolds</t>
  </si>
  <si>
    <t xml:space="preserve">faraci</t>
  </si>
  <si>
    <t xml:space="preserve">javierrams</t>
  </si>
  <si>
    <t xml:space="preserve">jimkelly</t>
  </si>
  <si>
    <t xml:space="preserve">Wins Trades</t>
  </si>
  <si>
    <t xml:space="preserve">Wins</t>
  </si>
  <si>
    <t xml:space="preserve">M2MWins</t>
  </si>
  <si>
    <t xml:space="preserve">Losses</t>
  </si>
  <si>
    <t xml:space="preserve">Wins%</t>
  </si>
  <si>
    <t xml:space="preserve">Wins%Price</t>
  </si>
  <si>
    <t xml:space="preserve">Counters</t>
  </si>
  <si>
    <t xml:space="preserve">B</t>
  </si>
  <si>
    <t xml:space="preserve">A</t>
  </si>
  <si>
    <t xml:space="preserve">Total</t>
  </si>
  <si>
    <t xml:space="preserve">della</t>
  </si>
  <si>
    <t xml:space="preserve">txu</t>
  </si>
  <si>
    <t xml:space="preserve">banky</t>
  </si>
  <si>
    <t xml:space="preserve">dobson</t>
  </si>
  <si>
    <t xml:space="preserve">owens</t>
  </si>
  <si>
    <t xml:space="preserve">Super Bowl Exposure</t>
  </si>
  <si>
    <t xml:space="preserve">$</t>
  </si>
  <si>
    <t xml:space="preserve">odds</t>
  </si>
  <si>
    <t xml:space="preserve">Odds Bet</t>
  </si>
  <si>
    <t xml:space="preserve">Raw Team Exposure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</si>
</sst>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"/>
    <numFmt numFmtId="166" formatCode="_(* #,##0_);_(* \(#,##0\);_(* \-_);_(@_)"/>
    <numFmt numFmtId="167" formatCode="\$#,##0_);[RED]&quot;($&quot;#,##0\)"/>
    <numFmt numFmtId="168" formatCode="_(* #,##0.00_);_(* \(#,##0.00\);_(* \-_);_(@_)"/>
    <numFmt numFmtId="169" formatCode="0"/>
    <numFmt numFmtId="170" formatCode="[$-409]d\-mmm"/>
    <numFmt numFmtId="171" formatCode="mm/dd/yy"/>
    <numFmt numFmtId="172" formatCode="0%"/>
    <numFmt numFmtId="173" formatCode="\$#,##0_);&quot;($&quot;#,##0\)"/>
    <numFmt numFmtId="174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b val="true"/>
      <sz val="10"/>
      <color rgb="FF8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sz val="26"/>
      <name val="Arial"/>
      <family val="2"/>
    </font>
    <font>
      <b val="true"/>
      <sz val="26"/>
      <color rgb="FF339966"/>
      <name val="Arial"/>
      <family val="2"/>
    </font>
    <font>
      <sz val="26"/>
      <color rgb="FF339966"/>
      <name val="Arial"/>
      <family val="2"/>
    </font>
    <font>
      <sz val="12"/>
      <name val="Arial"/>
      <family val="2"/>
    </font>
    <font>
      <b val="true"/>
      <sz val="16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99CC00"/>
        <bgColor rgb="FFFFCC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>
        <color rgb="FFFFFFFF"/>
      </bottom>
      <diagonal/>
    </border>
    <border diagonalUp="false" diagonalDown="false">
      <left/>
      <right/>
      <top style="thin"/>
      <bottom style="thin">
        <color rgb="FFFFFFFF"/>
      </bottom>
      <diagonal/>
    </border>
    <border diagonalUp="false" diagonalDown="false">
      <left/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>
        <color rgb="FFFFFFFF"/>
      </right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/>
      <right/>
      <top/>
      <bottom style="thin">
        <color rgb="FFFFFFFF"/>
      </bottom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 style="thin">
        <color rgb="FFFFFFFF"/>
      </right>
      <top style="thin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>
        <color rgb="FFFFFFFF"/>
      </right>
      <top/>
      <bottom style="double"/>
      <diagonal/>
    </border>
    <border diagonalUp="false" diagonalDown="false">
      <left style="thin"/>
      <right style="thin">
        <color rgb="FFFFFFFF"/>
      </right>
      <top/>
      <bottom style="double"/>
      <diagonal/>
    </border>
    <border diagonalUp="false" diagonalDown="false">
      <left style="thin"/>
      <right style="thin">
        <color rgb="FFFFFFFF"/>
      </right>
      <top style="thin"/>
      <bottom style="thin">
        <color rgb="FFFFFFFF"/>
      </bottom>
      <diagonal/>
    </border>
    <border diagonalUp="false" diagonalDown="false">
      <left style="thin"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2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2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2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2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2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5" fontId="9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2" borderId="16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7" fontId="0" fillId="2" borderId="1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2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9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2" borderId="1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7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24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73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4" fontId="0" fillId="3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5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3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3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0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4" fontId="0" fillId="0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C99FF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.7"/>
    <col collapsed="false" customWidth="true" hidden="false" outlineLevel="0" max="2" min="2" style="2" width="15.7"/>
    <col collapsed="false" customWidth="true" hidden="false" outlineLevel="0" max="3" min="3" style="2" width="7.7"/>
    <col collapsed="false" customWidth="true" hidden="false" outlineLevel="0" max="4" min="4" style="2" width="6.7"/>
    <col collapsed="false" customWidth="false" hidden="false" outlineLevel="0" max="7" min="5" style="2" width="9.14"/>
    <col collapsed="false" customWidth="true" hidden="false" outlineLevel="0" max="8" min="8" style="2" width="7.42"/>
    <col collapsed="false" customWidth="true" hidden="false" outlineLevel="0" max="10" min="9" style="2" width="2.84"/>
    <col collapsed="false" customWidth="true" hidden="false" outlineLevel="0" max="11" min="11" style="2" width="15.41"/>
    <col collapsed="false" customWidth="true" hidden="false" outlineLevel="0" max="12" min="12" style="2" width="6.41"/>
    <col collapsed="false" customWidth="true" hidden="false" outlineLevel="0" max="13" min="13" style="2" width="8.85"/>
    <col collapsed="false" customWidth="false" hidden="false" outlineLevel="0" max="15" min="14" style="2" width="9.14"/>
    <col collapsed="false" customWidth="true" hidden="false" outlineLevel="0" max="16" min="16" style="2" width="8.99"/>
    <col collapsed="false" customWidth="true" hidden="false" outlineLevel="0" max="17" min="17" style="2" width="6.99"/>
    <col collapsed="false" customWidth="true" hidden="false" outlineLevel="0" max="19" min="18" style="2" width="2.7"/>
    <col collapsed="false" customWidth="false" hidden="false" outlineLevel="0" max="257" min="20" style="2" width="9.14"/>
  </cols>
  <sheetData>
    <row r="1" customFormat="false" ht="12.75" hidden="false" customHeight="false" outlineLevel="0" collapsed="false">
      <c r="C1" s="3"/>
      <c r="D1" s="3"/>
      <c r="E1" s="3"/>
      <c r="F1" s="3"/>
      <c r="J1" s="1"/>
      <c r="L1" s="3"/>
      <c r="M1" s="3"/>
      <c r="N1" s="3"/>
      <c r="O1" s="3"/>
      <c r="Q1" s="2" t="s">
        <v>0</v>
      </c>
    </row>
    <row r="2" customFormat="false" ht="12.75" hidden="false" customHeight="false" outlineLevel="0" collapsed="false">
      <c r="B2" s="4"/>
      <c r="C2" s="5" t="s">
        <v>1</v>
      </c>
      <c r="D2" s="6" t="s">
        <v>2</v>
      </c>
      <c r="E2" s="6" t="s">
        <v>3</v>
      </c>
      <c r="F2" s="7" t="s">
        <v>4</v>
      </c>
      <c r="G2" s="8" t="s">
        <v>5</v>
      </c>
      <c r="H2" s="9" t="s">
        <v>6</v>
      </c>
      <c r="I2" s="10" t="s">
        <v>7</v>
      </c>
      <c r="J2" s="10" t="s">
        <v>8</v>
      </c>
      <c r="K2" s="4"/>
      <c r="L2" s="5" t="s">
        <v>1</v>
      </c>
      <c r="M2" s="6" t="s">
        <v>2</v>
      </c>
      <c r="N2" s="6" t="s">
        <v>3</v>
      </c>
      <c r="O2" s="7" t="s">
        <v>4</v>
      </c>
      <c r="P2" s="8" t="s">
        <v>5</v>
      </c>
      <c r="Q2" s="9" t="s">
        <v>6</v>
      </c>
      <c r="R2" s="10" t="s">
        <v>7</v>
      </c>
      <c r="S2" s="10" t="s">
        <v>8</v>
      </c>
    </row>
    <row r="3" customFormat="false" ht="12.75" hidden="false" customHeight="false" outlineLevel="0" collapsed="false">
      <c r="B3" s="11" t="s">
        <v>9</v>
      </c>
      <c r="C3" s="12" t="n">
        <f aca="false">SUM(C4:C8)</f>
        <v>3.25</v>
      </c>
      <c r="D3" s="12" t="n">
        <f aca="false">SUM(D4:D8)</f>
        <v>4.25</v>
      </c>
      <c r="E3" s="13" t="n">
        <f aca="false">SUM(E4:E8)</f>
        <v>3.75</v>
      </c>
      <c r="F3" s="14"/>
      <c r="G3" s="15"/>
      <c r="H3" s="16"/>
      <c r="J3" s="1"/>
      <c r="K3" s="11" t="s">
        <v>10</v>
      </c>
      <c r="L3" s="12" t="n">
        <f aca="false">SUM(L4:L8)</f>
        <v>1.25</v>
      </c>
      <c r="M3" s="12" t="n">
        <f aca="false">SUM(M4:M8)</f>
        <v>2.25</v>
      </c>
      <c r="N3" s="13" t="n">
        <f aca="false">SUM(N4:N8)</f>
        <v>1.75</v>
      </c>
      <c r="O3" s="14"/>
      <c r="P3" s="15"/>
      <c r="Q3" s="16"/>
      <c r="R3" s="16"/>
      <c r="S3" s="4"/>
    </row>
    <row r="4" customFormat="false" ht="12.75" hidden="false" customHeight="false" outlineLevel="0" collapsed="false">
      <c r="B4" s="17" t="s">
        <v>11</v>
      </c>
      <c r="C4" s="18" t="n">
        <v>0</v>
      </c>
      <c r="D4" s="18" t="n">
        <v>0</v>
      </c>
      <c r="E4" s="19" t="n">
        <f aca="false">(D4+C4)/2</f>
        <v>0</v>
      </c>
      <c r="F4" s="20" t="n">
        <f aca="false">SUMIF(Trades!$D$8:$D$1999,Position!B4,Trades!$B$8:$B$1999)</f>
        <v>500</v>
      </c>
      <c r="G4" s="21" t="n">
        <f aca="false">SUMIF(Trades!$D$8:$D$1999,Position!B4,Trades!$G$8:$G$1999)</f>
        <v>-200</v>
      </c>
      <c r="H4" s="22" t="n">
        <f aca="false">IF(F4&lt;&gt;0,E4-(G4/F4),0)</f>
        <v>0.4</v>
      </c>
      <c r="I4" s="23" t="n">
        <v>0</v>
      </c>
      <c r="J4" s="24" t="n">
        <v>1</v>
      </c>
      <c r="K4" s="17" t="s">
        <v>12</v>
      </c>
      <c r="L4" s="18" t="n">
        <v>0</v>
      </c>
      <c r="M4" s="18" t="n">
        <v>0</v>
      </c>
      <c r="N4" s="19" t="n">
        <f aca="false">(M4+L4)/2</f>
        <v>0</v>
      </c>
      <c r="O4" s="20" t="n">
        <f aca="false">SUMIF(Trades!$D$8:$D$1999,Position!K4,Trades!$B$8:$B$1999)</f>
        <v>0</v>
      </c>
      <c r="P4" s="21" t="n">
        <f aca="false">SUMIF(Trades!$D$8:$D$1999,Position!K4,Trades!$G$8:$G$1999)</f>
        <v>0</v>
      </c>
      <c r="Q4" s="22" t="n">
        <f aca="false">IF(O4&lt;&gt;0,N4-(P4/O4),0)</f>
        <v>0</v>
      </c>
      <c r="R4" s="23" t="n">
        <v>0</v>
      </c>
      <c r="S4" s="24" t="n">
        <v>1</v>
      </c>
    </row>
    <row r="5" customFormat="false" ht="12.75" hidden="false" customHeight="false" outlineLevel="0" collapsed="false">
      <c r="B5" s="25" t="s">
        <v>13</v>
      </c>
      <c r="C5" s="26" t="n">
        <v>0</v>
      </c>
      <c r="D5" s="26" t="n">
        <v>0</v>
      </c>
      <c r="E5" s="27" t="n">
        <f aca="false">(D5+C5)/2</f>
        <v>0</v>
      </c>
      <c r="F5" s="28" t="n">
        <f aca="false">SUMIF(Trades!$D$8:$D$1999,Position!B5,Trades!$B$8:$B$1999)</f>
        <v>0</v>
      </c>
      <c r="G5" s="29" t="n">
        <f aca="false">SUMIF(Trades!$D$8:$D$1999,Position!B5,Trades!$G$8:$G$1999)</f>
        <v>0</v>
      </c>
      <c r="H5" s="30" t="n">
        <f aca="false">IF(F5&lt;&gt;0,E5-(G5/F5),0)</f>
        <v>0</v>
      </c>
      <c r="I5" s="23" t="n">
        <v>0</v>
      </c>
      <c r="J5" s="24" t="n">
        <v>1</v>
      </c>
      <c r="K5" s="25" t="s">
        <v>14</v>
      </c>
      <c r="L5" s="26" t="n">
        <v>0</v>
      </c>
      <c r="M5" s="26" t="n">
        <v>0</v>
      </c>
      <c r="N5" s="27" t="n">
        <f aca="false">(M5+L5)/2</f>
        <v>0</v>
      </c>
      <c r="O5" s="28" t="n">
        <f aca="false">SUMIF(Trades!$D$8:$D$1999,Position!K5,Trades!$B$8:$B$1999)</f>
        <v>0</v>
      </c>
      <c r="P5" s="29" t="n">
        <f aca="false">SUMIF(Trades!$D$8:$D$1999,Position!K5,Trades!$G$8:$G$1999)</f>
        <v>0</v>
      </c>
      <c r="Q5" s="30" t="n">
        <f aca="false">IF(O5&lt;&gt;0,N5-(P5/O5),0)</f>
        <v>0</v>
      </c>
      <c r="R5" s="23" t="n">
        <v>0</v>
      </c>
      <c r="S5" s="24" t="n">
        <v>0</v>
      </c>
    </row>
    <row r="6" customFormat="false" ht="12.75" hidden="false" customHeight="false" outlineLevel="0" collapsed="false">
      <c r="B6" s="25" t="s">
        <v>15</v>
      </c>
      <c r="C6" s="26" t="n">
        <v>0.75</v>
      </c>
      <c r="D6" s="26" t="n">
        <v>1.25</v>
      </c>
      <c r="E6" s="27" t="n">
        <f aca="false">(D6+C6)/2</f>
        <v>1</v>
      </c>
      <c r="F6" s="28" t="n">
        <f aca="false">SUMIF(Trades!$D$8:$D$1999,Position!B6,Trades!$B$8:$B$1999)</f>
        <v>0</v>
      </c>
      <c r="G6" s="29" t="n">
        <f aca="false">SUMIF(Trades!$D$8:$D$1999,Position!B6,Trades!$G$8:$G$1999)</f>
        <v>0</v>
      </c>
      <c r="H6" s="30" t="n">
        <f aca="false">IF(F6&lt;&gt;0,E6-(G6/F6),0)</f>
        <v>0</v>
      </c>
      <c r="I6" s="23" t="n">
        <v>1</v>
      </c>
      <c r="J6" s="24" t="n">
        <v>0</v>
      </c>
      <c r="K6" s="25" t="s">
        <v>16</v>
      </c>
      <c r="L6" s="26" t="n">
        <v>0.25</v>
      </c>
      <c r="M6" s="26" t="n">
        <v>0.75</v>
      </c>
      <c r="N6" s="27" t="n">
        <f aca="false">(M6+L6)/2</f>
        <v>0.5</v>
      </c>
      <c r="O6" s="28" t="n">
        <f aca="false">SUMIF(Trades!$D$8:$D$1999,Position!K6,Trades!$B$8:$B$1999)</f>
        <v>2800</v>
      </c>
      <c r="P6" s="29" t="n">
        <f aca="false">SUMIF(Trades!$D$8:$D$1999,Position!K6,Trades!$G$8:$G$1999)</f>
        <v>-700</v>
      </c>
      <c r="Q6" s="30" t="n">
        <f aca="false">IF(O6&lt;&gt;0,N6-(P6/O6),0)</f>
        <v>0.75</v>
      </c>
      <c r="R6" s="23" t="n">
        <v>0</v>
      </c>
      <c r="S6" s="24" t="n">
        <v>1</v>
      </c>
    </row>
    <row r="7" customFormat="false" ht="12.75" hidden="false" customHeight="false" outlineLevel="0" collapsed="false">
      <c r="B7" s="25" t="s">
        <v>17</v>
      </c>
      <c r="C7" s="26" t="n">
        <v>0</v>
      </c>
      <c r="D7" s="26" t="n">
        <v>0</v>
      </c>
      <c r="E7" s="27" t="n">
        <f aca="false">(D7+C7)/2</f>
        <v>0</v>
      </c>
      <c r="F7" s="28" t="n">
        <f aca="false">SUMIF(Trades!$D$8:$D$1999,Position!B7,Trades!$B$8:$B$1999)</f>
        <v>0</v>
      </c>
      <c r="G7" s="29" t="n">
        <f aca="false">SUMIF(Trades!$D$8:$D$1999,Position!B7,Trades!$G$8:$G$1999)</f>
        <v>0</v>
      </c>
      <c r="H7" s="30" t="n">
        <f aca="false">IF(F7&lt;&gt;0,E7-(G7/F7),0)</f>
        <v>0</v>
      </c>
      <c r="I7" s="23" t="n">
        <v>0</v>
      </c>
      <c r="J7" s="24" t="n">
        <v>1</v>
      </c>
      <c r="K7" s="25" t="s">
        <v>18</v>
      </c>
      <c r="L7" s="26" t="n">
        <v>0</v>
      </c>
      <c r="M7" s="26" t="n">
        <v>0.25</v>
      </c>
      <c r="N7" s="27" t="n">
        <f aca="false">(M7+L7)/2</f>
        <v>0.125</v>
      </c>
      <c r="O7" s="28" t="n">
        <f aca="false">SUMIF(Trades!$D$8:$D$1999,Position!K7,Trades!$B$8:$B$1999)</f>
        <v>0</v>
      </c>
      <c r="P7" s="29" t="n">
        <f aca="false">SUMIF(Trades!$D$8:$D$1999,Position!K7,Trades!$G$8:$G$1999)</f>
        <v>0</v>
      </c>
      <c r="Q7" s="30" t="n">
        <f aca="false">IF(O7&lt;&gt;0,N7-(P7/O7),0)</f>
        <v>0</v>
      </c>
      <c r="R7" s="23" t="n">
        <v>0</v>
      </c>
      <c r="S7" s="24" t="n">
        <v>1</v>
      </c>
    </row>
    <row r="8" customFormat="false" ht="12.75" hidden="false" customHeight="false" outlineLevel="0" collapsed="false">
      <c r="B8" s="31" t="s">
        <v>19</v>
      </c>
      <c r="C8" s="32" t="n">
        <v>2.5</v>
      </c>
      <c r="D8" s="32" t="n">
        <v>3</v>
      </c>
      <c r="E8" s="33" t="n">
        <f aca="false">(D8+C8)/2</f>
        <v>2.75</v>
      </c>
      <c r="F8" s="34" t="n">
        <f aca="false">SUMIF(Trades!$D$8:$D$1999,Position!B8,Trades!$B$8:$B$1999)</f>
        <v>500</v>
      </c>
      <c r="G8" s="35" t="n">
        <f aca="false">SUMIF(Trades!$D$8:$D$1999,Position!B8,Trades!$G$8:$G$1999)</f>
        <v>362.5</v>
      </c>
      <c r="H8" s="36" t="n">
        <f aca="false">IF(F8&lt;&gt;0,E8-(G8/F8),0)</f>
        <v>2.025</v>
      </c>
      <c r="I8" s="23" t="n">
        <v>1</v>
      </c>
      <c r="J8" s="24" t="n">
        <v>0</v>
      </c>
      <c r="K8" s="31" t="s">
        <v>20</v>
      </c>
      <c r="L8" s="32" t="n">
        <v>1</v>
      </c>
      <c r="M8" s="32" t="n">
        <v>1.25</v>
      </c>
      <c r="N8" s="33" t="n">
        <f aca="false">(M8+L8)/2</f>
        <v>1.125</v>
      </c>
      <c r="O8" s="34" t="n">
        <f aca="false">SUMIF(Trades!$D$8:$D$1999,Position!K8,Trades!$B$8:$B$1999)</f>
        <v>1500</v>
      </c>
      <c r="P8" s="35" t="n">
        <f aca="false">SUMIF(Trades!$D$8:$D$1999,Position!K8,Trades!$G$8:$G$1999)</f>
        <v>1075</v>
      </c>
      <c r="Q8" s="36" t="n">
        <f aca="false">IF(O8&lt;&gt;0,N8-(P8/O8),0)</f>
        <v>0.408333333333333</v>
      </c>
      <c r="R8" s="23" t="n">
        <v>0</v>
      </c>
      <c r="S8" s="24" t="n">
        <v>1</v>
      </c>
    </row>
    <row r="9" customFormat="false" ht="12.75" hidden="false" customHeight="false" outlineLevel="0" collapsed="false">
      <c r="B9" s="37" t="s">
        <v>21</v>
      </c>
      <c r="C9" s="38" t="n">
        <f aca="false">SUM(C10:C14)</f>
        <v>5.5</v>
      </c>
      <c r="D9" s="38" t="n">
        <f aca="false">SUM(D10:D14)</f>
        <v>6.5</v>
      </c>
      <c r="E9" s="39" t="n">
        <f aca="false">SUM(E10:E14)</f>
        <v>6</v>
      </c>
      <c r="F9" s="40"/>
      <c r="G9" s="41"/>
      <c r="H9" s="42" t="s">
        <v>0</v>
      </c>
      <c r="I9" s="43"/>
      <c r="J9" s="24"/>
      <c r="K9" s="37" t="s">
        <v>22</v>
      </c>
      <c r="L9" s="38" t="n">
        <f aca="false">SUM(L10:L14)</f>
        <v>4.7</v>
      </c>
      <c r="M9" s="38" t="n">
        <f aca="false">SUM(M10:M14)</f>
        <v>5.45</v>
      </c>
      <c r="N9" s="39" t="n">
        <f aca="false">SUM(N10:N14)</f>
        <v>5.075</v>
      </c>
      <c r="O9" s="44"/>
      <c r="P9" s="45"/>
      <c r="Q9" s="46" t="s">
        <v>0</v>
      </c>
      <c r="R9" s="43"/>
      <c r="S9" s="24" t="s">
        <v>0</v>
      </c>
    </row>
    <row r="10" customFormat="false" ht="12.75" hidden="false" customHeight="false" outlineLevel="0" collapsed="false">
      <c r="B10" s="17" t="s">
        <v>23</v>
      </c>
      <c r="C10" s="18" t="n">
        <v>0.25</v>
      </c>
      <c r="D10" s="18" t="n">
        <v>0.75</v>
      </c>
      <c r="E10" s="19" t="n">
        <f aca="false">(D10+C10)/2</f>
        <v>0.5</v>
      </c>
      <c r="F10" s="20" t="n">
        <f aca="false">SUMIF(Trades!$D$8:$D$1999,Position!B10,Trades!$B$8:$B$1999)</f>
        <v>-500</v>
      </c>
      <c r="G10" s="21" t="n">
        <f aca="false">SUMIF(Trades!$D$8:$D$1999,Position!B10,Trades!$G$8:$G$1999)</f>
        <v>375</v>
      </c>
      <c r="H10" s="22" t="n">
        <f aca="false">IF(F10&lt;&gt;0,E10-(G10/F10),0)</f>
        <v>1.25</v>
      </c>
      <c r="I10" s="23" t="n">
        <v>1</v>
      </c>
      <c r="J10" s="24" t="n">
        <v>0</v>
      </c>
      <c r="K10" s="17" t="s">
        <v>24</v>
      </c>
      <c r="L10" s="18" t="n">
        <v>0.7</v>
      </c>
      <c r="M10" s="18" t="n">
        <v>0.7</v>
      </c>
      <c r="N10" s="19" t="n">
        <f aca="false">(M10+L10)/2</f>
        <v>0.7</v>
      </c>
      <c r="O10" s="20" t="n">
        <f aca="false">SUMIF(Trades!$D$8:$D$1999,Position!K10,Trades!$B$8:$B$1999)</f>
        <v>1250</v>
      </c>
      <c r="P10" s="21" t="n">
        <f aca="false">SUMIF(Trades!$D$8:$D$1999,Position!K10,Trades!$G$8:$G$1999)</f>
        <v>-12.5000000000001</v>
      </c>
      <c r="Q10" s="22" t="n">
        <f aca="false">IF(O10&lt;&gt;0,N10-(P10/O10),0)</f>
        <v>0.71</v>
      </c>
      <c r="R10" s="23" t="n">
        <v>0</v>
      </c>
      <c r="S10" s="24" t="n">
        <v>1</v>
      </c>
    </row>
    <row r="11" customFormat="false" ht="12.75" hidden="false" customHeight="false" outlineLevel="0" collapsed="false">
      <c r="B11" s="25" t="s">
        <v>25</v>
      </c>
      <c r="C11" s="26" t="n">
        <v>1.5</v>
      </c>
      <c r="D11" s="26" t="n">
        <v>1.75</v>
      </c>
      <c r="E11" s="27" t="n">
        <f aca="false">(D11+C11)/2</f>
        <v>1.625</v>
      </c>
      <c r="F11" s="28" t="n">
        <f aca="false">SUMIF(Trades!$D$8:$D$1999,Position!B11,Trades!$B$8:$B$1999)</f>
        <v>100</v>
      </c>
      <c r="G11" s="29" t="n">
        <f aca="false">SUMIF(Trades!$D$8:$D$1999,Position!B11,Trades!$G$8:$G$1999)</f>
        <v>102.5</v>
      </c>
      <c r="H11" s="30" t="n">
        <f aca="false">IF(F11&lt;&gt;0,E11-(G11/F11),0)</f>
        <v>0.6</v>
      </c>
      <c r="I11" s="23" t="n">
        <v>0</v>
      </c>
      <c r="J11" s="24" t="n">
        <v>1</v>
      </c>
      <c r="K11" s="25" t="s">
        <v>26</v>
      </c>
      <c r="L11" s="26" t="n">
        <v>1</v>
      </c>
      <c r="M11" s="26" t="n">
        <v>1.25</v>
      </c>
      <c r="N11" s="27" t="n">
        <f aca="false">(M11+L11)/2</f>
        <v>1.125</v>
      </c>
      <c r="O11" s="28" t="n">
        <f aca="false">SUMIF(Trades!$D$8:$D$1999,Position!K11,Trades!$B$8:$B$1999)</f>
        <v>0</v>
      </c>
      <c r="P11" s="29" t="n">
        <f aca="false">SUMIF(Trades!$D$8:$D$1999,Position!K11,Trades!$G$8:$G$1999)</f>
        <v>0</v>
      </c>
      <c r="Q11" s="30" t="n">
        <f aca="false">IF(O11&lt;&gt;0,N11-(P11/O11),0)</f>
        <v>0</v>
      </c>
      <c r="R11" s="23" t="n">
        <v>1</v>
      </c>
      <c r="S11" s="24" t="n">
        <v>0</v>
      </c>
    </row>
    <row r="12" customFormat="false" ht="12.75" hidden="false" customHeight="false" outlineLevel="0" collapsed="false">
      <c r="B12" s="25" t="s">
        <v>27</v>
      </c>
      <c r="C12" s="26" t="n">
        <v>0</v>
      </c>
      <c r="D12" s="26" t="n">
        <v>0</v>
      </c>
      <c r="E12" s="27" t="n">
        <f aca="false">(D12+C12)/2</f>
        <v>0</v>
      </c>
      <c r="F12" s="28" t="n">
        <f aca="false">SUMIF(Trades!$D$8:$D$1999,Position!B12,Trades!$B$8:$B$1999)</f>
        <v>0</v>
      </c>
      <c r="G12" s="29" t="n">
        <f aca="false">SUMIF(Trades!$D$8:$D$1999,Position!B12,Trades!$G$8:$G$1999)</f>
        <v>0</v>
      </c>
      <c r="H12" s="30" t="n">
        <f aca="false">IF(F12&lt;&gt;0,E12-(G12/F12),0)</f>
        <v>0</v>
      </c>
      <c r="I12" s="23" t="n">
        <v>0</v>
      </c>
      <c r="J12" s="24" t="n">
        <v>1</v>
      </c>
      <c r="K12" s="25" t="s">
        <v>28</v>
      </c>
      <c r="L12" s="26" t="n">
        <v>3</v>
      </c>
      <c r="M12" s="26" t="n">
        <v>3.5</v>
      </c>
      <c r="N12" s="27" t="n">
        <f aca="false">(M12+L12)/2</f>
        <v>3.25</v>
      </c>
      <c r="O12" s="28" t="n">
        <f aca="false">SUMIF(Trades!$D$8:$D$1999,Position!K12,Trades!$B$8:$B$1999)</f>
        <v>-200</v>
      </c>
      <c r="P12" s="29" t="n">
        <f aca="false">SUMIF(Trades!$D$8:$D$1999,Position!K12,Trades!$G$8:$G$1999)</f>
        <v>325</v>
      </c>
      <c r="Q12" s="30" t="n">
        <f aca="false">IF(O12&lt;&gt;0,N12-(P12/O12),0)</f>
        <v>4.875</v>
      </c>
      <c r="R12" s="23" t="n">
        <v>1</v>
      </c>
      <c r="S12" s="24" t="n">
        <v>0</v>
      </c>
    </row>
    <row r="13" customFormat="false" ht="12.75" hidden="false" customHeight="false" outlineLevel="0" collapsed="false">
      <c r="B13" s="25" t="s">
        <v>29</v>
      </c>
      <c r="C13" s="26" t="n">
        <v>3.75</v>
      </c>
      <c r="D13" s="26" t="n">
        <v>4</v>
      </c>
      <c r="E13" s="27" t="n">
        <f aca="false">(D13+C13)/2</f>
        <v>3.875</v>
      </c>
      <c r="F13" s="28" t="n">
        <f aca="false">SUMIF(Trades!$D$8:$D$1999,Position!B13,Trades!$B$8:$B$1999)</f>
        <v>-900</v>
      </c>
      <c r="G13" s="29" t="n">
        <f aca="false">SUMIF(Trades!$D$8:$D$1999,Position!B13,Trades!$G$8:$G$1999)</f>
        <v>1137.5</v>
      </c>
      <c r="H13" s="30" t="n">
        <f aca="false">IF(F13&lt;&gt;0,E13-(G13/F13),0)</f>
        <v>5.13888888888889</v>
      </c>
      <c r="I13" s="23" t="n">
        <v>1</v>
      </c>
      <c r="J13" s="24" t="n">
        <v>0</v>
      </c>
      <c r="K13" s="25" t="s">
        <v>30</v>
      </c>
      <c r="L13" s="26" t="n">
        <v>0</v>
      </c>
      <c r="M13" s="26" t="n">
        <v>0</v>
      </c>
      <c r="N13" s="27" t="n">
        <f aca="false">(M13+L13)/2</f>
        <v>0</v>
      </c>
      <c r="O13" s="28" t="n">
        <f aca="false">SUMIF(Trades!$D$8:$D$1999,Position!K13,Trades!$B$8:$B$1999)</f>
        <v>2000</v>
      </c>
      <c r="P13" s="29" t="n">
        <f aca="false">SUMIF(Trades!$D$8:$D$1999,Position!K13,Trades!$G$8:$G$1999)</f>
        <v>-800</v>
      </c>
      <c r="Q13" s="30" t="n">
        <f aca="false">IF(O13&lt;&gt;0,N13-(P13/O13),0)</f>
        <v>0.4</v>
      </c>
      <c r="R13" s="23" t="n">
        <v>0</v>
      </c>
      <c r="S13" s="24" t="n">
        <v>1</v>
      </c>
    </row>
    <row r="14" customFormat="false" ht="12.75" hidden="false" customHeight="false" outlineLevel="0" collapsed="false">
      <c r="B14" s="25" t="s">
        <v>31</v>
      </c>
      <c r="C14" s="26" t="n">
        <v>0</v>
      </c>
      <c r="D14" s="26" t="n">
        <v>0</v>
      </c>
      <c r="E14" s="27" t="n">
        <f aca="false">(D14+C14)/2</f>
        <v>0</v>
      </c>
      <c r="F14" s="28" t="n">
        <f aca="false">SUMIF(Trades!$D$8:$D$1999,Position!B14,Trades!$B$8:$B$1999)</f>
        <v>0</v>
      </c>
      <c r="G14" s="29" t="n">
        <f aca="false">SUMIF(Trades!$D$8:$D$1999,Position!B14,Trades!$G$8:$G$1999)</f>
        <v>0</v>
      </c>
      <c r="H14" s="30" t="n">
        <f aca="false">IF(F14&lt;&gt;0,E14-(G14/F14),0)</f>
        <v>0</v>
      </c>
      <c r="I14" s="23" t="n">
        <v>1</v>
      </c>
      <c r="J14" s="24" t="n">
        <v>0</v>
      </c>
      <c r="K14" s="31" t="s">
        <v>32</v>
      </c>
      <c r="L14" s="32" t="n">
        <v>0</v>
      </c>
      <c r="M14" s="32" t="n">
        <v>0</v>
      </c>
      <c r="N14" s="33" t="n">
        <f aca="false">(M14+L14)/2</f>
        <v>0</v>
      </c>
      <c r="O14" s="34" t="n">
        <f aca="false">SUMIF(Trades!$D$8:$D$1999,Position!K14,Trades!$B$8:$B$1999)</f>
        <v>0</v>
      </c>
      <c r="P14" s="35" t="n">
        <f aca="false">SUMIF(Trades!$D$8:$D$1999,Position!K14,Trades!$G$8:$G$1999)</f>
        <v>0</v>
      </c>
      <c r="Q14" s="36" t="n">
        <f aca="false">IF(O14&lt;&gt;0,N14-(P14/O14),0)</f>
        <v>0</v>
      </c>
      <c r="R14" s="23" t="n">
        <v>0</v>
      </c>
      <c r="S14" s="24" t="n">
        <v>1</v>
      </c>
    </row>
    <row r="15" customFormat="false" ht="12.75" hidden="false" customHeight="false" outlineLevel="0" collapsed="false">
      <c r="B15" s="31" t="s">
        <v>33</v>
      </c>
      <c r="C15" s="32" t="n">
        <v>0</v>
      </c>
      <c r="D15" s="32" t="n">
        <v>0</v>
      </c>
      <c r="E15" s="33" t="n">
        <f aca="false">(D15+C15)/2</f>
        <v>0</v>
      </c>
      <c r="F15" s="34" t="n">
        <f aca="false">SUMIF(Trades!$D$8:$D$1999,Position!B15,Trades!$B$8:$B$1999)</f>
        <v>0</v>
      </c>
      <c r="G15" s="35" t="n">
        <f aca="false">SUMIF(Trades!$D$8:$D$1999,Position!B15,Trades!$G$8:$G$1999)</f>
        <v>0</v>
      </c>
      <c r="H15" s="36" t="n">
        <f aca="false">IF(F15&lt;&gt;0,E15-(G15/F15),0)</f>
        <v>0</v>
      </c>
      <c r="I15" s="47" t="n">
        <v>0</v>
      </c>
      <c r="J15" s="47" t="n">
        <v>1</v>
      </c>
      <c r="K15" s="37" t="s">
        <v>34</v>
      </c>
      <c r="L15" s="38" t="n">
        <f aca="false">SUM(L16:L20)</f>
        <v>6.25</v>
      </c>
      <c r="M15" s="38" t="n">
        <f aca="false">SUM(M16:M20)</f>
        <v>7.25</v>
      </c>
      <c r="N15" s="39" t="n">
        <f aca="false">SUM(N16:N20)</f>
        <v>6.75</v>
      </c>
      <c r="O15" s="44"/>
      <c r="P15" s="45"/>
      <c r="Q15" s="46" t="s">
        <v>35</v>
      </c>
      <c r="R15" s="43"/>
      <c r="S15" s="24" t="s">
        <v>0</v>
      </c>
    </row>
    <row r="16" customFormat="false" ht="12.75" hidden="false" customHeight="false" outlineLevel="0" collapsed="false">
      <c r="B16" s="37" t="s">
        <v>36</v>
      </c>
      <c r="C16" s="38" t="n">
        <f aca="false">SUM(C17:C21)</f>
        <v>6.4</v>
      </c>
      <c r="D16" s="38" t="n">
        <f aca="false">SUM(D17:D21)</f>
        <v>7.5</v>
      </c>
      <c r="E16" s="39" t="n">
        <f aca="false">SUM(E17:E21)</f>
        <v>6.95</v>
      </c>
      <c r="F16" s="40"/>
      <c r="G16" s="41"/>
      <c r="H16" s="42"/>
      <c r="I16" s="43"/>
      <c r="J16" s="24"/>
      <c r="K16" s="17" t="s">
        <v>37</v>
      </c>
      <c r="L16" s="18" t="n">
        <v>0</v>
      </c>
      <c r="M16" s="18" t="n">
        <v>0</v>
      </c>
      <c r="N16" s="19" t="n">
        <f aca="false">(M16+L16)/2</f>
        <v>0</v>
      </c>
      <c r="O16" s="20" t="n">
        <f aca="false">SUMIF(Trades!$D$8:$D$1999,Position!K16,Trades!$B$8:$B$1999)</f>
        <v>0</v>
      </c>
      <c r="P16" s="21" t="n">
        <f aca="false">SUMIF(Trades!$D$8:$D$1999,Position!K16,Trades!$G$8:$G$1999)</f>
        <v>0</v>
      </c>
      <c r="Q16" s="22" t="n">
        <f aca="false">IF(O16&lt;&gt;0,N16-(P16/O16),0)</f>
        <v>0</v>
      </c>
      <c r="R16" s="23" t="n">
        <v>0</v>
      </c>
      <c r="S16" s="24" t="n">
        <v>1</v>
      </c>
    </row>
    <row r="17" customFormat="false" ht="12.75" hidden="false" customHeight="false" outlineLevel="0" collapsed="false">
      <c r="B17" s="17" t="s">
        <v>38</v>
      </c>
      <c r="C17" s="18" t="n">
        <v>3.25</v>
      </c>
      <c r="D17" s="18" t="n">
        <v>3.75</v>
      </c>
      <c r="E17" s="19" t="n">
        <f aca="false">(D17+C17)/2</f>
        <v>3.5</v>
      </c>
      <c r="F17" s="20" t="n">
        <f aca="false">SUMIF(Trades!$D$8:$D$1999,Position!B17,Trades!$B$8:$B$1999)</f>
        <v>1750</v>
      </c>
      <c r="G17" s="21" t="n">
        <f aca="false">SUMIF(Trades!$D$8:$D$1999,Position!B17,Trades!$G$8:$G$1999)</f>
        <v>2000</v>
      </c>
      <c r="H17" s="22" t="n">
        <f aca="false">IF(F17&lt;&gt;0,E17-(G17/F17),0)</f>
        <v>2.35714285714286</v>
      </c>
      <c r="I17" s="23" t="n">
        <v>1</v>
      </c>
      <c r="J17" s="24" t="n">
        <v>0</v>
      </c>
      <c r="K17" s="25" t="s">
        <v>39</v>
      </c>
      <c r="L17" s="26" t="n">
        <v>0</v>
      </c>
      <c r="M17" s="26" t="n">
        <v>0</v>
      </c>
      <c r="N17" s="27" t="n">
        <f aca="false">(M17+L17)/2</f>
        <v>0</v>
      </c>
      <c r="O17" s="28" t="n">
        <f aca="false">SUMIF(Trades!$D$8:$D$1999,Position!K17,Trades!$B$8:$B$1999)</f>
        <v>0</v>
      </c>
      <c r="P17" s="29" t="n">
        <f aca="false">SUMIF(Trades!$D$8:$D$1999,Position!K17,Trades!$G$8:$G$1999)</f>
        <v>0</v>
      </c>
      <c r="Q17" s="30" t="n">
        <f aca="false">IF(O17&lt;&gt;0,N17-(P17/O17),0)</f>
        <v>0</v>
      </c>
      <c r="R17" s="23" t="n">
        <v>1</v>
      </c>
      <c r="S17" s="24" t="n">
        <v>0</v>
      </c>
    </row>
    <row r="18" customFormat="false" ht="12.75" hidden="false" customHeight="false" outlineLevel="0" collapsed="false">
      <c r="B18" s="25" t="s">
        <v>40</v>
      </c>
      <c r="C18" s="26" t="n">
        <v>3</v>
      </c>
      <c r="D18" s="26" t="n">
        <v>3.5</v>
      </c>
      <c r="E18" s="27" t="n">
        <f aca="false">(D18+C18)/2</f>
        <v>3.25</v>
      </c>
      <c r="F18" s="28" t="n">
        <f aca="false">SUMIF(Trades!$D$8:$D$1999,Position!B18,Trades!$B$8:$B$1999)</f>
        <v>-100</v>
      </c>
      <c r="G18" s="29" t="n">
        <f aca="false">SUMIF(Trades!$D$8:$D$1999,Position!B18,Trades!$G$8:$G$1999)</f>
        <v>-50</v>
      </c>
      <c r="H18" s="30" t="n">
        <f aca="false">IF(F18&lt;&gt;0,E18-(G18/F18),0)</f>
        <v>2.75</v>
      </c>
      <c r="I18" s="23" t="n">
        <v>1</v>
      </c>
      <c r="J18" s="24" t="n">
        <v>0</v>
      </c>
      <c r="K18" s="25" t="s">
        <v>41</v>
      </c>
      <c r="L18" s="26" t="n">
        <v>1.75</v>
      </c>
      <c r="M18" s="26" t="n">
        <v>2.25</v>
      </c>
      <c r="N18" s="27" t="n">
        <f aca="false">(M18+L18)/2</f>
        <v>2</v>
      </c>
      <c r="O18" s="28" t="n">
        <f aca="false">SUMIF(Trades!$D$8:$D$1999,Position!K18,Trades!$B$8:$B$1999)</f>
        <v>250</v>
      </c>
      <c r="P18" s="29" t="n">
        <f aca="false">SUMIF(Trades!$D$8:$D$1999,Position!K18,Trades!$G$8:$G$1999)</f>
        <v>225</v>
      </c>
      <c r="Q18" s="30" t="n">
        <f aca="false">IF(O18&lt;&gt;0,N18-(P18/O18),0)</f>
        <v>1.1</v>
      </c>
      <c r="R18" s="23" t="n">
        <v>1</v>
      </c>
      <c r="S18" s="24" t="n">
        <v>0</v>
      </c>
    </row>
    <row r="19" customFormat="false" ht="12.75" hidden="false" customHeight="false" outlineLevel="0" collapsed="false">
      <c r="B19" s="25" t="s">
        <v>42</v>
      </c>
      <c r="C19" s="26" t="n">
        <v>0</v>
      </c>
      <c r="D19" s="26" t="n">
        <v>0</v>
      </c>
      <c r="E19" s="27" t="n">
        <f aca="false">(D19+C19)/2</f>
        <v>0</v>
      </c>
      <c r="F19" s="28" t="n">
        <f aca="false">SUMIF(Trades!$D$8:$D$1999,Position!B19,Trades!$B$8:$B$1999)</f>
        <v>0</v>
      </c>
      <c r="G19" s="29" t="n">
        <f aca="false">SUMIF(Trades!$D$8:$D$1999,Position!B19,Trades!$G$8:$G$1999)</f>
        <v>125</v>
      </c>
      <c r="H19" s="30" t="n">
        <f aca="false">IF(F19&lt;&gt;0,E19-(G19/F19),0)</f>
        <v>0</v>
      </c>
      <c r="I19" s="23" t="n">
        <v>1</v>
      </c>
      <c r="J19" s="24" t="n">
        <v>0</v>
      </c>
      <c r="K19" s="25" t="s">
        <v>43</v>
      </c>
      <c r="L19" s="26" t="n">
        <v>0</v>
      </c>
      <c r="M19" s="26" t="n">
        <v>0</v>
      </c>
      <c r="N19" s="27" t="n">
        <f aca="false">(M19+L19)/2</f>
        <v>0</v>
      </c>
      <c r="O19" s="28" t="n">
        <f aca="false">SUMIF(Trades!$D$8:$D$1999,Position!K19,Trades!$B$8:$B$1999)</f>
        <v>1000</v>
      </c>
      <c r="P19" s="29" t="n">
        <f aca="false">SUMIF(Trades!$D$8:$D$1999,Position!K19,Trades!$G$8:$G$1999)</f>
        <v>-250</v>
      </c>
      <c r="Q19" s="30" t="n">
        <f aca="false">IF(O19&lt;&gt;0,N19-(P19/O19),0)</f>
        <v>0.25</v>
      </c>
      <c r="R19" s="23" t="n">
        <v>1</v>
      </c>
      <c r="S19" s="24" t="n">
        <v>0</v>
      </c>
    </row>
    <row r="20" customFormat="false" ht="12.75" hidden="false" customHeight="false" outlineLevel="0" collapsed="false">
      <c r="B20" s="25" t="s">
        <v>44</v>
      </c>
      <c r="C20" s="26" t="n">
        <v>0</v>
      </c>
      <c r="D20" s="26" t="n">
        <v>0</v>
      </c>
      <c r="E20" s="27" t="n">
        <f aca="false">(D20+C20)/2</f>
        <v>0</v>
      </c>
      <c r="F20" s="28" t="n">
        <f aca="false">SUMIF(Trades!$D$8:$D$1999,Position!B20,Trades!$B$8:$B$1999)</f>
        <v>2000</v>
      </c>
      <c r="G20" s="29" t="n">
        <f aca="false">SUMIF(Trades!$D$8:$D$1999,Position!B20,Trades!$G$8:$G$1999)</f>
        <v>-300</v>
      </c>
      <c r="H20" s="30" t="n">
        <f aca="false">IF(F20&lt;&gt;0,E20-(G20/F20),0)</f>
        <v>0.15</v>
      </c>
      <c r="I20" s="23" t="n">
        <v>0</v>
      </c>
      <c r="J20" s="24" t="n">
        <v>1</v>
      </c>
      <c r="K20" s="31" t="s">
        <v>45</v>
      </c>
      <c r="L20" s="32" t="n">
        <v>4.5</v>
      </c>
      <c r="M20" s="32" t="n">
        <v>5</v>
      </c>
      <c r="N20" s="33" t="n">
        <f aca="false">(M20+L20)/2</f>
        <v>4.75</v>
      </c>
      <c r="O20" s="34" t="n">
        <f aca="false">SUMIF(Trades!$D$8:$D$1999,Position!K20,Trades!$B$8:$B$1999)</f>
        <v>1700</v>
      </c>
      <c r="P20" s="35" t="n">
        <f aca="false">SUMIF(Trades!$D$8:$D$1999,Position!K20,Trades!$G$8:$G$1999)</f>
        <v>50</v>
      </c>
      <c r="Q20" s="36" t="n">
        <f aca="false">IF(O20&lt;&gt;0,N20-(P20/O20),0)</f>
        <v>4.72058823529412</v>
      </c>
      <c r="R20" s="23" t="n">
        <v>1</v>
      </c>
      <c r="S20" s="24" t="n">
        <v>0</v>
      </c>
    </row>
    <row r="21" customFormat="false" ht="12.75" hidden="false" customHeight="false" outlineLevel="0" collapsed="false">
      <c r="B21" s="31" t="s">
        <v>46</v>
      </c>
      <c r="C21" s="32" t="n">
        <v>0.15</v>
      </c>
      <c r="D21" s="32" t="n">
        <v>0.25</v>
      </c>
      <c r="E21" s="33" t="n">
        <f aca="false">(D21+C21)/2</f>
        <v>0.2</v>
      </c>
      <c r="F21" s="34" t="n">
        <f aca="false">SUMIF(Trades!$D$8:$D$1999,Position!B21,Trades!$B$8:$B$1999)</f>
        <v>5000</v>
      </c>
      <c r="G21" s="35" t="n">
        <f aca="false">SUMIF(Trades!$D$8:$D$1999,Position!B21,Trades!$G$8:$G$1999)</f>
        <v>-350</v>
      </c>
      <c r="H21" s="36" t="n">
        <f aca="false">IF(F21&lt;&gt;0,E21-(G21/F21),0)</f>
        <v>0.27</v>
      </c>
      <c r="I21" s="23" t="n">
        <v>1</v>
      </c>
      <c r="J21" s="24" t="n">
        <v>0</v>
      </c>
      <c r="K21" s="4"/>
      <c r="L21" s="4"/>
      <c r="M21" s="4"/>
      <c r="N21" s="48"/>
      <c r="O21" s="48"/>
      <c r="P21" s="49"/>
      <c r="Q21" s="50"/>
      <c r="R21" s="4"/>
      <c r="S21" s="4"/>
    </row>
    <row r="22" customFormat="false" ht="12.75" hidden="false" customHeight="false" outlineLevel="0" collapsed="false">
      <c r="B22" s="4"/>
      <c r="C22" s="4"/>
      <c r="D22" s="4"/>
      <c r="E22" s="4"/>
      <c r="F22" s="4"/>
      <c r="G22" s="51"/>
      <c r="H22" s="4"/>
      <c r="I22" s="4"/>
      <c r="J22" s="4"/>
      <c r="K22" s="4"/>
      <c r="L22" s="4"/>
      <c r="M22" s="4"/>
      <c r="N22" s="4"/>
      <c r="O22" s="4"/>
      <c r="P22" s="51"/>
      <c r="Q22" s="4"/>
      <c r="R22" s="4"/>
      <c r="S22" s="4"/>
    </row>
    <row r="23" customFormat="false" ht="12.75" hidden="false" customHeight="false" outlineLevel="0" collapsed="false">
      <c r="A23" s="1" t="s">
        <v>47</v>
      </c>
      <c r="B23" s="52"/>
      <c r="C23" s="53" t="s">
        <v>1</v>
      </c>
      <c r="D23" s="53" t="s">
        <v>2</v>
      </c>
      <c r="E23" s="54" t="s">
        <v>3</v>
      </c>
      <c r="F23" s="55" t="s">
        <v>5</v>
      </c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customFormat="false" ht="12.75" hidden="false" customHeight="false" outlineLevel="0" collapsed="false">
      <c r="B24" s="57" t="s">
        <v>48</v>
      </c>
      <c r="C24" s="58" t="n">
        <f aca="false">SUM(C16,C9,C3,)</f>
        <v>15.15</v>
      </c>
      <c r="D24" s="59" t="n">
        <f aca="false">SUM(D16,D9,D3,)</f>
        <v>18.25</v>
      </c>
      <c r="E24" s="60" t="n">
        <f aca="false">SUM(E16,E9,E3,)</f>
        <v>16.7</v>
      </c>
      <c r="F24" s="61" t="n">
        <f aca="false">SUM(G4:G21)</f>
        <v>3202.5</v>
      </c>
      <c r="H24" s="62"/>
      <c r="I24" s="62"/>
      <c r="J24" s="62"/>
      <c r="K24" s="62"/>
      <c r="L24" s="56"/>
      <c r="M24" s="56"/>
      <c r="N24" s="56"/>
      <c r="O24" s="56"/>
      <c r="P24" s="56"/>
      <c r="Q24" s="56"/>
      <c r="R24" s="56"/>
      <c r="S24" s="56"/>
    </row>
    <row r="25" customFormat="false" ht="13.5" hidden="false" customHeight="false" outlineLevel="0" collapsed="false">
      <c r="B25" s="57" t="s">
        <v>49</v>
      </c>
      <c r="C25" s="63" t="n">
        <f aca="false">SUM(L15,L9,L3)</f>
        <v>12.2</v>
      </c>
      <c r="D25" s="64" t="n">
        <f aca="false">SUM(M15,M9,M3)</f>
        <v>14.95</v>
      </c>
      <c r="E25" s="65" t="n">
        <f aca="false">SUM(N15,N9,N3)</f>
        <v>13.575</v>
      </c>
      <c r="F25" s="66" t="n">
        <f aca="false">SUM(P4:P20)</f>
        <v>-87.5000000000001</v>
      </c>
      <c r="H25" s="67"/>
      <c r="I25" s="67"/>
      <c r="J25" s="68" t="s">
        <v>50</v>
      </c>
      <c r="K25" s="69" t="n">
        <f aca="false">SUM(WinsTrades!I24:I199)</f>
        <v>0</v>
      </c>
      <c r="R25" s="4"/>
      <c r="S25" s="56"/>
    </row>
    <row r="26" customFormat="false" ht="13.5" hidden="false" customHeight="false" outlineLevel="0" collapsed="false">
      <c r="B26" s="70" t="s">
        <v>51</v>
      </c>
      <c r="C26" s="71" t="n">
        <f aca="false">SUM(C17:C21,C10:C14,C4:C8,L4:L8,L10:L14,L16:L20)</f>
        <v>27.35</v>
      </c>
      <c r="D26" s="72" t="n">
        <f aca="false">SUM(D17:D21,D10:D14,D4:D8,M4:M8,M10:M14,M16:M20)</f>
        <v>33.2</v>
      </c>
      <c r="E26" s="73" t="n">
        <f aca="false">SUM(E17:E21,E10:E14,E4:E8,N4:N8,N10:N14,N16:N20)</f>
        <v>30.275</v>
      </c>
      <c r="F26" s="74" t="n">
        <f aca="false">(F24+F25)</f>
        <v>3115</v>
      </c>
      <c r="H26" s="67"/>
      <c r="I26" s="67"/>
      <c r="J26" s="68" t="s">
        <v>52</v>
      </c>
      <c r="K26" s="69" t="n">
        <f aca="false">-SUM(Trades!$I$8:$I$1999)</f>
        <v>-13372.5</v>
      </c>
      <c r="L26" s="3"/>
      <c r="R26" s="4"/>
      <c r="S26" s="56"/>
    </row>
    <row r="27" customFormat="false" ht="12.75" hidden="false" customHeight="false" outlineLevel="0" collapsed="false">
      <c r="D27" s="3"/>
      <c r="E27" s="3"/>
      <c r="F27" s="3"/>
      <c r="J27" s="1"/>
      <c r="L27" s="3"/>
      <c r="R27" s="4"/>
      <c r="S27" s="56"/>
    </row>
    <row r="28" customFormat="false" ht="12.75" hidden="false" customHeight="false" outlineLevel="0" collapsed="false">
      <c r="D28" s="3"/>
      <c r="E28" s="3"/>
      <c r="F28" s="3"/>
      <c r="J28" s="1"/>
      <c r="L28" s="3"/>
      <c r="R28" s="4"/>
      <c r="S28" s="56"/>
    </row>
    <row r="29" customFormat="false" ht="12.75" hidden="false" customHeight="false" outlineLevel="0" collapsed="false">
      <c r="D29" s="3"/>
      <c r="E29" s="3"/>
      <c r="F29" s="3"/>
      <c r="J29" s="1"/>
      <c r="L29" s="3"/>
      <c r="R29" s="4"/>
      <c r="S29" s="56"/>
    </row>
    <row r="30" customFormat="false" ht="12.75" hidden="false" customHeight="false" outlineLevel="0" collapsed="false">
      <c r="R30" s="4"/>
      <c r="S30" s="56"/>
    </row>
    <row r="31" customFormat="false" ht="12.75" hidden="false" customHeight="false" outlineLevel="0" collapsed="false">
      <c r="R31" s="4"/>
      <c r="S31" s="56"/>
    </row>
    <row r="32" customFormat="false" ht="12.75" hidden="false" customHeight="false" outlineLevel="0" collapsed="false">
      <c r="B32" s="1"/>
      <c r="R32" s="4"/>
      <c r="S32" s="4"/>
    </row>
    <row r="33" customFormat="false" ht="12.75" hidden="false" customHeight="false" outlineLevel="0" collapsed="false">
      <c r="R33" s="4"/>
      <c r="S33" s="4"/>
    </row>
    <row r="34" customFormat="false" ht="12.75" hidden="false" customHeight="false" outlineLevel="0" collapsed="false">
      <c r="R34" s="4"/>
      <c r="S34" s="4"/>
    </row>
    <row r="35" customFormat="false" ht="12.75" hidden="false" customHeight="false" outlineLevel="0" collapsed="false">
      <c r="R35" s="4"/>
      <c r="S35" s="4"/>
    </row>
    <row r="36" customFormat="false" ht="12.75" hidden="false" customHeight="false" outlineLevel="0" collapsed="false">
      <c r="R36" s="4"/>
      <c r="S36" s="4"/>
    </row>
    <row r="37" customFormat="false" ht="12.75" hidden="false" customHeight="false" outlineLevel="0" collapsed="false">
      <c r="R37" s="4"/>
      <c r="S37" s="4"/>
    </row>
    <row r="38" customFormat="false" ht="12.75" hidden="false" customHeight="false" outlineLevel="0" collapsed="false">
      <c r="R38" s="4"/>
      <c r="S38" s="4"/>
    </row>
    <row r="39" customFormat="false" ht="12.75" hidden="false" customHeight="false" outlineLevel="0" collapsed="false">
      <c r="R39" s="4"/>
      <c r="S39" s="4"/>
    </row>
    <row r="40" customFormat="false" ht="12.75" hidden="false" customHeight="false" outlineLevel="0" collapsed="false">
      <c r="R40" s="4"/>
      <c r="S40" s="4"/>
    </row>
    <row r="41" customFormat="false" ht="12.75" hidden="false" customHeight="false" outlineLevel="0" collapsed="false">
      <c r="R41" s="4"/>
      <c r="S41" s="4"/>
    </row>
    <row r="42" customFormat="false" ht="12.75" hidden="false" customHeight="false" outlineLevel="0" collapsed="false">
      <c r="R42" s="4"/>
      <c r="S42" s="4"/>
    </row>
    <row r="43" customFormat="false" ht="12.75" hidden="false" customHeight="false" outlineLevel="0" collapsed="false">
      <c r="R43" s="4"/>
      <c r="S43" s="4"/>
    </row>
    <row r="44" customFormat="false" ht="12.75" hidden="false" customHeight="false" outlineLevel="0" collapsed="false">
      <c r="R44" s="4"/>
      <c r="S44" s="4"/>
    </row>
    <row r="45" customFormat="false" ht="12.75" hidden="false" customHeight="false" outlineLevel="0" collapsed="false">
      <c r="R45" s="4"/>
      <c r="S45" s="4"/>
    </row>
    <row r="46" customFormat="false" ht="12.75" hidden="false" customHeight="false" outlineLevel="0" collapsed="false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customFormat="false" ht="12.75" hidden="false" customHeight="false" outlineLevel="0" collapsed="false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52" customFormat="false" ht="12.75" hidden="false" customHeight="false" outlineLevel="0" collapsed="false">
      <c r="A52" s="1" t="s">
        <v>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98"/>
  <sheetViews>
    <sheetView showFormulas="false" showGridLines="true" showRowColHeaders="true" showZeros="true" rightToLeft="false" tabSelected="true" showOutlineSymbols="true" defaultGridColor="true" view="normal" topLeftCell="A43" colorId="64" zoomScale="75" zoomScaleNormal="75" zoomScalePageLayoutView="100" workbookViewId="0">
      <selection pane="topLeft" activeCell="C62" activeCellId="0" sqref="C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99"/>
    <col collapsed="false" customWidth="true" hidden="false" outlineLevel="0" max="8" min="8" style="0" width="16.13"/>
    <col collapsed="false" customWidth="true" hidden="false" outlineLevel="0" max="10" min="10" style="0" width="9.7"/>
  </cols>
  <sheetData>
    <row r="1" customFormat="false" ht="12.75" hidden="false" customHeight="false" outlineLevel="0" collapsed="false">
      <c r="A1" s="75"/>
      <c r="B1" s="75"/>
      <c r="C1" s="75"/>
      <c r="D1" s="75"/>
      <c r="E1" s="75"/>
      <c r="F1" s="75"/>
      <c r="G1" s="75"/>
    </row>
    <row r="2" customFormat="false" ht="12.75" hidden="false" customHeight="false" outlineLevel="0" collapsed="false">
      <c r="A2" s="75"/>
      <c r="B2" s="75"/>
      <c r="C2" s="76"/>
      <c r="D2" s="75"/>
      <c r="E2" s="75"/>
      <c r="F2" s="75"/>
      <c r="G2" s="75"/>
    </row>
    <row r="3" customFormat="false" ht="12.75" hidden="false" customHeight="false" outlineLevel="0" collapsed="false">
      <c r="A3" s="75"/>
      <c r="B3" s="75"/>
      <c r="C3" s="77"/>
      <c r="D3" s="75"/>
      <c r="E3" s="75"/>
      <c r="F3" s="75"/>
      <c r="G3" s="75"/>
    </row>
    <row r="4" customFormat="false" ht="12.75" hidden="false" customHeight="false" outlineLevel="0" collapsed="false">
      <c r="A4" s="75"/>
      <c r="B4" s="75"/>
      <c r="C4" s="78" t="s">
        <v>53</v>
      </c>
      <c r="D4" s="75" t="s">
        <v>54</v>
      </c>
      <c r="E4" s="79"/>
      <c r="F4" s="75"/>
      <c r="G4" s="75"/>
    </row>
    <row r="5" customFormat="false" ht="12.75" hidden="false" customHeight="false" outlineLevel="0" collapsed="false">
      <c r="A5" s="75"/>
      <c r="B5" s="75"/>
      <c r="C5" s="75"/>
      <c r="D5" s="75"/>
      <c r="E5" s="79"/>
      <c r="F5" s="75"/>
      <c r="G5" s="75"/>
    </row>
    <row r="6" customFormat="false" ht="12.75" hidden="false" customHeight="false" outlineLevel="0" collapsed="false">
      <c r="A6" s="80" t="s">
        <v>55</v>
      </c>
      <c r="B6" s="75"/>
      <c r="C6" s="75"/>
      <c r="D6" s="75"/>
      <c r="E6" s="75"/>
      <c r="F6" s="75"/>
      <c r="G6" s="75"/>
    </row>
    <row r="7" customFormat="false" ht="12.75" hidden="false" customHeight="false" outlineLevel="0" collapsed="false">
      <c r="A7" s="75"/>
      <c r="B7" s="75"/>
      <c r="C7" s="75"/>
      <c r="D7" s="75"/>
      <c r="E7" s="75"/>
      <c r="F7" s="75"/>
      <c r="G7" s="81"/>
    </row>
    <row r="8" customFormat="false" ht="12.75" hidden="false" customHeight="false" outlineLevel="0" collapsed="false">
      <c r="A8" s="82" t="s">
        <v>56</v>
      </c>
      <c r="B8" s="83" t="s">
        <v>57</v>
      </c>
      <c r="C8" s="83" t="s">
        <v>58</v>
      </c>
      <c r="D8" s="83" t="s">
        <v>59</v>
      </c>
      <c r="E8" s="83" t="s">
        <v>60</v>
      </c>
      <c r="F8" s="84" t="s">
        <v>3</v>
      </c>
      <c r="G8" s="84" t="s">
        <v>61</v>
      </c>
      <c r="H8" s="85" t="s">
        <v>62</v>
      </c>
      <c r="I8" s="86" t="s">
        <v>63</v>
      </c>
      <c r="J8" s="87" t="s">
        <v>64</v>
      </c>
    </row>
    <row r="9" customFormat="false" ht="12.75" hidden="false" customHeight="false" outlineLevel="0" collapsed="false">
      <c r="A9" s="88" t="n">
        <v>37020</v>
      </c>
      <c r="B9" s="75" t="n">
        <v>2000</v>
      </c>
      <c r="C9" s="89" t="n">
        <v>2.5</v>
      </c>
      <c r="D9" s="90" t="s">
        <v>65</v>
      </c>
      <c r="E9" s="75" t="s">
        <v>66</v>
      </c>
      <c r="F9" s="91" t="n">
        <f aca="false">SUMIF(Position!$B$3:$B$21,Trades!D9,Position!$E$3:$E$21)+SUMIF(Position!$K$3:$K$20,Trades!D9,Position!$N$3:$N$20)</f>
        <v>3.5</v>
      </c>
      <c r="G9" s="92" t="n">
        <f aca="false">(F9-C9)*B9</f>
        <v>2000</v>
      </c>
      <c r="H9" s="93" t="str">
        <f aca="false">D9&amp;E9</f>
        <v>denvermaggi</v>
      </c>
      <c r="I9" s="93" t="n">
        <f aca="false">B9*C9</f>
        <v>5000</v>
      </c>
      <c r="J9" s="92" t="n">
        <f aca="false">(30-C9)*B9</f>
        <v>55000</v>
      </c>
    </row>
    <row r="10" customFormat="false" ht="12.75" hidden="false" customHeight="false" outlineLevel="0" collapsed="false">
      <c r="A10" s="88" t="n">
        <v>37019</v>
      </c>
      <c r="B10" s="75" t="n">
        <v>1000</v>
      </c>
      <c r="C10" s="89" t="n">
        <v>0.25</v>
      </c>
      <c r="D10" s="90" t="s">
        <v>67</v>
      </c>
      <c r="E10" s="75" t="s">
        <v>68</v>
      </c>
      <c r="F10" s="91" t="n">
        <f aca="false">SUMIF(Position!$B$3:$B$21,Trades!D10,Position!$E$3:$E$21)+SUMIF(Position!$K$3:$K$20,Trades!D10,Position!$N$3:$N$20)</f>
        <v>0</v>
      </c>
      <c r="G10" s="92" t="n">
        <f aca="false">(F10-C10)*B10</f>
        <v>-250</v>
      </c>
      <c r="H10" s="93" t="str">
        <f aca="false">D10&amp;E10</f>
        <v>carolinatony</v>
      </c>
      <c r="I10" s="93" t="n">
        <f aca="false">B10*C10</f>
        <v>250</v>
      </c>
      <c r="J10" s="92" t="n">
        <f aca="false">(30-C10)*B10</f>
        <v>29750</v>
      </c>
    </row>
    <row r="11" customFormat="false" ht="12.75" hidden="false" customHeight="false" outlineLevel="0" collapsed="false">
      <c r="A11" s="88" t="n">
        <v>37032</v>
      </c>
      <c r="B11" s="75" t="n">
        <v>500</v>
      </c>
      <c r="C11" s="89" t="n">
        <v>5</v>
      </c>
      <c r="D11" s="90" t="s">
        <v>69</v>
      </c>
      <c r="E11" s="75" t="s">
        <v>70</v>
      </c>
      <c r="F11" s="91" t="n">
        <f aca="false">SUMIF(Position!$B$3:$B$21,Trades!D11,Position!$E$3:$E$21)+SUMIF(Position!$K$3:$K$20,Trades!D11,Position!$N$3:$N$20)</f>
        <v>4.75</v>
      </c>
      <c r="G11" s="92" t="n">
        <f aca="false">(F11-C11)*B11</f>
        <v>-125</v>
      </c>
      <c r="H11" s="93" t="str">
        <f aca="false">D11&amp;E11</f>
        <v>ramsjavier</v>
      </c>
      <c r="I11" s="93" t="n">
        <f aca="false">B11*C11</f>
        <v>2500</v>
      </c>
      <c r="J11" s="92" t="n">
        <f aca="false">(30-C11)*B11</f>
        <v>12500</v>
      </c>
    </row>
    <row r="12" customFormat="false" ht="12.75" hidden="false" customHeight="false" outlineLevel="0" collapsed="false">
      <c r="A12" s="88" t="n">
        <v>37040</v>
      </c>
      <c r="B12" s="75" t="n">
        <v>-500</v>
      </c>
      <c r="C12" s="89" t="n">
        <v>1.25</v>
      </c>
      <c r="D12" s="90" t="s">
        <v>71</v>
      </c>
      <c r="E12" s="75" t="s">
        <v>68</v>
      </c>
      <c r="F12" s="91" t="n">
        <f aca="false">SUMIF(Position!$B$3:$B$21,Trades!D12,Position!$E$3:$E$21)+SUMIF(Position!$K$3:$K$20,Trades!D12,Position!$N$3:$N$20)</f>
        <v>0.5</v>
      </c>
      <c r="G12" s="92" t="n">
        <f aca="false">(F12-C12)*B12</f>
        <v>375</v>
      </c>
      <c r="H12" s="93" t="str">
        <f aca="false">D12&amp;E12</f>
        <v>jacksonvilletony</v>
      </c>
      <c r="I12" s="93" t="n">
        <f aca="false">B12*C12</f>
        <v>-625</v>
      </c>
      <c r="J12" s="92" t="n">
        <f aca="false">(30-C12)*B12</f>
        <v>-14375</v>
      </c>
    </row>
    <row r="13" customFormat="false" ht="12.75" hidden="false" customHeight="false" outlineLevel="0" collapsed="false">
      <c r="A13" s="88" t="n">
        <v>37040</v>
      </c>
      <c r="B13" s="75" t="n">
        <v>-500</v>
      </c>
      <c r="C13" s="89" t="n">
        <v>4.25</v>
      </c>
      <c r="D13" s="90" t="s">
        <v>72</v>
      </c>
      <c r="E13" s="75" t="s">
        <v>68</v>
      </c>
      <c r="F13" s="91" t="n">
        <f aca="false">SUMIF(Position!$B$3:$B$21,Trades!D13,Position!$E$3:$E$21)+SUMIF(Position!$K$3:$K$20,Trades!D13,Position!$N$3:$N$20)</f>
        <v>3.875</v>
      </c>
      <c r="G13" s="92" t="n">
        <f aca="false">(F13-C13)*B13</f>
        <v>187.5</v>
      </c>
      <c r="H13" s="93" t="str">
        <f aca="false">D13&amp;E13</f>
        <v>baltimoretony</v>
      </c>
      <c r="I13" s="93" t="n">
        <f aca="false">B13*C13</f>
        <v>-2125</v>
      </c>
      <c r="J13" s="92" t="n">
        <f aca="false">(30-C13)*B13</f>
        <v>-12875</v>
      </c>
    </row>
    <row r="14" customFormat="false" ht="12.75" hidden="false" customHeight="false" outlineLevel="0" collapsed="false">
      <c r="A14" s="88" t="n">
        <v>37040</v>
      </c>
      <c r="B14" s="75" t="n">
        <v>1000</v>
      </c>
      <c r="C14" s="89" t="n">
        <v>1</v>
      </c>
      <c r="D14" s="90" t="s">
        <v>73</v>
      </c>
      <c r="E14" s="75" t="s">
        <v>68</v>
      </c>
      <c r="F14" s="91" t="n">
        <f aca="false">SUMIF(Position!$B$3:$B$21,Trades!D14,Position!$E$3:$E$21)+SUMIF(Position!$K$3:$K$20,Trades!D14,Position!$N$3:$N$20)</f>
        <v>0.5</v>
      </c>
      <c r="G14" s="92" t="n">
        <f aca="false">(F14-C14)*B14</f>
        <v>-500</v>
      </c>
      <c r="H14" s="93" t="str">
        <f aca="false">D14&amp;E14</f>
        <v>giantstony</v>
      </c>
      <c r="I14" s="93" t="n">
        <f aca="false">B14*C14</f>
        <v>1000</v>
      </c>
      <c r="J14" s="92" t="n">
        <f aca="false">(30-C14)*B14</f>
        <v>29000</v>
      </c>
    </row>
    <row r="15" customFormat="false" ht="12.75" hidden="false" customHeight="false" outlineLevel="0" collapsed="false">
      <c r="A15" s="88" t="n">
        <v>36675</v>
      </c>
      <c r="B15" s="75" t="n">
        <v>2000</v>
      </c>
      <c r="C15" s="89" t="n">
        <v>0.8</v>
      </c>
      <c r="D15" s="90" t="s">
        <v>74</v>
      </c>
      <c r="E15" s="75" t="s">
        <v>70</v>
      </c>
      <c r="F15" s="91" t="n">
        <f aca="false">SUMIF(Position!$B$3:$B$21,Trades!D15,Position!$E$3:$E$21)+SUMIF(Position!$K$3:$K$20,Trades!D15,Position!$N$3:$N$20)</f>
        <v>1.125</v>
      </c>
      <c r="G15" s="92" t="n">
        <f aca="false">(F15-C15)*B15</f>
        <v>650</v>
      </c>
      <c r="H15" s="93" t="str">
        <f aca="false">D15&amp;E15</f>
        <v>philadelphiajavier</v>
      </c>
      <c r="I15" s="93" t="n">
        <f aca="false">B15*C15</f>
        <v>1600</v>
      </c>
      <c r="J15" s="92" t="n">
        <f aca="false">(30-C15)*B15</f>
        <v>58400</v>
      </c>
    </row>
    <row r="16" customFormat="false" ht="12.75" hidden="false" customHeight="false" outlineLevel="0" collapsed="false">
      <c r="A16" s="88" t="n">
        <v>37048</v>
      </c>
      <c r="B16" s="75" t="n">
        <v>-500</v>
      </c>
      <c r="C16" s="89" t="n">
        <v>1</v>
      </c>
      <c r="D16" s="90" t="s">
        <v>74</v>
      </c>
      <c r="E16" s="75" t="s">
        <v>68</v>
      </c>
      <c r="F16" s="91" t="n">
        <f aca="false">SUMIF(Position!$B$3:$B$21,Trades!D16,Position!$E$3:$E$21)+SUMIF(Position!$K$3:$K$20,Trades!D16,Position!$N$3:$N$20)</f>
        <v>1.125</v>
      </c>
      <c r="G16" s="92" t="n">
        <f aca="false">(F16-C16)*B16</f>
        <v>-62.5</v>
      </c>
      <c r="H16" s="93" t="str">
        <f aca="false">D16&amp;E16</f>
        <v>philadelphiatony</v>
      </c>
      <c r="I16" s="93" t="n">
        <f aca="false">B16*C16</f>
        <v>-500</v>
      </c>
      <c r="J16" s="92" t="n">
        <f aca="false">(30-C16)*B16</f>
        <v>-14500</v>
      </c>
    </row>
    <row r="17" customFormat="false" ht="12.75" hidden="false" customHeight="false" outlineLevel="0" collapsed="false">
      <c r="A17" s="88" t="n">
        <v>37060</v>
      </c>
      <c r="B17" s="75" t="n">
        <v>-500</v>
      </c>
      <c r="C17" s="89" t="n">
        <v>4.5</v>
      </c>
      <c r="D17" s="90" t="s">
        <v>75</v>
      </c>
      <c r="E17" s="75" t="s">
        <v>68</v>
      </c>
      <c r="F17" s="91" t="n">
        <f aca="false">SUMIF(Position!$B$3:$B$21,Trades!D17,Position!$E$3:$E$21)+SUMIF(Position!$K$3:$K$20,Trades!D17,Position!$N$3:$N$20)</f>
        <v>3.25</v>
      </c>
      <c r="G17" s="92" t="n">
        <f aca="false">(F17-C17)*B17</f>
        <v>625</v>
      </c>
      <c r="H17" s="93" t="str">
        <f aca="false">D17&amp;E17</f>
        <v>buckstony</v>
      </c>
      <c r="I17" s="93" t="n">
        <f aca="false">B17*C17</f>
        <v>-2250</v>
      </c>
      <c r="J17" s="92" t="n">
        <f aca="false">(30-C17)*B17</f>
        <v>-12750</v>
      </c>
    </row>
    <row r="18" customFormat="false" ht="12.75" hidden="false" customHeight="false" outlineLevel="0" collapsed="false">
      <c r="A18" s="88" t="n">
        <v>37068</v>
      </c>
      <c r="B18" s="75" t="n">
        <v>1000</v>
      </c>
      <c r="C18" s="89" t="n">
        <v>0.75</v>
      </c>
      <c r="D18" s="90" t="s">
        <v>73</v>
      </c>
      <c r="E18" s="75" t="s">
        <v>70</v>
      </c>
      <c r="F18" s="91" t="n">
        <f aca="false">SUMIF(Position!$B$3:$B$21,Trades!D18,Position!$E$3:$E$21)+SUMIF(Position!$K$3:$K$20,Trades!D18,Position!$N$3:$N$20)</f>
        <v>0.5</v>
      </c>
      <c r="G18" s="92" t="n">
        <f aca="false">(F18-C18)*B18</f>
        <v>-250</v>
      </c>
      <c r="H18" s="93" t="str">
        <f aca="false">D18&amp;E18</f>
        <v>giantsjavier</v>
      </c>
      <c r="I18" s="93" t="n">
        <f aca="false">B18*C18</f>
        <v>750</v>
      </c>
      <c r="J18" s="92" t="n">
        <f aca="false">(30-C18)*B18</f>
        <v>29250</v>
      </c>
    </row>
    <row r="19" customFormat="false" ht="12.75" hidden="false" customHeight="false" outlineLevel="0" collapsed="false">
      <c r="A19" s="88" t="n">
        <v>37069</v>
      </c>
      <c r="B19" s="75" t="n">
        <v>1000</v>
      </c>
      <c r="C19" s="89" t="n">
        <v>0.15</v>
      </c>
      <c r="D19" s="90" t="s">
        <v>76</v>
      </c>
      <c r="E19" s="75" t="s">
        <v>68</v>
      </c>
      <c r="F19" s="91" t="n">
        <f aca="false">SUMIF(Position!$B$3:$B$21,Trades!D19,Position!$E$3:$E$21)+SUMIF(Position!$K$3:$K$20,Trades!D19,Position!$N$3:$N$20)</f>
        <v>0</v>
      </c>
      <c r="G19" s="92" t="n">
        <f aca="false">(F19-C19)*B19</f>
        <v>-150</v>
      </c>
      <c r="H19" s="93" t="str">
        <f aca="false">D19&amp;E19</f>
        <v>chiefstony</v>
      </c>
      <c r="I19" s="93" t="n">
        <f aca="false">B19*C19</f>
        <v>150</v>
      </c>
      <c r="J19" s="92" t="n">
        <f aca="false">(30-C19)*B19</f>
        <v>29850</v>
      </c>
    </row>
    <row r="20" customFormat="false" ht="12.75" hidden="false" customHeight="false" outlineLevel="0" collapsed="false">
      <c r="A20" s="88" t="n">
        <v>37069</v>
      </c>
      <c r="B20" s="75" t="n">
        <v>-500</v>
      </c>
      <c r="C20" s="89" t="n">
        <v>0.75</v>
      </c>
      <c r="D20" s="90" t="s">
        <v>77</v>
      </c>
      <c r="E20" s="75" t="s">
        <v>68</v>
      </c>
      <c r="F20" s="91" t="n">
        <f aca="false">SUMIF(Position!$B$3:$B$21,Trades!D20,Position!$E$3:$E$21)+SUMIF(Position!$K$3:$K$20,Trades!D20,Position!$N$3:$N$20)</f>
        <v>0</v>
      </c>
      <c r="G20" s="92" t="n">
        <f aca="false">(F20-C20)*B20</f>
        <v>375</v>
      </c>
      <c r="H20" s="93" t="str">
        <f aca="false">D20&amp;E20</f>
        <v>seattletony</v>
      </c>
      <c r="I20" s="93" t="n">
        <f aca="false">B20*C20</f>
        <v>-375</v>
      </c>
      <c r="J20" s="92" t="n">
        <f aca="false">(30-C20)*B20</f>
        <v>-14625</v>
      </c>
    </row>
    <row r="21" customFormat="false" ht="12.75" hidden="false" customHeight="false" outlineLevel="0" collapsed="false">
      <c r="A21" s="88" t="n">
        <v>37088</v>
      </c>
      <c r="B21" s="75" t="n">
        <v>500</v>
      </c>
      <c r="C21" s="89" t="n">
        <v>4.75</v>
      </c>
      <c r="D21" s="90" t="s">
        <v>69</v>
      </c>
      <c r="E21" s="75" t="s">
        <v>68</v>
      </c>
      <c r="F21" s="91" t="n">
        <f aca="false">SUMIF(Position!$B$3:$B$21,Trades!D21,Position!$E$3:$E$21)+SUMIF(Position!$K$3:$K$20,Trades!D21,Position!$N$3:$N$20)</f>
        <v>4.75</v>
      </c>
      <c r="G21" s="92" t="n">
        <f aca="false">(F21-C21)*B21</f>
        <v>0</v>
      </c>
      <c r="H21" s="93" t="str">
        <f aca="false">D21&amp;E21</f>
        <v>ramstony</v>
      </c>
      <c r="I21" s="93" t="n">
        <f aca="false">B21*C21</f>
        <v>2375</v>
      </c>
      <c r="J21" s="92" t="n">
        <f aca="false">(30-C21)*B21</f>
        <v>12625</v>
      </c>
    </row>
    <row r="22" customFormat="false" ht="12.75" hidden="false" customHeight="false" outlineLevel="0" collapsed="false">
      <c r="A22" s="88" t="n">
        <v>37088</v>
      </c>
      <c r="B22" s="75" t="n">
        <v>-500</v>
      </c>
      <c r="C22" s="89" t="n">
        <v>3.75</v>
      </c>
      <c r="D22" s="90" t="s">
        <v>72</v>
      </c>
      <c r="E22" s="75" t="s">
        <v>68</v>
      </c>
      <c r="F22" s="91" t="n">
        <f aca="false">SUMIF(Position!$B$3:$B$21,Trades!D22,Position!$E$3:$E$21)+SUMIF(Position!$K$3:$K$20,Trades!D22,Position!$N$3:$N$20)</f>
        <v>3.875</v>
      </c>
      <c r="G22" s="92" t="n">
        <f aca="false">(F22-C22)*B22</f>
        <v>-62.5</v>
      </c>
      <c r="H22" s="93" t="str">
        <f aca="false">D22&amp;E22</f>
        <v>baltimoretony</v>
      </c>
      <c r="I22" s="93" t="n">
        <f aca="false">B22*C22</f>
        <v>-1875</v>
      </c>
      <c r="J22" s="92" t="n">
        <f aca="false">(30-C22)*B22</f>
        <v>-13125</v>
      </c>
    </row>
    <row r="23" customFormat="false" ht="12.75" hidden="false" customHeight="false" outlineLevel="0" collapsed="false">
      <c r="A23" s="88" t="n">
        <v>37090</v>
      </c>
      <c r="B23" s="75" t="n">
        <v>300</v>
      </c>
      <c r="C23" s="89" t="n">
        <v>4.25</v>
      </c>
      <c r="D23" s="90" t="s">
        <v>75</v>
      </c>
      <c r="E23" s="75" t="s">
        <v>70</v>
      </c>
      <c r="F23" s="91" t="n">
        <f aca="false">SUMIF(Position!$B$3:$B$21,Trades!D23,Position!$E$3:$E$21)+SUMIF(Position!$K$3:$K$20,Trades!D23,Position!$N$3:$N$20)</f>
        <v>3.25</v>
      </c>
      <c r="G23" s="92" t="n">
        <f aca="false">(F23-C23)*B23</f>
        <v>-300</v>
      </c>
      <c r="H23" s="93" t="str">
        <f aca="false">D23&amp;E23</f>
        <v>bucksjavier</v>
      </c>
      <c r="I23" s="93" t="n">
        <f aca="false">B23*C23</f>
        <v>1275</v>
      </c>
      <c r="J23" s="92" t="n">
        <f aca="false">(30-C23)*B23</f>
        <v>7725</v>
      </c>
    </row>
    <row r="24" customFormat="false" ht="12.75" hidden="false" customHeight="false" outlineLevel="0" collapsed="false">
      <c r="A24" s="88" t="n">
        <v>37097</v>
      </c>
      <c r="B24" s="75" t="n">
        <v>200</v>
      </c>
      <c r="C24" s="89" t="n">
        <v>0</v>
      </c>
      <c r="D24" s="90" t="s">
        <v>72</v>
      </c>
      <c r="E24" s="75" t="s">
        <v>70</v>
      </c>
      <c r="F24" s="91" t="n">
        <f aca="false">SUMIF(Position!$B$3:$B$21,Trades!D24,Position!$E$3:$E$21)+SUMIF(Position!$K$3:$K$20,Trades!D24,Position!$N$3:$N$20)</f>
        <v>3.875</v>
      </c>
      <c r="G24" s="92" t="n">
        <f aca="false">(F24-C24)*B24</f>
        <v>775</v>
      </c>
      <c r="H24" s="93" t="str">
        <f aca="false">D24&amp;E24</f>
        <v>baltimorejavier</v>
      </c>
      <c r="I24" s="93" t="n">
        <f aca="false">B24*C24</f>
        <v>0</v>
      </c>
      <c r="J24" s="92" t="n">
        <f aca="false">(30-C24)*B24</f>
        <v>6000</v>
      </c>
      <c r="K24" s="0" t="s">
        <v>78</v>
      </c>
    </row>
    <row r="25" customFormat="false" ht="12.75" hidden="false" customHeight="false" outlineLevel="0" collapsed="false">
      <c r="A25" s="88" t="n">
        <v>37098</v>
      </c>
      <c r="B25" s="75" t="n">
        <v>2000</v>
      </c>
      <c r="C25" s="89" t="n">
        <v>0.3</v>
      </c>
      <c r="D25" s="90" t="s">
        <v>79</v>
      </c>
      <c r="E25" s="75" t="s">
        <v>68</v>
      </c>
      <c r="F25" s="91" t="n">
        <f aca="false">SUMIF(Position!$B$3:$B$21,Trades!D25,Position!$E$3:$E$21)+SUMIF(Position!$K$3:$K$20,Trades!D25,Position!$N$3:$N$20)</f>
        <v>0.2</v>
      </c>
      <c r="G25" s="92" t="n">
        <f aca="false">(F25-C25)*B25</f>
        <v>-200</v>
      </c>
      <c r="H25" s="93" t="str">
        <f aca="false">D25&amp;E25</f>
        <v>chargerstony</v>
      </c>
      <c r="I25" s="93" t="n">
        <f aca="false">B25*C25</f>
        <v>600</v>
      </c>
      <c r="J25" s="92" t="n">
        <f aca="false">(30-C25)*B25</f>
        <v>59400</v>
      </c>
    </row>
    <row r="26" customFormat="false" ht="12.75" hidden="false" customHeight="false" outlineLevel="0" collapsed="false">
      <c r="A26" s="88" t="n">
        <v>37098</v>
      </c>
      <c r="B26" s="75" t="n">
        <v>-500</v>
      </c>
      <c r="C26" s="89" t="n">
        <v>1.25</v>
      </c>
      <c r="D26" s="90" t="s">
        <v>74</v>
      </c>
      <c r="E26" s="75" t="s">
        <v>68</v>
      </c>
      <c r="F26" s="91" t="n">
        <f aca="false">SUMIF(Position!$B$3:$B$21,Trades!D26,Position!$E$3:$E$21)+SUMIF(Position!$K$3:$K$20,Trades!D26,Position!$N$3:$N$20)</f>
        <v>1.125</v>
      </c>
      <c r="G26" s="92" t="n">
        <f aca="false">(F26-C26)*B26</f>
        <v>62.5</v>
      </c>
      <c r="H26" s="93" t="str">
        <f aca="false">D26&amp;E26</f>
        <v>philadelphiatony</v>
      </c>
      <c r="I26" s="93" t="n">
        <f aca="false">B26*C26</f>
        <v>-625</v>
      </c>
      <c r="J26" s="92" t="n">
        <f aca="false">(30-C26)*B26</f>
        <v>-14375</v>
      </c>
    </row>
    <row r="27" customFormat="false" ht="12.75" hidden="false" customHeight="false" outlineLevel="0" collapsed="false">
      <c r="A27" s="88" t="n">
        <v>37098</v>
      </c>
      <c r="B27" s="75" t="n">
        <v>1000</v>
      </c>
      <c r="C27" s="89" t="n">
        <v>0.75</v>
      </c>
      <c r="D27" s="90" t="s">
        <v>80</v>
      </c>
      <c r="E27" s="75" t="s">
        <v>81</v>
      </c>
      <c r="F27" s="91" t="n">
        <f aca="false">SUMIF(Position!$B$3:$B$21,Trades!D27,Position!$E$3:$E$21)+SUMIF(Position!$K$3:$K$20,Trades!D27,Position!$N$3:$N$20)</f>
        <v>0.7</v>
      </c>
      <c r="G27" s="92" t="n">
        <f aca="false">(F27-C27)*B27</f>
        <v>-50</v>
      </c>
      <c r="H27" s="93" t="str">
        <f aca="false">D27&amp;E27</f>
        <v>minnesotacarlitz</v>
      </c>
      <c r="I27" s="93" t="n">
        <f aca="false">B27*C27</f>
        <v>750</v>
      </c>
      <c r="J27" s="92" t="n">
        <f aca="false">(30-C27)*B27</f>
        <v>29250</v>
      </c>
    </row>
    <row r="28" customFormat="false" ht="12.75" hidden="false" customHeight="false" outlineLevel="0" collapsed="false">
      <c r="A28" s="88" t="n">
        <v>37104</v>
      </c>
      <c r="B28" s="75" t="n">
        <v>500</v>
      </c>
      <c r="C28" s="89" t="n">
        <v>3</v>
      </c>
      <c r="D28" s="90" t="s">
        <v>82</v>
      </c>
      <c r="E28" s="75" t="s">
        <v>68</v>
      </c>
      <c r="F28" s="91" t="n">
        <f aca="false">SUMIF(Position!$B$3:$B$21,Trades!D28,Position!$E$3:$E$21)+SUMIF(Position!$K$3:$K$20,Trades!D28,Position!$N$3:$N$20)</f>
        <v>1.625</v>
      </c>
      <c r="G28" s="92" t="n">
        <f aca="false">(F28-C28)*B28</f>
        <v>-687.5</v>
      </c>
      <c r="H28" s="93" t="str">
        <f aca="false">D28&amp;E28</f>
        <v>tennesseetony</v>
      </c>
      <c r="I28" s="93" t="n">
        <f aca="false">B28*C28</f>
        <v>1500</v>
      </c>
      <c r="J28" s="92" t="n">
        <f aca="false">(30-C28)*B28</f>
        <v>13500</v>
      </c>
    </row>
    <row r="29" customFormat="false" ht="12.75" hidden="false" customHeight="false" outlineLevel="0" collapsed="false">
      <c r="A29" s="88" t="n">
        <v>37104</v>
      </c>
      <c r="B29" s="75" t="n">
        <v>250</v>
      </c>
      <c r="C29" s="89" t="n">
        <v>0.55</v>
      </c>
      <c r="D29" s="90" t="s">
        <v>80</v>
      </c>
      <c r="E29" s="75" t="s">
        <v>68</v>
      </c>
      <c r="F29" s="91" t="n">
        <f aca="false">SUMIF(Position!$B$3:$B$21,Trades!D29,Position!$E$3:$E$21)+SUMIF(Position!$K$3:$K$20,Trades!D29,Position!$N$3:$N$20)</f>
        <v>0.7</v>
      </c>
      <c r="G29" s="92" t="n">
        <f aca="false">(F29-C29)*B29</f>
        <v>37.5</v>
      </c>
      <c r="H29" s="93" t="str">
        <f aca="false">D29&amp;E29</f>
        <v>minnesotatony</v>
      </c>
      <c r="I29" s="93" t="n">
        <f aca="false">B29*C29</f>
        <v>137.5</v>
      </c>
      <c r="J29" s="92" t="n">
        <f aca="false">(30-C29)*B29</f>
        <v>7362.5</v>
      </c>
    </row>
    <row r="30" customFormat="false" ht="12.75" hidden="false" customHeight="false" outlineLevel="0" collapsed="false">
      <c r="A30" s="88" t="n">
        <v>37111</v>
      </c>
      <c r="B30" s="75" t="n">
        <v>250</v>
      </c>
      <c r="C30" s="89" t="n">
        <v>1</v>
      </c>
      <c r="D30" s="90" t="s">
        <v>74</v>
      </c>
      <c r="E30" s="75" t="s">
        <v>83</v>
      </c>
      <c r="F30" s="91" t="n">
        <f aca="false">SUMIF(Position!$B$3:$B$21,Trades!D30,Position!$E$3:$E$21)+SUMIF(Position!$K$3:$K$20,Trades!D30,Position!$N$3:$N$20)</f>
        <v>1.125</v>
      </c>
      <c r="G30" s="92" t="n">
        <f aca="false">(F30-C30)*B30</f>
        <v>31.25</v>
      </c>
      <c r="H30" s="93" t="str">
        <f aca="false">D30&amp;E30</f>
        <v>philadelphiafox</v>
      </c>
      <c r="I30" s="93" t="n">
        <f aca="false">B30*C30</f>
        <v>250</v>
      </c>
      <c r="J30" s="92" t="n">
        <f aca="false">(30-C30)*B30</f>
        <v>7250</v>
      </c>
    </row>
    <row r="31" customFormat="false" ht="12.75" hidden="false" customHeight="false" outlineLevel="0" collapsed="false">
      <c r="A31" s="88" t="n">
        <v>37111</v>
      </c>
      <c r="B31" s="75" t="n">
        <v>1000</v>
      </c>
      <c r="C31" s="89" t="n">
        <v>0.25</v>
      </c>
      <c r="D31" s="90" t="s">
        <v>79</v>
      </c>
      <c r="E31" s="75" t="s">
        <v>83</v>
      </c>
      <c r="F31" s="91" t="n">
        <f aca="false">SUMIF(Position!$B$3:$B$21,Trades!D31,Position!$E$3:$E$21)+SUMIF(Position!$K$3:$K$20,Trades!D31,Position!$N$3:$N$20)</f>
        <v>0.2</v>
      </c>
      <c r="G31" s="92" t="n">
        <f aca="false">(F31-C31)*B31</f>
        <v>-50</v>
      </c>
      <c r="H31" s="93" t="str">
        <f aca="false">D31&amp;E31</f>
        <v>chargersfox</v>
      </c>
      <c r="I31" s="93" t="n">
        <f aca="false">B31*C31</f>
        <v>250</v>
      </c>
      <c r="J31" s="92" t="n">
        <f aca="false">(30-C31)*B31</f>
        <v>29750</v>
      </c>
    </row>
    <row r="32" customFormat="false" ht="12.75" hidden="false" customHeight="false" outlineLevel="0" collapsed="false">
      <c r="A32" s="88" t="n">
        <v>37111</v>
      </c>
      <c r="B32" s="75" t="n">
        <v>1000</v>
      </c>
      <c r="C32" s="89" t="n">
        <v>0.25</v>
      </c>
      <c r="D32" s="90" t="s">
        <v>79</v>
      </c>
      <c r="E32" s="75" t="s">
        <v>84</v>
      </c>
      <c r="F32" s="91" t="n">
        <f aca="false">SUMIF(Position!$B$3:$B$21,Trades!D32,Position!$E$3:$E$21)+SUMIF(Position!$K$3:$K$20,Trades!D32,Position!$N$3:$N$20)</f>
        <v>0.2</v>
      </c>
      <c r="G32" s="92" t="n">
        <f aca="false">(F32-C32)*B32</f>
        <v>-50</v>
      </c>
      <c r="H32" s="93" t="str">
        <f aca="false">D32&amp;E32</f>
        <v>chargersmasek</v>
      </c>
      <c r="I32" s="93" t="n">
        <f aca="false">B32*C32</f>
        <v>250</v>
      </c>
      <c r="J32" s="92" t="n">
        <f aca="false">(30-C32)*B32</f>
        <v>29750</v>
      </c>
    </row>
    <row r="33" customFormat="false" ht="12.75" hidden="false" customHeight="false" outlineLevel="0" collapsed="false">
      <c r="A33" s="88" t="n">
        <v>37111</v>
      </c>
      <c r="B33" s="75" t="n">
        <v>1000</v>
      </c>
      <c r="C33" s="89" t="n">
        <v>1</v>
      </c>
      <c r="D33" s="90" t="s">
        <v>74</v>
      </c>
      <c r="E33" s="75" t="s">
        <v>84</v>
      </c>
      <c r="F33" s="91" t="n">
        <f aca="false">SUMIF(Position!$B$3:$B$21,Trades!D33,Position!$E$3:$E$21)+SUMIF(Position!$K$3:$K$20,Trades!D33,Position!$N$3:$N$20)</f>
        <v>1.125</v>
      </c>
      <c r="G33" s="92" t="n">
        <f aca="false">(F33-C33)*B33</f>
        <v>125</v>
      </c>
      <c r="H33" s="93" t="str">
        <f aca="false">D33&amp;E33</f>
        <v>philadelphiamasek</v>
      </c>
      <c r="I33" s="93" t="n">
        <f aca="false">B33*C33</f>
        <v>1000</v>
      </c>
      <c r="J33" s="92" t="n">
        <f aca="false">(30-C33)*B33</f>
        <v>29000</v>
      </c>
    </row>
    <row r="34" customFormat="false" ht="12.75" hidden="false" customHeight="false" outlineLevel="0" collapsed="false">
      <c r="A34" s="88" t="n">
        <v>37111</v>
      </c>
      <c r="B34" s="75" t="n">
        <v>-200</v>
      </c>
      <c r="C34" s="89" t="n">
        <v>5</v>
      </c>
      <c r="D34" s="90" t="s">
        <v>72</v>
      </c>
      <c r="E34" s="75" t="s">
        <v>85</v>
      </c>
      <c r="F34" s="91" t="n">
        <f aca="false">SUMIF(Position!$B$3:$B$21,Trades!D34,Position!$E$3:$E$21)+SUMIF(Position!$K$3:$K$20,Trades!D34,Position!$N$3:$N$20)</f>
        <v>3.875</v>
      </c>
      <c r="G34" s="92" t="n">
        <f aca="false">(F34-C34)*B34</f>
        <v>225</v>
      </c>
      <c r="H34" s="93" t="str">
        <f aca="false">D34&amp;E34</f>
        <v>baltimorekammer</v>
      </c>
      <c r="I34" s="93" t="n">
        <f aca="false">B34*C34</f>
        <v>-1000</v>
      </c>
      <c r="J34" s="92" t="n">
        <f aca="false">(30-C34)*B34</f>
        <v>-5000</v>
      </c>
    </row>
    <row r="35" customFormat="false" ht="12.75" hidden="false" customHeight="false" outlineLevel="0" collapsed="false">
      <c r="A35" s="88" t="n">
        <v>37111</v>
      </c>
      <c r="B35" s="75" t="n">
        <v>2000</v>
      </c>
      <c r="C35" s="89" t="n">
        <v>0.4</v>
      </c>
      <c r="D35" s="90" t="s">
        <v>86</v>
      </c>
      <c r="E35" s="75" t="s">
        <v>68</v>
      </c>
      <c r="F35" s="91" t="n">
        <f aca="false">SUMIF(Position!$B$3:$B$21,Trades!D35,Position!$E$3:$E$21)+SUMIF(Position!$K$3:$K$20,Trades!D35,Position!$N$3:$N$20)</f>
        <v>0</v>
      </c>
      <c r="G35" s="92" t="n">
        <f aca="false">(F35-C35)*B35</f>
        <v>-800</v>
      </c>
      <c r="H35" s="93" t="str">
        <f aca="false">D35&amp;E35</f>
        <v>detroittony</v>
      </c>
      <c r="I35" s="93" t="n">
        <f aca="false">B35*C35</f>
        <v>800</v>
      </c>
      <c r="J35" s="92" t="n">
        <f aca="false">(30-C35)*B35</f>
        <v>59200</v>
      </c>
    </row>
    <row r="36" customFormat="false" ht="12.75" hidden="false" customHeight="false" outlineLevel="0" collapsed="false">
      <c r="A36" s="88" t="n">
        <v>37112</v>
      </c>
      <c r="B36" s="75" t="n">
        <v>-100</v>
      </c>
      <c r="C36" s="89" t="n">
        <v>2.75</v>
      </c>
      <c r="D36" s="90" t="s">
        <v>87</v>
      </c>
      <c r="E36" s="75" t="s">
        <v>83</v>
      </c>
      <c r="F36" s="91" t="n">
        <f aca="false">SUMIF(Position!$B$3:$B$21,Trades!D36,Position!$E$3:$E$21)+SUMIF(Position!$K$3:$K$20,Trades!D36,Position!$N$3:$N$20)</f>
        <v>3.25</v>
      </c>
      <c r="G36" s="92" t="n">
        <f aca="false">(F36-C36)*B36</f>
        <v>-50</v>
      </c>
      <c r="H36" s="93" t="str">
        <f aca="false">D36&amp;E36</f>
        <v>oaklandfox</v>
      </c>
      <c r="I36" s="93" t="n">
        <f aca="false">B36*C36</f>
        <v>-275</v>
      </c>
      <c r="J36" s="92" t="n">
        <f aca="false">(30-C36)*B36</f>
        <v>-2725</v>
      </c>
    </row>
    <row r="37" customFormat="false" ht="12.75" hidden="false" customHeight="false" outlineLevel="0" collapsed="false">
      <c r="A37" s="88" t="n">
        <v>37112</v>
      </c>
      <c r="B37" s="75" t="n">
        <v>100</v>
      </c>
      <c r="C37" s="89" t="n">
        <v>2.25</v>
      </c>
      <c r="D37" s="90" t="s">
        <v>88</v>
      </c>
      <c r="E37" s="75" t="s">
        <v>84</v>
      </c>
      <c r="F37" s="91" t="n">
        <f aca="false">SUMIF(Position!$B$3:$B$21,Trades!D37,Position!$E$3:$E$21)+SUMIF(Position!$K$3:$K$20,Trades!D37,Position!$N$3:$N$20)</f>
        <v>2.75</v>
      </c>
      <c r="G37" s="92" t="n">
        <f aca="false">(F37-C37)*B37</f>
        <v>50</v>
      </c>
      <c r="H37" s="93" t="str">
        <f aca="false">D37&amp;E37</f>
        <v>indianapolismasek</v>
      </c>
      <c r="I37" s="93" t="n">
        <f aca="false">B37*C37</f>
        <v>225</v>
      </c>
      <c r="J37" s="92" t="n">
        <f aca="false">(30-C37)*B37</f>
        <v>2775</v>
      </c>
    </row>
    <row r="38" customFormat="false" ht="12.75" hidden="false" customHeight="false" outlineLevel="0" collapsed="false">
      <c r="A38" s="88" t="n">
        <v>37112</v>
      </c>
      <c r="B38" s="75" t="n">
        <v>-250</v>
      </c>
      <c r="C38" s="89" t="n">
        <v>1.25</v>
      </c>
      <c r="D38" s="90" t="s">
        <v>74</v>
      </c>
      <c r="E38" s="75" t="s">
        <v>68</v>
      </c>
      <c r="F38" s="91" t="n">
        <f aca="false">SUMIF(Position!$B$3:$B$21,Trades!D38,Position!$E$3:$E$21)+SUMIF(Position!$K$3:$K$20,Trades!D38,Position!$N$3:$N$20)</f>
        <v>1.125</v>
      </c>
      <c r="G38" s="92" t="n">
        <f aca="false">(F38-C38)*B38</f>
        <v>31.25</v>
      </c>
      <c r="H38" s="93" t="str">
        <f aca="false">D38&amp;E38</f>
        <v>philadelphiatony</v>
      </c>
      <c r="I38" s="93" t="n">
        <f aca="false">B38*C38</f>
        <v>-312.5</v>
      </c>
      <c r="J38" s="92" t="n">
        <f aca="false">(30-C38)*B38</f>
        <v>-7187.5</v>
      </c>
    </row>
    <row r="39" customFormat="false" ht="12.75" hidden="false" customHeight="false" outlineLevel="0" collapsed="false">
      <c r="A39" s="88" t="n">
        <v>37112</v>
      </c>
      <c r="B39" s="75" t="n">
        <v>1000</v>
      </c>
      <c r="C39" s="89" t="n">
        <v>0.25</v>
      </c>
      <c r="D39" s="90" t="s">
        <v>79</v>
      </c>
      <c r="E39" s="75" t="s">
        <v>89</v>
      </c>
      <c r="F39" s="91" t="n">
        <f aca="false">SUMIF(Position!$B$3:$B$21,Trades!D39,Position!$E$3:$E$21)+SUMIF(Position!$K$3:$K$20,Trades!D39,Position!$N$3:$N$20)</f>
        <v>0.2</v>
      </c>
      <c r="G39" s="92" t="n">
        <f aca="false">(F39-C39)*B39</f>
        <v>-50</v>
      </c>
      <c r="H39" s="93" t="str">
        <f aca="false">D39&amp;E39</f>
        <v>chargersarnold</v>
      </c>
      <c r="I39" s="93" t="n">
        <f aca="false">B39*C39</f>
        <v>250</v>
      </c>
      <c r="J39" s="92" t="n">
        <f aca="false">(30-C39)*B39</f>
        <v>29750</v>
      </c>
    </row>
    <row r="40" customFormat="false" ht="12.75" hidden="false" customHeight="false" outlineLevel="0" collapsed="false">
      <c r="A40" s="88" t="n">
        <v>37119</v>
      </c>
      <c r="B40" s="75" t="n">
        <v>1000</v>
      </c>
      <c r="C40" s="89" t="n">
        <v>0.15</v>
      </c>
      <c r="D40" s="90" t="s">
        <v>76</v>
      </c>
      <c r="E40" s="75" t="s">
        <v>68</v>
      </c>
      <c r="F40" s="91" t="n">
        <f aca="false">SUMIF(Position!$B$3:$B$21,Trades!D40,Position!$E$3:$E$21)+SUMIF(Position!$K$3:$K$20,Trades!D40,Position!$N$3:$N$20)</f>
        <v>0</v>
      </c>
      <c r="G40" s="92" t="n">
        <f aca="false">(F40-C40)*B40</f>
        <v>-150</v>
      </c>
      <c r="H40" s="93" t="str">
        <f aca="false">D40&amp;E40</f>
        <v>chiefstony</v>
      </c>
      <c r="I40" s="93" t="n">
        <f aca="false">B40*C40</f>
        <v>150</v>
      </c>
      <c r="J40" s="92" t="n">
        <f aca="false">(30-C40)*B40</f>
        <v>29850</v>
      </c>
    </row>
    <row r="41" customFormat="false" ht="12.75" hidden="false" customHeight="false" outlineLevel="0" collapsed="false">
      <c r="A41" s="88" t="n">
        <v>37126</v>
      </c>
      <c r="B41" s="75" t="n">
        <v>150</v>
      </c>
      <c r="C41" s="89" t="n">
        <v>1.95</v>
      </c>
      <c r="D41" s="90" t="s">
        <v>88</v>
      </c>
      <c r="E41" s="75" t="s">
        <v>84</v>
      </c>
      <c r="F41" s="91" t="n">
        <f aca="false">SUMIF(Position!$B$3:$B$21,Trades!D41,Position!$E$3:$E$21)+SUMIF(Position!$K$3:$K$20,Trades!D41,Position!$N$3:$N$20)</f>
        <v>2.75</v>
      </c>
      <c r="G41" s="92" t="n">
        <f aca="false">(F41-C41)*B41</f>
        <v>120</v>
      </c>
      <c r="H41" s="93" t="str">
        <f aca="false">D41&amp;E41</f>
        <v>indianapolismasek</v>
      </c>
      <c r="I41" s="93" t="n">
        <f aca="false">B41*C41</f>
        <v>292.5</v>
      </c>
      <c r="J41" s="92" t="n">
        <f aca="false">(30-C41)*B41</f>
        <v>4207.5</v>
      </c>
    </row>
    <row r="42" customFormat="false" ht="12.75" hidden="false" customHeight="false" outlineLevel="0" collapsed="false">
      <c r="A42" s="88" t="n">
        <v>37126</v>
      </c>
      <c r="B42" s="75" t="n">
        <v>200</v>
      </c>
      <c r="C42" s="89" t="n">
        <v>1.2</v>
      </c>
      <c r="D42" s="90" t="s">
        <v>74</v>
      </c>
      <c r="E42" s="75" t="s">
        <v>84</v>
      </c>
      <c r="F42" s="91" t="n">
        <f aca="false">SUMIF(Position!$B$3:$B$21,Trades!D42,Position!$E$3:$E$21)+SUMIF(Position!$K$3:$K$20,Trades!D42,Position!$N$3:$N$20)</f>
        <v>1.125</v>
      </c>
      <c r="G42" s="92" t="n">
        <f aca="false">(F42-C42)*B42</f>
        <v>-15</v>
      </c>
      <c r="H42" s="93" t="str">
        <f aca="false">D42&amp;E42</f>
        <v>philadelphiamasek</v>
      </c>
      <c r="I42" s="93" t="n">
        <f aca="false">B42*C42</f>
        <v>240</v>
      </c>
      <c r="J42" s="92" t="n">
        <f aca="false">(30-C42)*B42</f>
        <v>5760</v>
      </c>
    </row>
    <row r="43" customFormat="false" ht="12.75" hidden="false" customHeight="false" outlineLevel="0" collapsed="false">
      <c r="A43" s="88" t="n">
        <v>37126</v>
      </c>
      <c r="B43" s="75" t="n">
        <v>-200</v>
      </c>
      <c r="C43" s="89" t="n">
        <v>1.2</v>
      </c>
      <c r="D43" s="90" t="s">
        <v>74</v>
      </c>
      <c r="E43" s="75" t="s">
        <v>68</v>
      </c>
      <c r="F43" s="91" t="n">
        <f aca="false">SUMIF(Position!$B$3:$B$21,Trades!D43,Position!$E$3:$E$21)+SUMIF(Position!$K$3:$K$20,Trades!D43,Position!$N$3:$N$20)</f>
        <v>1.125</v>
      </c>
      <c r="G43" s="92" t="n">
        <f aca="false">(F43-C43)*B43</f>
        <v>15</v>
      </c>
      <c r="H43" s="93" t="str">
        <f aca="false">D43&amp;E43</f>
        <v>philadelphiatony</v>
      </c>
      <c r="I43" s="93" t="n">
        <f aca="false">B43*C43</f>
        <v>-240</v>
      </c>
      <c r="J43" s="92" t="n">
        <f aca="false">(30-C43)*B43</f>
        <v>-5760</v>
      </c>
    </row>
    <row r="44" customFormat="false" ht="12.75" hidden="false" customHeight="false" outlineLevel="0" collapsed="false">
      <c r="A44" s="88" t="n">
        <v>37126</v>
      </c>
      <c r="B44" s="75" t="n">
        <v>450</v>
      </c>
      <c r="C44" s="89" t="n">
        <v>1.1</v>
      </c>
      <c r="D44" s="90" t="s">
        <v>90</v>
      </c>
      <c r="E44" s="75" t="s">
        <v>84</v>
      </c>
      <c r="F44" s="91" t="n">
        <f aca="false">SUMIF(Position!$B$3:$B$21,Trades!D44,Position!$E$3:$E$21)+SUMIF(Position!$K$3:$K$20,Trades!D44,Position!$N$3:$N$20)</f>
        <v>2</v>
      </c>
      <c r="G44" s="92" t="n">
        <f aca="false">(F44-C44)*B44</f>
        <v>405</v>
      </c>
      <c r="H44" s="93" t="str">
        <f aca="false">D44&amp;E44</f>
        <v>saintsmasek</v>
      </c>
      <c r="I44" s="93" t="n">
        <f aca="false">B44*C44</f>
        <v>495</v>
      </c>
      <c r="J44" s="92" t="n">
        <f aca="false">(30-C44)*B44</f>
        <v>13005</v>
      </c>
    </row>
    <row r="45" customFormat="false" ht="12.75" hidden="false" customHeight="false" outlineLevel="0" collapsed="false">
      <c r="A45" s="88" t="n">
        <v>37126</v>
      </c>
      <c r="B45" s="75" t="n">
        <v>-200</v>
      </c>
      <c r="C45" s="89" t="n">
        <v>1.1</v>
      </c>
      <c r="D45" s="90" t="s">
        <v>90</v>
      </c>
      <c r="E45" s="75" t="s">
        <v>68</v>
      </c>
      <c r="F45" s="91" t="n">
        <f aca="false">SUMIF(Position!$B$3:$B$21,Trades!D45,Position!$E$3:$E$21)+SUMIF(Position!$K$3:$K$20,Trades!D45,Position!$N$3:$N$20)</f>
        <v>2</v>
      </c>
      <c r="G45" s="92" t="n">
        <f aca="false">(F45-C45)*B45</f>
        <v>-180</v>
      </c>
      <c r="H45" s="93" t="str">
        <f aca="false">D45&amp;E45</f>
        <v>saintstony</v>
      </c>
      <c r="I45" s="93" t="n">
        <f aca="false">B45*C45</f>
        <v>-220</v>
      </c>
      <c r="J45" s="92" t="n">
        <f aca="false">(30-C45)*B45</f>
        <v>-5780</v>
      </c>
    </row>
    <row r="46" customFormat="false" ht="12.75" hidden="false" customHeight="false" outlineLevel="0" collapsed="false">
      <c r="A46" s="88" t="n">
        <v>37126</v>
      </c>
      <c r="B46" s="75" t="n">
        <v>150</v>
      </c>
      <c r="C46" s="89" t="n">
        <v>1.8</v>
      </c>
      <c r="D46" s="90" t="s">
        <v>88</v>
      </c>
      <c r="E46" s="75" t="s">
        <v>84</v>
      </c>
      <c r="F46" s="91" t="n">
        <f aca="false">SUMIF(Position!$B$3:$B$21,Trades!D46,Position!$E$3:$E$21)+SUMIF(Position!$K$3:$K$20,Trades!D46,Position!$N$3:$N$20)</f>
        <v>2.75</v>
      </c>
      <c r="G46" s="92" t="n">
        <f aca="false">(F46-C46)*B46</f>
        <v>142.5</v>
      </c>
      <c r="H46" s="93" t="str">
        <f aca="false">D46&amp;E46</f>
        <v>indianapolismasek</v>
      </c>
      <c r="I46" s="93" t="n">
        <f aca="false">B46*C46</f>
        <v>270</v>
      </c>
      <c r="J46" s="92" t="n">
        <f aca="false">(30-C46)*B46</f>
        <v>4230</v>
      </c>
    </row>
    <row r="47" customFormat="false" ht="12.75" hidden="false" customHeight="false" outlineLevel="0" collapsed="false">
      <c r="A47" s="88" t="n">
        <v>37139</v>
      </c>
      <c r="B47" s="75" t="n">
        <v>100</v>
      </c>
      <c r="C47" s="89" t="n">
        <v>3.75</v>
      </c>
      <c r="D47" s="90" t="s">
        <v>72</v>
      </c>
      <c r="E47" s="75" t="s">
        <v>68</v>
      </c>
      <c r="F47" s="91" t="n">
        <f aca="false">SUMIF(Position!$B$3:$B$21,Trades!D47,Position!$E$3:$E$21)+SUMIF(Position!$K$3:$K$20,Trades!D47,Position!$N$3:$N$20)</f>
        <v>3.875</v>
      </c>
      <c r="G47" s="92" t="n">
        <f aca="false">(F47-C47)*B47</f>
        <v>12.5</v>
      </c>
      <c r="H47" s="93" t="str">
        <f aca="false">D47&amp;E47</f>
        <v>baltimoretony</v>
      </c>
      <c r="I47" s="93" t="n">
        <f aca="false">B47*C47</f>
        <v>375</v>
      </c>
      <c r="J47" s="92" t="n">
        <f aca="false">(30-C47)*B47</f>
        <v>2625</v>
      </c>
    </row>
    <row r="48" customFormat="false" ht="12.75" hidden="false" customHeight="false" outlineLevel="0" collapsed="false">
      <c r="A48" s="88" t="n">
        <v>37139</v>
      </c>
      <c r="B48" s="75" t="n">
        <v>500</v>
      </c>
      <c r="C48" s="89" t="n">
        <v>1.5</v>
      </c>
      <c r="D48" s="90" t="s">
        <v>90</v>
      </c>
      <c r="E48" s="75" t="s">
        <v>84</v>
      </c>
      <c r="F48" s="91" t="n">
        <f aca="false">SUMIF(Position!$B$3:$B$21,Trades!D48,Position!$E$3:$E$21)+SUMIF(Position!$K$3:$K$20,Trades!D48,Position!$N$3:$N$20)</f>
        <v>2</v>
      </c>
      <c r="G48" s="92" t="n">
        <f aca="false">(F48-C48)*B48</f>
        <v>250</v>
      </c>
      <c r="H48" s="93" t="str">
        <f aca="false">D48&amp;E48</f>
        <v>saintsmasek</v>
      </c>
      <c r="I48" s="93" t="n">
        <f aca="false">B48*C48</f>
        <v>750</v>
      </c>
      <c r="J48" s="92" t="n">
        <f aca="false">(30-C48)*B48</f>
        <v>14250</v>
      </c>
    </row>
    <row r="49" customFormat="false" ht="12.75" hidden="false" customHeight="false" outlineLevel="0" collapsed="false">
      <c r="A49" s="88" t="n">
        <v>37139</v>
      </c>
      <c r="B49" s="75" t="n">
        <v>-500</v>
      </c>
      <c r="C49" s="89" t="n">
        <v>1.5</v>
      </c>
      <c r="D49" s="90" t="s">
        <v>90</v>
      </c>
      <c r="E49" s="75" t="s">
        <v>68</v>
      </c>
      <c r="F49" s="91" t="n">
        <f aca="false">SUMIF(Position!$B$3:$B$21,Trades!D49,Position!$E$3:$E$21)+SUMIF(Position!$K$3:$K$20,Trades!D49,Position!$N$3:$N$20)</f>
        <v>2</v>
      </c>
      <c r="G49" s="92" t="n">
        <f aca="false">(F49-C49)*B49</f>
        <v>-250</v>
      </c>
      <c r="H49" s="93" t="str">
        <f aca="false">D49&amp;E49</f>
        <v>saintstony</v>
      </c>
      <c r="I49" s="93" t="n">
        <f aca="false">B49*C49</f>
        <v>-750</v>
      </c>
      <c r="J49" s="92" t="n">
        <f aca="false">(30-C49)*B49</f>
        <v>-14250</v>
      </c>
    </row>
    <row r="50" customFormat="false" ht="12.75" hidden="false" customHeight="false" outlineLevel="0" collapsed="false">
      <c r="A50" s="88" t="n">
        <v>37139</v>
      </c>
      <c r="B50" s="75" t="n">
        <v>1000</v>
      </c>
      <c r="C50" s="89" t="n">
        <v>4.5</v>
      </c>
      <c r="D50" s="90" t="s">
        <v>69</v>
      </c>
      <c r="E50" s="75" t="s">
        <v>91</v>
      </c>
      <c r="F50" s="91" t="n">
        <f aca="false">SUMIF(Position!$B$3:$B$21,Trades!D50,Position!$E$3:$E$21)+SUMIF(Position!$K$3:$K$20,Trades!D50,Position!$N$3:$N$20)</f>
        <v>4.75</v>
      </c>
      <c r="G50" s="92" t="n">
        <f aca="false">(F50-C50)*B50</f>
        <v>250</v>
      </c>
      <c r="H50" s="93" t="str">
        <f aca="false">D50&amp;E50</f>
        <v>ramsdudley</v>
      </c>
      <c r="I50" s="93" t="n">
        <f aca="false">B50*C50</f>
        <v>4500</v>
      </c>
      <c r="J50" s="92" t="n">
        <f aca="false">(30-C50)*B50</f>
        <v>25500</v>
      </c>
    </row>
    <row r="51" customFormat="false" ht="12.75" hidden="false" customHeight="false" outlineLevel="0" collapsed="false">
      <c r="A51" s="88" t="n">
        <v>37141</v>
      </c>
      <c r="B51" s="75" t="n">
        <v>-100</v>
      </c>
      <c r="C51" s="89" t="n">
        <v>3.4</v>
      </c>
      <c r="D51" s="90" t="s">
        <v>82</v>
      </c>
      <c r="E51" s="75" t="s">
        <v>92</v>
      </c>
      <c r="F51" s="91" t="n">
        <f aca="false">SUMIF(Position!$B$3:$B$21,Trades!D51,Position!$E$3:$E$21)+SUMIF(Position!$K$3:$K$20,Trades!D51,Position!$N$3:$N$20)</f>
        <v>1.625</v>
      </c>
      <c r="G51" s="92" t="n">
        <f aca="false">(F51-C51)*B51</f>
        <v>177.5</v>
      </c>
      <c r="H51" s="93" t="str">
        <f aca="false">D51&amp;E51</f>
        <v>tennesseeFOX</v>
      </c>
      <c r="I51" s="93" t="n">
        <f aca="false">B51*C51</f>
        <v>-340</v>
      </c>
      <c r="J51" s="92" t="n">
        <f aca="false">(30-C51)*B51</f>
        <v>-2660</v>
      </c>
    </row>
    <row r="52" customFormat="false" ht="12.75" hidden="false" customHeight="false" outlineLevel="0" collapsed="false">
      <c r="A52" s="88" t="n">
        <v>37142</v>
      </c>
      <c r="B52" s="75" t="n">
        <v>-500</v>
      </c>
      <c r="C52" s="89" t="n">
        <v>1.6</v>
      </c>
      <c r="D52" s="90" t="s">
        <v>74</v>
      </c>
      <c r="E52" s="75" t="s">
        <v>68</v>
      </c>
      <c r="F52" s="91" t="n">
        <f aca="false">SUMIF(Position!$B$3:$B$21,Trades!D52,Position!$E$3:$E$21)+SUMIF(Position!$K$3:$K$20,Trades!D52,Position!$N$3:$N$20)</f>
        <v>1.125</v>
      </c>
      <c r="G52" s="92" t="n">
        <f aca="false">(F52-C52)*B52</f>
        <v>237.5</v>
      </c>
      <c r="H52" s="93" t="str">
        <f aca="false">D52&amp;E52</f>
        <v>philadelphiatony</v>
      </c>
      <c r="I52" s="93" t="n">
        <f aca="false">B52*C52</f>
        <v>-800</v>
      </c>
      <c r="J52" s="92" t="n">
        <f aca="false">(30-C52)*B52</f>
        <v>-14200</v>
      </c>
    </row>
    <row r="53" customFormat="false" ht="12.75" hidden="false" customHeight="false" outlineLevel="0" collapsed="false">
      <c r="A53" s="88" t="n">
        <v>37141</v>
      </c>
      <c r="B53" s="75" t="n">
        <v>-100</v>
      </c>
      <c r="C53" s="94" t="n">
        <v>3.5</v>
      </c>
      <c r="D53" s="90" t="s">
        <v>82</v>
      </c>
      <c r="E53" s="75" t="s">
        <v>93</v>
      </c>
      <c r="F53" s="91" t="n">
        <f aca="false">SUMIF(Position!$B$3:$B$21,Trades!D53,Position!$E$3:$E$21)+SUMIF(Position!$K$3:$K$20,Trades!D53,Position!$N$3:$N$20)</f>
        <v>1.625</v>
      </c>
      <c r="G53" s="92" t="n">
        <f aca="false">(F53-C53)*B53</f>
        <v>187.5</v>
      </c>
      <c r="H53" s="93" t="str">
        <f aca="false">D53&amp;E53</f>
        <v>tennesseeshawna</v>
      </c>
      <c r="I53" s="93" t="n">
        <f aca="false">B53*C53</f>
        <v>-350</v>
      </c>
      <c r="J53" s="92" t="n">
        <f aca="false">(30-C53)*B53</f>
        <v>-2650</v>
      </c>
    </row>
    <row r="54" customFormat="false" ht="12.75" hidden="false" customHeight="false" outlineLevel="0" collapsed="false">
      <c r="A54" s="88" t="n">
        <v>37141</v>
      </c>
      <c r="B54" s="75" t="n">
        <v>-200</v>
      </c>
      <c r="C54" s="94" t="n">
        <v>3.75</v>
      </c>
      <c r="D54" s="90" t="s">
        <v>82</v>
      </c>
      <c r="E54" s="75" t="s">
        <v>93</v>
      </c>
      <c r="F54" s="91" t="n">
        <f aca="false">SUMIF(Position!$B$3:$B$21,Trades!D54,Position!$E$3:$E$21)+SUMIF(Position!$K$3:$K$20,Trades!D54,Position!$N$3:$N$20)</f>
        <v>1.625</v>
      </c>
      <c r="G54" s="92" t="n">
        <f aca="false">(F54-C54)*B54</f>
        <v>425</v>
      </c>
      <c r="H54" s="93" t="str">
        <f aca="false">D54&amp;E54</f>
        <v>tennesseeshawna</v>
      </c>
      <c r="I54" s="93" t="n">
        <f aca="false">B54*C54</f>
        <v>-750</v>
      </c>
      <c r="J54" s="92" t="n">
        <f aca="false">(30-C54)*B54</f>
        <v>-5250</v>
      </c>
    </row>
    <row r="55" customFormat="false" ht="12.75" hidden="false" customHeight="false" outlineLevel="0" collapsed="false">
      <c r="A55" s="88" t="n">
        <v>37141</v>
      </c>
      <c r="B55" s="75" t="n">
        <v>-200</v>
      </c>
      <c r="C55" s="94" t="n">
        <v>0.75</v>
      </c>
      <c r="D55" s="90" t="s">
        <v>73</v>
      </c>
      <c r="E55" s="75" t="s">
        <v>93</v>
      </c>
      <c r="F55" s="91" t="n">
        <f aca="false">SUMIF(Position!$B$3:$B$21,Trades!D55,Position!$E$3:$E$21)+SUMIF(Position!$K$3:$K$20,Trades!D55,Position!$N$3:$N$20)</f>
        <v>0.5</v>
      </c>
      <c r="G55" s="92" t="n">
        <f aca="false">(F55-C55)*B55</f>
        <v>50</v>
      </c>
      <c r="H55" s="93" t="str">
        <f aca="false">D55&amp;E55</f>
        <v>giantsshawna</v>
      </c>
      <c r="I55" s="93" t="n">
        <f aca="false">B55*C55</f>
        <v>-150</v>
      </c>
      <c r="J55" s="92" t="n">
        <f aca="false">(30-C55)*B55</f>
        <v>-5850</v>
      </c>
    </row>
    <row r="56" customFormat="false" ht="12.75" hidden="false" customHeight="false" outlineLevel="0" collapsed="false">
      <c r="A56" s="88" t="n">
        <v>37141</v>
      </c>
      <c r="B56" s="75" t="n">
        <v>-100</v>
      </c>
      <c r="C56" s="94" t="n">
        <v>2.25</v>
      </c>
      <c r="D56" s="90" t="s">
        <v>88</v>
      </c>
      <c r="E56" s="75" t="s">
        <v>93</v>
      </c>
      <c r="F56" s="91" t="n">
        <f aca="false">SUMIF(Position!$B$3:$B$21,Trades!D56,Position!$E$3:$E$21)+SUMIF(Position!$K$3:$K$20,Trades!D56,Position!$N$3:$N$20)</f>
        <v>2.75</v>
      </c>
      <c r="G56" s="92" t="n">
        <f aca="false">(F56-C56)*B56</f>
        <v>-50</v>
      </c>
      <c r="H56" s="93" t="str">
        <f aca="false">D56&amp;E56</f>
        <v>indianapolisshawna</v>
      </c>
      <c r="I56" s="93" t="n">
        <f aca="false">B56*C56</f>
        <v>-225</v>
      </c>
      <c r="J56" s="92" t="n">
        <f aca="false">(30-C56)*B56</f>
        <v>-2775</v>
      </c>
    </row>
    <row r="57" customFormat="false" ht="12.75" hidden="false" customHeight="false" outlineLevel="0" collapsed="false">
      <c r="A57" s="88" t="n">
        <v>37141</v>
      </c>
      <c r="B57" s="75" t="n">
        <v>-300</v>
      </c>
      <c r="C57" s="94" t="n">
        <v>4.5</v>
      </c>
      <c r="D57" s="90" t="s">
        <v>69</v>
      </c>
      <c r="E57" s="75" t="s">
        <v>93</v>
      </c>
      <c r="F57" s="91" t="n">
        <f aca="false">SUMIF(Position!$B$3:$B$21,Trades!D57,Position!$E$3:$E$21)+SUMIF(Position!$K$3:$K$20,Trades!D57,Position!$N$3:$N$20)</f>
        <v>4.75</v>
      </c>
      <c r="G57" s="92" t="n">
        <f aca="false">(F57-C57)*B57</f>
        <v>-75</v>
      </c>
      <c r="H57" s="93" t="str">
        <f aca="false">D57&amp;E57</f>
        <v>ramsshawna</v>
      </c>
      <c r="I57" s="93" t="n">
        <f aca="false">B57*C57</f>
        <v>-1350</v>
      </c>
      <c r="J57" s="92" t="n">
        <f aca="false">(30-C57)*B57</f>
        <v>-7650</v>
      </c>
    </row>
    <row r="58" customFormat="false" ht="12.75" hidden="false" customHeight="false" outlineLevel="0" collapsed="false">
      <c r="A58" s="88" t="n">
        <v>37141</v>
      </c>
      <c r="B58" s="75" t="n">
        <v>500</v>
      </c>
      <c r="C58" s="94" t="n">
        <v>0.4</v>
      </c>
      <c r="D58" s="90" t="s">
        <v>94</v>
      </c>
      <c r="E58" s="75" t="s">
        <v>93</v>
      </c>
      <c r="F58" s="91" t="n">
        <f aca="false">SUMIF(Position!$B$3:$B$21,Trades!D58,Position!$E$3:$E$21)+SUMIF(Position!$K$3:$K$20,Trades!D58,Position!$N$3:$N$20)</f>
        <v>0</v>
      </c>
      <c r="G58" s="92" t="n">
        <f aca="false">(F58-C58)*B58</f>
        <v>-200</v>
      </c>
      <c r="H58" s="93" t="str">
        <f aca="false">D58&amp;E58</f>
        <v>jetsshawna</v>
      </c>
      <c r="I58" s="93" t="n">
        <f aca="false">B58*C58</f>
        <v>200</v>
      </c>
      <c r="J58" s="92" t="n">
        <f aca="false">(30-C58)*B58</f>
        <v>14800</v>
      </c>
    </row>
    <row r="59" customFormat="false" ht="12.75" hidden="false" customHeight="false" outlineLevel="0" collapsed="false">
      <c r="A59" s="88" t="n">
        <v>37141</v>
      </c>
      <c r="B59" s="75" t="n">
        <v>500</v>
      </c>
      <c r="C59" s="94" t="n">
        <v>0.5</v>
      </c>
      <c r="D59" s="90" t="s">
        <v>77</v>
      </c>
      <c r="E59" s="75" t="s">
        <v>93</v>
      </c>
      <c r="F59" s="91" t="n">
        <f aca="false">SUMIF(Position!$B$3:$B$21,Trades!D59,Position!$E$3:$E$21)+SUMIF(Position!$K$3:$K$20,Trades!D59,Position!$N$3:$N$20)</f>
        <v>0</v>
      </c>
      <c r="G59" s="92" t="n">
        <f aca="false">(F59-C59)*B59</f>
        <v>-250</v>
      </c>
      <c r="H59" s="93" t="str">
        <f aca="false">D59&amp;E59</f>
        <v>seattleshawna</v>
      </c>
      <c r="I59" s="93" t="n">
        <f aca="false">B59*C59</f>
        <v>250</v>
      </c>
      <c r="J59" s="92" t="n">
        <f aca="false">(30-C59)*B59</f>
        <v>14750</v>
      </c>
    </row>
    <row r="60" customFormat="false" ht="12.75" hidden="false" customHeight="false" outlineLevel="0" collapsed="false">
      <c r="A60" s="88" t="n">
        <v>37153</v>
      </c>
      <c r="B60" s="75" t="n">
        <v>500</v>
      </c>
      <c r="C60" s="94" t="n">
        <v>0.5</v>
      </c>
      <c r="D60" s="90" t="s">
        <v>73</v>
      </c>
      <c r="E60" s="75" t="s">
        <v>95</v>
      </c>
      <c r="F60" s="91" t="n">
        <f aca="false">SUMIF(Position!$B$3:$B$21,Trades!D60,Position!$E$3:$E$21)+SUMIF(Position!$K$3:$K$20,Trades!D60,Position!$N$3:$N$20)</f>
        <v>0.5</v>
      </c>
      <c r="G60" s="92" t="n">
        <f aca="false">(F60-C60)*B60</f>
        <v>0</v>
      </c>
      <c r="H60" s="93" t="str">
        <f aca="false">D60&amp;E60</f>
        <v>giantsJK</v>
      </c>
      <c r="I60" s="93" t="n">
        <f aca="false">B60*C60</f>
        <v>250</v>
      </c>
      <c r="J60" s="92" t="n">
        <f aca="false">(30-C60)*B60</f>
        <v>14750</v>
      </c>
    </row>
    <row r="61" customFormat="false" ht="12.75" hidden="false" customHeight="false" outlineLevel="0" collapsed="false">
      <c r="A61" s="88" t="n">
        <v>37153</v>
      </c>
      <c r="B61" s="75" t="n">
        <v>500</v>
      </c>
      <c r="C61" s="89" t="n">
        <v>0.5</v>
      </c>
      <c r="D61" s="90" t="s">
        <v>73</v>
      </c>
      <c r="E61" s="75" t="s">
        <v>70</v>
      </c>
      <c r="F61" s="91" t="n">
        <f aca="false">SUMIF(Position!$B$3:$B$21,Trades!D61,Position!$E$3:$E$21)+SUMIF(Position!$K$3:$K$20,Trades!D61,Position!$N$3:$N$20)</f>
        <v>0.5</v>
      </c>
      <c r="G61" s="92" t="n">
        <f aca="false">(F61-C61)*B61</f>
        <v>0</v>
      </c>
      <c r="H61" s="93" t="str">
        <f aca="false">D61&amp;E61</f>
        <v>giantsjavier</v>
      </c>
      <c r="I61" s="93" t="n">
        <f aca="false">B61*C61</f>
        <v>250</v>
      </c>
      <c r="J61" s="92" t="n">
        <f aca="false">(30-C61)*B61</f>
        <v>14750</v>
      </c>
    </row>
    <row r="62" customFormat="false" ht="12.75" hidden="false" customHeight="false" outlineLevel="0" collapsed="false">
      <c r="A62" s="88" t="n">
        <v>37153</v>
      </c>
      <c r="B62" s="75" t="n">
        <v>-250</v>
      </c>
      <c r="C62" s="94" t="n">
        <v>3.5</v>
      </c>
      <c r="D62" s="90" t="s">
        <v>65</v>
      </c>
      <c r="E62" s="75" t="s">
        <v>96</v>
      </c>
      <c r="F62" s="91" t="n">
        <f aca="false">SUMIF(Position!$B$3:$B$21,Trades!D62,Position!$E$3:$E$21)+SUMIF(Position!$K$3:$K$20,Trades!D62,Position!$N$3:$N$20)</f>
        <v>3.5</v>
      </c>
      <c r="G62" s="92" t="n">
        <f aca="false">(F62-C62)*B62</f>
        <v>-0</v>
      </c>
      <c r="H62" s="93" t="str">
        <f aca="false">D62&amp;E62</f>
        <v>denverjk</v>
      </c>
      <c r="I62" s="93" t="n">
        <f aca="false">B62*C62</f>
        <v>-875</v>
      </c>
      <c r="J62" s="92" t="n">
        <f aca="false">(30-C62)*B62</f>
        <v>-6625</v>
      </c>
    </row>
    <row r="63" customFormat="false" ht="12.75" hidden="false" customHeight="false" outlineLevel="0" collapsed="false">
      <c r="A63" s="88" t="n">
        <v>37153</v>
      </c>
      <c r="B63" s="75" t="n">
        <v>200</v>
      </c>
      <c r="C63" s="89" t="n">
        <v>2.25</v>
      </c>
      <c r="D63" s="90" t="s">
        <v>88</v>
      </c>
      <c r="E63" s="75" t="s">
        <v>84</v>
      </c>
      <c r="F63" s="91" t="n">
        <f aca="false">SUMIF(Position!$B$3:$B$21,Trades!D63,Position!$E$3:$E$21)+SUMIF(Position!$K$3:$K$20,Trades!D63,Position!$N$3:$N$20)</f>
        <v>2.75</v>
      </c>
      <c r="G63" s="92" t="n">
        <f aca="false">(F63-C63)*B63</f>
        <v>100</v>
      </c>
      <c r="H63" s="93" t="str">
        <f aca="false">D63&amp;E63</f>
        <v>indianapolismasek</v>
      </c>
      <c r="I63" s="93" t="n">
        <f aca="false">B63*C63</f>
        <v>450</v>
      </c>
      <c r="J63" s="92" t="n">
        <f aca="false">(30-C63)*B63</f>
        <v>5550</v>
      </c>
    </row>
    <row r="64" customFormat="false" ht="12.75" hidden="false" customHeight="false" outlineLevel="0" collapsed="false">
      <c r="A64" s="88" t="n">
        <v>37153</v>
      </c>
      <c r="B64" s="75" t="n">
        <v>-500</v>
      </c>
      <c r="C64" s="89" t="n">
        <v>0.3</v>
      </c>
      <c r="D64" s="90" t="s">
        <v>79</v>
      </c>
      <c r="E64" s="75" t="s">
        <v>84</v>
      </c>
      <c r="F64" s="91" t="n">
        <f aca="false">SUMIF(Position!$B$3:$B$21,Trades!D64,Position!$E$3:$E$21)+SUMIF(Position!$K$3:$K$20,Trades!D64,Position!$N$3:$N$20)</f>
        <v>0.2</v>
      </c>
      <c r="G64" s="92" t="n">
        <f aca="false">(F64-C64)*B64</f>
        <v>50</v>
      </c>
      <c r="H64" s="93" t="str">
        <f aca="false">D64&amp;E64</f>
        <v>chargersmasek</v>
      </c>
      <c r="I64" s="93" t="n">
        <f aca="false">B64*C64</f>
        <v>-150</v>
      </c>
      <c r="J64" s="92" t="n">
        <f aca="false">(30-C64)*B64</f>
        <v>-14850</v>
      </c>
    </row>
    <row r="65" customFormat="false" ht="12.75" hidden="false" customHeight="false" outlineLevel="0" collapsed="false">
      <c r="A65" s="88" t="n">
        <v>37153</v>
      </c>
      <c r="B65" s="75" t="n">
        <v>500</v>
      </c>
      <c r="C65" s="89" t="n">
        <v>0.3</v>
      </c>
      <c r="D65" s="90" t="s">
        <v>79</v>
      </c>
      <c r="E65" s="75" t="s">
        <v>68</v>
      </c>
      <c r="F65" s="91" t="n">
        <f aca="false">SUMIF(Position!$B$3:$B$21,Trades!D65,Position!$E$3:$E$21)+SUMIF(Position!$K$3:$K$20,Trades!D65,Position!$N$3:$N$20)</f>
        <v>0.2</v>
      </c>
      <c r="G65" s="92" t="n">
        <f aca="false">(F65-C65)*B65</f>
        <v>-50</v>
      </c>
      <c r="H65" s="93" t="str">
        <f aca="false">D65&amp;E65</f>
        <v>chargerstony</v>
      </c>
      <c r="I65" s="93" t="n">
        <f aca="false">B65*C65</f>
        <v>150</v>
      </c>
      <c r="J65" s="92" t="n">
        <f aca="false">(30-C65)*B65</f>
        <v>14850</v>
      </c>
    </row>
    <row r="66" customFormat="false" ht="12.75" hidden="false" customHeight="false" outlineLevel="0" collapsed="false">
      <c r="A66" s="88" t="n">
        <v>37141</v>
      </c>
      <c r="B66" s="75" t="n">
        <v>0</v>
      </c>
      <c r="C66" s="89" t="n">
        <v>0</v>
      </c>
      <c r="D66" s="90" t="s">
        <v>73</v>
      </c>
      <c r="E66" s="75" t="s">
        <v>97</v>
      </c>
      <c r="F66" s="91" t="n">
        <f aca="false">SUMIF(Position!$B$3:$B$21,Trades!D66,Position!$E$3:$E$21)+SUMIF(Position!$K$3:$K$20,Trades!D66,Position!$N$3:$N$20)</f>
        <v>0.5</v>
      </c>
      <c r="G66" s="92" t="n">
        <f aca="false">(F66-C66)*B66</f>
        <v>0</v>
      </c>
      <c r="H66" s="93" t="str">
        <f aca="false">D66&amp;E66</f>
        <v>giantsbuss</v>
      </c>
      <c r="I66" s="93" t="n">
        <f aca="false">B66*C66</f>
        <v>0</v>
      </c>
      <c r="J66" s="92" t="n">
        <f aca="false">(30-C66)*B66</f>
        <v>0</v>
      </c>
    </row>
    <row r="67" customFormat="false" ht="12.75" hidden="false" customHeight="false" outlineLevel="0" collapsed="false">
      <c r="A67" s="88" t="n">
        <v>37141</v>
      </c>
      <c r="B67" s="75" t="n">
        <v>0</v>
      </c>
      <c r="C67" s="89" t="n">
        <v>0</v>
      </c>
      <c r="D67" s="90" t="s">
        <v>73</v>
      </c>
      <c r="E67" s="75" t="s">
        <v>97</v>
      </c>
      <c r="F67" s="91" t="n">
        <f aca="false">SUMIF(Position!$B$3:$B$21,Trades!D67,Position!$E$3:$E$21)+SUMIF(Position!$K$3:$K$20,Trades!D67,Position!$N$3:$N$20)</f>
        <v>0.5</v>
      </c>
      <c r="G67" s="92" t="n">
        <f aca="false">(F67-C67)*B67</f>
        <v>0</v>
      </c>
      <c r="H67" s="93" t="str">
        <f aca="false">D67&amp;E67</f>
        <v>giantsbuss</v>
      </c>
      <c r="I67" s="93" t="n">
        <f aca="false">B67*C67</f>
        <v>0</v>
      </c>
      <c r="J67" s="92" t="n">
        <f aca="false">(30-C67)*B67</f>
        <v>0</v>
      </c>
    </row>
    <row r="68" customFormat="false" ht="12.75" hidden="false" customHeight="false" outlineLevel="0" collapsed="false">
      <c r="A68" s="88" t="n">
        <v>37141</v>
      </c>
      <c r="B68" s="75" t="n">
        <v>0</v>
      </c>
      <c r="C68" s="89" t="n">
        <v>0</v>
      </c>
      <c r="D68" s="90" t="s">
        <v>73</v>
      </c>
      <c r="E68" s="75" t="s">
        <v>97</v>
      </c>
      <c r="F68" s="91" t="n">
        <f aca="false">SUMIF(Position!$B$3:$B$21,Trades!D68,Position!$E$3:$E$21)+SUMIF(Position!$K$3:$K$20,Trades!D68,Position!$N$3:$N$20)</f>
        <v>0.5</v>
      </c>
      <c r="G68" s="92" t="n">
        <f aca="false">(F68-C68)*B68</f>
        <v>0</v>
      </c>
      <c r="H68" s="93" t="str">
        <f aca="false">D68&amp;E68</f>
        <v>giantsbuss</v>
      </c>
      <c r="I68" s="93" t="n">
        <f aca="false">B68*C68</f>
        <v>0</v>
      </c>
      <c r="J68" s="92" t="n">
        <f aca="false">(30-C68)*B68</f>
        <v>0</v>
      </c>
    </row>
    <row r="69" customFormat="false" ht="12.75" hidden="false" customHeight="false" outlineLevel="0" collapsed="false">
      <c r="A69" s="88" t="n">
        <v>37141</v>
      </c>
      <c r="B69" s="75" t="n">
        <v>0</v>
      </c>
      <c r="C69" s="89" t="n">
        <v>0</v>
      </c>
      <c r="D69" s="90" t="s">
        <v>73</v>
      </c>
      <c r="E69" s="75" t="s">
        <v>97</v>
      </c>
      <c r="F69" s="91" t="n">
        <f aca="false">SUMIF(Position!$B$3:$B$21,Trades!D69,Position!$E$3:$E$21)+SUMIF(Position!$K$3:$K$20,Trades!D69,Position!$N$3:$N$20)</f>
        <v>0.5</v>
      </c>
      <c r="G69" s="92" t="n">
        <f aca="false">(F69-C69)*B69</f>
        <v>0</v>
      </c>
      <c r="H69" s="93" t="str">
        <f aca="false">D69&amp;E69</f>
        <v>giantsbuss</v>
      </c>
      <c r="I69" s="93" t="n">
        <f aca="false">B69*C69</f>
        <v>0</v>
      </c>
      <c r="J69" s="92" t="n">
        <f aca="false">(30-C69)*B69</f>
        <v>0</v>
      </c>
    </row>
    <row r="70" customFormat="false" ht="12.75" hidden="false" customHeight="false" outlineLevel="0" collapsed="false">
      <c r="A70" s="88" t="n">
        <v>37141</v>
      </c>
      <c r="B70" s="75" t="n">
        <v>0</v>
      </c>
      <c r="C70" s="89" t="n">
        <v>0</v>
      </c>
      <c r="D70" s="90" t="s">
        <v>73</v>
      </c>
      <c r="E70" s="75" t="s">
        <v>97</v>
      </c>
      <c r="F70" s="91" t="n">
        <f aca="false">SUMIF(Position!$B$3:$B$21,Trades!D70,Position!$E$3:$E$21)+SUMIF(Position!$K$3:$K$20,Trades!D70,Position!$N$3:$N$20)</f>
        <v>0.5</v>
      </c>
      <c r="G70" s="92" t="n">
        <f aca="false">(F70-C70)*B70</f>
        <v>0</v>
      </c>
      <c r="H70" s="93" t="str">
        <f aca="false">D70&amp;E70</f>
        <v>giantsbuss</v>
      </c>
      <c r="I70" s="93" t="n">
        <f aca="false">B70*C70</f>
        <v>0</v>
      </c>
      <c r="J70" s="92" t="n">
        <f aca="false">(30-C70)*B70</f>
        <v>0</v>
      </c>
    </row>
    <row r="71" customFormat="false" ht="12.75" hidden="false" customHeight="false" outlineLevel="0" collapsed="false">
      <c r="A71" s="88" t="n">
        <v>37141</v>
      </c>
      <c r="B71" s="75" t="n">
        <v>0</v>
      </c>
      <c r="C71" s="89" t="n">
        <v>0</v>
      </c>
      <c r="D71" s="90" t="s">
        <v>73</v>
      </c>
      <c r="E71" s="75" t="s">
        <v>97</v>
      </c>
      <c r="F71" s="91" t="n">
        <f aca="false">SUMIF(Position!$B$3:$B$21,Trades!D71,Position!$E$3:$E$21)+SUMIF(Position!$K$3:$K$20,Trades!D71,Position!$N$3:$N$20)</f>
        <v>0.5</v>
      </c>
      <c r="G71" s="92" t="n">
        <f aca="false">(F71-C71)*B71</f>
        <v>0</v>
      </c>
      <c r="H71" s="93" t="str">
        <f aca="false">D71&amp;E71</f>
        <v>giantsbuss</v>
      </c>
      <c r="I71" s="93" t="n">
        <f aca="false">B71*C71</f>
        <v>0</v>
      </c>
      <c r="J71" s="92" t="n">
        <f aca="false">(30-C71)*B71</f>
        <v>0</v>
      </c>
    </row>
    <row r="72" customFormat="false" ht="12.75" hidden="false" customHeight="false" outlineLevel="0" collapsed="false">
      <c r="A72" s="88" t="n">
        <v>37141</v>
      </c>
      <c r="B72" s="75" t="n">
        <v>0</v>
      </c>
      <c r="C72" s="89" t="n">
        <v>0</v>
      </c>
      <c r="D72" s="90" t="s">
        <v>73</v>
      </c>
      <c r="E72" s="75" t="s">
        <v>97</v>
      </c>
      <c r="F72" s="91" t="n">
        <f aca="false">SUMIF(Position!$B$3:$B$21,Trades!D72,Position!$E$3:$E$21)+SUMIF(Position!$K$3:$K$20,Trades!D72,Position!$N$3:$N$20)</f>
        <v>0.5</v>
      </c>
      <c r="G72" s="92" t="n">
        <f aca="false">(F72-C72)*B72</f>
        <v>0</v>
      </c>
      <c r="H72" s="93" t="str">
        <f aca="false">D72&amp;E72</f>
        <v>giantsbuss</v>
      </c>
      <c r="I72" s="93" t="n">
        <f aca="false">B72*C72</f>
        <v>0</v>
      </c>
      <c r="J72" s="92" t="n">
        <f aca="false">(30-C72)*B72</f>
        <v>0</v>
      </c>
    </row>
    <row r="73" customFormat="false" ht="12.75" hidden="false" customHeight="false" outlineLevel="0" collapsed="false">
      <c r="A73" s="88" t="n">
        <v>37141</v>
      </c>
      <c r="B73" s="75" t="n">
        <v>0</v>
      </c>
      <c r="C73" s="89" t="n">
        <v>0</v>
      </c>
      <c r="D73" s="90" t="s">
        <v>73</v>
      </c>
      <c r="E73" s="75" t="s">
        <v>97</v>
      </c>
      <c r="F73" s="91" t="n">
        <f aca="false">SUMIF(Position!$B$3:$B$21,Trades!D73,Position!$E$3:$E$21)+SUMIF(Position!$K$3:$K$20,Trades!D73,Position!$N$3:$N$20)</f>
        <v>0.5</v>
      </c>
      <c r="G73" s="92" t="n">
        <f aca="false">(F73-C73)*B73</f>
        <v>0</v>
      </c>
      <c r="H73" s="93" t="str">
        <f aca="false">D73&amp;E73</f>
        <v>giantsbuss</v>
      </c>
      <c r="I73" s="93" t="n">
        <f aca="false">B73*C73</f>
        <v>0</v>
      </c>
      <c r="J73" s="92" t="n">
        <f aca="false">(30-C73)*B73</f>
        <v>0</v>
      </c>
    </row>
    <row r="74" customFormat="false" ht="12.75" hidden="false" customHeight="false" outlineLevel="0" collapsed="false">
      <c r="A74" s="88" t="n">
        <v>37141</v>
      </c>
      <c r="B74" s="75" t="n">
        <v>0</v>
      </c>
      <c r="C74" s="89" t="n">
        <v>0</v>
      </c>
      <c r="D74" s="90" t="s">
        <v>73</v>
      </c>
      <c r="E74" s="75" t="s">
        <v>97</v>
      </c>
      <c r="F74" s="91" t="n">
        <f aca="false">SUMIF(Position!$B$3:$B$21,Trades!D74,Position!$E$3:$E$21)+SUMIF(Position!$K$3:$K$20,Trades!D74,Position!$N$3:$N$20)</f>
        <v>0.5</v>
      </c>
      <c r="G74" s="92" t="n">
        <f aca="false">(F74-C74)*B74</f>
        <v>0</v>
      </c>
      <c r="H74" s="93" t="str">
        <f aca="false">D74&amp;E74</f>
        <v>giantsbuss</v>
      </c>
      <c r="I74" s="93" t="n">
        <f aca="false">B74*C74</f>
        <v>0</v>
      </c>
      <c r="J74" s="92" t="n">
        <f aca="false">(30-C74)*B74</f>
        <v>0</v>
      </c>
    </row>
    <row r="75" customFormat="false" ht="12.75" hidden="false" customHeight="false" outlineLevel="0" collapsed="false">
      <c r="A75" s="88" t="n">
        <v>37141</v>
      </c>
      <c r="B75" s="75" t="n">
        <v>0</v>
      </c>
      <c r="C75" s="89" t="n">
        <v>0</v>
      </c>
      <c r="D75" s="90" t="s">
        <v>73</v>
      </c>
      <c r="E75" s="75" t="s">
        <v>97</v>
      </c>
      <c r="F75" s="91" t="n">
        <f aca="false">SUMIF(Position!$B$3:$B$21,Trades!D75,Position!$E$3:$E$21)+SUMIF(Position!$K$3:$K$20,Trades!D75,Position!$N$3:$N$20)</f>
        <v>0.5</v>
      </c>
      <c r="G75" s="92" t="n">
        <f aca="false">(F75-C75)*B75</f>
        <v>0</v>
      </c>
      <c r="H75" s="93" t="str">
        <f aca="false">D75&amp;E75</f>
        <v>giantsbuss</v>
      </c>
      <c r="I75" s="93" t="n">
        <f aca="false">B75*C75</f>
        <v>0</v>
      </c>
      <c r="J75" s="92" t="n">
        <f aca="false">(30-C75)*B75</f>
        <v>0</v>
      </c>
    </row>
    <row r="76" customFormat="false" ht="12.75" hidden="false" customHeight="false" outlineLevel="0" collapsed="false">
      <c r="A76" s="88" t="n">
        <v>37141</v>
      </c>
      <c r="B76" s="75" t="n">
        <v>0</v>
      </c>
      <c r="C76" s="89" t="n">
        <v>0</v>
      </c>
      <c r="D76" s="90" t="s">
        <v>73</v>
      </c>
      <c r="E76" s="75" t="s">
        <v>97</v>
      </c>
      <c r="F76" s="91" t="n">
        <f aca="false">SUMIF(Position!$B$3:$B$21,Trades!D76,Position!$E$3:$E$21)+SUMIF(Position!$K$3:$K$20,Trades!D76,Position!$N$3:$N$20)</f>
        <v>0.5</v>
      </c>
      <c r="G76" s="92" t="n">
        <f aca="false">(F76-C76)*B76</f>
        <v>0</v>
      </c>
      <c r="H76" s="93" t="str">
        <f aca="false">D76&amp;E76</f>
        <v>giantsbuss</v>
      </c>
      <c r="I76" s="93" t="n">
        <f aca="false">B76*C76</f>
        <v>0</v>
      </c>
      <c r="J76" s="92" t="n">
        <f aca="false">(30-C76)*B76</f>
        <v>0</v>
      </c>
    </row>
    <row r="77" customFormat="false" ht="12.75" hidden="false" customHeight="false" outlineLevel="0" collapsed="false">
      <c r="A77" s="88" t="n">
        <v>37141</v>
      </c>
      <c r="B77" s="75" t="n">
        <v>0</v>
      </c>
      <c r="C77" s="89" t="n">
        <v>0</v>
      </c>
      <c r="D77" s="90" t="s">
        <v>73</v>
      </c>
      <c r="E77" s="75" t="s">
        <v>97</v>
      </c>
      <c r="F77" s="91" t="n">
        <f aca="false">SUMIF(Position!$B$3:$B$21,Trades!D77,Position!$E$3:$E$21)+SUMIF(Position!$K$3:$K$20,Trades!D77,Position!$N$3:$N$20)</f>
        <v>0.5</v>
      </c>
      <c r="G77" s="92" t="n">
        <f aca="false">(F77-C77)*B77</f>
        <v>0</v>
      </c>
      <c r="H77" s="93" t="str">
        <f aca="false">D77&amp;E77</f>
        <v>giantsbuss</v>
      </c>
      <c r="I77" s="93" t="n">
        <f aca="false">B77*C77</f>
        <v>0</v>
      </c>
      <c r="J77" s="92" t="n">
        <f aca="false">(30-C77)*B77</f>
        <v>0</v>
      </c>
    </row>
    <row r="78" customFormat="false" ht="12.75" hidden="false" customHeight="false" outlineLevel="0" collapsed="false">
      <c r="A78" s="88" t="n">
        <v>37141</v>
      </c>
      <c r="B78" s="75" t="n">
        <v>0</v>
      </c>
      <c r="C78" s="89" t="n">
        <v>0</v>
      </c>
      <c r="D78" s="90" t="s">
        <v>73</v>
      </c>
      <c r="E78" s="75" t="s">
        <v>97</v>
      </c>
      <c r="F78" s="91" t="n">
        <f aca="false">SUMIF(Position!$B$3:$B$21,Trades!D78,Position!$E$3:$E$21)+SUMIF(Position!$K$3:$K$20,Trades!D78,Position!$N$3:$N$20)</f>
        <v>0.5</v>
      </c>
      <c r="G78" s="92" t="n">
        <f aca="false">(F78-C78)*B78</f>
        <v>0</v>
      </c>
      <c r="H78" s="93" t="str">
        <f aca="false">D78&amp;E78</f>
        <v>giantsbuss</v>
      </c>
      <c r="I78" s="93" t="n">
        <f aca="false">B78*C78</f>
        <v>0</v>
      </c>
      <c r="J78" s="92" t="n">
        <f aca="false">(30-C78)*B78</f>
        <v>0</v>
      </c>
    </row>
    <row r="79" customFormat="false" ht="12.75" hidden="false" customHeight="false" outlineLevel="0" collapsed="false">
      <c r="A79" s="88" t="n">
        <v>37141</v>
      </c>
      <c r="B79" s="75" t="n">
        <v>0</v>
      </c>
      <c r="C79" s="89" t="n">
        <v>0</v>
      </c>
      <c r="D79" s="90" t="s">
        <v>73</v>
      </c>
      <c r="E79" s="75" t="s">
        <v>97</v>
      </c>
      <c r="F79" s="91" t="n">
        <f aca="false">SUMIF(Position!$B$3:$B$21,Trades!D79,Position!$E$3:$E$21)+SUMIF(Position!$K$3:$K$20,Trades!D79,Position!$N$3:$N$20)</f>
        <v>0.5</v>
      </c>
      <c r="G79" s="92" t="n">
        <f aca="false">(F79-C79)*B79</f>
        <v>0</v>
      </c>
      <c r="H79" s="93" t="str">
        <f aca="false">D79&amp;E79</f>
        <v>giantsbuss</v>
      </c>
      <c r="I79" s="93" t="n">
        <f aca="false">B79*C79</f>
        <v>0</v>
      </c>
      <c r="J79" s="92" t="n">
        <f aca="false">(30-C79)*B79</f>
        <v>0</v>
      </c>
    </row>
    <row r="80" customFormat="false" ht="12.75" hidden="false" customHeight="false" outlineLevel="0" collapsed="false">
      <c r="A80" s="88" t="n">
        <v>37141</v>
      </c>
      <c r="B80" s="75" t="n">
        <v>0</v>
      </c>
      <c r="C80" s="89" t="n">
        <v>0</v>
      </c>
      <c r="D80" s="90" t="s">
        <v>73</v>
      </c>
      <c r="E80" s="75" t="s">
        <v>97</v>
      </c>
      <c r="F80" s="91" t="n">
        <f aca="false">SUMIF(Position!$B$3:$B$21,Trades!D80,Position!$E$3:$E$21)+SUMIF(Position!$K$3:$K$20,Trades!D80,Position!$N$3:$N$20)</f>
        <v>0.5</v>
      </c>
      <c r="G80" s="92" t="n">
        <f aca="false">(F80-C80)*B80</f>
        <v>0</v>
      </c>
      <c r="H80" s="93" t="str">
        <f aca="false">D80&amp;E80</f>
        <v>giantsbuss</v>
      </c>
      <c r="I80" s="93" t="n">
        <f aca="false">B80*C80</f>
        <v>0</v>
      </c>
      <c r="J80" s="92" t="n">
        <f aca="false">(30-C80)*B80</f>
        <v>0</v>
      </c>
    </row>
    <row r="81" customFormat="false" ht="12.75" hidden="false" customHeight="false" outlineLevel="0" collapsed="false">
      <c r="A81" s="88" t="n">
        <v>37141</v>
      </c>
      <c r="B81" s="75" t="n">
        <v>0</v>
      </c>
      <c r="C81" s="89" t="n">
        <v>0</v>
      </c>
      <c r="D81" s="90" t="s">
        <v>73</v>
      </c>
      <c r="E81" s="75" t="s">
        <v>97</v>
      </c>
      <c r="F81" s="91" t="n">
        <f aca="false">SUMIF(Position!$B$3:$B$21,Trades!D81,Position!$E$3:$E$21)+SUMIF(Position!$K$3:$K$20,Trades!D81,Position!$N$3:$N$20)</f>
        <v>0.5</v>
      </c>
      <c r="G81" s="92" t="n">
        <f aca="false">(F81-C81)*B81</f>
        <v>0</v>
      </c>
      <c r="H81" s="93" t="str">
        <f aca="false">D81&amp;E81</f>
        <v>giantsbuss</v>
      </c>
      <c r="I81" s="93" t="n">
        <f aca="false">B81*C81</f>
        <v>0</v>
      </c>
      <c r="J81" s="92" t="n">
        <f aca="false">(30-C81)*B81</f>
        <v>0</v>
      </c>
    </row>
    <row r="82" customFormat="false" ht="12.75" hidden="false" customHeight="false" outlineLevel="0" collapsed="false">
      <c r="A82" s="88" t="n">
        <v>37141</v>
      </c>
      <c r="B82" s="75" t="n">
        <v>0</v>
      </c>
      <c r="C82" s="89" t="n">
        <v>0</v>
      </c>
      <c r="D82" s="90" t="s">
        <v>73</v>
      </c>
      <c r="E82" s="75" t="s">
        <v>97</v>
      </c>
      <c r="F82" s="91" t="n">
        <f aca="false">SUMIF(Position!$B$3:$B$21,Trades!D82,Position!$E$3:$E$21)+SUMIF(Position!$K$3:$K$20,Trades!D82,Position!$N$3:$N$20)</f>
        <v>0.5</v>
      </c>
      <c r="G82" s="92" t="n">
        <f aca="false">(F82-C82)*B82</f>
        <v>0</v>
      </c>
      <c r="H82" s="93" t="str">
        <f aca="false">D82&amp;E82</f>
        <v>giantsbuss</v>
      </c>
      <c r="I82" s="93" t="n">
        <f aca="false">B82*C82</f>
        <v>0</v>
      </c>
      <c r="J82" s="92" t="n">
        <f aca="false">(30-C82)*B82</f>
        <v>0</v>
      </c>
    </row>
    <row r="83" customFormat="false" ht="12.75" hidden="false" customHeight="false" outlineLevel="0" collapsed="false">
      <c r="A83" s="88" t="n">
        <v>37141</v>
      </c>
      <c r="B83" s="75" t="n">
        <v>0</v>
      </c>
      <c r="C83" s="89" t="n">
        <v>0</v>
      </c>
      <c r="D83" s="90" t="s">
        <v>73</v>
      </c>
      <c r="E83" s="75" t="s">
        <v>97</v>
      </c>
      <c r="F83" s="91" t="n">
        <f aca="false">SUMIF(Position!$B$3:$B$21,Trades!D83,Position!$E$3:$E$21)+SUMIF(Position!$K$3:$K$20,Trades!D83,Position!$N$3:$N$20)</f>
        <v>0.5</v>
      </c>
      <c r="G83" s="92" t="n">
        <f aca="false">(F83-C83)*B83</f>
        <v>0</v>
      </c>
      <c r="H83" s="93" t="str">
        <f aca="false">D83&amp;E83</f>
        <v>giantsbuss</v>
      </c>
      <c r="I83" s="93" t="n">
        <f aca="false">B83*C83</f>
        <v>0</v>
      </c>
      <c r="J83" s="92" t="n">
        <f aca="false">(30-C83)*B83</f>
        <v>0</v>
      </c>
    </row>
    <row r="84" customFormat="false" ht="12.75" hidden="false" customHeight="false" outlineLevel="0" collapsed="false">
      <c r="A84" s="88" t="n">
        <v>37141</v>
      </c>
      <c r="B84" s="75" t="n">
        <v>0</v>
      </c>
      <c r="C84" s="89" t="n">
        <v>0</v>
      </c>
      <c r="D84" s="90" t="s">
        <v>73</v>
      </c>
      <c r="E84" s="75" t="s">
        <v>97</v>
      </c>
      <c r="F84" s="91" t="n">
        <f aca="false">SUMIF(Position!$B$3:$B$21,Trades!D84,Position!$E$3:$E$21)+SUMIF(Position!$K$3:$K$20,Trades!D84,Position!$N$3:$N$20)</f>
        <v>0.5</v>
      </c>
      <c r="G84" s="92" t="n">
        <f aca="false">(F84-C84)*B84</f>
        <v>0</v>
      </c>
      <c r="H84" s="93" t="str">
        <f aca="false">D84&amp;E84</f>
        <v>giantsbuss</v>
      </c>
      <c r="I84" s="93" t="n">
        <f aca="false">B84*C84</f>
        <v>0</v>
      </c>
      <c r="J84" s="92" t="n">
        <f aca="false">(30-C84)*B84</f>
        <v>0</v>
      </c>
    </row>
    <row r="85" customFormat="false" ht="12.75" hidden="false" customHeight="false" outlineLevel="0" collapsed="false">
      <c r="A85" s="88" t="n">
        <v>37141</v>
      </c>
      <c r="B85" s="75" t="n">
        <v>0</v>
      </c>
      <c r="C85" s="89" t="n">
        <v>0</v>
      </c>
      <c r="D85" s="90" t="s">
        <v>73</v>
      </c>
      <c r="E85" s="75" t="s">
        <v>97</v>
      </c>
      <c r="F85" s="91" t="n">
        <f aca="false">SUMIF(Position!$B$3:$B$21,Trades!D85,Position!$E$3:$E$21)+SUMIF(Position!$K$3:$K$20,Trades!D85,Position!$N$3:$N$20)</f>
        <v>0.5</v>
      </c>
      <c r="G85" s="92" t="n">
        <f aca="false">(F85-C85)*B85</f>
        <v>0</v>
      </c>
      <c r="H85" s="93" t="str">
        <f aca="false">D85&amp;E85</f>
        <v>giantsbuss</v>
      </c>
      <c r="I85" s="93" t="n">
        <f aca="false">B85*C85</f>
        <v>0</v>
      </c>
      <c r="J85" s="92" t="n">
        <f aca="false">(30-C85)*B85</f>
        <v>0</v>
      </c>
    </row>
    <row r="86" customFormat="false" ht="12.75" hidden="false" customHeight="false" outlineLevel="0" collapsed="false">
      <c r="A86" s="88" t="n">
        <v>37141</v>
      </c>
      <c r="B86" s="75" t="n">
        <v>0</v>
      </c>
      <c r="C86" s="89" t="n">
        <v>0</v>
      </c>
      <c r="D86" s="90" t="s">
        <v>73</v>
      </c>
      <c r="E86" s="75" t="s">
        <v>97</v>
      </c>
      <c r="F86" s="91" t="n">
        <f aca="false">SUMIF(Position!$B$3:$B$21,Trades!D86,Position!$E$3:$E$21)+SUMIF(Position!$K$3:$K$20,Trades!D86,Position!$N$3:$N$20)</f>
        <v>0.5</v>
      </c>
      <c r="G86" s="92" t="n">
        <f aca="false">(F86-C86)*B86</f>
        <v>0</v>
      </c>
      <c r="H86" s="93" t="str">
        <f aca="false">D86&amp;E86</f>
        <v>giantsbuss</v>
      </c>
      <c r="I86" s="93" t="n">
        <f aca="false">B86*C86</f>
        <v>0</v>
      </c>
      <c r="J86" s="92" t="n">
        <f aca="false">(30-C86)*B86</f>
        <v>0</v>
      </c>
    </row>
    <row r="87" customFormat="false" ht="12.75" hidden="false" customHeight="false" outlineLevel="0" collapsed="false">
      <c r="A87" s="88" t="n">
        <v>37141</v>
      </c>
      <c r="B87" s="75" t="n">
        <v>0</v>
      </c>
      <c r="C87" s="89" t="n">
        <v>0</v>
      </c>
      <c r="D87" s="90" t="s">
        <v>73</v>
      </c>
      <c r="E87" s="75" t="s">
        <v>97</v>
      </c>
      <c r="F87" s="91" t="n">
        <f aca="false">SUMIF(Position!$B$3:$B$21,Trades!D87,Position!$E$3:$E$21)+SUMIF(Position!$K$3:$K$20,Trades!D87,Position!$N$3:$N$20)</f>
        <v>0.5</v>
      </c>
      <c r="G87" s="92" t="n">
        <f aca="false">(F87-C87)*B87</f>
        <v>0</v>
      </c>
      <c r="H87" s="93" t="str">
        <f aca="false">D87&amp;E87</f>
        <v>giantsbuss</v>
      </c>
      <c r="I87" s="93" t="n">
        <f aca="false">B87*C87</f>
        <v>0</v>
      </c>
      <c r="J87" s="92" t="n">
        <f aca="false">(30-C87)*B87</f>
        <v>0</v>
      </c>
    </row>
    <row r="88" customFormat="false" ht="12.75" hidden="false" customHeight="false" outlineLevel="0" collapsed="false">
      <c r="A88" s="88" t="n">
        <v>37141</v>
      </c>
      <c r="B88" s="75" t="n">
        <v>0</v>
      </c>
      <c r="C88" s="89" t="n">
        <v>0</v>
      </c>
      <c r="D88" s="90" t="s">
        <v>73</v>
      </c>
      <c r="E88" s="75" t="s">
        <v>97</v>
      </c>
      <c r="F88" s="91" t="n">
        <f aca="false">SUMIF(Position!$B$3:$B$21,Trades!D88,Position!$E$3:$E$21)+SUMIF(Position!$K$3:$K$20,Trades!D88,Position!$N$3:$N$20)</f>
        <v>0.5</v>
      </c>
      <c r="G88" s="92" t="n">
        <f aca="false">(F88-C88)*B88</f>
        <v>0</v>
      </c>
      <c r="H88" s="93" t="str">
        <f aca="false">D88&amp;E88</f>
        <v>giantsbuss</v>
      </c>
      <c r="I88" s="93" t="n">
        <f aca="false">B88*C88</f>
        <v>0</v>
      </c>
      <c r="J88" s="92" t="n">
        <f aca="false">(30-C88)*B88</f>
        <v>0</v>
      </c>
    </row>
    <row r="89" customFormat="false" ht="12.75" hidden="false" customHeight="false" outlineLevel="0" collapsed="false">
      <c r="A89" s="88" t="n">
        <v>37141</v>
      </c>
      <c r="B89" s="75" t="n">
        <v>0</v>
      </c>
      <c r="C89" s="89" t="n">
        <v>0</v>
      </c>
      <c r="D89" s="90" t="s">
        <v>73</v>
      </c>
      <c r="E89" s="75" t="s">
        <v>97</v>
      </c>
      <c r="F89" s="91" t="n">
        <f aca="false">SUMIF(Position!$B$3:$B$21,Trades!D89,Position!$E$3:$E$21)+SUMIF(Position!$K$3:$K$20,Trades!D89,Position!$N$3:$N$20)</f>
        <v>0.5</v>
      </c>
      <c r="G89" s="92" t="n">
        <f aca="false">(F89-C89)*B89</f>
        <v>0</v>
      </c>
      <c r="H89" s="93" t="str">
        <f aca="false">D89&amp;E89</f>
        <v>giantsbuss</v>
      </c>
      <c r="I89" s="93" t="n">
        <f aca="false">B89*C89</f>
        <v>0</v>
      </c>
      <c r="J89" s="92" t="n">
        <f aca="false">(30-C89)*B89</f>
        <v>0</v>
      </c>
    </row>
    <row r="90" customFormat="false" ht="12.75" hidden="false" customHeight="false" outlineLevel="0" collapsed="false">
      <c r="A90" s="88" t="n">
        <v>37141</v>
      </c>
      <c r="B90" s="75" t="n">
        <v>0</v>
      </c>
      <c r="C90" s="89" t="n">
        <v>0</v>
      </c>
      <c r="D90" s="90" t="s">
        <v>73</v>
      </c>
      <c r="E90" s="75" t="s">
        <v>97</v>
      </c>
      <c r="F90" s="91" t="n">
        <f aca="false">SUMIF(Position!$B$3:$B$21,Trades!D90,Position!$E$3:$E$21)+SUMIF(Position!$K$3:$K$20,Trades!D90,Position!$N$3:$N$20)</f>
        <v>0.5</v>
      </c>
      <c r="G90" s="92" t="n">
        <f aca="false">(F90-C90)*B90</f>
        <v>0</v>
      </c>
      <c r="H90" s="93" t="str">
        <f aca="false">D90&amp;E90</f>
        <v>giantsbuss</v>
      </c>
      <c r="I90" s="93" t="n">
        <f aca="false">B90*C90</f>
        <v>0</v>
      </c>
      <c r="J90" s="92" t="n">
        <f aca="false">(30-C90)*B90</f>
        <v>0</v>
      </c>
    </row>
    <row r="91" customFormat="false" ht="12.75" hidden="false" customHeight="false" outlineLevel="0" collapsed="false">
      <c r="A91" s="88" t="n">
        <v>37141</v>
      </c>
      <c r="B91" s="75" t="n">
        <v>0</v>
      </c>
      <c r="C91" s="89" t="n">
        <v>0</v>
      </c>
      <c r="D91" s="90" t="s">
        <v>73</v>
      </c>
      <c r="E91" s="75" t="s">
        <v>97</v>
      </c>
      <c r="F91" s="91" t="n">
        <f aca="false">SUMIF(Position!$B$3:$B$21,Trades!D91,Position!$E$3:$E$21)+SUMIF(Position!$K$3:$K$20,Trades!D91,Position!$N$3:$N$20)</f>
        <v>0.5</v>
      </c>
      <c r="G91" s="92" t="n">
        <f aca="false">(F91-C91)*B91</f>
        <v>0</v>
      </c>
      <c r="H91" s="93" t="str">
        <f aca="false">D91&amp;E91</f>
        <v>giantsbuss</v>
      </c>
      <c r="I91" s="93" t="n">
        <f aca="false">B91*C91</f>
        <v>0</v>
      </c>
      <c r="J91" s="92" t="n">
        <f aca="false">(30-C91)*B91</f>
        <v>0</v>
      </c>
    </row>
    <row r="92" customFormat="false" ht="12.75" hidden="false" customHeight="false" outlineLevel="0" collapsed="false">
      <c r="A92" s="88" t="n">
        <v>37141</v>
      </c>
      <c r="B92" s="75" t="n">
        <v>0</v>
      </c>
      <c r="C92" s="89" t="n">
        <v>0</v>
      </c>
      <c r="D92" s="90" t="s">
        <v>73</v>
      </c>
      <c r="E92" s="75" t="s">
        <v>97</v>
      </c>
      <c r="F92" s="91" t="n">
        <f aca="false">SUMIF(Position!$B$3:$B$21,Trades!D92,Position!$E$3:$E$21)+SUMIF(Position!$K$3:$K$20,Trades!D92,Position!$N$3:$N$20)</f>
        <v>0.5</v>
      </c>
      <c r="G92" s="92" t="n">
        <f aca="false">(F92-C92)*B92</f>
        <v>0</v>
      </c>
      <c r="H92" s="93" t="str">
        <f aca="false">D92&amp;E92</f>
        <v>giantsbuss</v>
      </c>
      <c r="I92" s="93" t="n">
        <f aca="false">B92*C92</f>
        <v>0</v>
      </c>
      <c r="J92" s="92" t="n">
        <f aca="false">(30-C92)*B92</f>
        <v>0</v>
      </c>
    </row>
    <row r="93" customFormat="false" ht="12.75" hidden="false" customHeight="false" outlineLevel="0" collapsed="false">
      <c r="A93" s="88" t="n">
        <v>37141</v>
      </c>
      <c r="B93" s="75" t="n">
        <v>0</v>
      </c>
      <c r="C93" s="89" t="n">
        <v>0</v>
      </c>
      <c r="D93" s="90" t="s">
        <v>73</v>
      </c>
      <c r="E93" s="75" t="s">
        <v>97</v>
      </c>
      <c r="F93" s="91" t="n">
        <f aca="false">SUMIF(Position!$B$3:$B$21,Trades!D93,Position!$E$3:$E$21)+SUMIF(Position!$K$3:$K$20,Trades!D93,Position!$N$3:$N$20)</f>
        <v>0.5</v>
      </c>
      <c r="G93" s="92" t="n">
        <f aca="false">(F93-C93)*B93</f>
        <v>0</v>
      </c>
      <c r="H93" s="93" t="str">
        <f aca="false">D93&amp;E93</f>
        <v>giantsbuss</v>
      </c>
      <c r="I93" s="93" t="n">
        <f aca="false">B93*C93</f>
        <v>0</v>
      </c>
      <c r="J93" s="92" t="n">
        <f aca="false">(30-C93)*B93</f>
        <v>0</v>
      </c>
    </row>
    <row r="94" customFormat="false" ht="12.75" hidden="false" customHeight="false" outlineLevel="0" collapsed="false">
      <c r="A94" s="88" t="n">
        <v>37141</v>
      </c>
      <c r="B94" s="75" t="n">
        <v>0</v>
      </c>
      <c r="C94" s="89" t="n">
        <v>0</v>
      </c>
      <c r="D94" s="90" t="s">
        <v>73</v>
      </c>
      <c r="E94" s="75" t="s">
        <v>97</v>
      </c>
      <c r="F94" s="91" t="n">
        <f aca="false">SUMIF(Position!$B$3:$B$21,Trades!D94,Position!$E$3:$E$21)+SUMIF(Position!$K$3:$K$20,Trades!D94,Position!$N$3:$N$20)</f>
        <v>0.5</v>
      </c>
      <c r="G94" s="92" t="n">
        <f aca="false">(F94-C94)*B94</f>
        <v>0</v>
      </c>
      <c r="H94" s="93" t="str">
        <f aca="false">D94&amp;E94</f>
        <v>giantsbuss</v>
      </c>
      <c r="I94" s="93" t="n">
        <f aca="false">B94*C94</f>
        <v>0</v>
      </c>
      <c r="J94" s="92" t="n">
        <f aca="false">(30-C94)*B94</f>
        <v>0</v>
      </c>
    </row>
    <row r="95" customFormat="false" ht="12.75" hidden="false" customHeight="false" outlineLevel="0" collapsed="false">
      <c r="A95" s="88" t="n">
        <v>37141</v>
      </c>
      <c r="B95" s="75" t="n">
        <v>0</v>
      </c>
      <c r="C95" s="89" t="n">
        <v>0</v>
      </c>
      <c r="D95" s="90" t="s">
        <v>73</v>
      </c>
      <c r="E95" s="75" t="s">
        <v>97</v>
      </c>
      <c r="F95" s="91" t="n">
        <f aca="false">SUMIF(Position!$B$3:$B$21,Trades!D95,Position!$E$3:$E$21)+SUMIF(Position!$K$3:$K$20,Trades!D95,Position!$N$3:$N$20)</f>
        <v>0.5</v>
      </c>
      <c r="G95" s="92" t="n">
        <f aca="false">(F95-C95)*B95</f>
        <v>0</v>
      </c>
      <c r="H95" s="93" t="str">
        <f aca="false">D95&amp;E95</f>
        <v>giantsbuss</v>
      </c>
      <c r="I95" s="93" t="n">
        <f aca="false">B95*C95</f>
        <v>0</v>
      </c>
      <c r="J95" s="92" t="n">
        <f aca="false">(30-C95)*B95</f>
        <v>0</v>
      </c>
    </row>
    <row r="96" customFormat="false" ht="12.75" hidden="false" customHeight="false" outlineLevel="0" collapsed="false">
      <c r="A96" s="88" t="n">
        <v>37141</v>
      </c>
      <c r="B96" s="75" t="n">
        <v>0</v>
      </c>
      <c r="C96" s="89" t="n">
        <v>0</v>
      </c>
      <c r="D96" s="90" t="s">
        <v>73</v>
      </c>
      <c r="E96" s="75" t="s">
        <v>97</v>
      </c>
      <c r="F96" s="91" t="n">
        <f aca="false">SUMIF(Position!$B$3:$B$21,Trades!D96,Position!$E$3:$E$21)+SUMIF(Position!$K$3:$K$20,Trades!D96,Position!$N$3:$N$20)</f>
        <v>0.5</v>
      </c>
      <c r="G96" s="92" t="n">
        <f aca="false">(F96-C96)*B96</f>
        <v>0</v>
      </c>
      <c r="H96" s="93" t="str">
        <f aca="false">D96&amp;E96</f>
        <v>giantsbuss</v>
      </c>
      <c r="I96" s="93" t="n">
        <f aca="false">B96*C96</f>
        <v>0</v>
      </c>
      <c r="J96" s="92" t="n">
        <f aca="false">(30-C96)*B96</f>
        <v>0</v>
      </c>
    </row>
    <row r="97" customFormat="false" ht="12.75" hidden="false" customHeight="false" outlineLevel="0" collapsed="false">
      <c r="A97" s="88" t="n">
        <v>37141</v>
      </c>
      <c r="B97" s="75" t="n">
        <v>0</v>
      </c>
      <c r="C97" s="89" t="n">
        <v>0</v>
      </c>
      <c r="D97" s="90" t="s">
        <v>73</v>
      </c>
      <c r="E97" s="75" t="s">
        <v>97</v>
      </c>
      <c r="F97" s="91" t="n">
        <f aca="false">SUMIF(Position!$B$3:$B$21,Trades!D97,Position!$E$3:$E$21)+SUMIF(Position!$K$3:$K$20,Trades!D97,Position!$N$3:$N$20)</f>
        <v>0.5</v>
      </c>
      <c r="G97" s="92" t="n">
        <f aca="false">(F97-C97)*B97</f>
        <v>0</v>
      </c>
      <c r="H97" s="93" t="str">
        <f aca="false">D97&amp;E97</f>
        <v>giantsbuss</v>
      </c>
      <c r="I97" s="93" t="n">
        <f aca="false">B97*C97</f>
        <v>0</v>
      </c>
      <c r="J97" s="92" t="n">
        <f aca="false">(30-C97)*B97</f>
        <v>0</v>
      </c>
    </row>
    <row r="98" customFormat="false" ht="12.75" hidden="false" customHeight="false" outlineLevel="0" collapsed="false">
      <c r="A98" s="88" t="n">
        <v>37141</v>
      </c>
      <c r="B98" s="75" t="n">
        <v>0</v>
      </c>
      <c r="C98" s="89" t="n">
        <v>0</v>
      </c>
      <c r="D98" s="90" t="s">
        <v>73</v>
      </c>
      <c r="E98" s="75" t="s">
        <v>97</v>
      </c>
      <c r="F98" s="91" t="n">
        <f aca="false">SUMIF(Position!$B$3:$B$21,Trades!D98,Position!$E$3:$E$21)+SUMIF(Position!$K$3:$K$20,Trades!D98,Position!$N$3:$N$20)</f>
        <v>0.5</v>
      </c>
      <c r="G98" s="92" t="n">
        <f aca="false">(F98-C98)*B98</f>
        <v>0</v>
      </c>
      <c r="H98" s="93" t="str">
        <f aca="false">D98&amp;E98</f>
        <v>giantsbuss</v>
      </c>
      <c r="I98" s="93" t="n">
        <f aca="false">B98*C98</f>
        <v>0</v>
      </c>
      <c r="J98" s="92" t="n">
        <f aca="false">(30-C98)*B98</f>
        <v>0</v>
      </c>
    </row>
    <row r="99" customFormat="false" ht="12.75" hidden="false" customHeight="false" outlineLevel="0" collapsed="false">
      <c r="A99" s="88" t="n">
        <v>37141</v>
      </c>
      <c r="B99" s="75" t="n">
        <v>0</v>
      </c>
      <c r="C99" s="89" t="n">
        <v>0</v>
      </c>
      <c r="D99" s="90" t="s">
        <v>73</v>
      </c>
      <c r="E99" s="75" t="s">
        <v>97</v>
      </c>
      <c r="F99" s="91" t="n">
        <f aca="false">SUMIF(Position!$B$3:$B$21,Trades!D99,Position!$E$3:$E$21)+SUMIF(Position!$K$3:$K$20,Trades!D99,Position!$N$3:$N$20)</f>
        <v>0.5</v>
      </c>
      <c r="G99" s="92" t="n">
        <f aca="false">(F99-C99)*B99</f>
        <v>0</v>
      </c>
      <c r="H99" s="93" t="str">
        <f aca="false">D99&amp;E99</f>
        <v>giantsbuss</v>
      </c>
      <c r="I99" s="93" t="n">
        <f aca="false">B99*C99</f>
        <v>0</v>
      </c>
      <c r="J99" s="92" t="n">
        <f aca="false">(30-C99)*B99</f>
        <v>0</v>
      </c>
    </row>
    <row r="100" customFormat="false" ht="12.75" hidden="false" customHeight="false" outlineLevel="0" collapsed="false">
      <c r="A100" s="88" t="n">
        <v>37141</v>
      </c>
      <c r="B100" s="75" t="n">
        <v>0</v>
      </c>
      <c r="C100" s="89" t="n">
        <v>0</v>
      </c>
      <c r="D100" s="90" t="s">
        <v>73</v>
      </c>
      <c r="E100" s="75" t="s">
        <v>97</v>
      </c>
      <c r="F100" s="91" t="n">
        <f aca="false">SUMIF(Position!$B$3:$B$21,Trades!D100,Position!$E$3:$E$21)+SUMIF(Position!$K$3:$K$20,Trades!D100,Position!$N$3:$N$20)</f>
        <v>0.5</v>
      </c>
      <c r="G100" s="92" t="n">
        <f aca="false">(F100-C100)*B100</f>
        <v>0</v>
      </c>
      <c r="H100" s="93" t="str">
        <f aca="false">D100&amp;E100</f>
        <v>giantsbuss</v>
      </c>
      <c r="I100" s="93" t="n">
        <f aca="false">B100*C100</f>
        <v>0</v>
      </c>
      <c r="J100" s="92" t="n">
        <f aca="false">(30-C100)*B100</f>
        <v>0</v>
      </c>
    </row>
    <row r="101" customFormat="false" ht="12.75" hidden="false" customHeight="false" outlineLevel="0" collapsed="false">
      <c r="A101" s="88" t="n">
        <v>37141</v>
      </c>
      <c r="B101" s="75" t="n">
        <v>0</v>
      </c>
      <c r="C101" s="89" t="n">
        <v>0</v>
      </c>
      <c r="D101" s="90" t="s">
        <v>73</v>
      </c>
      <c r="E101" s="75" t="s">
        <v>97</v>
      </c>
      <c r="F101" s="91" t="n">
        <f aca="false">SUMIF(Position!$B$3:$B$21,Trades!D101,Position!$E$3:$E$21)+SUMIF(Position!$K$3:$K$20,Trades!D101,Position!$N$3:$N$20)</f>
        <v>0.5</v>
      </c>
      <c r="G101" s="92" t="n">
        <f aca="false">(F101-C101)*B101</f>
        <v>0</v>
      </c>
      <c r="H101" s="93" t="str">
        <f aca="false">D101&amp;E101</f>
        <v>giantsbuss</v>
      </c>
      <c r="I101" s="93" t="n">
        <f aca="false">B101*C101</f>
        <v>0</v>
      </c>
      <c r="J101" s="92" t="n">
        <f aca="false">(30-C101)*B101</f>
        <v>0</v>
      </c>
    </row>
    <row r="102" customFormat="false" ht="12.75" hidden="false" customHeight="false" outlineLevel="0" collapsed="false">
      <c r="A102" s="88" t="n">
        <v>37141</v>
      </c>
      <c r="B102" s="75" t="n">
        <v>0</v>
      </c>
      <c r="C102" s="89" t="n">
        <v>0</v>
      </c>
      <c r="D102" s="90" t="s">
        <v>73</v>
      </c>
      <c r="E102" s="75" t="s">
        <v>97</v>
      </c>
      <c r="F102" s="91" t="n">
        <f aca="false">SUMIF(Position!$B$3:$B$21,Trades!D102,Position!$E$3:$E$21)+SUMIF(Position!$K$3:$K$20,Trades!D102,Position!$N$3:$N$20)</f>
        <v>0.5</v>
      </c>
      <c r="G102" s="92" t="n">
        <f aca="false">(F102-C102)*B102</f>
        <v>0</v>
      </c>
      <c r="H102" s="93" t="str">
        <f aca="false">D102&amp;E102</f>
        <v>giantsbuss</v>
      </c>
      <c r="I102" s="93" t="n">
        <f aca="false">B102*C102</f>
        <v>0</v>
      </c>
      <c r="J102" s="92" t="n">
        <f aca="false">(30-C102)*B102</f>
        <v>0</v>
      </c>
    </row>
    <row r="103" customFormat="false" ht="12.75" hidden="false" customHeight="false" outlineLevel="0" collapsed="false">
      <c r="A103" s="88" t="n">
        <v>37141</v>
      </c>
      <c r="B103" s="75" t="n">
        <v>0</v>
      </c>
      <c r="C103" s="89" t="n">
        <v>0</v>
      </c>
      <c r="D103" s="90" t="s">
        <v>73</v>
      </c>
      <c r="E103" s="75" t="s">
        <v>97</v>
      </c>
      <c r="F103" s="91" t="n">
        <f aca="false">SUMIF(Position!$B$3:$B$21,Trades!D103,Position!$E$3:$E$21)+SUMIF(Position!$K$3:$K$20,Trades!D103,Position!$N$3:$N$20)</f>
        <v>0.5</v>
      </c>
      <c r="G103" s="92" t="n">
        <f aca="false">(F103-C103)*B103</f>
        <v>0</v>
      </c>
      <c r="H103" s="93" t="str">
        <f aca="false">D103&amp;E103</f>
        <v>giantsbuss</v>
      </c>
      <c r="I103" s="93" t="n">
        <f aca="false">B103*C103</f>
        <v>0</v>
      </c>
      <c r="J103" s="92" t="n">
        <f aca="false">(30-C103)*B103</f>
        <v>0</v>
      </c>
    </row>
    <row r="104" customFormat="false" ht="12.75" hidden="false" customHeight="false" outlineLevel="0" collapsed="false">
      <c r="A104" s="88" t="n">
        <v>37141</v>
      </c>
      <c r="B104" s="75" t="n">
        <v>0</v>
      </c>
      <c r="C104" s="89" t="n">
        <v>0</v>
      </c>
      <c r="D104" s="90" t="s">
        <v>73</v>
      </c>
      <c r="E104" s="75" t="s">
        <v>97</v>
      </c>
      <c r="F104" s="91" t="n">
        <f aca="false">SUMIF(Position!$B$3:$B$21,Trades!D104,Position!$E$3:$E$21)+SUMIF(Position!$K$3:$K$20,Trades!D104,Position!$N$3:$N$20)</f>
        <v>0.5</v>
      </c>
      <c r="G104" s="92" t="n">
        <f aca="false">(F104-C104)*B104</f>
        <v>0</v>
      </c>
      <c r="H104" s="93" t="str">
        <f aca="false">D104&amp;E104</f>
        <v>giantsbuss</v>
      </c>
      <c r="I104" s="93" t="n">
        <f aca="false">B104*C104</f>
        <v>0</v>
      </c>
      <c r="J104" s="92" t="n">
        <f aca="false">(30-C104)*B104</f>
        <v>0</v>
      </c>
    </row>
    <row r="105" customFormat="false" ht="12.75" hidden="false" customHeight="false" outlineLevel="0" collapsed="false">
      <c r="A105" s="88" t="n">
        <v>37141</v>
      </c>
      <c r="B105" s="75" t="n">
        <v>0</v>
      </c>
      <c r="C105" s="89" t="n">
        <v>0</v>
      </c>
      <c r="D105" s="90" t="s">
        <v>73</v>
      </c>
      <c r="E105" s="75" t="s">
        <v>97</v>
      </c>
      <c r="F105" s="91" t="n">
        <f aca="false">SUMIF(Position!$B$3:$B$21,Trades!D105,Position!$E$3:$E$21)+SUMIF(Position!$K$3:$K$20,Trades!D105,Position!$N$3:$N$20)</f>
        <v>0.5</v>
      </c>
      <c r="G105" s="92" t="n">
        <f aca="false">(F105-C105)*B105</f>
        <v>0</v>
      </c>
      <c r="H105" s="93" t="str">
        <f aca="false">D105&amp;E105</f>
        <v>giantsbuss</v>
      </c>
      <c r="I105" s="93" t="n">
        <f aca="false">B105*C105</f>
        <v>0</v>
      </c>
      <c r="J105" s="92" t="n">
        <f aca="false">(30-C105)*B105</f>
        <v>0</v>
      </c>
    </row>
    <row r="106" customFormat="false" ht="12.75" hidden="false" customHeight="false" outlineLevel="0" collapsed="false">
      <c r="A106" s="88" t="n">
        <v>37141</v>
      </c>
      <c r="B106" s="75" t="n">
        <v>0</v>
      </c>
      <c r="C106" s="89" t="n">
        <v>0</v>
      </c>
      <c r="D106" s="90" t="s">
        <v>73</v>
      </c>
      <c r="E106" s="75" t="s">
        <v>97</v>
      </c>
      <c r="F106" s="91" t="n">
        <f aca="false">SUMIF(Position!$B$3:$B$21,Trades!D106,Position!$E$3:$E$21)+SUMIF(Position!$K$3:$K$20,Trades!D106,Position!$N$3:$N$20)</f>
        <v>0.5</v>
      </c>
      <c r="G106" s="92" t="n">
        <f aca="false">(F106-C106)*B106</f>
        <v>0</v>
      </c>
      <c r="H106" s="93" t="str">
        <f aca="false">D106&amp;E106</f>
        <v>giantsbuss</v>
      </c>
      <c r="I106" s="93" t="n">
        <f aca="false">B106*C106</f>
        <v>0</v>
      </c>
      <c r="J106" s="92" t="n">
        <f aca="false">(30-C106)*B106</f>
        <v>0</v>
      </c>
    </row>
    <row r="107" customFormat="false" ht="12.75" hidden="false" customHeight="false" outlineLevel="0" collapsed="false">
      <c r="A107" s="88" t="n">
        <v>37141</v>
      </c>
      <c r="B107" s="75" t="n">
        <v>0</v>
      </c>
      <c r="C107" s="89" t="n">
        <v>0</v>
      </c>
      <c r="D107" s="90" t="s">
        <v>73</v>
      </c>
      <c r="E107" s="75" t="s">
        <v>97</v>
      </c>
      <c r="F107" s="91" t="n">
        <f aca="false">SUMIF(Position!$B$3:$B$21,Trades!D107,Position!$E$3:$E$21)+SUMIF(Position!$K$3:$K$20,Trades!D107,Position!$N$3:$N$20)</f>
        <v>0.5</v>
      </c>
      <c r="G107" s="92" t="n">
        <f aca="false">(F107-C107)*B107</f>
        <v>0</v>
      </c>
      <c r="H107" s="93" t="str">
        <f aca="false">D107&amp;E107</f>
        <v>giantsbuss</v>
      </c>
      <c r="I107" s="93" t="n">
        <f aca="false">B107*C107</f>
        <v>0</v>
      </c>
      <c r="J107" s="92" t="n">
        <f aca="false">(30-C107)*B107</f>
        <v>0</v>
      </c>
    </row>
    <row r="108" customFormat="false" ht="12.75" hidden="false" customHeight="false" outlineLevel="0" collapsed="false">
      <c r="A108" s="88" t="n">
        <v>37141</v>
      </c>
      <c r="B108" s="75" t="n">
        <v>0</v>
      </c>
      <c r="C108" s="89" t="n">
        <v>0</v>
      </c>
      <c r="D108" s="90" t="s">
        <v>73</v>
      </c>
      <c r="E108" s="75" t="s">
        <v>97</v>
      </c>
      <c r="F108" s="91" t="n">
        <f aca="false">SUMIF(Position!$B$3:$B$21,Trades!D108,Position!$E$3:$E$21)+SUMIF(Position!$K$3:$K$20,Trades!D108,Position!$N$3:$N$20)</f>
        <v>0.5</v>
      </c>
      <c r="G108" s="92" t="n">
        <f aca="false">(F108-C108)*B108</f>
        <v>0</v>
      </c>
      <c r="H108" s="93" t="str">
        <f aca="false">D108&amp;E108</f>
        <v>giantsbuss</v>
      </c>
      <c r="I108" s="93" t="n">
        <f aca="false">B108*C108</f>
        <v>0</v>
      </c>
      <c r="J108" s="92" t="n">
        <f aca="false">(30-C108)*B108</f>
        <v>0</v>
      </c>
    </row>
    <row r="109" customFormat="false" ht="12.75" hidden="false" customHeight="false" outlineLevel="0" collapsed="false">
      <c r="A109" s="88" t="n">
        <v>37141</v>
      </c>
      <c r="B109" s="75" t="n">
        <v>0</v>
      </c>
      <c r="C109" s="89" t="n">
        <v>0</v>
      </c>
      <c r="D109" s="90" t="s">
        <v>73</v>
      </c>
      <c r="E109" s="75" t="s">
        <v>97</v>
      </c>
      <c r="F109" s="91" t="n">
        <f aca="false">SUMIF(Position!$B$3:$B$21,Trades!D109,Position!$E$3:$E$21)+SUMIF(Position!$K$3:$K$20,Trades!D109,Position!$N$3:$N$20)</f>
        <v>0.5</v>
      </c>
      <c r="G109" s="92" t="n">
        <f aca="false">(F109-C109)*B109</f>
        <v>0</v>
      </c>
      <c r="H109" s="93" t="str">
        <f aca="false">D109&amp;E109</f>
        <v>giantsbuss</v>
      </c>
      <c r="I109" s="93" t="n">
        <f aca="false">B109*C109</f>
        <v>0</v>
      </c>
      <c r="J109" s="92" t="n">
        <f aca="false">(30-C109)*B109</f>
        <v>0</v>
      </c>
    </row>
    <row r="110" customFormat="false" ht="12.75" hidden="false" customHeight="false" outlineLevel="0" collapsed="false">
      <c r="A110" s="88" t="n">
        <v>37141</v>
      </c>
      <c r="B110" s="75" t="n">
        <v>0</v>
      </c>
      <c r="C110" s="89" t="n">
        <v>0</v>
      </c>
      <c r="D110" s="90" t="s">
        <v>73</v>
      </c>
      <c r="E110" s="75" t="s">
        <v>97</v>
      </c>
      <c r="F110" s="91" t="n">
        <f aca="false">SUMIF(Position!$B$3:$B$21,Trades!D110,Position!$E$3:$E$21)+SUMIF(Position!$K$3:$K$20,Trades!D110,Position!$N$3:$N$20)</f>
        <v>0.5</v>
      </c>
      <c r="G110" s="92" t="n">
        <f aca="false">(F110-C110)*B110</f>
        <v>0</v>
      </c>
      <c r="H110" s="93" t="str">
        <f aca="false">D110&amp;E110</f>
        <v>giantsbuss</v>
      </c>
      <c r="I110" s="93" t="n">
        <f aca="false">B110*C110</f>
        <v>0</v>
      </c>
      <c r="J110" s="92" t="n">
        <f aca="false">(30-C110)*B110</f>
        <v>0</v>
      </c>
    </row>
    <row r="111" customFormat="false" ht="12.75" hidden="false" customHeight="false" outlineLevel="0" collapsed="false">
      <c r="A111" s="88" t="n">
        <v>37141</v>
      </c>
      <c r="B111" s="75" t="n">
        <v>0</v>
      </c>
      <c r="C111" s="89" t="n">
        <v>0</v>
      </c>
      <c r="D111" s="90" t="s">
        <v>73</v>
      </c>
      <c r="E111" s="75" t="s">
        <v>97</v>
      </c>
      <c r="F111" s="91" t="n">
        <f aca="false">SUMIF(Position!$B$3:$B$21,Trades!D111,Position!$E$3:$E$21)+SUMIF(Position!$K$3:$K$20,Trades!D111,Position!$N$3:$N$20)</f>
        <v>0.5</v>
      </c>
      <c r="G111" s="92" t="n">
        <f aca="false">(F111-C111)*B111</f>
        <v>0</v>
      </c>
      <c r="H111" s="93" t="str">
        <f aca="false">D111&amp;E111</f>
        <v>giantsbuss</v>
      </c>
      <c r="I111" s="93" t="n">
        <f aca="false">B111*C111</f>
        <v>0</v>
      </c>
      <c r="J111" s="92" t="n">
        <f aca="false">(30-C111)*B111</f>
        <v>0</v>
      </c>
    </row>
    <row r="112" customFormat="false" ht="12.75" hidden="false" customHeight="false" outlineLevel="0" collapsed="false">
      <c r="A112" s="88" t="n">
        <v>37141</v>
      </c>
      <c r="B112" s="75" t="n">
        <v>0</v>
      </c>
      <c r="C112" s="89" t="n">
        <v>0</v>
      </c>
      <c r="D112" s="90" t="s">
        <v>73</v>
      </c>
      <c r="E112" s="75" t="s">
        <v>97</v>
      </c>
      <c r="F112" s="91" t="n">
        <f aca="false">SUMIF(Position!$B$3:$B$21,Trades!D112,Position!$E$3:$E$21)+SUMIF(Position!$K$3:$K$20,Trades!D112,Position!$N$3:$N$20)</f>
        <v>0.5</v>
      </c>
      <c r="G112" s="92" t="n">
        <f aca="false">(F112-C112)*B112</f>
        <v>0</v>
      </c>
      <c r="H112" s="93" t="str">
        <f aca="false">D112&amp;E112</f>
        <v>giantsbuss</v>
      </c>
      <c r="I112" s="93" t="n">
        <f aca="false">B112*C112</f>
        <v>0</v>
      </c>
      <c r="J112" s="92" t="n">
        <f aca="false">(30-C112)*B112</f>
        <v>0</v>
      </c>
    </row>
    <row r="113" customFormat="false" ht="12.75" hidden="false" customHeight="false" outlineLevel="0" collapsed="false">
      <c r="A113" s="88" t="n">
        <v>37141</v>
      </c>
      <c r="B113" s="75" t="n">
        <v>0</v>
      </c>
      <c r="C113" s="89" t="n">
        <v>0</v>
      </c>
      <c r="D113" s="90" t="s">
        <v>73</v>
      </c>
      <c r="E113" s="75" t="s">
        <v>97</v>
      </c>
      <c r="F113" s="91" t="n">
        <f aca="false">SUMIF(Position!$B$3:$B$21,Trades!D113,Position!$E$3:$E$21)+SUMIF(Position!$K$3:$K$20,Trades!D113,Position!$N$3:$N$20)</f>
        <v>0.5</v>
      </c>
      <c r="G113" s="92" t="n">
        <f aca="false">(F113-C113)*B113</f>
        <v>0</v>
      </c>
      <c r="H113" s="93" t="str">
        <f aca="false">D113&amp;E113</f>
        <v>giantsbuss</v>
      </c>
      <c r="I113" s="93" t="n">
        <f aca="false">B113*C113</f>
        <v>0</v>
      </c>
      <c r="J113" s="92" t="n">
        <f aca="false">(30-C113)*B113</f>
        <v>0</v>
      </c>
    </row>
    <row r="114" customFormat="false" ht="12.75" hidden="false" customHeight="false" outlineLevel="0" collapsed="false">
      <c r="A114" s="88" t="n">
        <v>37141</v>
      </c>
      <c r="B114" s="75" t="n">
        <v>0</v>
      </c>
      <c r="C114" s="89" t="n">
        <v>0</v>
      </c>
      <c r="D114" s="90" t="s">
        <v>73</v>
      </c>
      <c r="E114" s="75" t="s">
        <v>97</v>
      </c>
      <c r="F114" s="91" t="n">
        <f aca="false">SUMIF(Position!$B$3:$B$21,Trades!D114,Position!$E$3:$E$21)+SUMIF(Position!$K$3:$K$20,Trades!D114,Position!$N$3:$N$20)</f>
        <v>0.5</v>
      </c>
      <c r="G114" s="92" t="n">
        <f aca="false">(F114-C114)*B114</f>
        <v>0</v>
      </c>
      <c r="H114" s="93" t="str">
        <f aca="false">D114&amp;E114</f>
        <v>giantsbuss</v>
      </c>
      <c r="I114" s="93" t="n">
        <f aca="false">B114*C114</f>
        <v>0</v>
      </c>
      <c r="J114" s="92" t="n">
        <f aca="false">(30-C114)*B114</f>
        <v>0</v>
      </c>
    </row>
    <row r="115" customFormat="false" ht="12.75" hidden="false" customHeight="false" outlineLevel="0" collapsed="false">
      <c r="A115" s="88" t="n">
        <v>37141</v>
      </c>
      <c r="B115" s="75" t="n">
        <v>0</v>
      </c>
      <c r="C115" s="89" t="n">
        <v>0</v>
      </c>
      <c r="D115" s="90" t="s">
        <v>73</v>
      </c>
      <c r="E115" s="75" t="s">
        <v>97</v>
      </c>
      <c r="F115" s="91" t="n">
        <f aca="false">SUMIF(Position!$B$3:$B$21,Trades!D115,Position!$E$3:$E$21)+SUMIF(Position!$K$3:$K$20,Trades!D115,Position!$N$3:$N$20)</f>
        <v>0.5</v>
      </c>
      <c r="G115" s="92" t="n">
        <f aca="false">(F115-C115)*B115</f>
        <v>0</v>
      </c>
      <c r="H115" s="93" t="str">
        <f aca="false">D115&amp;E115</f>
        <v>giantsbuss</v>
      </c>
      <c r="I115" s="93" t="n">
        <f aca="false">B115*C115</f>
        <v>0</v>
      </c>
      <c r="J115" s="92" t="n">
        <f aca="false">(30-C115)*B115</f>
        <v>0</v>
      </c>
    </row>
    <row r="116" customFormat="false" ht="12.75" hidden="false" customHeight="false" outlineLevel="0" collapsed="false">
      <c r="A116" s="88" t="n">
        <v>37141</v>
      </c>
      <c r="B116" s="75" t="n">
        <v>0</v>
      </c>
      <c r="C116" s="89" t="n">
        <v>0</v>
      </c>
      <c r="D116" s="90" t="s">
        <v>73</v>
      </c>
      <c r="E116" s="75" t="s">
        <v>97</v>
      </c>
      <c r="F116" s="91" t="n">
        <f aca="false">SUMIF(Position!$B$3:$B$21,Trades!D116,Position!$E$3:$E$21)+SUMIF(Position!$K$3:$K$20,Trades!D116,Position!$N$3:$N$20)</f>
        <v>0.5</v>
      </c>
      <c r="G116" s="92" t="n">
        <f aca="false">(F116-C116)*B116</f>
        <v>0</v>
      </c>
      <c r="H116" s="93" t="str">
        <f aca="false">D116&amp;E116</f>
        <v>giantsbuss</v>
      </c>
      <c r="I116" s="93" t="n">
        <f aca="false">B116*C116</f>
        <v>0</v>
      </c>
      <c r="J116" s="92" t="n">
        <f aca="false">(30-C116)*B116</f>
        <v>0</v>
      </c>
    </row>
    <row r="117" customFormat="false" ht="12.75" hidden="false" customHeight="false" outlineLevel="0" collapsed="false">
      <c r="A117" s="88" t="n">
        <v>37141</v>
      </c>
      <c r="B117" s="75" t="n">
        <v>0</v>
      </c>
      <c r="C117" s="89" t="n">
        <v>0</v>
      </c>
      <c r="D117" s="90" t="s">
        <v>73</v>
      </c>
      <c r="E117" s="75" t="s">
        <v>97</v>
      </c>
      <c r="F117" s="91" t="n">
        <f aca="false">SUMIF(Position!$B$3:$B$21,Trades!D117,Position!$E$3:$E$21)+SUMIF(Position!$K$3:$K$20,Trades!D117,Position!$N$3:$N$20)</f>
        <v>0.5</v>
      </c>
      <c r="G117" s="92" t="n">
        <f aca="false">(F117-C117)*B117</f>
        <v>0</v>
      </c>
      <c r="H117" s="93" t="str">
        <f aca="false">D117&amp;E117</f>
        <v>giantsbuss</v>
      </c>
      <c r="I117" s="93" t="n">
        <f aca="false">B117*C117</f>
        <v>0</v>
      </c>
      <c r="J117" s="92" t="n">
        <f aca="false">(30-C117)*B117</f>
        <v>0</v>
      </c>
    </row>
    <row r="118" customFormat="false" ht="12.75" hidden="false" customHeight="false" outlineLevel="0" collapsed="false">
      <c r="A118" s="88" t="n">
        <v>37141</v>
      </c>
      <c r="B118" s="75" t="n">
        <v>0</v>
      </c>
      <c r="C118" s="89" t="n">
        <v>0</v>
      </c>
      <c r="D118" s="90" t="s">
        <v>73</v>
      </c>
      <c r="E118" s="75" t="s">
        <v>97</v>
      </c>
      <c r="F118" s="91" t="n">
        <f aca="false">SUMIF(Position!$B$3:$B$21,Trades!D118,Position!$E$3:$E$21)+SUMIF(Position!$K$3:$K$20,Trades!D118,Position!$N$3:$N$20)</f>
        <v>0.5</v>
      </c>
      <c r="G118" s="92" t="n">
        <f aca="false">(F118-C118)*B118</f>
        <v>0</v>
      </c>
      <c r="H118" s="93" t="str">
        <f aca="false">D118&amp;E118</f>
        <v>giantsbuss</v>
      </c>
      <c r="I118" s="93" t="n">
        <f aca="false">B118*C118</f>
        <v>0</v>
      </c>
      <c r="J118" s="92" t="n">
        <f aca="false">(30-C118)*B118</f>
        <v>0</v>
      </c>
    </row>
    <row r="119" customFormat="false" ht="12.75" hidden="false" customHeight="false" outlineLevel="0" collapsed="false">
      <c r="A119" s="88" t="n">
        <v>37141</v>
      </c>
      <c r="B119" s="75" t="n">
        <v>0</v>
      </c>
      <c r="C119" s="89" t="n">
        <v>0</v>
      </c>
      <c r="D119" s="90" t="s">
        <v>73</v>
      </c>
      <c r="E119" s="75" t="s">
        <v>97</v>
      </c>
      <c r="F119" s="91" t="n">
        <f aca="false">SUMIF(Position!$B$3:$B$21,Trades!D119,Position!$E$3:$E$21)+SUMIF(Position!$K$3:$K$20,Trades!D119,Position!$N$3:$N$20)</f>
        <v>0.5</v>
      </c>
      <c r="G119" s="92" t="n">
        <f aca="false">(F119-C119)*B119</f>
        <v>0</v>
      </c>
      <c r="H119" s="93" t="str">
        <f aca="false">D119&amp;E119</f>
        <v>giantsbuss</v>
      </c>
      <c r="I119" s="93" t="n">
        <f aca="false">B119*C119</f>
        <v>0</v>
      </c>
      <c r="J119" s="92" t="n">
        <f aca="false">(30-C119)*B119</f>
        <v>0</v>
      </c>
    </row>
    <row r="120" customFormat="false" ht="12.75" hidden="false" customHeight="false" outlineLevel="0" collapsed="false">
      <c r="A120" s="88" t="n">
        <v>37141</v>
      </c>
      <c r="B120" s="75" t="n">
        <v>0</v>
      </c>
      <c r="C120" s="89" t="n">
        <v>0</v>
      </c>
      <c r="D120" s="90" t="s">
        <v>73</v>
      </c>
      <c r="E120" s="75" t="s">
        <v>97</v>
      </c>
      <c r="F120" s="91" t="n">
        <f aca="false">SUMIF(Position!$B$3:$B$21,Trades!D120,Position!$E$3:$E$21)+SUMIF(Position!$K$3:$K$20,Trades!D120,Position!$N$3:$N$20)</f>
        <v>0.5</v>
      </c>
      <c r="G120" s="92" t="n">
        <f aca="false">(F120-C120)*B120</f>
        <v>0</v>
      </c>
      <c r="H120" s="93" t="str">
        <f aca="false">D120&amp;E120</f>
        <v>giantsbuss</v>
      </c>
      <c r="I120" s="93" t="n">
        <f aca="false">B120*C120</f>
        <v>0</v>
      </c>
      <c r="J120" s="92" t="n">
        <f aca="false">(30-C120)*B120</f>
        <v>0</v>
      </c>
    </row>
    <row r="121" customFormat="false" ht="12.75" hidden="false" customHeight="false" outlineLevel="0" collapsed="false">
      <c r="A121" s="88" t="n">
        <v>37141</v>
      </c>
      <c r="B121" s="75" t="n">
        <v>0</v>
      </c>
      <c r="C121" s="89" t="n">
        <v>0</v>
      </c>
      <c r="D121" s="90" t="s">
        <v>73</v>
      </c>
      <c r="E121" s="75" t="s">
        <v>97</v>
      </c>
      <c r="F121" s="91" t="n">
        <f aca="false">SUMIF(Position!$B$3:$B$21,Trades!D121,Position!$E$3:$E$21)+SUMIF(Position!$K$3:$K$20,Trades!D121,Position!$N$3:$N$20)</f>
        <v>0.5</v>
      </c>
      <c r="G121" s="92" t="n">
        <f aca="false">(F121-C121)*B121</f>
        <v>0</v>
      </c>
      <c r="H121" s="93" t="str">
        <f aca="false">D121&amp;E121</f>
        <v>giantsbuss</v>
      </c>
      <c r="I121" s="93" t="n">
        <f aca="false">B121*C121</f>
        <v>0</v>
      </c>
      <c r="J121" s="92" t="n">
        <f aca="false">(30-C121)*B121</f>
        <v>0</v>
      </c>
    </row>
    <row r="122" customFormat="false" ht="12.75" hidden="false" customHeight="false" outlineLevel="0" collapsed="false">
      <c r="A122" s="88" t="n">
        <v>37141</v>
      </c>
      <c r="B122" s="75" t="n">
        <v>0</v>
      </c>
      <c r="C122" s="89" t="n">
        <v>0</v>
      </c>
      <c r="D122" s="90" t="s">
        <v>73</v>
      </c>
      <c r="E122" s="75" t="s">
        <v>97</v>
      </c>
      <c r="F122" s="91" t="n">
        <f aca="false">SUMIF(Position!$B$3:$B$21,Trades!D122,Position!$E$3:$E$21)+SUMIF(Position!$K$3:$K$20,Trades!D122,Position!$N$3:$N$20)</f>
        <v>0.5</v>
      </c>
      <c r="G122" s="92" t="n">
        <f aca="false">(F122-C122)*B122</f>
        <v>0</v>
      </c>
      <c r="H122" s="93" t="str">
        <f aca="false">D122&amp;E122</f>
        <v>giantsbuss</v>
      </c>
      <c r="I122" s="93" t="n">
        <f aca="false">B122*C122</f>
        <v>0</v>
      </c>
      <c r="J122" s="92" t="n">
        <f aca="false">(30-C122)*B122</f>
        <v>0</v>
      </c>
    </row>
    <row r="123" customFormat="false" ht="12.75" hidden="false" customHeight="false" outlineLevel="0" collapsed="false">
      <c r="A123" s="88" t="n">
        <v>37141</v>
      </c>
      <c r="B123" s="75" t="n">
        <v>0</v>
      </c>
      <c r="C123" s="89" t="n">
        <v>0</v>
      </c>
      <c r="D123" s="90" t="s">
        <v>73</v>
      </c>
      <c r="E123" s="75" t="s">
        <v>97</v>
      </c>
      <c r="F123" s="91" t="n">
        <f aca="false">SUMIF(Position!$B$3:$B$21,Trades!D123,Position!$E$3:$E$21)+SUMIF(Position!$K$3:$K$20,Trades!D123,Position!$N$3:$N$20)</f>
        <v>0.5</v>
      </c>
      <c r="G123" s="92" t="n">
        <f aca="false">(F123-C123)*B123</f>
        <v>0</v>
      </c>
      <c r="H123" s="93" t="str">
        <f aca="false">D123&amp;E123</f>
        <v>giantsbuss</v>
      </c>
      <c r="I123" s="93" t="n">
        <f aca="false">B123*C123</f>
        <v>0</v>
      </c>
      <c r="J123" s="92" t="n">
        <f aca="false">(30-C123)*B123</f>
        <v>0</v>
      </c>
    </row>
    <row r="124" customFormat="false" ht="12.75" hidden="false" customHeight="false" outlineLevel="0" collapsed="false">
      <c r="A124" s="88" t="n">
        <v>37141</v>
      </c>
      <c r="B124" s="75" t="n">
        <v>0</v>
      </c>
      <c r="C124" s="89" t="n">
        <v>0</v>
      </c>
      <c r="D124" s="90" t="s">
        <v>73</v>
      </c>
      <c r="E124" s="75" t="s">
        <v>97</v>
      </c>
      <c r="F124" s="91" t="n">
        <f aca="false">SUMIF(Position!$B$3:$B$21,Trades!D124,Position!$E$3:$E$21)+SUMIF(Position!$K$3:$K$20,Trades!D124,Position!$N$3:$N$20)</f>
        <v>0.5</v>
      </c>
      <c r="G124" s="92" t="n">
        <f aca="false">(F124-C124)*B124</f>
        <v>0</v>
      </c>
      <c r="H124" s="93" t="str">
        <f aca="false">D124&amp;E124</f>
        <v>giantsbuss</v>
      </c>
      <c r="I124" s="93" t="n">
        <f aca="false">B124*C124</f>
        <v>0</v>
      </c>
      <c r="J124" s="92" t="n">
        <f aca="false">(30-C124)*B124</f>
        <v>0</v>
      </c>
    </row>
    <row r="125" customFormat="false" ht="12.75" hidden="false" customHeight="false" outlineLevel="0" collapsed="false">
      <c r="A125" s="88" t="n">
        <v>37141</v>
      </c>
      <c r="B125" s="75" t="n">
        <v>0</v>
      </c>
      <c r="C125" s="89" t="n">
        <v>0</v>
      </c>
      <c r="D125" s="90" t="s">
        <v>73</v>
      </c>
      <c r="E125" s="75" t="s">
        <v>97</v>
      </c>
      <c r="F125" s="91" t="n">
        <f aca="false">SUMIF(Position!$B$3:$B$21,Trades!D125,Position!$E$3:$E$21)+SUMIF(Position!$K$3:$K$20,Trades!D125,Position!$N$3:$N$20)</f>
        <v>0.5</v>
      </c>
      <c r="G125" s="92" t="n">
        <f aca="false">(F125-C125)*B125</f>
        <v>0</v>
      </c>
      <c r="H125" s="93" t="str">
        <f aca="false">D125&amp;E125</f>
        <v>giantsbuss</v>
      </c>
      <c r="I125" s="93" t="n">
        <f aca="false">B125*C125</f>
        <v>0</v>
      </c>
      <c r="J125" s="92" t="n">
        <f aca="false">(30-C125)*B125</f>
        <v>0</v>
      </c>
    </row>
    <row r="126" customFormat="false" ht="12.75" hidden="false" customHeight="false" outlineLevel="0" collapsed="false">
      <c r="A126" s="88" t="n">
        <v>37141</v>
      </c>
      <c r="B126" s="75" t="n">
        <v>0</v>
      </c>
      <c r="C126" s="89" t="n">
        <v>0</v>
      </c>
      <c r="D126" s="90" t="s">
        <v>73</v>
      </c>
      <c r="E126" s="75" t="s">
        <v>97</v>
      </c>
      <c r="F126" s="91" t="n">
        <f aca="false">SUMIF(Position!$B$3:$B$21,Trades!D126,Position!$E$3:$E$21)+SUMIF(Position!$K$3:$K$20,Trades!D126,Position!$N$3:$N$20)</f>
        <v>0.5</v>
      </c>
      <c r="G126" s="92" t="n">
        <f aca="false">(F126-C126)*B126</f>
        <v>0</v>
      </c>
      <c r="H126" s="93" t="str">
        <f aca="false">D126&amp;E126</f>
        <v>giantsbuss</v>
      </c>
      <c r="I126" s="93" t="n">
        <f aca="false">B126*C126</f>
        <v>0</v>
      </c>
      <c r="J126" s="92" t="n">
        <f aca="false">(30-C126)*B126</f>
        <v>0</v>
      </c>
    </row>
    <row r="127" customFormat="false" ht="12.75" hidden="false" customHeight="false" outlineLevel="0" collapsed="false">
      <c r="A127" s="88" t="n">
        <v>37141</v>
      </c>
      <c r="B127" s="75" t="n">
        <v>0</v>
      </c>
      <c r="C127" s="89" t="n">
        <v>0</v>
      </c>
      <c r="D127" s="90" t="s">
        <v>73</v>
      </c>
      <c r="E127" s="75" t="s">
        <v>97</v>
      </c>
      <c r="F127" s="91" t="n">
        <f aca="false">SUMIF(Position!$B$3:$B$21,Trades!D127,Position!$E$3:$E$21)+SUMIF(Position!$K$3:$K$20,Trades!D127,Position!$N$3:$N$20)</f>
        <v>0.5</v>
      </c>
      <c r="G127" s="92" t="n">
        <f aca="false">(F127-C127)*B127</f>
        <v>0</v>
      </c>
      <c r="H127" s="93" t="str">
        <f aca="false">D127&amp;E127</f>
        <v>giantsbuss</v>
      </c>
      <c r="I127" s="93" t="n">
        <f aca="false">B127*C127</f>
        <v>0</v>
      </c>
      <c r="J127" s="92" t="n">
        <f aca="false">(30-C127)*B127</f>
        <v>0</v>
      </c>
    </row>
    <row r="128" customFormat="false" ht="12.75" hidden="false" customHeight="false" outlineLevel="0" collapsed="false">
      <c r="A128" s="88" t="n">
        <v>37141</v>
      </c>
      <c r="B128" s="75" t="n">
        <v>0</v>
      </c>
      <c r="C128" s="89" t="n">
        <v>0</v>
      </c>
      <c r="D128" s="90" t="s">
        <v>73</v>
      </c>
      <c r="E128" s="75" t="s">
        <v>97</v>
      </c>
      <c r="F128" s="91" t="n">
        <f aca="false">SUMIF(Position!$B$3:$B$21,Trades!D128,Position!$E$3:$E$21)+SUMIF(Position!$K$3:$K$20,Trades!D128,Position!$N$3:$N$20)</f>
        <v>0.5</v>
      </c>
      <c r="G128" s="92" t="n">
        <f aca="false">(F128-C128)*B128</f>
        <v>0</v>
      </c>
      <c r="H128" s="93" t="str">
        <f aca="false">D128&amp;E128</f>
        <v>giantsbuss</v>
      </c>
      <c r="I128" s="93" t="n">
        <f aca="false">B128*C128</f>
        <v>0</v>
      </c>
      <c r="J128" s="92" t="n">
        <f aca="false">(30-C128)*B128</f>
        <v>0</v>
      </c>
    </row>
    <row r="129" customFormat="false" ht="12.75" hidden="false" customHeight="false" outlineLevel="0" collapsed="false">
      <c r="A129" s="88" t="n">
        <v>37141</v>
      </c>
      <c r="B129" s="75" t="n">
        <v>0</v>
      </c>
      <c r="C129" s="89" t="n">
        <v>0</v>
      </c>
      <c r="D129" s="90" t="s">
        <v>73</v>
      </c>
      <c r="E129" s="75" t="s">
        <v>97</v>
      </c>
      <c r="F129" s="91" t="n">
        <f aca="false">SUMIF(Position!$B$3:$B$21,Trades!D129,Position!$E$3:$E$21)+SUMIF(Position!$K$3:$K$20,Trades!D129,Position!$N$3:$N$20)</f>
        <v>0.5</v>
      </c>
      <c r="G129" s="92" t="n">
        <f aca="false">(F129-C129)*B129</f>
        <v>0</v>
      </c>
      <c r="H129" s="93" t="str">
        <f aca="false">D129&amp;E129</f>
        <v>giantsbuss</v>
      </c>
      <c r="I129" s="93" t="n">
        <f aca="false">B129*C129</f>
        <v>0</v>
      </c>
      <c r="J129" s="92" t="n">
        <f aca="false">(30-C129)*B129</f>
        <v>0</v>
      </c>
    </row>
    <row r="130" customFormat="false" ht="12.75" hidden="false" customHeight="false" outlineLevel="0" collapsed="false">
      <c r="A130" s="88" t="n">
        <v>37141</v>
      </c>
      <c r="B130" s="75" t="n">
        <v>0</v>
      </c>
      <c r="C130" s="89" t="n">
        <v>0</v>
      </c>
      <c r="D130" s="90" t="s">
        <v>73</v>
      </c>
      <c r="E130" s="75" t="s">
        <v>97</v>
      </c>
      <c r="F130" s="91" t="n">
        <f aca="false">SUMIF(Position!$B$3:$B$21,Trades!D130,Position!$E$3:$E$21)+SUMIF(Position!$K$3:$K$20,Trades!D130,Position!$N$3:$N$20)</f>
        <v>0.5</v>
      </c>
      <c r="G130" s="92" t="n">
        <f aca="false">(F130-C130)*B130</f>
        <v>0</v>
      </c>
      <c r="H130" s="93" t="str">
        <f aca="false">D130&amp;E130</f>
        <v>giantsbuss</v>
      </c>
      <c r="I130" s="93" t="n">
        <f aca="false">B130*C130</f>
        <v>0</v>
      </c>
      <c r="J130" s="92" t="n">
        <f aca="false">(30-C130)*B130</f>
        <v>0</v>
      </c>
    </row>
    <row r="131" customFormat="false" ht="12.75" hidden="false" customHeight="false" outlineLevel="0" collapsed="false">
      <c r="A131" s="88" t="n">
        <v>37141</v>
      </c>
      <c r="B131" s="75" t="n">
        <v>0</v>
      </c>
      <c r="C131" s="89" t="n">
        <v>0</v>
      </c>
      <c r="D131" s="90" t="s">
        <v>73</v>
      </c>
      <c r="E131" s="75" t="s">
        <v>97</v>
      </c>
      <c r="F131" s="91" t="n">
        <f aca="false">SUMIF(Position!$B$3:$B$21,Trades!D131,Position!$E$3:$E$21)+SUMIF(Position!$K$3:$K$20,Trades!D131,Position!$N$3:$N$20)</f>
        <v>0.5</v>
      </c>
      <c r="G131" s="92" t="n">
        <f aca="false">(F131-C131)*B131</f>
        <v>0</v>
      </c>
      <c r="H131" s="93" t="str">
        <f aca="false">D131&amp;E131</f>
        <v>giantsbuss</v>
      </c>
      <c r="I131" s="93" t="n">
        <f aca="false">B131*C131</f>
        <v>0</v>
      </c>
      <c r="J131" s="92" t="n">
        <f aca="false">(30-C131)*B131</f>
        <v>0</v>
      </c>
    </row>
    <row r="132" customFormat="false" ht="12.75" hidden="false" customHeight="false" outlineLevel="0" collapsed="false">
      <c r="A132" s="88" t="n">
        <v>37141</v>
      </c>
      <c r="B132" s="75" t="n">
        <v>0</v>
      </c>
      <c r="C132" s="89" t="n">
        <v>0</v>
      </c>
      <c r="D132" s="90" t="s">
        <v>73</v>
      </c>
      <c r="E132" s="75" t="s">
        <v>97</v>
      </c>
      <c r="F132" s="91" t="n">
        <f aca="false">SUMIF(Position!$B$3:$B$21,Trades!D132,Position!$E$3:$E$21)+SUMIF(Position!$K$3:$K$20,Trades!D132,Position!$N$3:$N$20)</f>
        <v>0.5</v>
      </c>
      <c r="G132" s="92" t="n">
        <f aca="false">(F132-C132)*B132</f>
        <v>0</v>
      </c>
      <c r="H132" s="93" t="str">
        <f aca="false">D132&amp;E132</f>
        <v>giantsbuss</v>
      </c>
      <c r="I132" s="93" t="n">
        <f aca="false">B132*C132</f>
        <v>0</v>
      </c>
      <c r="J132" s="92" t="n">
        <f aca="false">(30-C132)*B132</f>
        <v>0</v>
      </c>
    </row>
    <row r="133" customFormat="false" ht="12.75" hidden="false" customHeight="false" outlineLevel="0" collapsed="false">
      <c r="A133" s="88" t="n">
        <v>37141</v>
      </c>
      <c r="B133" s="75" t="n">
        <v>0</v>
      </c>
      <c r="C133" s="89" t="n">
        <v>0</v>
      </c>
      <c r="D133" s="90" t="s">
        <v>73</v>
      </c>
      <c r="E133" s="75" t="s">
        <v>97</v>
      </c>
      <c r="F133" s="91" t="n">
        <f aca="false">SUMIF(Position!$B$3:$B$21,Trades!D133,Position!$E$3:$E$21)+SUMIF(Position!$K$3:$K$20,Trades!D133,Position!$N$3:$N$20)</f>
        <v>0.5</v>
      </c>
      <c r="G133" s="92" t="n">
        <f aca="false">(F133-C133)*B133</f>
        <v>0</v>
      </c>
      <c r="H133" s="93" t="str">
        <f aca="false">D133&amp;E133</f>
        <v>giantsbuss</v>
      </c>
      <c r="I133" s="93" t="n">
        <f aca="false">B133*C133</f>
        <v>0</v>
      </c>
      <c r="J133" s="92" t="n">
        <f aca="false">(30-C133)*B133</f>
        <v>0</v>
      </c>
    </row>
    <row r="134" customFormat="false" ht="12.75" hidden="false" customHeight="false" outlineLevel="0" collapsed="false">
      <c r="A134" s="88" t="n">
        <v>37141</v>
      </c>
      <c r="B134" s="75" t="n">
        <v>0</v>
      </c>
      <c r="C134" s="89" t="n">
        <v>0</v>
      </c>
      <c r="D134" s="90" t="s">
        <v>73</v>
      </c>
      <c r="E134" s="75" t="s">
        <v>97</v>
      </c>
      <c r="F134" s="91" t="n">
        <f aca="false">SUMIF(Position!$B$3:$B$21,Trades!D134,Position!$E$3:$E$21)+SUMIF(Position!$K$3:$K$20,Trades!D134,Position!$N$3:$N$20)</f>
        <v>0.5</v>
      </c>
      <c r="G134" s="92" t="n">
        <f aca="false">(F134-C134)*B134</f>
        <v>0</v>
      </c>
      <c r="H134" s="93" t="str">
        <f aca="false">D134&amp;E134</f>
        <v>giantsbuss</v>
      </c>
      <c r="I134" s="93" t="n">
        <f aca="false">B134*C134</f>
        <v>0</v>
      </c>
      <c r="J134" s="92" t="n">
        <f aca="false">(30-C134)*B134</f>
        <v>0</v>
      </c>
    </row>
    <row r="135" customFormat="false" ht="12.75" hidden="false" customHeight="false" outlineLevel="0" collapsed="false">
      <c r="A135" s="88" t="n">
        <v>37141</v>
      </c>
      <c r="B135" s="75" t="n">
        <v>0</v>
      </c>
      <c r="C135" s="89" t="n">
        <v>0</v>
      </c>
      <c r="D135" s="90" t="s">
        <v>73</v>
      </c>
      <c r="E135" s="75" t="s">
        <v>97</v>
      </c>
      <c r="F135" s="91" t="n">
        <f aca="false">SUMIF(Position!$B$3:$B$21,Trades!D135,Position!$E$3:$E$21)+SUMIF(Position!$K$3:$K$20,Trades!D135,Position!$N$3:$N$20)</f>
        <v>0.5</v>
      </c>
      <c r="G135" s="92" t="n">
        <f aca="false">(F135-C135)*B135</f>
        <v>0</v>
      </c>
      <c r="H135" s="93" t="str">
        <f aca="false">D135&amp;E135</f>
        <v>giantsbuss</v>
      </c>
      <c r="I135" s="93" t="n">
        <f aca="false">B135*C135</f>
        <v>0</v>
      </c>
      <c r="J135" s="92" t="n">
        <f aca="false">(30-C135)*B135</f>
        <v>0</v>
      </c>
    </row>
    <row r="136" customFormat="false" ht="12.75" hidden="false" customHeight="false" outlineLevel="0" collapsed="false">
      <c r="A136" s="88" t="n">
        <v>37141</v>
      </c>
      <c r="B136" s="75" t="n">
        <v>0</v>
      </c>
      <c r="C136" s="89" t="n">
        <v>0</v>
      </c>
      <c r="D136" s="90" t="s">
        <v>73</v>
      </c>
      <c r="E136" s="75" t="s">
        <v>97</v>
      </c>
      <c r="F136" s="91" t="n">
        <f aca="false">SUMIF(Position!$B$3:$B$21,Trades!D136,Position!$E$3:$E$21)+SUMIF(Position!$K$3:$K$20,Trades!D136,Position!$N$3:$N$20)</f>
        <v>0.5</v>
      </c>
      <c r="G136" s="92" t="n">
        <f aca="false">(F136-C136)*B136</f>
        <v>0</v>
      </c>
      <c r="H136" s="93" t="str">
        <f aca="false">D136&amp;E136</f>
        <v>giantsbuss</v>
      </c>
      <c r="I136" s="93" t="n">
        <f aca="false">B136*C136</f>
        <v>0</v>
      </c>
      <c r="J136" s="92" t="n">
        <f aca="false">(30-C136)*B136</f>
        <v>0</v>
      </c>
    </row>
    <row r="137" customFormat="false" ht="12.75" hidden="false" customHeight="false" outlineLevel="0" collapsed="false">
      <c r="A137" s="88" t="n">
        <v>37141</v>
      </c>
      <c r="B137" s="75" t="n">
        <v>0</v>
      </c>
      <c r="C137" s="89" t="n">
        <v>0</v>
      </c>
      <c r="D137" s="90" t="s">
        <v>73</v>
      </c>
      <c r="E137" s="75" t="s">
        <v>97</v>
      </c>
      <c r="F137" s="91" t="n">
        <f aca="false">SUMIF(Position!$B$3:$B$21,Trades!D137,Position!$E$3:$E$21)+SUMIF(Position!$K$3:$K$20,Trades!D137,Position!$N$3:$N$20)</f>
        <v>0.5</v>
      </c>
      <c r="G137" s="92" t="n">
        <f aca="false">(F137-C137)*B137</f>
        <v>0</v>
      </c>
      <c r="H137" s="93" t="str">
        <f aca="false">D137&amp;E137</f>
        <v>giantsbuss</v>
      </c>
      <c r="I137" s="93" t="n">
        <f aca="false">B137*C137</f>
        <v>0</v>
      </c>
      <c r="J137" s="92" t="n">
        <f aca="false">(30-C137)*B137</f>
        <v>0</v>
      </c>
    </row>
    <row r="138" customFormat="false" ht="12.75" hidden="false" customHeight="false" outlineLevel="0" collapsed="false">
      <c r="A138" s="88" t="n">
        <v>37141</v>
      </c>
      <c r="B138" s="75" t="n">
        <v>0</v>
      </c>
      <c r="C138" s="89" t="n">
        <v>0</v>
      </c>
      <c r="D138" s="90" t="s">
        <v>73</v>
      </c>
      <c r="E138" s="75" t="s">
        <v>97</v>
      </c>
      <c r="F138" s="91" t="n">
        <f aca="false">SUMIF(Position!$B$3:$B$21,Trades!D138,Position!$E$3:$E$21)+SUMIF(Position!$K$3:$K$20,Trades!D138,Position!$N$3:$N$20)</f>
        <v>0.5</v>
      </c>
      <c r="G138" s="92" t="n">
        <f aca="false">(F138-C138)*B138</f>
        <v>0</v>
      </c>
      <c r="H138" s="93" t="str">
        <f aca="false">D138&amp;E138</f>
        <v>giantsbuss</v>
      </c>
      <c r="I138" s="93" t="n">
        <f aca="false">B138*C138</f>
        <v>0</v>
      </c>
      <c r="J138" s="92" t="n">
        <f aca="false">(30-C138)*B138</f>
        <v>0</v>
      </c>
    </row>
    <row r="139" customFormat="false" ht="12.75" hidden="false" customHeight="false" outlineLevel="0" collapsed="false">
      <c r="A139" s="88" t="n">
        <v>37141</v>
      </c>
      <c r="B139" s="75" t="n">
        <v>0</v>
      </c>
      <c r="C139" s="89" t="n">
        <v>0</v>
      </c>
      <c r="D139" s="90" t="s">
        <v>73</v>
      </c>
      <c r="E139" s="75" t="s">
        <v>97</v>
      </c>
      <c r="F139" s="91" t="n">
        <f aca="false">SUMIF(Position!$B$3:$B$21,Trades!D139,Position!$E$3:$E$21)+SUMIF(Position!$K$3:$K$20,Trades!D139,Position!$N$3:$N$20)</f>
        <v>0.5</v>
      </c>
      <c r="G139" s="92" t="n">
        <f aca="false">(F139-C139)*B139</f>
        <v>0</v>
      </c>
      <c r="H139" s="93" t="str">
        <f aca="false">D139&amp;E139</f>
        <v>giantsbuss</v>
      </c>
      <c r="I139" s="93" t="n">
        <f aca="false">B139*C139</f>
        <v>0</v>
      </c>
      <c r="J139" s="92" t="n">
        <f aca="false">(30-C139)*B139</f>
        <v>0</v>
      </c>
    </row>
    <row r="140" customFormat="false" ht="12.75" hidden="false" customHeight="false" outlineLevel="0" collapsed="false">
      <c r="A140" s="88" t="n">
        <v>37141</v>
      </c>
      <c r="B140" s="75" t="n">
        <v>0</v>
      </c>
      <c r="C140" s="89" t="n">
        <v>0</v>
      </c>
      <c r="D140" s="90" t="s">
        <v>73</v>
      </c>
      <c r="E140" s="75" t="s">
        <v>97</v>
      </c>
      <c r="F140" s="91" t="n">
        <f aca="false">SUMIF(Position!$B$3:$B$21,Trades!D140,Position!$E$3:$E$21)+SUMIF(Position!$K$3:$K$20,Trades!D140,Position!$N$3:$N$20)</f>
        <v>0.5</v>
      </c>
      <c r="G140" s="92" t="n">
        <f aca="false">(F140-C140)*B140</f>
        <v>0</v>
      </c>
      <c r="H140" s="93" t="str">
        <f aca="false">D140&amp;E140</f>
        <v>giantsbuss</v>
      </c>
      <c r="I140" s="93" t="n">
        <f aca="false">B140*C140</f>
        <v>0</v>
      </c>
      <c r="J140" s="92" t="n">
        <f aca="false">(30-C140)*B140</f>
        <v>0</v>
      </c>
    </row>
    <row r="141" customFormat="false" ht="12.75" hidden="false" customHeight="false" outlineLevel="0" collapsed="false">
      <c r="A141" s="88" t="n">
        <v>37141</v>
      </c>
      <c r="B141" s="75" t="n">
        <v>0</v>
      </c>
      <c r="C141" s="89" t="n">
        <v>0</v>
      </c>
      <c r="D141" s="90" t="s">
        <v>73</v>
      </c>
      <c r="E141" s="75" t="s">
        <v>97</v>
      </c>
      <c r="F141" s="91" t="n">
        <f aca="false">SUMIF(Position!$B$3:$B$21,Trades!D141,Position!$E$3:$E$21)+SUMIF(Position!$K$3:$K$20,Trades!D141,Position!$N$3:$N$20)</f>
        <v>0.5</v>
      </c>
      <c r="G141" s="92" t="n">
        <f aca="false">(F141-C141)*B141</f>
        <v>0</v>
      </c>
      <c r="H141" s="93" t="str">
        <f aca="false">D141&amp;E141</f>
        <v>giantsbuss</v>
      </c>
      <c r="I141" s="93" t="n">
        <f aca="false">B141*C141</f>
        <v>0</v>
      </c>
      <c r="J141" s="92" t="n">
        <f aca="false">(30-C141)*B141</f>
        <v>0</v>
      </c>
    </row>
    <row r="142" customFormat="false" ht="12.75" hidden="false" customHeight="false" outlineLevel="0" collapsed="false">
      <c r="A142" s="88" t="n">
        <v>37141</v>
      </c>
      <c r="B142" s="75" t="n">
        <v>0</v>
      </c>
      <c r="C142" s="89" t="n">
        <v>0</v>
      </c>
      <c r="D142" s="90" t="s">
        <v>73</v>
      </c>
      <c r="E142" s="75" t="s">
        <v>97</v>
      </c>
      <c r="F142" s="91" t="n">
        <f aca="false">SUMIF(Position!$B$3:$B$21,Trades!D142,Position!$E$3:$E$21)+SUMIF(Position!$K$3:$K$20,Trades!D142,Position!$N$3:$N$20)</f>
        <v>0.5</v>
      </c>
      <c r="G142" s="92" t="n">
        <f aca="false">(F142-C142)*B142</f>
        <v>0</v>
      </c>
      <c r="H142" s="93" t="str">
        <f aca="false">D142&amp;E142</f>
        <v>giantsbuss</v>
      </c>
      <c r="I142" s="93" t="n">
        <f aca="false">B142*C142</f>
        <v>0</v>
      </c>
      <c r="J142" s="92" t="n">
        <f aca="false">(30-C142)*B142</f>
        <v>0</v>
      </c>
    </row>
    <row r="143" customFormat="false" ht="12.75" hidden="false" customHeight="false" outlineLevel="0" collapsed="false">
      <c r="A143" s="88" t="n">
        <v>37141</v>
      </c>
      <c r="B143" s="75" t="n">
        <v>0</v>
      </c>
      <c r="C143" s="89" t="n">
        <v>0</v>
      </c>
      <c r="D143" s="90" t="s">
        <v>73</v>
      </c>
      <c r="E143" s="75" t="s">
        <v>97</v>
      </c>
      <c r="F143" s="91" t="n">
        <f aca="false">SUMIF(Position!$B$3:$B$21,Trades!D143,Position!$E$3:$E$21)+SUMIF(Position!$K$3:$K$20,Trades!D143,Position!$N$3:$N$20)</f>
        <v>0.5</v>
      </c>
      <c r="G143" s="92" t="n">
        <f aca="false">(F143-C143)*B143</f>
        <v>0</v>
      </c>
      <c r="H143" s="93" t="str">
        <f aca="false">D143&amp;E143</f>
        <v>giantsbuss</v>
      </c>
      <c r="I143" s="93" t="n">
        <f aca="false">B143*C143</f>
        <v>0</v>
      </c>
      <c r="J143" s="92" t="n">
        <f aca="false">(30-C143)*B143</f>
        <v>0</v>
      </c>
    </row>
    <row r="144" customFormat="false" ht="12.75" hidden="false" customHeight="false" outlineLevel="0" collapsed="false">
      <c r="A144" s="88" t="n">
        <v>37141</v>
      </c>
      <c r="B144" s="75" t="n">
        <v>0</v>
      </c>
      <c r="C144" s="89" t="n">
        <v>0</v>
      </c>
      <c r="D144" s="90" t="s">
        <v>73</v>
      </c>
      <c r="E144" s="75" t="s">
        <v>97</v>
      </c>
      <c r="F144" s="91" t="n">
        <f aca="false">SUMIF(Position!$B$3:$B$21,Trades!D144,Position!$E$3:$E$21)+SUMIF(Position!$K$3:$K$20,Trades!D144,Position!$N$3:$N$20)</f>
        <v>0.5</v>
      </c>
      <c r="G144" s="92" t="n">
        <f aca="false">(F144-C144)*B144</f>
        <v>0</v>
      </c>
      <c r="H144" s="93" t="str">
        <f aca="false">D144&amp;E144</f>
        <v>giantsbuss</v>
      </c>
      <c r="I144" s="93" t="n">
        <f aca="false">B144*C144</f>
        <v>0</v>
      </c>
      <c r="J144" s="92" t="n">
        <f aca="false">(30-C144)*B144</f>
        <v>0</v>
      </c>
    </row>
    <row r="145" customFormat="false" ht="12.75" hidden="false" customHeight="false" outlineLevel="0" collapsed="false">
      <c r="A145" s="88" t="n">
        <v>37141</v>
      </c>
      <c r="B145" s="75" t="n">
        <v>0</v>
      </c>
      <c r="C145" s="89" t="n">
        <v>0</v>
      </c>
      <c r="D145" s="90" t="s">
        <v>73</v>
      </c>
      <c r="E145" s="75" t="s">
        <v>97</v>
      </c>
      <c r="F145" s="91" t="n">
        <f aca="false">SUMIF(Position!$B$3:$B$21,Trades!D145,Position!$E$3:$E$21)+SUMIF(Position!$K$3:$K$20,Trades!D145,Position!$N$3:$N$20)</f>
        <v>0.5</v>
      </c>
      <c r="G145" s="92" t="n">
        <f aca="false">(F145-C145)*B145</f>
        <v>0</v>
      </c>
      <c r="H145" s="93" t="str">
        <f aca="false">D145&amp;E145</f>
        <v>giantsbuss</v>
      </c>
      <c r="I145" s="93" t="n">
        <f aca="false">B145*C145</f>
        <v>0</v>
      </c>
      <c r="J145" s="92" t="n">
        <f aca="false">(30-C145)*B145</f>
        <v>0</v>
      </c>
    </row>
    <row r="146" customFormat="false" ht="12.75" hidden="false" customHeight="false" outlineLevel="0" collapsed="false">
      <c r="A146" s="88" t="n">
        <v>37141</v>
      </c>
      <c r="B146" s="75" t="n">
        <v>0</v>
      </c>
      <c r="C146" s="89" t="n">
        <v>0</v>
      </c>
      <c r="D146" s="90" t="s">
        <v>73</v>
      </c>
      <c r="E146" s="75" t="s">
        <v>97</v>
      </c>
      <c r="F146" s="91" t="n">
        <f aca="false">SUMIF(Position!$B$3:$B$21,Trades!D146,Position!$E$3:$E$21)+SUMIF(Position!$K$3:$K$20,Trades!D146,Position!$N$3:$N$20)</f>
        <v>0.5</v>
      </c>
      <c r="G146" s="92" t="n">
        <f aca="false">(F146-C146)*B146</f>
        <v>0</v>
      </c>
      <c r="H146" s="93" t="str">
        <f aca="false">D146&amp;E146</f>
        <v>giantsbuss</v>
      </c>
      <c r="I146" s="93" t="n">
        <f aca="false">B146*C146</f>
        <v>0</v>
      </c>
      <c r="J146" s="92" t="n">
        <f aca="false">(30-C146)*B146</f>
        <v>0</v>
      </c>
    </row>
    <row r="147" customFormat="false" ht="12.75" hidden="false" customHeight="false" outlineLevel="0" collapsed="false">
      <c r="A147" s="88" t="n">
        <v>37141</v>
      </c>
      <c r="B147" s="75" t="n">
        <v>0</v>
      </c>
      <c r="C147" s="89" t="n">
        <v>0</v>
      </c>
      <c r="D147" s="90" t="s">
        <v>73</v>
      </c>
      <c r="E147" s="75" t="s">
        <v>97</v>
      </c>
      <c r="F147" s="91" t="n">
        <f aca="false">SUMIF(Position!$B$3:$B$21,Trades!D147,Position!$E$3:$E$21)+SUMIF(Position!$K$3:$K$20,Trades!D147,Position!$N$3:$N$20)</f>
        <v>0.5</v>
      </c>
      <c r="G147" s="92" t="n">
        <f aca="false">(F147-C147)*B147</f>
        <v>0</v>
      </c>
      <c r="H147" s="93" t="str">
        <f aca="false">D147&amp;E147</f>
        <v>giantsbuss</v>
      </c>
      <c r="I147" s="93" t="n">
        <f aca="false">B147*C147</f>
        <v>0</v>
      </c>
      <c r="J147" s="92" t="n">
        <f aca="false">(30-C147)*B147</f>
        <v>0</v>
      </c>
    </row>
    <row r="148" customFormat="false" ht="12.75" hidden="false" customHeight="false" outlineLevel="0" collapsed="false">
      <c r="A148" s="88" t="n">
        <v>37141</v>
      </c>
      <c r="B148" s="75" t="n">
        <v>0</v>
      </c>
      <c r="C148" s="89" t="n">
        <v>0</v>
      </c>
      <c r="D148" s="90" t="s">
        <v>73</v>
      </c>
      <c r="E148" s="75" t="s">
        <v>97</v>
      </c>
      <c r="F148" s="91" t="n">
        <f aca="false">SUMIF(Position!$B$3:$B$21,Trades!D148,Position!$E$3:$E$21)+SUMIF(Position!$K$3:$K$20,Trades!D148,Position!$N$3:$N$20)</f>
        <v>0.5</v>
      </c>
      <c r="G148" s="92" t="n">
        <f aca="false">(F148-C148)*B148</f>
        <v>0</v>
      </c>
      <c r="H148" s="93" t="str">
        <f aca="false">D148&amp;E148</f>
        <v>giantsbuss</v>
      </c>
      <c r="I148" s="93" t="n">
        <f aca="false">B148*C148</f>
        <v>0</v>
      </c>
      <c r="J148" s="92" t="n">
        <f aca="false">(30-C148)*B148</f>
        <v>0</v>
      </c>
    </row>
    <row r="149" customFormat="false" ht="12.75" hidden="false" customHeight="false" outlineLevel="0" collapsed="false">
      <c r="A149" s="88" t="n">
        <v>37141</v>
      </c>
      <c r="B149" s="75" t="n">
        <v>0</v>
      </c>
      <c r="C149" s="89" t="n">
        <v>0</v>
      </c>
      <c r="D149" s="90" t="s">
        <v>73</v>
      </c>
      <c r="E149" s="75" t="s">
        <v>97</v>
      </c>
      <c r="F149" s="91" t="n">
        <f aca="false">SUMIF(Position!$B$3:$B$21,Trades!D149,Position!$E$3:$E$21)+SUMIF(Position!$K$3:$K$20,Trades!D149,Position!$N$3:$N$20)</f>
        <v>0.5</v>
      </c>
      <c r="G149" s="92" t="n">
        <f aca="false">(F149-C149)*B149</f>
        <v>0</v>
      </c>
      <c r="H149" s="93" t="str">
        <f aca="false">D149&amp;E149</f>
        <v>giantsbuss</v>
      </c>
      <c r="I149" s="93" t="n">
        <f aca="false">B149*C149</f>
        <v>0</v>
      </c>
      <c r="J149" s="92" t="n">
        <f aca="false">(30-C149)*B149</f>
        <v>0</v>
      </c>
    </row>
    <row r="150" customFormat="false" ht="12.75" hidden="false" customHeight="false" outlineLevel="0" collapsed="false">
      <c r="A150" s="88" t="n">
        <v>37141</v>
      </c>
      <c r="B150" s="75" t="n">
        <v>0</v>
      </c>
      <c r="C150" s="89" t="n">
        <v>0</v>
      </c>
      <c r="D150" s="90" t="s">
        <v>73</v>
      </c>
      <c r="E150" s="75" t="s">
        <v>97</v>
      </c>
      <c r="F150" s="91" t="n">
        <f aca="false">SUMIF(Position!$B$3:$B$21,Trades!D150,Position!$E$3:$E$21)+SUMIF(Position!$K$3:$K$20,Trades!D150,Position!$N$3:$N$20)</f>
        <v>0.5</v>
      </c>
      <c r="G150" s="92" t="n">
        <f aca="false">(F150-C150)*B150</f>
        <v>0</v>
      </c>
      <c r="H150" s="93" t="str">
        <f aca="false">D150&amp;E150</f>
        <v>giantsbuss</v>
      </c>
      <c r="I150" s="93" t="n">
        <f aca="false">B150*C150</f>
        <v>0</v>
      </c>
      <c r="J150" s="92" t="n">
        <f aca="false">(30-C150)*B150</f>
        <v>0</v>
      </c>
    </row>
    <row r="151" customFormat="false" ht="12.75" hidden="false" customHeight="false" outlineLevel="0" collapsed="false">
      <c r="A151" s="88" t="n">
        <v>37141</v>
      </c>
      <c r="B151" s="75" t="n">
        <v>0</v>
      </c>
      <c r="C151" s="89" t="n">
        <v>0</v>
      </c>
      <c r="D151" s="90" t="s">
        <v>73</v>
      </c>
      <c r="E151" s="75" t="s">
        <v>97</v>
      </c>
      <c r="F151" s="91" t="n">
        <f aca="false">SUMIF(Position!$B$3:$B$21,Trades!D151,Position!$E$3:$E$21)+SUMIF(Position!$K$3:$K$20,Trades!D151,Position!$N$3:$N$20)</f>
        <v>0.5</v>
      </c>
      <c r="G151" s="92" t="n">
        <f aca="false">(F151-C151)*B151</f>
        <v>0</v>
      </c>
      <c r="H151" s="93" t="str">
        <f aca="false">D151&amp;E151</f>
        <v>giantsbuss</v>
      </c>
      <c r="I151" s="93" t="n">
        <f aca="false">B151*C151</f>
        <v>0</v>
      </c>
      <c r="J151" s="92" t="n">
        <f aca="false">(30-C151)*B151</f>
        <v>0</v>
      </c>
    </row>
    <row r="152" customFormat="false" ht="12.75" hidden="false" customHeight="false" outlineLevel="0" collapsed="false">
      <c r="A152" s="88" t="n">
        <v>37141</v>
      </c>
      <c r="B152" s="75" t="n">
        <v>0</v>
      </c>
      <c r="C152" s="89" t="n">
        <v>0</v>
      </c>
      <c r="D152" s="90" t="s">
        <v>73</v>
      </c>
      <c r="E152" s="75" t="s">
        <v>97</v>
      </c>
      <c r="F152" s="91" t="n">
        <f aca="false">SUMIF(Position!$B$3:$B$21,Trades!D152,Position!$E$3:$E$21)+SUMIF(Position!$K$3:$K$20,Trades!D152,Position!$N$3:$N$20)</f>
        <v>0.5</v>
      </c>
      <c r="G152" s="92" t="n">
        <f aca="false">(F152-C152)*B152</f>
        <v>0</v>
      </c>
      <c r="H152" s="93" t="str">
        <f aca="false">D152&amp;E152</f>
        <v>giantsbuss</v>
      </c>
      <c r="I152" s="93" t="n">
        <f aca="false">B152*C152</f>
        <v>0</v>
      </c>
      <c r="J152" s="92" t="n">
        <f aca="false">(30-C152)*B152</f>
        <v>0</v>
      </c>
    </row>
    <row r="153" customFormat="false" ht="12.75" hidden="false" customHeight="false" outlineLevel="0" collapsed="false">
      <c r="A153" s="88" t="n">
        <v>37141</v>
      </c>
      <c r="B153" s="75" t="n">
        <v>0</v>
      </c>
      <c r="C153" s="89" t="n">
        <v>0</v>
      </c>
      <c r="D153" s="90" t="s">
        <v>73</v>
      </c>
      <c r="E153" s="75" t="s">
        <v>97</v>
      </c>
      <c r="F153" s="91" t="n">
        <f aca="false">SUMIF(Position!$B$3:$B$21,Trades!D153,Position!$E$3:$E$21)+SUMIF(Position!$K$3:$K$20,Trades!D153,Position!$N$3:$N$20)</f>
        <v>0.5</v>
      </c>
      <c r="G153" s="92" t="n">
        <f aca="false">(F153-C153)*B153</f>
        <v>0</v>
      </c>
      <c r="H153" s="93" t="str">
        <f aca="false">D153&amp;E153</f>
        <v>giantsbuss</v>
      </c>
      <c r="I153" s="93" t="n">
        <f aca="false">B153*C153</f>
        <v>0</v>
      </c>
      <c r="J153" s="92" t="n">
        <f aca="false">(30-C153)*B153</f>
        <v>0</v>
      </c>
    </row>
    <row r="154" customFormat="false" ht="12.75" hidden="false" customHeight="false" outlineLevel="0" collapsed="false">
      <c r="A154" s="88" t="n">
        <v>37141</v>
      </c>
      <c r="B154" s="75" t="n">
        <v>0</v>
      </c>
      <c r="C154" s="89" t="n">
        <v>0</v>
      </c>
      <c r="D154" s="90" t="s">
        <v>73</v>
      </c>
      <c r="E154" s="75" t="s">
        <v>97</v>
      </c>
      <c r="F154" s="91" t="n">
        <f aca="false">SUMIF(Position!$B$3:$B$21,Trades!D154,Position!$E$3:$E$21)+SUMIF(Position!$K$3:$K$20,Trades!D154,Position!$N$3:$N$20)</f>
        <v>0.5</v>
      </c>
      <c r="G154" s="92" t="n">
        <f aca="false">(F154-C154)*B154</f>
        <v>0</v>
      </c>
      <c r="H154" s="93" t="str">
        <f aca="false">D154&amp;E154</f>
        <v>giantsbuss</v>
      </c>
      <c r="I154" s="93" t="n">
        <f aca="false">B154*C154</f>
        <v>0</v>
      </c>
      <c r="J154" s="92" t="n">
        <f aca="false">(30-C154)*B154</f>
        <v>0</v>
      </c>
    </row>
    <row r="155" customFormat="false" ht="12.75" hidden="false" customHeight="false" outlineLevel="0" collapsed="false">
      <c r="A155" s="88" t="n">
        <v>37141</v>
      </c>
      <c r="B155" s="75" t="n">
        <v>0</v>
      </c>
      <c r="C155" s="89" t="n">
        <v>0</v>
      </c>
      <c r="D155" s="90" t="s">
        <v>73</v>
      </c>
      <c r="E155" s="75" t="s">
        <v>97</v>
      </c>
      <c r="F155" s="91" t="n">
        <f aca="false">SUMIF(Position!$B$3:$B$21,Trades!D155,Position!$E$3:$E$21)+SUMIF(Position!$K$3:$K$20,Trades!D155,Position!$N$3:$N$20)</f>
        <v>0.5</v>
      </c>
      <c r="G155" s="92" t="n">
        <f aca="false">(F155-C155)*B155</f>
        <v>0</v>
      </c>
      <c r="H155" s="93" t="str">
        <f aca="false">D155&amp;E155</f>
        <v>giantsbuss</v>
      </c>
      <c r="I155" s="93" t="n">
        <f aca="false">B155*C155</f>
        <v>0</v>
      </c>
      <c r="J155" s="92" t="n">
        <f aca="false">(30-C155)*B155</f>
        <v>0</v>
      </c>
    </row>
    <row r="156" customFormat="false" ht="12.75" hidden="false" customHeight="false" outlineLevel="0" collapsed="false">
      <c r="A156" s="88" t="n">
        <v>37141</v>
      </c>
      <c r="B156" s="75" t="n">
        <v>0</v>
      </c>
      <c r="C156" s="89" t="n">
        <v>0</v>
      </c>
      <c r="D156" s="90" t="s">
        <v>73</v>
      </c>
      <c r="E156" s="75" t="s">
        <v>97</v>
      </c>
      <c r="F156" s="91" t="n">
        <f aca="false">SUMIF(Position!$B$3:$B$21,Trades!D156,Position!$E$3:$E$21)+SUMIF(Position!$K$3:$K$20,Trades!D156,Position!$N$3:$N$20)</f>
        <v>0.5</v>
      </c>
      <c r="G156" s="92" t="n">
        <f aca="false">(F156-C156)*B156</f>
        <v>0</v>
      </c>
      <c r="H156" s="93" t="str">
        <f aca="false">D156&amp;E156</f>
        <v>giantsbuss</v>
      </c>
      <c r="I156" s="93" t="n">
        <f aca="false">B156*C156</f>
        <v>0</v>
      </c>
      <c r="J156" s="92" t="n">
        <f aca="false">(30-C156)*B156</f>
        <v>0</v>
      </c>
    </row>
    <row r="157" customFormat="false" ht="12.75" hidden="false" customHeight="false" outlineLevel="0" collapsed="false">
      <c r="A157" s="88" t="n">
        <v>37141</v>
      </c>
      <c r="B157" s="75" t="n">
        <v>0</v>
      </c>
      <c r="C157" s="89" t="n">
        <v>0</v>
      </c>
      <c r="D157" s="90" t="s">
        <v>73</v>
      </c>
      <c r="E157" s="75" t="s">
        <v>97</v>
      </c>
      <c r="F157" s="91" t="n">
        <f aca="false">SUMIF(Position!$B$3:$B$21,Trades!D157,Position!$E$3:$E$21)+SUMIF(Position!$K$3:$K$20,Trades!D157,Position!$N$3:$N$20)</f>
        <v>0.5</v>
      </c>
      <c r="G157" s="92" t="n">
        <f aca="false">(F157-C157)*B157</f>
        <v>0</v>
      </c>
      <c r="H157" s="93" t="str">
        <f aca="false">D157&amp;E157</f>
        <v>giantsbuss</v>
      </c>
      <c r="I157" s="93" t="n">
        <f aca="false">B157*C157</f>
        <v>0</v>
      </c>
      <c r="J157" s="92" t="n">
        <f aca="false">(30-C157)*B157</f>
        <v>0</v>
      </c>
    </row>
    <row r="158" customFormat="false" ht="12.75" hidden="false" customHeight="false" outlineLevel="0" collapsed="false">
      <c r="A158" s="88" t="n">
        <v>37141</v>
      </c>
      <c r="B158" s="75" t="n">
        <v>0</v>
      </c>
      <c r="C158" s="89" t="n">
        <v>0</v>
      </c>
      <c r="D158" s="90" t="s">
        <v>73</v>
      </c>
      <c r="E158" s="75" t="s">
        <v>97</v>
      </c>
      <c r="F158" s="91" t="n">
        <f aca="false">SUMIF(Position!$B$3:$B$21,Trades!D158,Position!$E$3:$E$21)+SUMIF(Position!$K$3:$K$20,Trades!D158,Position!$N$3:$N$20)</f>
        <v>0.5</v>
      </c>
      <c r="G158" s="92" t="n">
        <f aca="false">(F158-C158)*B158</f>
        <v>0</v>
      </c>
      <c r="H158" s="93" t="str">
        <f aca="false">D158&amp;E158</f>
        <v>giantsbuss</v>
      </c>
      <c r="I158" s="93" t="n">
        <f aca="false">B158*C158</f>
        <v>0</v>
      </c>
      <c r="J158" s="92" t="n">
        <f aca="false">(30-C158)*B158</f>
        <v>0</v>
      </c>
    </row>
    <row r="159" customFormat="false" ht="12.75" hidden="false" customHeight="false" outlineLevel="0" collapsed="false">
      <c r="A159" s="88" t="n">
        <v>37141</v>
      </c>
      <c r="B159" s="75" t="n">
        <v>0</v>
      </c>
      <c r="C159" s="89" t="n">
        <v>0</v>
      </c>
      <c r="D159" s="90" t="s">
        <v>73</v>
      </c>
      <c r="E159" s="75" t="s">
        <v>97</v>
      </c>
      <c r="F159" s="91" t="n">
        <f aca="false">SUMIF(Position!$B$3:$B$21,Trades!D159,Position!$E$3:$E$21)+SUMIF(Position!$K$3:$K$20,Trades!D159,Position!$N$3:$N$20)</f>
        <v>0.5</v>
      </c>
      <c r="G159" s="92" t="n">
        <f aca="false">(F159-C159)*B159</f>
        <v>0</v>
      </c>
      <c r="H159" s="93" t="str">
        <f aca="false">D159&amp;E159</f>
        <v>giantsbuss</v>
      </c>
      <c r="I159" s="93" t="n">
        <f aca="false">B159*C159</f>
        <v>0</v>
      </c>
      <c r="J159" s="92" t="n">
        <f aca="false">(30-C159)*B159</f>
        <v>0</v>
      </c>
    </row>
    <row r="160" customFormat="false" ht="12.75" hidden="false" customHeight="false" outlineLevel="0" collapsed="false">
      <c r="A160" s="88" t="n">
        <v>37141</v>
      </c>
      <c r="B160" s="75" t="n">
        <v>0</v>
      </c>
      <c r="C160" s="89" t="n">
        <v>0</v>
      </c>
      <c r="D160" s="90" t="s">
        <v>73</v>
      </c>
      <c r="E160" s="75" t="s">
        <v>97</v>
      </c>
      <c r="F160" s="91" t="n">
        <f aca="false">SUMIF(Position!$B$3:$B$21,Trades!D160,Position!$E$3:$E$21)+SUMIF(Position!$K$3:$K$20,Trades!D160,Position!$N$3:$N$20)</f>
        <v>0.5</v>
      </c>
      <c r="G160" s="92" t="n">
        <f aca="false">(F160-C160)*B160</f>
        <v>0</v>
      </c>
      <c r="H160" s="93" t="str">
        <f aca="false">D160&amp;E160</f>
        <v>giantsbuss</v>
      </c>
      <c r="I160" s="93" t="n">
        <f aca="false">B160*C160</f>
        <v>0</v>
      </c>
      <c r="J160" s="92" t="n">
        <f aca="false">(30-C160)*B160</f>
        <v>0</v>
      </c>
    </row>
    <row r="161" customFormat="false" ht="12.75" hidden="false" customHeight="false" outlineLevel="0" collapsed="false">
      <c r="A161" s="88" t="n">
        <v>37141</v>
      </c>
      <c r="B161" s="75" t="n">
        <v>0</v>
      </c>
      <c r="C161" s="89" t="n">
        <v>0</v>
      </c>
      <c r="D161" s="90" t="s">
        <v>73</v>
      </c>
      <c r="E161" s="75" t="s">
        <v>97</v>
      </c>
      <c r="F161" s="91" t="n">
        <f aca="false">SUMIF(Position!$B$3:$B$21,Trades!D161,Position!$E$3:$E$21)+SUMIF(Position!$K$3:$K$20,Trades!D161,Position!$N$3:$N$20)</f>
        <v>0.5</v>
      </c>
      <c r="G161" s="92" t="n">
        <f aca="false">(F161-C161)*B161</f>
        <v>0</v>
      </c>
      <c r="H161" s="93" t="str">
        <f aca="false">D161&amp;E161</f>
        <v>giantsbuss</v>
      </c>
      <c r="I161" s="93" t="n">
        <f aca="false">B161*C161</f>
        <v>0</v>
      </c>
      <c r="J161" s="92" t="n">
        <f aca="false">(30-C161)*B161</f>
        <v>0</v>
      </c>
    </row>
    <row r="162" customFormat="false" ht="12.75" hidden="false" customHeight="false" outlineLevel="0" collapsed="false">
      <c r="A162" s="88" t="n">
        <v>37141</v>
      </c>
      <c r="B162" s="75" t="n">
        <v>0</v>
      </c>
      <c r="C162" s="89" t="n">
        <v>0</v>
      </c>
      <c r="D162" s="90" t="s">
        <v>73</v>
      </c>
      <c r="E162" s="75" t="s">
        <v>97</v>
      </c>
      <c r="F162" s="91" t="n">
        <f aca="false">SUMIF(Position!$B$3:$B$21,Trades!D162,Position!$E$3:$E$21)+SUMIF(Position!$K$3:$K$20,Trades!D162,Position!$N$3:$N$20)</f>
        <v>0.5</v>
      </c>
      <c r="G162" s="92" t="n">
        <f aca="false">(F162-C162)*B162</f>
        <v>0</v>
      </c>
      <c r="H162" s="93" t="str">
        <f aca="false">D162&amp;E162</f>
        <v>giantsbuss</v>
      </c>
      <c r="I162" s="93" t="n">
        <f aca="false">B162*C162</f>
        <v>0</v>
      </c>
      <c r="J162" s="92" t="n">
        <f aca="false">(30-C162)*B162</f>
        <v>0</v>
      </c>
    </row>
    <row r="163" customFormat="false" ht="12.75" hidden="false" customHeight="false" outlineLevel="0" collapsed="false">
      <c r="A163" s="88" t="n">
        <v>37141</v>
      </c>
      <c r="B163" s="75" t="n">
        <v>0</v>
      </c>
      <c r="C163" s="89" t="n">
        <v>0</v>
      </c>
      <c r="D163" s="90" t="s">
        <v>73</v>
      </c>
      <c r="E163" s="75" t="s">
        <v>97</v>
      </c>
      <c r="F163" s="91" t="n">
        <f aca="false">SUMIF(Position!$B$3:$B$21,Trades!D163,Position!$E$3:$E$21)+SUMIF(Position!$K$3:$K$20,Trades!D163,Position!$N$3:$N$20)</f>
        <v>0.5</v>
      </c>
      <c r="G163" s="92" t="n">
        <f aca="false">(F163-C163)*B163</f>
        <v>0</v>
      </c>
      <c r="H163" s="93" t="str">
        <f aca="false">D163&amp;E163</f>
        <v>giantsbuss</v>
      </c>
      <c r="I163" s="93" t="n">
        <f aca="false">B163*C163</f>
        <v>0</v>
      </c>
      <c r="J163" s="92" t="n">
        <f aca="false">(30-C163)*B163</f>
        <v>0</v>
      </c>
    </row>
    <row r="164" customFormat="false" ht="12.75" hidden="false" customHeight="false" outlineLevel="0" collapsed="false">
      <c r="A164" s="88" t="n">
        <v>37141</v>
      </c>
      <c r="B164" s="75" t="n">
        <v>0</v>
      </c>
      <c r="C164" s="89" t="n">
        <v>0</v>
      </c>
      <c r="D164" s="90" t="s">
        <v>73</v>
      </c>
      <c r="E164" s="75" t="s">
        <v>97</v>
      </c>
      <c r="F164" s="91" t="n">
        <f aca="false">SUMIF(Position!$B$3:$B$21,Trades!D164,Position!$E$3:$E$21)+SUMIF(Position!$K$3:$K$20,Trades!D164,Position!$N$3:$N$20)</f>
        <v>0.5</v>
      </c>
      <c r="G164" s="92" t="n">
        <f aca="false">(F164-C164)*B164</f>
        <v>0</v>
      </c>
      <c r="H164" s="93" t="str">
        <f aca="false">D164&amp;E164</f>
        <v>giantsbuss</v>
      </c>
      <c r="I164" s="93" t="n">
        <f aca="false">B164*C164</f>
        <v>0</v>
      </c>
      <c r="J164" s="92" t="n">
        <f aca="false">(30-C164)*B164</f>
        <v>0</v>
      </c>
    </row>
    <row r="165" customFormat="false" ht="12.75" hidden="false" customHeight="false" outlineLevel="0" collapsed="false">
      <c r="A165" s="88" t="n">
        <v>37141</v>
      </c>
      <c r="B165" s="75" t="n">
        <v>0</v>
      </c>
      <c r="C165" s="89" t="n">
        <v>0</v>
      </c>
      <c r="D165" s="90" t="s">
        <v>73</v>
      </c>
      <c r="E165" s="75" t="s">
        <v>97</v>
      </c>
      <c r="F165" s="91" t="n">
        <f aca="false">SUMIF(Position!$B$3:$B$21,Trades!D165,Position!$E$3:$E$21)+SUMIF(Position!$K$3:$K$20,Trades!D165,Position!$N$3:$N$20)</f>
        <v>0.5</v>
      </c>
      <c r="G165" s="92" t="n">
        <f aca="false">(F165-C165)*B165</f>
        <v>0</v>
      </c>
      <c r="H165" s="93" t="str">
        <f aca="false">D165&amp;E165</f>
        <v>giantsbuss</v>
      </c>
      <c r="I165" s="93" t="n">
        <f aca="false">B165*C165</f>
        <v>0</v>
      </c>
      <c r="J165" s="92" t="n">
        <f aca="false">(30-C165)*B165</f>
        <v>0</v>
      </c>
    </row>
    <row r="166" customFormat="false" ht="12.75" hidden="false" customHeight="false" outlineLevel="0" collapsed="false">
      <c r="A166" s="88" t="n">
        <v>37141</v>
      </c>
      <c r="B166" s="75" t="n">
        <v>0</v>
      </c>
      <c r="C166" s="89" t="n">
        <v>0</v>
      </c>
      <c r="D166" s="90" t="s">
        <v>73</v>
      </c>
      <c r="E166" s="75" t="s">
        <v>97</v>
      </c>
      <c r="F166" s="91" t="n">
        <f aca="false">SUMIF(Position!$B$3:$B$21,Trades!D166,Position!$E$3:$E$21)+SUMIF(Position!$K$3:$K$20,Trades!D166,Position!$N$3:$N$20)</f>
        <v>0.5</v>
      </c>
      <c r="G166" s="92" t="n">
        <f aca="false">(F166-C166)*B166</f>
        <v>0</v>
      </c>
      <c r="H166" s="93" t="str">
        <f aca="false">D166&amp;E166</f>
        <v>giantsbuss</v>
      </c>
      <c r="I166" s="93" t="n">
        <f aca="false">B166*C166</f>
        <v>0</v>
      </c>
      <c r="J166" s="92" t="n">
        <f aca="false">(30-C166)*B166</f>
        <v>0</v>
      </c>
    </row>
    <row r="167" customFormat="false" ht="12.75" hidden="false" customHeight="false" outlineLevel="0" collapsed="false">
      <c r="A167" s="88" t="n">
        <v>37141</v>
      </c>
      <c r="B167" s="75" t="n">
        <v>0</v>
      </c>
      <c r="C167" s="89" t="n">
        <v>0</v>
      </c>
      <c r="D167" s="90" t="s">
        <v>73</v>
      </c>
      <c r="E167" s="75" t="s">
        <v>97</v>
      </c>
      <c r="F167" s="91" t="n">
        <f aca="false">SUMIF(Position!$B$3:$B$21,Trades!D167,Position!$E$3:$E$21)+SUMIF(Position!$K$3:$K$20,Trades!D167,Position!$N$3:$N$20)</f>
        <v>0.5</v>
      </c>
      <c r="G167" s="92" t="n">
        <f aca="false">(F167-C167)*B167</f>
        <v>0</v>
      </c>
      <c r="H167" s="93" t="str">
        <f aca="false">D167&amp;E167</f>
        <v>giantsbuss</v>
      </c>
      <c r="I167" s="93" t="n">
        <f aca="false">B167*C167</f>
        <v>0</v>
      </c>
      <c r="J167" s="92" t="n">
        <f aca="false">(30-C167)*B167</f>
        <v>0</v>
      </c>
    </row>
    <row r="168" customFormat="false" ht="12.75" hidden="false" customHeight="false" outlineLevel="0" collapsed="false">
      <c r="A168" s="88" t="n">
        <v>37141</v>
      </c>
      <c r="B168" s="75" t="n">
        <v>0</v>
      </c>
      <c r="C168" s="89" t="n">
        <v>0</v>
      </c>
      <c r="D168" s="90" t="s">
        <v>73</v>
      </c>
      <c r="E168" s="75" t="s">
        <v>97</v>
      </c>
      <c r="F168" s="91" t="n">
        <f aca="false">SUMIF(Position!$B$3:$B$21,Trades!D168,Position!$E$3:$E$21)+SUMIF(Position!$K$3:$K$20,Trades!D168,Position!$N$3:$N$20)</f>
        <v>0.5</v>
      </c>
      <c r="G168" s="92" t="n">
        <f aca="false">(F168-C168)*B168</f>
        <v>0</v>
      </c>
      <c r="H168" s="93" t="str">
        <f aca="false">D168&amp;E168</f>
        <v>giantsbuss</v>
      </c>
      <c r="I168" s="93" t="n">
        <f aca="false">B168*C168</f>
        <v>0</v>
      </c>
      <c r="J168" s="92" t="n">
        <f aca="false">(30-C168)*B168</f>
        <v>0</v>
      </c>
    </row>
    <row r="169" customFormat="false" ht="12.75" hidden="false" customHeight="false" outlineLevel="0" collapsed="false">
      <c r="A169" s="88" t="n">
        <v>37141</v>
      </c>
      <c r="B169" s="75" t="n">
        <v>0</v>
      </c>
      <c r="C169" s="89" t="n">
        <v>0</v>
      </c>
      <c r="D169" s="90" t="s">
        <v>73</v>
      </c>
      <c r="E169" s="75" t="s">
        <v>97</v>
      </c>
      <c r="F169" s="91" t="n">
        <f aca="false">SUMIF(Position!$B$3:$B$21,Trades!D169,Position!$E$3:$E$21)+SUMIF(Position!$K$3:$K$20,Trades!D169,Position!$N$3:$N$20)</f>
        <v>0.5</v>
      </c>
      <c r="G169" s="92" t="n">
        <f aca="false">(F169-C169)*B169</f>
        <v>0</v>
      </c>
      <c r="H169" s="93" t="str">
        <f aca="false">D169&amp;E169</f>
        <v>giantsbuss</v>
      </c>
      <c r="I169" s="93" t="n">
        <f aca="false">B169*C169</f>
        <v>0</v>
      </c>
      <c r="J169" s="92" t="n">
        <f aca="false">(30-C169)*B169</f>
        <v>0</v>
      </c>
    </row>
    <row r="170" customFormat="false" ht="12.75" hidden="false" customHeight="false" outlineLevel="0" collapsed="false">
      <c r="A170" s="88" t="n">
        <v>37141</v>
      </c>
      <c r="B170" s="75" t="n">
        <v>0</v>
      </c>
      <c r="C170" s="89" t="n">
        <v>0</v>
      </c>
      <c r="D170" s="90" t="s">
        <v>73</v>
      </c>
      <c r="E170" s="75" t="s">
        <v>97</v>
      </c>
      <c r="F170" s="91" t="n">
        <f aca="false">SUMIF(Position!$B$3:$B$21,Trades!D170,Position!$E$3:$E$21)+SUMIF(Position!$K$3:$K$20,Trades!D170,Position!$N$3:$N$20)</f>
        <v>0.5</v>
      </c>
      <c r="G170" s="92" t="n">
        <f aca="false">(F170-C170)*B170</f>
        <v>0</v>
      </c>
      <c r="H170" s="93" t="str">
        <f aca="false">D170&amp;E170</f>
        <v>giantsbuss</v>
      </c>
      <c r="I170" s="93" t="n">
        <f aca="false">B170*C170</f>
        <v>0</v>
      </c>
      <c r="J170" s="92" t="n">
        <f aca="false">(30-C170)*B170</f>
        <v>0</v>
      </c>
    </row>
    <row r="171" customFormat="false" ht="12.75" hidden="false" customHeight="false" outlineLevel="0" collapsed="false">
      <c r="A171" s="88" t="n">
        <v>37141</v>
      </c>
      <c r="B171" s="75" t="n">
        <v>0</v>
      </c>
      <c r="C171" s="89" t="n">
        <v>0</v>
      </c>
      <c r="D171" s="90" t="s">
        <v>73</v>
      </c>
      <c r="E171" s="75" t="s">
        <v>97</v>
      </c>
      <c r="F171" s="91" t="n">
        <f aca="false">SUMIF(Position!$B$3:$B$21,Trades!D171,Position!$E$3:$E$21)+SUMIF(Position!$K$3:$K$20,Trades!D171,Position!$N$3:$N$20)</f>
        <v>0.5</v>
      </c>
      <c r="G171" s="92" t="n">
        <f aca="false">(F171-C171)*B171</f>
        <v>0</v>
      </c>
      <c r="H171" s="93" t="str">
        <f aca="false">D171&amp;E171</f>
        <v>giantsbuss</v>
      </c>
      <c r="I171" s="93" t="n">
        <f aca="false">B171*C171</f>
        <v>0</v>
      </c>
      <c r="J171" s="92" t="n">
        <f aca="false">(30-C171)*B171</f>
        <v>0</v>
      </c>
    </row>
    <row r="172" customFormat="false" ht="12.75" hidden="false" customHeight="false" outlineLevel="0" collapsed="false">
      <c r="A172" s="88" t="n">
        <v>37141</v>
      </c>
      <c r="B172" s="75" t="n">
        <v>0</v>
      </c>
      <c r="C172" s="89" t="n">
        <v>0</v>
      </c>
      <c r="D172" s="90" t="s">
        <v>73</v>
      </c>
      <c r="E172" s="75" t="s">
        <v>97</v>
      </c>
      <c r="F172" s="91" t="n">
        <f aca="false">SUMIF(Position!$B$3:$B$21,Trades!D172,Position!$E$3:$E$21)+SUMIF(Position!$K$3:$K$20,Trades!D172,Position!$N$3:$N$20)</f>
        <v>0.5</v>
      </c>
      <c r="G172" s="92" t="n">
        <f aca="false">(F172-C172)*B172</f>
        <v>0</v>
      </c>
      <c r="H172" s="93" t="str">
        <f aca="false">D172&amp;E172</f>
        <v>giantsbuss</v>
      </c>
      <c r="I172" s="93" t="n">
        <f aca="false">B172*C172</f>
        <v>0</v>
      </c>
      <c r="J172" s="92" t="n">
        <f aca="false">(30-C172)*B172</f>
        <v>0</v>
      </c>
    </row>
    <row r="173" customFormat="false" ht="12.75" hidden="false" customHeight="false" outlineLevel="0" collapsed="false">
      <c r="A173" s="88" t="n">
        <v>37141</v>
      </c>
      <c r="B173" s="75" t="n">
        <v>0</v>
      </c>
      <c r="C173" s="89" t="n">
        <v>0</v>
      </c>
      <c r="D173" s="90" t="s">
        <v>73</v>
      </c>
      <c r="E173" s="75" t="s">
        <v>97</v>
      </c>
      <c r="F173" s="91" t="n">
        <f aca="false">SUMIF(Position!$B$3:$B$21,Trades!D173,Position!$E$3:$E$21)+SUMIF(Position!$K$3:$K$20,Trades!D173,Position!$N$3:$N$20)</f>
        <v>0.5</v>
      </c>
      <c r="G173" s="92" t="n">
        <f aca="false">(F173-C173)*B173</f>
        <v>0</v>
      </c>
      <c r="H173" s="93" t="str">
        <f aca="false">D173&amp;E173</f>
        <v>giantsbuss</v>
      </c>
      <c r="I173" s="93" t="n">
        <f aca="false">B173*C173</f>
        <v>0</v>
      </c>
      <c r="J173" s="92" t="n">
        <f aca="false">(30-C173)*B173</f>
        <v>0</v>
      </c>
    </row>
    <row r="174" customFormat="false" ht="12.75" hidden="false" customHeight="false" outlineLevel="0" collapsed="false">
      <c r="A174" s="88" t="n">
        <v>37141</v>
      </c>
      <c r="B174" s="75" t="n">
        <v>0</v>
      </c>
      <c r="C174" s="89" t="n">
        <v>0</v>
      </c>
      <c r="D174" s="90" t="s">
        <v>73</v>
      </c>
      <c r="E174" s="75" t="s">
        <v>97</v>
      </c>
      <c r="F174" s="91" t="n">
        <f aca="false">SUMIF(Position!$B$3:$B$21,Trades!D174,Position!$E$3:$E$21)+SUMIF(Position!$K$3:$K$20,Trades!D174,Position!$N$3:$N$20)</f>
        <v>0.5</v>
      </c>
      <c r="G174" s="92" t="n">
        <f aca="false">(F174-C174)*B174</f>
        <v>0</v>
      </c>
      <c r="H174" s="93" t="str">
        <f aca="false">D174&amp;E174</f>
        <v>giantsbuss</v>
      </c>
      <c r="I174" s="93" t="n">
        <f aca="false">B174*C174</f>
        <v>0</v>
      </c>
      <c r="J174" s="92" t="n">
        <f aca="false">(30-C174)*B174</f>
        <v>0</v>
      </c>
    </row>
    <row r="175" customFormat="false" ht="12.75" hidden="false" customHeight="false" outlineLevel="0" collapsed="false">
      <c r="A175" s="88" t="n">
        <v>37141</v>
      </c>
      <c r="B175" s="75" t="n">
        <v>0</v>
      </c>
      <c r="C175" s="89" t="n">
        <v>0</v>
      </c>
      <c r="D175" s="90" t="s">
        <v>73</v>
      </c>
      <c r="E175" s="75" t="s">
        <v>97</v>
      </c>
      <c r="F175" s="91" t="n">
        <f aca="false">SUMIF(Position!$B$3:$B$21,Trades!D175,Position!$E$3:$E$21)+SUMIF(Position!$K$3:$K$20,Trades!D175,Position!$N$3:$N$20)</f>
        <v>0.5</v>
      </c>
      <c r="G175" s="92" t="n">
        <f aca="false">(F175-C175)*B175</f>
        <v>0</v>
      </c>
      <c r="H175" s="93" t="str">
        <f aca="false">D175&amp;E175</f>
        <v>giantsbuss</v>
      </c>
      <c r="I175" s="93" t="n">
        <f aca="false">B175*C175</f>
        <v>0</v>
      </c>
      <c r="J175" s="92" t="n">
        <f aca="false">(30-C175)*B175</f>
        <v>0</v>
      </c>
    </row>
    <row r="176" customFormat="false" ht="12.75" hidden="false" customHeight="false" outlineLevel="0" collapsed="false">
      <c r="A176" s="88" t="n">
        <v>37141</v>
      </c>
      <c r="B176" s="75" t="n">
        <v>0</v>
      </c>
      <c r="C176" s="89" t="n">
        <v>0</v>
      </c>
      <c r="D176" s="90" t="s">
        <v>73</v>
      </c>
      <c r="E176" s="75" t="s">
        <v>97</v>
      </c>
      <c r="F176" s="91" t="n">
        <f aca="false">SUMIF(Position!$B$3:$B$21,Trades!D176,Position!$E$3:$E$21)+SUMIF(Position!$K$3:$K$20,Trades!D176,Position!$N$3:$N$20)</f>
        <v>0.5</v>
      </c>
      <c r="G176" s="92" t="n">
        <f aca="false">(F176-C176)*B176</f>
        <v>0</v>
      </c>
      <c r="H176" s="93" t="str">
        <f aca="false">D176&amp;E176</f>
        <v>giantsbuss</v>
      </c>
      <c r="I176" s="93" t="n">
        <f aca="false">B176*C176</f>
        <v>0</v>
      </c>
      <c r="J176" s="92" t="n">
        <f aca="false">(30-C176)*B176</f>
        <v>0</v>
      </c>
    </row>
    <row r="177" customFormat="false" ht="12.75" hidden="false" customHeight="false" outlineLevel="0" collapsed="false">
      <c r="A177" s="88" t="n">
        <v>37141</v>
      </c>
      <c r="B177" s="75" t="n">
        <v>0</v>
      </c>
      <c r="C177" s="89" t="n">
        <v>0</v>
      </c>
      <c r="D177" s="90" t="s">
        <v>73</v>
      </c>
      <c r="E177" s="75" t="s">
        <v>97</v>
      </c>
      <c r="F177" s="91" t="n">
        <f aca="false">SUMIF(Position!$B$3:$B$21,Trades!D177,Position!$E$3:$E$21)+SUMIF(Position!$K$3:$K$20,Trades!D177,Position!$N$3:$N$20)</f>
        <v>0.5</v>
      </c>
      <c r="G177" s="92" t="n">
        <f aca="false">(F177-C177)*B177</f>
        <v>0</v>
      </c>
      <c r="H177" s="93" t="str">
        <f aca="false">D177&amp;E177</f>
        <v>giantsbuss</v>
      </c>
      <c r="I177" s="93" t="n">
        <f aca="false">B177*C177</f>
        <v>0</v>
      </c>
      <c r="J177" s="92" t="n">
        <f aca="false">(30-C177)*B177</f>
        <v>0</v>
      </c>
    </row>
    <row r="178" customFormat="false" ht="12.75" hidden="false" customHeight="false" outlineLevel="0" collapsed="false">
      <c r="A178" s="88" t="n">
        <v>37141</v>
      </c>
      <c r="B178" s="75" t="n">
        <v>0</v>
      </c>
      <c r="C178" s="89" t="n">
        <v>0</v>
      </c>
      <c r="D178" s="90" t="s">
        <v>73</v>
      </c>
      <c r="E178" s="75" t="s">
        <v>97</v>
      </c>
      <c r="F178" s="91" t="n">
        <f aca="false">SUMIF(Position!$B$3:$B$21,Trades!D178,Position!$E$3:$E$21)+SUMIF(Position!$K$3:$K$20,Trades!D178,Position!$N$3:$N$20)</f>
        <v>0.5</v>
      </c>
      <c r="G178" s="92" t="n">
        <f aca="false">(F178-C178)*B178</f>
        <v>0</v>
      </c>
      <c r="H178" s="93" t="str">
        <f aca="false">D178&amp;E178</f>
        <v>giantsbuss</v>
      </c>
      <c r="I178" s="93" t="n">
        <f aca="false">B178*C178</f>
        <v>0</v>
      </c>
      <c r="J178" s="92" t="n">
        <f aca="false">(30-C178)*B178</f>
        <v>0</v>
      </c>
    </row>
    <row r="179" customFormat="false" ht="12.75" hidden="false" customHeight="false" outlineLevel="0" collapsed="false">
      <c r="A179" s="88" t="n">
        <v>37141</v>
      </c>
      <c r="B179" s="75" t="n">
        <v>0</v>
      </c>
      <c r="C179" s="89" t="n">
        <v>0</v>
      </c>
      <c r="D179" s="90" t="s">
        <v>73</v>
      </c>
      <c r="E179" s="75" t="s">
        <v>97</v>
      </c>
      <c r="F179" s="91" t="n">
        <f aca="false">SUMIF(Position!$B$3:$B$21,Trades!D179,Position!$E$3:$E$21)+SUMIF(Position!$K$3:$K$20,Trades!D179,Position!$N$3:$N$20)</f>
        <v>0.5</v>
      </c>
      <c r="G179" s="92" t="n">
        <f aca="false">(F179-C179)*B179</f>
        <v>0</v>
      </c>
      <c r="H179" s="93" t="str">
        <f aca="false">D179&amp;E179</f>
        <v>giantsbuss</v>
      </c>
      <c r="I179" s="93" t="n">
        <f aca="false">B179*C179</f>
        <v>0</v>
      </c>
      <c r="J179" s="92" t="n">
        <f aca="false">(30-C179)*B179</f>
        <v>0</v>
      </c>
    </row>
    <row r="180" customFormat="false" ht="12.75" hidden="false" customHeight="false" outlineLevel="0" collapsed="false">
      <c r="A180" s="88" t="n">
        <v>37141</v>
      </c>
      <c r="B180" s="75" t="n">
        <v>0</v>
      </c>
      <c r="C180" s="89" t="n">
        <v>0</v>
      </c>
      <c r="D180" s="90" t="s">
        <v>73</v>
      </c>
      <c r="E180" s="75" t="s">
        <v>97</v>
      </c>
      <c r="F180" s="91" t="n">
        <f aca="false">SUMIF(Position!$B$3:$B$21,Trades!D180,Position!$E$3:$E$21)+SUMIF(Position!$K$3:$K$20,Trades!D180,Position!$N$3:$N$20)</f>
        <v>0.5</v>
      </c>
      <c r="G180" s="92" t="n">
        <f aca="false">(F180-C180)*B180</f>
        <v>0</v>
      </c>
      <c r="H180" s="93" t="str">
        <f aca="false">D180&amp;E180</f>
        <v>giantsbuss</v>
      </c>
      <c r="I180" s="93" t="n">
        <f aca="false">B180*C180</f>
        <v>0</v>
      </c>
      <c r="J180" s="92" t="n">
        <f aca="false">(30-C180)*B180</f>
        <v>0</v>
      </c>
    </row>
    <row r="181" customFormat="false" ht="12.75" hidden="false" customHeight="false" outlineLevel="0" collapsed="false">
      <c r="A181" s="88" t="n">
        <v>37141</v>
      </c>
      <c r="B181" s="75" t="n">
        <v>0</v>
      </c>
      <c r="C181" s="89" t="n">
        <v>0</v>
      </c>
      <c r="D181" s="90" t="s">
        <v>73</v>
      </c>
      <c r="E181" s="75" t="s">
        <v>97</v>
      </c>
      <c r="F181" s="91" t="n">
        <f aca="false">SUMIF(Position!$B$3:$B$21,Trades!D181,Position!$E$3:$E$21)+SUMIF(Position!$K$3:$K$20,Trades!D181,Position!$N$3:$N$20)</f>
        <v>0.5</v>
      </c>
      <c r="G181" s="92" t="n">
        <f aca="false">(F181-C181)*B181</f>
        <v>0</v>
      </c>
      <c r="H181" s="93" t="str">
        <f aca="false">D181&amp;E181</f>
        <v>giantsbuss</v>
      </c>
      <c r="I181" s="93" t="n">
        <f aca="false">B181*C181</f>
        <v>0</v>
      </c>
      <c r="J181" s="92" t="n">
        <f aca="false">(30-C181)*B181</f>
        <v>0</v>
      </c>
    </row>
    <row r="182" customFormat="false" ht="12.75" hidden="false" customHeight="false" outlineLevel="0" collapsed="false">
      <c r="A182" s="88" t="n">
        <v>37141</v>
      </c>
      <c r="B182" s="75" t="n">
        <v>0</v>
      </c>
      <c r="C182" s="89" t="n">
        <v>0</v>
      </c>
      <c r="D182" s="90" t="s">
        <v>73</v>
      </c>
      <c r="E182" s="75" t="s">
        <v>97</v>
      </c>
      <c r="F182" s="91" t="n">
        <f aca="false">SUMIF(Position!$B$3:$B$21,Trades!D182,Position!$E$3:$E$21)+SUMIF(Position!$K$3:$K$20,Trades!D182,Position!$N$3:$N$20)</f>
        <v>0.5</v>
      </c>
      <c r="G182" s="92" t="n">
        <f aca="false">(F182-C182)*B182</f>
        <v>0</v>
      </c>
      <c r="H182" s="93" t="str">
        <f aca="false">D182&amp;E182</f>
        <v>giantsbuss</v>
      </c>
      <c r="I182" s="93" t="n">
        <f aca="false">B182*C182</f>
        <v>0</v>
      </c>
      <c r="J182" s="92" t="n">
        <f aca="false">(30-C182)*B182</f>
        <v>0</v>
      </c>
    </row>
    <row r="183" customFormat="false" ht="12.75" hidden="false" customHeight="false" outlineLevel="0" collapsed="false">
      <c r="A183" s="88" t="n">
        <v>37141</v>
      </c>
      <c r="B183" s="75" t="n">
        <v>0</v>
      </c>
      <c r="C183" s="89" t="n">
        <v>0</v>
      </c>
      <c r="D183" s="90" t="s">
        <v>73</v>
      </c>
      <c r="E183" s="75" t="s">
        <v>97</v>
      </c>
      <c r="F183" s="91" t="n">
        <f aca="false">SUMIF(Position!$B$3:$B$21,Trades!D183,Position!$E$3:$E$21)+SUMIF(Position!$K$3:$K$20,Trades!D183,Position!$N$3:$N$20)</f>
        <v>0.5</v>
      </c>
      <c r="G183" s="92" t="n">
        <f aca="false">(F183-C183)*B183</f>
        <v>0</v>
      </c>
      <c r="H183" s="93" t="str">
        <f aca="false">D183&amp;E183</f>
        <v>giantsbuss</v>
      </c>
      <c r="I183" s="93" t="n">
        <f aca="false">B183*C183</f>
        <v>0</v>
      </c>
      <c r="J183" s="92" t="n">
        <f aca="false">(30-C183)*B183</f>
        <v>0</v>
      </c>
    </row>
    <row r="184" customFormat="false" ht="12.75" hidden="false" customHeight="false" outlineLevel="0" collapsed="false">
      <c r="A184" s="88" t="n">
        <v>37141</v>
      </c>
      <c r="B184" s="75" t="n">
        <v>0</v>
      </c>
      <c r="C184" s="89" t="n">
        <v>0</v>
      </c>
      <c r="D184" s="90" t="s">
        <v>73</v>
      </c>
      <c r="E184" s="75" t="s">
        <v>97</v>
      </c>
      <c r="F184" s="91" t="n">
        <f aca="false">SUMIF(Position!$B$3:$B$21,Trades!D184,Position!$E$3:$E$21)+SUMIF(Position!$K$3:$K$20,Trades!D184,Position!$N$3:$N$20)</f>
        <v>0.5</v>
      </c>
      <c r="G184" s="92" t="n">
        <f aca="false">(F184-C184)*B184</f>
        <v>0</v>
      </c>
      <c r="H184" s="93" t="str">
        <f aca="false">D184&amp;E184</f>
        <v>giantsbuss</v>
      </c>
      <c r="I184" s="93" t="n">
        <f aca="false">B184*C184</f>
        <v>0</v>
      </c>
      <c r="J184" s="92" t="n">
        <f aca="false">(30-C184)*B184</f>
        <v>0</v>
      </c>
    </row>
    <row r="185" customFormat="false" ht="12.75" hidden="false" customHeight="false" outlineLevel="0" collapsed="false">
      <c r="A185" s="88" t="n">
        <v>37141</v>
      </c>
      <c r="B185" s="75" t="n">
        <v>0</v>
      </c>
      <c r="C185" s="89" t="n">
        <v>0</v>
      </c>
      <c r="D185" s="90" t="s">
        <v>73</v>
      </c>
      <c r="E185" s="75" t="s">
        <v>97</v>
      </c>
      <c r="F185" s="91" t="n">
        <f aca="false">SUMIF(Position!$B$3:$B$21,Trades!D185,Position!$E$3:$E$21)+SUMIF(Position!$K$3:$K$20,Trades!D185,Position!$N$3:$N$20)</f>
        <v>0.5</v>
      </c>
      <c r="G185" s="92" t="n">
        <f aca="false">(F185-C185)*B185</f>
        <v>0</v>
      </c>
      <c r="H185" s="93" t="str">
        <f aca="false">D185&amp;E185</f>
        <v>giantsbuss</v>
      </c>
      <c r="I185" s="93" t="n">
        <f aca="false">B185*C185</f>
        <v>0</v>
      </c>
      <c r="J185" s="92" t="n">
        <f aca="false">(30-C185)*B185</f>
        <v>0</v>
      </c>
    </row>
    <row r="186" customFormat="false" ht="12.75" hidden="false" customHeight="false" outlineLevel="0" collapsed="false">
      <c r="A186" s="88" t="n">
        <v>37141</v>
      </c>
      <c r="B186" s="75" t="n">
        <v>0</v>
      </c>
      <c r="C186" s="89" t="n">
        <v>0</v>
      </c>
      <c r="D186" s="90" t="s">
        <v>73</v>
      </c>
      <c r="E186" s="75" t="s">
        <v>97</v>
      </c>
      <c r="F186" s="91" t="n">
        <f aca="false">SUMIF(Position!$B$3:$B$21,Trades!D186,Position!$E$3:$E$21)+SUMIF(Position!$K$3:$K$20,Trades!D186,Position!$N$3:$N$20)</f>
        <v>0.5</v>
      </c>
      <c r="G186" s="92" t="n">
        <f aca="false">(F186-C186)*B186</f>
        <v>0</v>
      </c>
      <c r="H186" s="93" t="str">
        <f aca="false">D186&amp;E186</f>
        <v>giantsbuss</v>
      </c>
      <c r="I186" s="93" t="n">
        <f aca="false">B186*C186</f>
        <v>0</v>
      </c>
      <c r="J186" s="92" t="n">
        <f aca="false">(30-C186)*B186</f>
        <v>0</v>
      </c>
    </row>
    <row r="187" customFormat="false" ht="12.75" hidden="false" customHeight="false" outlineLevel="0" collapsed="false">
      <c r="A187" s="88" t="n">
        <v>37141</v>
      </c>
      <c r="B187" s="75" t="n">
        <v>0</v>
      </c>
      <c r="C187" s="89" t="n">
        <v>0</v>
      </c>
      <c r="D187" s="90" t="s">
        <v>73</v>
      </c>
      <c r="E187" s="75" t="s">
        <v>97</v>
      </c>
      <c r="F187" s="91" t="n">
        <f aca="false">SUMIF(Position!$B$3:$B$21,Trades!D187,Position!$E$3:$E$21)+SUMIF(Position!$K$3:$K$20,Trades!D187,Position!$N$3:$N$20)</f>
        <v>0.5</v>
      </c>
      <c r="G187" s="92" t="n">
        <f aca="false">(F187-C187)*B187</f>
        <v>0</v>
      </c>
      <c r="H187" s="93" t="str">
        <f aca="false">D187&amp;E187</f>
        <v>giantsbuss</v>
      </c>
      <c r="I187" s="93" t="n">
        <f aca="false">B187*C187</f>
        <v>0</v>
      </c>
      <c r="J187" s="92" t="n">
        <f aca="false">(30-C187)*B187</f>
        <v>0</v>
      </c>
    </row>
    <row r="188" customFormat="false" ht="12.75" hidden="false" customHeight="false" outlineLevel="0" collapsed="false">
      <c r="A188" s="88" t="n">
        <v>37141</v>
      </c>
      <c r="B188" s="75" t="n">
        <v>0</v>
      </c>
      <c r="C188" s="89" t="n">
        <v>0</v>
      </c>
      <c r="D188" s="90" t="s">
        <v>73</v>
      </c>
      <c r="E188" s="75" t="s">
        <v>97</v>
      </c>
      <c r="F188" s="91" t="n">
        <f aca="false">SUMIF(Position!$B$3:$B$21,Trades!D188,Position!$E$3:$E$21)+SUMIF(Position!$K$3:$K$20,Trades!D188,Position!$N$3:$N$20)</f>
        <v>0.5</v>
      </c>
      <c r="G188" s="92" t="n">
        <f aca="false">(F188-C188)*B188</f>
        <v>0</v>
      </c>
      <c r="H188" s="93" t="str">
        <f aca="false">D188&amp;E188</f>
        <v>giantsbuss</v>
      </c>
      <c r="I188" s="93" t="n">
        <f aca="false">B188*C188</f>
        <v>0</v>
      </c>
      <c r="J188" s="92" t="n">
        <f aca="false">(30-C188)*B188</f>
        <v>0</v>
      </c>
    </row>
    <row r="189" customFormat="false" ht="12.75" hidden="false" customHeight="false" outlineLevel="0" collapsed="false">
      <c r="A189" s="88" t="n">
        <v>37141</v>
      </c>
      <c r="B189" s="75" t="n">
        <v>0</v>
      </c>
      <c r="C189" s="89" t="n">
        <v>0</v>
      </c>
      <c r="D189" s="90" t="s">
        <v>73</v>
      </c>
      <c r="E189" s="75" t="s">
        <v>97</v>
      </c>
      <c r="F189" s="91" t="n">
        <f aca="false">SUMIF(Position!$B$3:$B$21,Trades!D189,Position!$E$3:$E$21)+SUMIF(Position!$K$3:$K$20,Trades!D189,Position!$N$3:$N$20)</f>
        <v>0.5</v>
      </c>
      <c r="G189" s="92" t="n">
        <f aca="false">(F189-C189)*B189</f>
        <v>0</v>
      </c>
      <c r="H189" s="93" t="str">
        <f aca="false">D189&amp;E189</f>
        <v>giantsbuss</v>
      </c>
      <c r="I189" s="93" t="n">
        <f aca="false">B189*C189</f>
        <v>0</v>
      </c>
      <c r="J189" s="92" t="n">
        <f aca="false">(30-C189)*B189</f>
        <v>0</v>
      </c>
    </row>
    <row r="190" customFormat="false" ht="12.75" hidden="false" customHeight="false" outlineLevel="0" collapsed="false">
      <c r="A190" s="88" t="n">
        <v>37141</v>
      </c>
      <c r="B190" s="75" t="n">
        <v>0</v>
      </c>
      <c r="C190" s="89" t="n">
        <v>0</v>
      </c>
      <c r="D190" s="90" t="s">
        <v>73</v>
      </c>
      <c r="E190" s="75" t="s">
        <v>97</v>
      </c>
      <c r="F190" s="91" t="n">
        <f aca="false">SUMIF(Position!$B$3:$B$21,Trades!D190,Position!$E$3:$E$21)+SUMIF(Position!$K$3:$K$20,Trades!D190,Position!$N$3:$N$20)</f>
        <v>0.5</v>
      </c>
      <c r="G190" s="92" t="n">
        <f aca="false">(F190-C190)*B190</f>
        <v>0</v>
      </c>
      <c r="H190" s="93" t="str">
        <f aca="false">D190&amp;E190</f>
        <v>giantsbuss</v>
      </c>
      <c r="I190" s="93" t="n">
        <f aca="false">B190*C190</f>
        <v>0</v>
      </c>
      <c r="J190" s="92" t="n">
        <f aca="false">(30-C190)*B190</f>
        <v>0</v>
      </c>
    </row>
    <row r="191" customFormat="false" ht="12.75" hidden="false" customHeight="false" outlineLevel="0" collapsed="false">
      <c r="A191" s="88" t="n">
        <v>37141</v>
      </c>
      <c r="B191" s="75" t="n">
        <v>0</v>
      </c>
      <c r="C191" s="89" t="n">
        <v>0</v>
      </c>
      <c r="D191" s="90" t="s">
        <v>73</v>
      </c>
      <c r="E191" s="75" t="s">
        <v>97</v>
      </c>
      <c r="F191" s="91" t="n">
        <f aca="false">SUMIF(Position!$B$3:$B$21,Trades!D191,Position!$E$3:$E$21)+SUMIF(Position!$K$3:$K$20,Trades!D191,Position!$N$3:$N$20)</f>
        <v>0.5</v>
      </c>
      <c r="G191" s="92" t="n">
        <f aca="false">(F191-C191)*B191</f>
        <v>0</v>
      </c>
      <c r="H191" s="93" t="str">
        <f aca="false">D191&amp;E191</f>
        <v>giantsbuss</v>
      </c>
      <c r="I191" s="93" t="n">
        <f aca="false">B191*C191</f>
        <v>0</v>
      </c>
      <c r="J191" s="92" t="n">
        <f aca="false">(30-C191)*B191</f>
        <v>0</v>
      </c>
    </row>
    <row r="192" customFormat="false" ht="12.75" hidden="false" customHeight="false" outlineLevel="0" collapsed="false">
      <c r="A192" s="88" t="n">
        <v>37141</v>
      </c>
      <c r="B192" s="75" t="n">
        <v>0</v>
      </c>
      <c r="C192" s="89" t="n">
        <v>0</v>
      </c>
      <c r="D192" s="90" t="s">
        <v>73</v>
      </c>
      <c r="E192" s="75" t="s">
        <v>97</v>
      </c>
      <c r="F192" s="91" t="n">
        <f aca="false">SUMIF(Position!$B$3:$B$21,Trades!D192,Position!$E$3:$E$21)+SUMIF(Position!$K$3:$K$20,Trades!D192,Position!$N$3:$N$20)</f>
        <v>0.5</v>
      </c>
      <c r="G192" s="92" t="n">
        <f aca="false">(F192-C192)*B192</f>
        <v>0</v>
      </c>
      <c r="H192" s="93" t="str">
        <f aca="false">D192&amp;E192</f>
        <v>giantsbuss</v>
      </c>
      <c r="I192" s="93" t="n">
        <f aca="false">B192*C192</f>
        <v>0</v>
      </c>
      <c r="J192" s="92" t="n">
        <f aca="false">(30-C192)*B192</f>
        <v>0</v>
      </c>
    </row>
    <row r="193" customFormat="false" ht="12.75" hidden="false" customHeight="false" outlineLevel="0" collapsed="false">
      <c r="A193" s="88" t="n">
        <v>37141</v>
      </c>
      <c r="B193" s="75" t="n">
        <v>0</v>
      </c>
      <c r="C193" s="89" t="n">
        <v>0</v>
      </c>
      <c r="D193" s="90" t="s">
        <v>73</v>
      </c>
      <c r="E193" s="75" t="s">
        <v>97</v>
      </c>
      <c r="F193" s="91" t="n">
        <f aca="false">SUMIF(Position!$B$3:$B$21,Trades!D193,Position!$E$3:$E$21)+SUMIF(Position!$K$3:$K$20,Trades!D193,Position!$N$3:$N$20)</f>
        <v>0.5</v>
      </c>
      <c r="G193" s="92" t="n">
        <f aca="false">(F193-C193)*B193</f>
        <v>0</v>
      </c>
      <c r="H193" s="93" t="str">
        <f aca="false">D193&amp;E193</f>
        <v>giantsbuss</v>
      </c>
      <c r="I193" s="93" t="n">
        <f aca="false">B193*C193</f>
        <v>0</v>
      </c>
      <c r="J193" s="92" t="n">
        <f aca="false">(30-C193)*B193</f>
        <v>0</v>
      </c>
    </row>
    <row r="194" customFormat="false" ht="12.75" hidden="false" customHeight="false" outlineLevel="0" collapsed="false">
      <c r="A194" s="88" t="n">
        <v>37141</v>
      </c>
      <c r="B194" s="75" t="n">
        <v>0</v>
      </c>
      <c r="C194" s="89" t="n">
        <v>0</v>
      </c>
      <c r="D194" s="90" t="s">
        <v>73</v>
      </c>
      <c r="E194" s="75" t="s">
        <v>97</v>
      </c>
      <c r="F194" s="91" t="n">
        <f aca="false">SUMIF(Position!$B$3:$B$21,Trades!D194,Position!$E$3:$E$21)+SUMIF(Position!$K$3:$K$20,Trades!D194,Position!$N$3:$N$20)</f>
        <v>0.5</v>
      </c>
      <c r="G194" s="92" t="n">
        <f aca="false">(F194-C194)*B194</f>
        <v>0</v>
      </c>
      <c r="H194" s="93" t="str">
        <f aca="false">D194&amp;E194</f>
        <v>giantsbuss</v>
      </c>
      <c r="I194" s="93" t="n">
        <f aca="false">B194*C194</f>
        <v>0</v>
      </c>
      <c r="J194" s="92" t="n">
        <f aca="false">(30-C194)*B194</f>
        <v>0</v>
      </c>
    </row>
    <row r="195" customFormat="false" ht="12.75" hidden="false" customHeight="false" outlineLevel="0" collapsed="false">
      <c r="A195" s="88" t="n">
        <v>37141</v>
      </c>
      <c r="B195" s="75" t="n">
        <v>0</v>
      </c>
      <c r="C195" s="89" t="n">
        <v>0</v>
      </c>
      <c r="D195" s="90" t="s">
        <v>73</v>
      </c>
      <c r="E195" s="75" t="s">
        <v>97</v>
      </c>
      <c r="F195" s="91" t="n">
        <f aca="false">SUMIF(Position!$B$3:$B$21,Trades!D195,Position!$E$3:$E$21)+SUMIF(Position!$K$3:$K$20,Trades!D195,Position!$N$3:$N$20)</f>
        <v>0.5</v>
      </c>
      <c r="G195" s="92" t="n">
        <f aca="false">(F195-C195)*B195</f>
        <v>0</v>
      </c>
      <c r="H195" s="93" t="str">
        <f aca="false">D195&amp;E195</f>
        <v>giantsbuss</v>
      </c>
      <c r="I195" s="93" t="n">
        <f aca="false">B195*C195</f>
        <v>0</v>
      </c>
      <c r="J195" s="92" t="n">
        <f aca="false">(30-C195)*B195</f>
        <v>0</v>
      </c>
    </row>
    <row r="196" customFormat="false" ht="12.75" hidden="false" customHeight="false" outlineLevel="0" collapsed="false">
      <c r="A196" s="88" t="n">
        <v>37141</v>
      </c>
      <c r="B196" s="75" t="n">
        <v>0</v>
      </c>
      <c r="C196" s="89" t="n">
        <v>0</v>
      </c>
      <c r="D196" s="90" t="s">
        <v>73</v>
      </c>
      <c r="E196" s="75" t="s">
        <v>97</v>
      </c>
      <c r="F196" s="91" t="n">
        <f aca="false">SUMIF(Position!$B$3:$B$21,Trades!D196,Position!$E$3:$E$21)+SUMIF(Position!$K$3:$K$20,Trades!D196,Position!$N$3:$N$20)</f>
        <v>0.5</v>
      </c>
      <c r="G196" s="92" t="n">
        <f aca="false">(F196-C196)*B196</f>
        <v>0</v>
      </c>
      <c r="H196" s="93" t="str">
        <f aca="false">D196&amp;E196</f>
        <v>giantsbuss</v>
      </c>
      <c r="I196" s="93" t="n">
        <f aca="false">B196*C196</f>
        <v>0</v>
      </c>
      <c r="J196" s="92" t="n">
        <f aca="false">(30-C196)*B196</f>
        <v>0</v>
      </c>
    </row>
    <row r="197" customFormat="false" ht="12.75" hidden="false" customHeight="false" outlineLevel="0" collapsed="false">
      <c r="A197" s="88" t="n">
        <v>37141</v>
      </c>
      <c r="B197" s="75" t="n">
        <v>0</v>
      </c>
      <c r="C197" s="89" t="n">
        <v>0</v>
      </c>
      <c r="D197" s="90" t="s">
        <v>73</v>
      </c>
      <c r="E197" s="75" t="s">
        <v>97</v>
      </c>
      <c r="F197" s="91" t="n">
        <f aca="false">SUMIF(Position!$B$3:$B$21,Trades!D197,Position!$E$3:$E$21)+SUMIF(Position!$K$3:$K$20,Trades!D197,Position!$N$3:$N$20)</f>
        <v>0.5</v>
      </c>
      <c r="G197" s="92" t="n">
        <f aca="false">(F197-C197)*B197</f>
        <v>0</v>
      </c>
      <c r="H197" s="93" t="str">
        <f aca="false">D197&amp;E197</f>
        <v>giantsbuss</v>
      </c>
      <c r="I197" s="93" t="n">
        <f aca="false">B197*C197</f>
        <v>0</v>
      </c>
      <c r="J197" s="92" t="n">
        <f aca="false">(30-C197)*B197</f>
        <v>0</v>
      </c>
    </row>
    <row r="198" customFormat="false" ht="12.75" hidden="false" customHeight="false" outlineLevel="0" collapsed="false">
      <c r="A198" s="88" t="n">
        <v>37141</v>
      </c>
      <c r="B198" s="75" t="n">
        <v>0</v>
      </c>
      <c r="C198" s="89" t="n">
        <v>0</v>
      </c>
      <c r="D198" s="90" t="s">
        <v>73</v>
      </c>
      <c r="E198" s="75" t="s">
        <v>97</v>
      </c>
      <c r="F198" s="91" t="n">
        <f aca="false">SUMIF(Position!$B$3:$B$21,Trades!D198,Position!$E$3:$E$21)+SUMIF(Position!$K$3:$K$20,Trades!D198,Position!$N$3:$N$20)</f>
        <v>0.5</v>
      </c>
      <c r="G198" s="92" t="n">
        <f aca="false">(F198-C198)*B198</f>
        <v>0</v>
      </c>
      <c r="H198" s="93" t="str">
        <f aca="false">D198&amp;E198</f>
        <v>giantsbuss</v>
      </c>
      <c r="I198" s="93" t="n">
        <f aca="false">B198*C198</f>
        <v>0</v>
      </c>
      <c r="J198" s="92" t="n">
        <f aca="false">(30-C198)*B198</f>
        <v>0</v>
      </c>
    </row>
    <row r="199" customFormat="false" ht="12.75" hidden="false" customHeight="false" outlineLevel="0" collapsed="false">
      <c r="A199" s="88" t="n">
        <v>37141</v>
      </c>
      <c r="B199" s="75" t="n">
        <v>0</v>
      </c>
      <c r="C199" s="89" t="n">
        <v>0</v>
      </c>
      <c r="D199" s="90" t="s">
        <v>73</v>
      </c>
      <c r="E199" s="75" t="s">
        <v>97</v>
      </c>
      <c r="F199" s="91" t="n">
        <f aca="false">SUMIF(Position!$B$3:$B$21,Trades!D199,Position!$E$3:$E$21)+SUMIF(Position!$K$3:$K$20,Trades!D199,Position!$N$3:$N$20)</f>
        <v>0.5</v>
      </c>
      <c r="G199" s="92" t="n">
        <f aca="false">(F199-C199)*B199</f>
        <v>0</v>
      </c>
      <c r="H199" s="93" t="str">
        <f aca="false">D199&amp;E199</f>
        <v>giantsbuss</v>
      </c>
      <c r="I199" s="93" t="n">
        <f aca="false">B199*C199</f>
        <v>0</v>
      </c>
      <c r="J199" s="92" t="n">
        <f aca="false">(30-C199)*B199</f>
        <v>0</v>
      </c>
    </row>
    <row r="200" customFormat="false" ht="12.75" hidden="false" customHeight="false" outlineLevel="0" collapsed="false">
      <c r="A200" s="88" t="n">
        <v>37141</v>
      </c>
      <c r="B200" s="75" t="n">
        <v>0</v>
      </c>
      <c r="C200" s="89" t="n">
        <v>0</v>
      </c>
      <c r="D200" s="90" t="s">
        <v>73</v>
      </c>
      <c r="E200" s="75" t="s">
        <v>97</v>
      </c>
      <c r="F200" s="91" t="n">
        <f aca="false">SUMIF(Position!$B$3:$B$21,Trades!D200,Position!$E$3:$E$21)+SUMIF(Position!$K$3:$K$20,Trades!D200,Position!$N$3:$N$20)</f>
        <v>0.5</v>
      </c>
      <c r="G200" s="92" t="n">
        <f aca="false">(F200-C200)*B200</f>
        <v>0</v>
      </c>
      <c r="H200" s="93" t="str">
        <f aca="false">D200&amp;E200</f>
        <v>giantsbuss</v>
      </c>
      <c r="I200" s="93" t="n">
        <f aca="false">B200*C200</f>
        <v>0</v>
      </c>
      <c r="J200" s="92" t="n">
        <f aca="false">(30-C200)*B200</f>
        <v>0</v>
      </c>
    </row>
    <row r="201" customFormat="false" ht="12.75" hidden="false" customHeight="false" outlineLevel="0" collapsed="false">
      <c r="A201" s="88" t="n">
        <v>36774</v>
      </c>
      <c r="B201" s="75" t="n">
        <v>0</v>
      </c>
      <c r="C201" s="95" t="n">
        <v>2.75</v>
      </c>
      <c r="D201" s="90" t="s">
        <v>82</v>
      </c>
      <c r="E201" s="75" t="s">
        <v>98</v>
      </c>
      <c r="F201" s="91" t="n">
        <f aca="false">SUMIF(Position!$B$3:$B$21,Trades!D201,Position!$E$3:$E$21)+SUMIF(Position!$K$3:$K$20,Trades!D201,Position!$N$3:$N$20)</f>
        <v>1.625</v>
      </c>
      <c r="G201" s="92" t="n">
        <f aca="false">(F201-C201)*B201</f>
        <v>-0</v>
      </c>
      <c r="H201" s="93" t="str">
        <f aca="false">D201&amp;E201</f>
        <v>tennesseeglass</v>
      </c>
      <c r="I201" s="93" t="n">
        <f aca="false">B201*C201</f>
        <v>0</v>
      </c>
      <c r="J201" s="92" t="n">
        <f aca="false">(30-C201)*B201</f>
        <v>0</v>
      </c>
    </row>
    <row r="202" customFormat="false" ht="12.75" hidden="false" customHeight="false" outlineLevel="0" collapsed="false">
      <c r="A202" s="88" t="n">
        <v>36774</v>
      </c>
      <c r="B202" s="75" t="n">
        <v>0</v>
      </c>
      <c r="C202" s="95" t="n">
        <v>1</v>
      </c>
      <c r="D202" s="90" t="s">
        <v>72</v>
      </c>
      <c r="E202" s="75" t="s">
        <v>98</v>
      </c>
      <c r="F202" s="91" t="n">
        <f aca="false">SUMIF(Position!$B$3:$B$21,Trades!D202,Position!$E$3:$E$21)+SUMIF(Position!$K$3:$K$20,Trades!D202,Position!$N$3:$N$20)</f>
        <v>3.875</v>
      </c>
      <c r="G202" s="92" t="n">
        <f aca="false">(F202-C202)*B202</f>
        <v>0</v>
      </c>
      <c r="H202" s="93" t="str">
        <f aca="false">D202&amp;E202</f>
        <v>baltimoreglass</v>
      </c>
      <c r="I202" s="93" t="n">
        <f aca="false">B202*C202</f>
        <v>0</v>
      </c>
      <c r="J202" s="92" t="n">
        <f aca="false">(30-C202)*B202</f>
        <v>0</v>
      </c>
    </row>
    <row r="203" customFormat="false" ht="12.75" hidden="false" customHeight="false" outlineLevel="0" collapsed="false">
      <c r="A203" s="88" t="n">
        <v>36774</v>
      </c>
      <c r="B203" s="75" t="n">
        <v>0</v>
      </c>
      <c r="C203" s="95" t="n">
        <v>2</v>
      </c>
      <c r="D203" s="90" t="s">
        <v>71</v>
      </c>
      <c r="E203" s="75" t="s">
        <v>99</v>
      </c>
      <c r="F203" s="91" t="n">
        <f aca="false">SUMIF(Position!$B$3:$B$21,Trades!D203,Position!$E$3:$E$21)+SUMIF(Position!$K$3:$K$20,Trades!D203,Position!$N$3:$N$20)</f>
        <v>0.5</v>
      </c>
      <c r="G203" s="92" t="n">
        <f aca="false">(F203-C203)*B203</f>
        <v>-0</v>
      </c>
      <c r="H203" s="93" t="str">
        <f aca="false">D203&amp;E203</f>
        <v>jacksonvillerafal</v>
      </c>
      <c r="I203" s="93" t="n">
        <f aca="false">B203*C203</f>
        <v>0</v>
      </c>
      <c r="J203" s="92" t="n">
        <f aca="false">(30-C203)*B203</f>
        <v>0</v>
      </c>
    </row>
    <row r="204" customFormat="false" ht="12.75" hidden="false" customHeight="false" outlineLevel="0" collapsed="false">
      <c r="A204" s="88" t="n">
        <v>36774</v>
      </c>
      <c r="B204" s="75" t="n">
        <v>0</v>
      </c>
      <c r="C204" s="95" t="n">
        <v>0.5</v>
      </c>
      <c r="D204" s="90" t="s">
        <v>74</v>
      </c>
      <c r="E204" s="75" t="s">
        <v>99</v>
      </c>
      <c r="F204" s="91" t="n">
        <f aca="false">SUMIF(Position!$B$3:$B$21,Trades!D204,Position!$E$3:$E$21)+SUMIF(Position!$K$3:$K$20,Trades!D204,Position!$N$3:$N$20)</f>
        <v>1.125</v>
      </c>
      <c r="G204" s="92" t="n">
        <f aca="false">(F204-C204)*B204</f>
        <v>0</v>
      </c>
      <c r="H204" s="93" t="str">
        <f aca="false">D204&amp;E204</f>
        <v>philadelphiarafal</v>
      </c>
      <c r="I204" s="93" t="n">
        <f aca="false">B204*C204</f>
        <v>0</v>
      </c>
      <c r="J204" s="92" t="n">
        <f aca="false">(30-C204)*B204</f>
        <v>0</v>
      </c>
    </row>
    <row r="205" customFormat="false" ht="12.75" hidden="false" customHeight="false" outlineLevel="0" collapsed="false">
      <c r="A205" s="88" t="n">
        <v>36774</v>
      </c>
      <c r="B205" s="75" t="n">
        <v>0</v>
      </c>
      <c r="C205" s="95" t="n">
        <v>1.4</v>
      </c>
      <c r="D205" s="90" t="s">
        <v>72</v>
      </c>
      <c r="E205" s="75" t="s">
        <v>99</v>
      </c>
      <c r="F205" s="91" t="n">
        <f aca="false">SUMIF(Position!$B$3:$B$21,Trades!D205,Position!$E$3:$E$21)+SUMIF(Position!$K$3:$K$20,Trades!D205,Position!$N$3:$N$20)</f>
        <v>3.875</v>
      </c>
      <c r="G205" s="92" t="n">
        <f aca="false">(F205-C205)*B205</f>
        <v>0</v>
      </c>
      <c r="H205" s="93" t="str">
        <f aca="false">D205&amp;E205</f>
        <v>baltimorerafal</v>
      </c>
      <c r="I205" s="93" t="n">
        <f aca="false">B205*C205</f>
        <v>0</v>
      </c>
      <c r="J205" s="92" t="n">
        <f aca="false">(30-C205)*B205</f>
        <v>0</v>
      </c>
    </row>
    <row r="206" customFormat="false" ht="12.75" hidden="false" customHeight="false" outlineLevel="0" collapsed="false">
      <c r="A206" s="88" t="n">
        <v>36774</v>
      </c>
      <c r="B206" s="75" t="n">
        <v>0</v>
      </c>
      <c r="C206" s="95" t="n">
        <v>3.25</v>
      </c>
      <c r="D206" s="90" t="s">
        <v>82</v>
      </c>
      <c r="E206" s="75" t="s">
        <v>96</v>
      </c>
      <c r="F206" s="91" t="n">
        <f aca="false">SUMIF(Position!$B$3:$B$21,Trades!D206,Position!$E$3:$E$21)+SUMIF(Position!$K$3:$K$20,Trades!D206,Position!$N$3:$N$20)</f>
        <v>1.625</v>
      </c>
      <c r="G206" s="92" t="n">
        <f aca="false">(F206-C206)*B206</f>
        <v>-0</v>
      </c>
      <c r="H206" s="93" t="str">
        <f aca="false">D206&amp;E206</f>
        <v>tennesseejk</v>
      </c>
      <c r="I206" s="93" t="n">
        <f aca="false">B206*C206</f>
        <v>0</v>
      </c>
      <c r="J206" s="92" t="n">
        <f aca="false">(30-C206)*B206</f>
        <v>0</v>
      </c>
    </row>
    <row r="207" customFormat="false" ht="12.75" hidden="false" customHeight="false" outlineLevel="0" collapsed="false">
      <c r="A207" s="88" t="n">
        <v>36774</v>
      </c>
      <c r="B207" s="75" t="n">
        <v>0</v>
      </c>
      <c r="C207" s="95" t="n">
        <v>2.55</v>
      </c>
      <c r="D207" s="90" t="s">
        <v>71</v>
      </c>
      <c r="E207" s="75" t="s">
        <v>96</v>
      </c>
      <c r="F207" s="91" t="n">
        <f aca="false">SUMIF(Position!$B$3:$B$21,Trades!D207,Position!$E$3:$E$21)+SUMIF(Position!$K$3:$K$20,Trades!D207,Position!$N$3:$N$20)</f>
        <v>0.5</v>
      </c>
      <c r="G207" s="92" t="n">
        <f aca="false">(F207-C207)*B207</f>
        <v>-0</v>
      </c>
      <c r="H207" s="93" t="str">
        <f aca="false">D207&amp;E207</f>
        <v>jacksonvillejk</v>
      </c>
      <c r="I207" s="93" t="n">
        <f aca="false">B207*C207</f>
        <v>0</v>
      </c>
      <c r="J207" s="92" t="n">
        <f aca="false">(30-C207)*B207</f>
        <v>0</v>
      </c>
    </row>
    <row r="208" customFormat="false" ht="12.75" hidden="false" customHeight="false" outlineLevel="0" collapsed="false">
      <c r="A208" s="88" t="n">
        <v>36774</v>
      </c>
      <c r="B208" s="75" t="n">
        <v>0</v>
      </c>
      <c r="C208" s="95" t="n">
        <v>3.25</v>
      </c>
      <c r="D208" s="90" t="s">
        <v>82</v>
      </c>
      <c r="E208" s="75" t="s">
        <v>70</v>
      </c>
      <c r="F208" s="91" t="n">
        <f aca="false">SUMIF(Position!$B$3:$B$21,Trades!D208,Position!$E$3:$E$21)+SUMIF(Position!$K$3:$K$20,Trades!D208,Position!$N$3:$N$20)</f>
        <v>1.625</v>
      </c>
      <c r="G208" s="92" t="n">
        <f aca="false">(F208-C208)*B208</f>
        <v>-0</v>
      </c>
      <c r="H208" s="93" t="str">
        <f aca="false">D208&amp;E208</f>
        <v>tennesseejavier</v>
      </c>
      <c r="I208" s="93" t="n">
        <f aca="false">B208*C208</f>
        <v>0</v>
      </c>
      <c r="J208" s="92" t="n">
        <f aca="false">(30-C208)*B208</f>
        <v>0</v>
      </c>
    </row>
    <row r="209" customFormat="false" ht="12.75" hidden="false" customHeight="false" outlineLevel="0" collapsed="false">
      <c r="A209" s="88" t="n">
        <v>36774</v>
      </c>
      <c r="B209" s="75" t="n">
        <v>0</v>
      </c>
      <c r="C209" s="95" t="n">
        <v>2.55</v>
      </c>
      <c r="D209" s="90" t="s">
        <v>71</v>
      </c>
      <c r="E209" s="75" t="s">
        <v>70</v>
      </c>
      <c r="F209" s="91" t="n">
        <f aca="false">SUMIF(Position!$B$3:$B$21,Trades!D209,Position!$E$3:$E$21)+SUMIF(Position!$K$3:$K$20,Trades!D209,Position!$N$3:$N$20)</f>
        <v>0.5</v>
      </c>
      <c r="G209" s="92" t="n">
        <f aca="false">(F209-C209)*B209</f>
        <v>-0</v>
      </c>
      <c r="H209" s="93" t="str">
        <f aca="false">D209&amp;E209</f>
        <v>jacksonvillejavier</v>
      </c>
      <c r="I209" s="93" t="n">
        <f aca="false">B209*C209</f>
        <v>0</v>
      </c>
      <c r="J209" s="92" t="n">
        <f aca="false">(30-C209)*B209</f>
        <v>0</v>
      </c>
    </row>
    <row r="210" customFormat="false" ht="12.75" hidden="false" customHeight="false" outlineLevel="0" collapsed="false">
      <c r="A210" s="88" t="n">
        <v>36774</v>
      </c>
      <c r="B210" s="75" t="n">
        <v>0</v>
      </c>
      <c r="C210" s="95" t="n">
        <v>4.75</v>
      </c>
      <c r="D210" s="90" t="s">
        <v>69</v>
      </c>
      <c r="E210" s="75" t="s">
        <v>100</v>
      </c>
      <c r="F210" s="91" t="n">
        <f aca="false">SUMIF(Position!$B$3:$B$21,Trades!D210,Position!$E$3:$E$21)+SUMIF(Position!$K$3:$K$20,Trades!D210,Position!$N$3:$N$20)</f>
        <v>4.75</v>
      </c>
      <c r="G210" s="92" t="n">
        <f aca="false">(F210-C210)*B210</f>
        <v>0</v>
      </c>
      <c r="H210" s="93" t="str">
        <f aca="false">D210&amp;E210</f>
        <v>ramslewis</v>
      </c>
      <c r="I210" s="93" t="n">
        <f aca="false">B210*C210</f>
        <v>0</v>
      </c>
      <c r="J210" s="92" t="n">
        <f aca="false">(30-C210)*B210</f>
        <v>0</v>
      </c>
    </row>
    <row r="211" customFormat="false" ht="12.75" hidden="false" customHeight="false" outlineLevel="0" collapsed="false">
      <c r="A211" s="88" t="n">
        <v>36774</v>
      </c>
      <c r="B211" s="75" t="n">
        <v>0</v>
      </c>
      <c r="C211" s="95" t="n">
        <v>0.9</v>
      </c>
      <c r="D211" s="90" t="s">
        <v>87</v>
      </c>
      <c r="E211" s="75" t="s">
        <v>97</v>
      </c>
      <c r="F211" s="91" t="n">
        <f aca="false">SUMIF(Position!$B$3:$B$21,Trades!D211,Position!$E$3:$E$21)+SUMIF(Position!$K$3:$K$20,Trades!D211,Position!$N$3:$N$20)</f>
        <v>3.25</v>
      </c>
      <c r="G211" s="92" t="n">
        <f aca="false">(F211-C211)*B211</f>
        <v>0</v>
      </c>
      <c r="H211" s="93" t="str">
        <f aca="false">D211&amp;E211</f>
        <v>oaklandbuss</v>
      </c>
      <c r="I211" s="93" t="n">
        <f aca="false">B211*C211</f>
        <v>0</v>
      </c>
      <c r="J211" s="92" t="n">
        <f aca="false">(30-C211)*B211</f>
        <v>0</v>
      </c>
    </row>
    <row r="212" customFormat="false" ht="12.75" hidden="false" customHeight="false" outlineLevel="0" collapsed="false">
      <c r="A212" s="88" t="n">
        <v>36774</v>
      </c>
      <c r="B212" s="75" t="n">
        <v>0</v>
      </c>
      <c r="C212" s="95" t="n">
        <v>0.75</v>
      </c>
      <c r="D212" s="90" t="s">
        <v>80</v>
      </c>
      <c r="E212" s="75" t="s">
        <v>89</v>
      </c>
      <c r="F212" s="91" t="n">
        <f aca="false">SUMIF(Position!$B$3:$B$21,Trades!D212,Position!$E$3:$E$21)+SUMIF(Position!$K$3:$K$20,Trades!D212,Position!$N$3:$N$20)</f>
        <v>0.7</v>
      </c>
      <c r="G212" s="92" t="n">
        <f aca="false">(F212-C212)*B212</f>
        <v>-0</v>
      </c>
      <c r="H212" s="93" t="str">
        <f aca="false">D212&amp;E212</f>
        <v>minnesotaarnold</v>
      </c>
      <c r="I212" s="93" t="n">
        <f aca="false">B212*C212</f>
        <v>0</v>
      </c>
      <c r="J212" s="92" t="n">
        <f aca="false">(30-C212)*B212</f>
        <v>0</v>
      </c>
    </row>
    <row r="213" customFormat="false" ht="12.75" hidden="false" customHeight="false" outlineLevel="0" collapsed="false">
      <c r="A213" s="88" t="n">
        <v>36775</v>
      </c>
      <c r="B213" s="75" t="n">
        <v>0</v>
      </c>
      <c r="C213" s="95" t="n">
        <v>0.75</v>
      </c>
      <c r="D213" s="90" t="s">
        <v>80</v>
      </c>
      <c r="E213" s="75" t="s">
        <v>97</v>
      </c>
      <c r="F213" s="91" t="n">
        <f aca="false">SUMIF(Position!$B$3:$B$21,Trades!D213,Position!$E$3:$E$21)+SUMIF(Position!$K$3:$K$20,Trades!D213,Position!$N$3:$N$20)</f>
        <v>0.7</v>
      </c>
      <c r="G213" s="92" t="n">
        <f aca="false">(F213-C213)*B213</f>
        <v>-0</v>
      </c>
      <c r="H213" s="93" t="str">
        <f aca="false">D213&amp;E213</f>
        <v>minnesotabuss</v>
      </c>
      <c r="I213" s="93" t="n">
        <f aca="false">B213*C213</f>
        <v>0</v>
      </c>
      <c r="J213" s="92" t="n">
        <f aca="false">(30-C213)*B213</f>
        <v>0</v>
      </c>
    </row>
    <row r="214" customFormat="false" ht="12.75" hidden="false" customHeight="false" outlineLevel="0" collapsed="false">
      <c r="A214" s="88" t="n">
        <v>36775</v>
      </c>
      <c r="B214" s="75" t="n">
        <v>0</v>
      </c>
      <c r="C214" s="95" t="n">
        <v>1.25</v>
      </c>
      <c r="D214" s="90" t="s">
        <v>65</v>
      </c>
      <c r="E214" s="75" t="s">
        <v>101</v>
      </c>
      <c r="F214" s="91" t="n">
        <f aca="false">SUMIF(Position!$B$3:$B$21,Trades!D214,Position!$E$3:$E$21)+SUMIF(Position!$K$3:$K$20,Trades!D214,Position!$N$3:$N$20)</f>
        <v>3.5</v>
      </c>
      <c r="G214" s="92" t="n">
        <f aca="false">(F214-C214)*B214</f>
        <v>0</v>
      </c>
      <c r="H214" s="93" t="str">
        <f aca="false">D214&amp;E214</f>
        <v>denverstone</v>
      </c>
      <c r="I214" s="93" t="n">
        <f aca="false">B214*C214</f>
        <v>0</v>
      </c>
      <c r="J214" s="92" t="n">
        <f aca="false">(30-C214)*B214</f>
        <v>0</v>
      </c>
    </row>
    <row r="215" customFormat="false" ht="12.75" hidden="false" customHeight="false" outlineLevel="0" collapsed="false">
      <c r="A215" s="88" t="n">
        <v>36775</v>
      </c>
      <c r="B215" s="75" t="n">
        <v>0</v>
      </c>
      <c r="C215" s="95" t="n">
        <v>0.4</v>
      </c>
      <c r="D215" s="90" t="s">
        <v>73</v>
      </c>
      <c r="E215" s="75" t="s">
        <v>102</v>
      </c>
      <c r="F215" s="91" t="n">
        <f aca="false">SUMIF(Position!$B$3:$B$21,Trades!D215,Position!$E$3:$E$21)+SUMIF(Position!$K$3:$K$20,Trades!D215,Position!$N$3:$N$20)</f>
        <v>0.5</v>
      </c>
      <c r="G215" s="92" t="n">
        <f aca="false">(F215-C215)*B215</f>
        <v>0</v>
      </c>
      <c r="H215" s="93" t="str">
        <f aca="false">D215&amp;E215</f>
        <v>giantsfeely</v>
      </c>
      <c r="I215" s="93" t="n">
        <f aca="false">B215*C215</f>
        <v>0</v>
      </c>
      <c r="J215" s="92" t="n">
        <f aca="false">(30-C215)*B215</f>
        <v>0</v>
      </c>
    </row>
    <row r="216" customFormat="false" ht="12.75" hidden="false" customHeight="false" outlineLevel="0" collapsed="false">
      <c r="A216" s="88" t="n">
        <v>36775</v>
      </c>
      <c r="B216" s="75" t="n">
        <v>0</v>
      </c>
      <c r="C216" s="95" t="n">
        <v>0.25</v>
      </c>
      <c r="D216" s="90" t="s">
        <v>103</v>
      </c>
      <c r="E216" s="75" t="s">
        <v>102</v>
      </c>
      <c r="F216" s="91" t="n">
        <f aca="false">SUMIF(Position!$B$3:$B$21,Trades!D216,Position!$E$3:$E$21)+SUMIF(Position!$K$3:$K$20,Trades!D216,Position!$N$3:$N$20)</f>
        <v>1</v>
      </c>
      <c r="G216" s="92" t="n">
        <f aca="false">(F216-C216)*B216</f>
        <v>0</v>
      </c>
      <c r="H216" s="93" t="str">
        <f aca="false">D216&amp;E216</f>
        <v>miamifeely</v>
      </c>
      <c r="I216" s="93" t="n">
        <f aca="false">B216*C216</f>
        <v>0</v>
      </c>
      <c r="J216" s="92" t="n">
        <f aca="false">(30-C216)*B216</f>
        <v>0</v>
      </c>
    </row>
    <row r="217" customFormat="false" ht="12.75" hidden="false" customHeight="false" outlineLevel="0" collapsed="false">
      <c r="A217" s="88" t="n">
        <v>36775</v>
      </c>
      <c r="B217" s="75" t="n">
        <v>0</v>
      </c>
      <c r="C217" s="95" t="n">
        <v>0.25</v>
      </c>
      <c r="D217" s="90" t="s">
        <v>77</v>
      </c>
      <c r="E217" s="75" t="s">
        <v>102</v>
      </c>
      <c r="F217" s="91" t="n">
        <f aca="false">SUMIF(Position!$B$3:$B$21,Trades!D217,Position!$E$3:$E$21)+SUMIF(Position!$K$3:$K$20,Trades!D217,Position!$N$3:$N$20)</f>
        <v>0</v>
      </c>
      <c r="G217" s="92" t="n">
        <f aca="false">(F217-C217)*B217</f>
        <v>-0</v>
      </c>
      <c r="H217" s="93" t="str">
        <f aca="false">D217&amp;E217</f>
        <v>seattlefeely</v>
      </c>
      <c r="I217" s="93" t="n">
        <f aca="false">B217*C217</f>
        <v>0</v>
      </c>
      <c r="J217" s="92" t="n">
        <f aca="false">(30-C217)*B217</f>
        <v>0</v>
      </c>
    </row>
    <row r="218" customFormat="false" ht="12.75" hidden="false" customHeight="false" outlineLevel="0" collapsed="false">
      <c r="A218" s="88" t="n">
        <v>36775</v>
      </c>
      <c r="B218" s="75" t="n">
        <v>0</v>
      </c>
      <c r="C218" s="95" t="n">
        <v>0.75</v>
      </c>
      <c r="D218" s="90" t="s">
        <v>80</v>
      </c>
      <c r="E218" s="75" t="s">
        <v>104</v>
      </c>
      <c r="F218" s="91" t="n">
        <f aca="false">SUMIF(Position!$B$3:$B$21,Trades!D218,Position!$E$3:$E$21)+SUMIF(Position!$K$3:$K$20,Trades!D218,Position!$N$3:$N$20)</f>
        <v>0.7</v>
      </c>
      <c r="G218" s="92" t="n">
        <f aca="false">(F218-C218)*B218</f>
        <v>-0</v>
      </c>
      <c r="H218" s="93" t="str">
        <f aca="false">D218&amp;E218</f>
        <v>minnesotawolke</v>
      </c>
      <c r="I218" s="93" t="n">
        <f aca="false">B218*C218</f>
        <v>0</v>
      </c>
      <c r="J218" s="92" t="n">
        <f aca="false">(30-C218)*B218</f>
        <v>0</v>
      </c>
    </row>
    <row r="219" customFormat="false" ht="12.75" hidden="false" customHeight="false" outlineLevel="0" collapsed="false">
      <c r="A219" s="88" t="n">
        <v>36775</v>
      </c>
      <c r="B219" s="75" t="n">
        <v>0</v>
      </c>
      <c r="C219" s="95" t="n">
        <v>0.5</v>
      </c>
      <c r="D219" s="90" t="s">
        <v>94</v>
      </c>
      <c r="E219" s="75" t="s">
        <v>102</v>
      </c>
      <c r="F219" s="91" t="n">
        <f aca="false">SUMIF(Position!$B$3:$B$21,Trades!D219,Position!$E$3:$E$21)+SUMIF(Position!$K$3:$K$20,Trades!D219,Position!$N$3:$N$20)</f>
        <v>0</v>
      </c>
      <c r="G219" s="92" t="n">
        <f aca="false">(F219-C219)*B219</f>
        <v>-0</v>
      </c>
      <c r="H219" s="93" t="str">
        <f aca="false">D219&amp;E219</f>
        <v>jetsfeely</v>
      </c>
      <c r="I219" s="93" t="n">
        <f aca="false">B219*C219</f>
        <v>0</v>
      </c>
      <c r="J219" s="92" t="n">
        <f aca="false">(30-C219)*B219</f>
        <v>0</v>
      </c>
    </row>
    <row r="220" customFormat="false" ht="12.75" hidden="false" customHeight="false" outlineLevel="0" collapsed="false">
      <c r="A220" s="88" t="n">
        <v>36775</v>
      </c>
      <c r="B220" s="75" t="n">
        <v>0</v>
      </c>
      <c r="C220" s="95" t="n">
        <v>0.4</v>
      </c>
      <c r="D220" s="90" t="s">
        <v>73</v>
      </c>
      <c r="E220" s="75" t="s">
        <v>105</v>
      </c>
      <c r="F220" s="91" t="n">
        <f aca="false">SUMIF(Position!$B$3:$B$21,Trades!D220,Position!$E$3:$E$21)+SUMIF(Position!$K$3:$K$20,Trades!D220,Position!$N$3:$N$20)</f>
        <v>0.5</v>
      </c>
      <c r="G220" s="92" t="n">
        <f aca="false">(F220-C220)*B220</f>
        <v>0</v>
      </c>
      <c r="H220" s="93" t="str">
        <f aca="false">D220&amp;E220</f>
        <v>giantscuocci</v>
      </c>
      <c r="I220" s="93" t="n">
        <f aca="false">B220*C220</f>
        <v>0</v>
      </c>
      <c r="J220" s="92" t="n">
        <f aca="false">(30-C220)*B220</f>
        <v>0</v>
      </c>
    </row>
    <row r="221" customFormat="false" ht="12.75" hidden="false" customHeight="false" outlineLevel="0" collapsed="false">
      <c r="A221" s="88" t="n">
        <v>36775</v>
      </c>
      <c r="B221" s="75" t="n">
        <v>0</v>
      </c>
      <c r="C221" s="95" t="n">
        <v>0.9</v>
      </c>
      <c r="D221" s="90" t="s">
        <v>106</v>
      </c>
      <c r="E221" s="75" t="s">
        <v>70</v>
      </c>
      <c r="F221" s="91" t="n">
        <f aca="false">SUMIF(Position!$B$3:$B$21,Trades!D221,Position!$E$3:$E$21)+SUMIF(Position!$K$3:$K$20,Trades!D221,Position!$N$3:$N$20)</f>
        <v>0</v>
      </c>
      <c r="G221" s="92" t="n">
        <f aca="false">(F221-C221)*B221</f>
        <v>-0</v>
      </c>
      <c r="H221" s="93" t="str">
        <f aca="false">D221&amp;E221</f>
        <v>buffalojavier</v>
      </c>
      <c r="I221" s="93" t="n">
        <f aca="false">B221*C221</f>
        <v>0</v>
      </c>
      <c r="J221" s="92" t="n">
        <f aca="false">(30-C221)*B221</f>
        <v>0</v>
      </c>
    </row>
    <row r="222" customFormat="false" ht="12.75" hidden="false" customHeight="false" outlineLevel="0" collapsed="false">
      <c r="A222" s="88" t="n">
        <v>36775</v>
      </c>
      <c r="B222" s="75" t="n">
        <v>0</v>
      </c>
      <c r="C222" s="95" t="n">
        <v>3.25</v>
      </c>
      <c r="D222" s="90" t="s">
        <v>88</v>
      </c>
      <c r="E222" s="75" t="s">
        <v>70</v>
      </c>
      <c r="F222" s="91" t="n">
        <f aca="false">SUMIF(Position!$B$3:$B$21,Trades!D222,Position!$E$3:$E$21)+SUMIF(Position!$K$3:$K$20,Trades!D222,Position!$N$3:$N$20)</f>
        <v>2.75</v>
      </c>
      <c r="G222" s="92" t="n">
        <f aca="false">(F222-C222)*B222</f>
        <v>-0</v>
      </c>
      <c r="H222" s="93" t="str">
        <f aca="false">D222&amp;E222</f>
        <v>indianapolisjavier</v>
      </c>
      <c r="I222" s="93" t="n">
        <f aca="false">B222*C222</f>
        <v>0</v>
      </c>
      <c r="J222" s="92" t="n">
        <f aca="false">(30-C222)*B222</f>
        <v>0</v>
      </c>
    </row>
    <row r="223" customFormat="false" ht="12.75" hidden="false" customHeight="false" outlineLevel="0" collapsed="false">
      <c r="A223" s="88" t="n">
        <v>36775</v>
      </c>
      <c r="B223" s="75" t="n">
        <v>0</v>
      </c>
      <c r="C223" s="95" t="n">
        <v>2.5</v>
      </c>
      <c r="D223" s="90" t="s">
        <v>71</v>
      </c>
      <c r="E223" s="75" t="s">
        <v>70</v>
      </c>
      <c r="F223" s="91" t="n">
        <f aca="false">SUMIF(Position!$B$3:$B$21,Trades!D223,Position!$E$3:$E$21)+SUMIF(Position!$K$3:$K$20,Trades!D223,Position!$N$3:$N$20)</f>
        <v>0.5</v>
      </c>
      <c r="G223" s="92" t="n">
        <f aca="false">(F223-C223)*B223</f>
        <v>-0</v>
      </c>
      <c r="H223" s="93" t="str">
        <f aca="false">D223&amp;E223</f>
        <v>jacksonvillejavier</v>
      </c>
      <c r="I223" s="93" t="n">
        <f aca="false">B223*C223</f>
        <v>0</v>
      </c>
      <c r="J223" s="92" t="n">
        <f aca="false">(30-C223)*B223</f>
        <v>0</v>
      </c>
    </row>
    <row r="224" customFormat="false" ht="12.75" hidden="false" customHeight="false" outlineLevel="0" collapsed="false">
      <c r="A224" s="88" t="n">
        <v>36775</v>
      </c>
      <c r="B224" s="75" t="n">
        <v>0</v>
      </c>
      <c r="C224" s="95" t="n">
        <v>0.9</v>
      </c>
      <c r="D224" s="90" t="s">
        <v>106</v>
      </c>
      <c r="E224" s="75" t="s">
        <v>104</v>
      </c>
      <c r="F224" s="91" t="n">
        <f aca="false">SUMIF(Position!$B$3:$B$21,Trades!D224,Position!$E$3:$E$21)+SUMIF(Position!$K$3:$K$20,Trades!D224,Position!$N$3:$N$20)</f>
        <v>0</v>
      </c>
      <c r="G224" s="92" t="n">
        <f aca="false">(F224-C224)*B224</f>
        <v>-0</v>
      </c>
      <c r="H224" s="93" t="str">
        <f aca="false">D224&amp;E224</f>
        <v>buffalowolke</v>
      </c>
      <c r="I224" s="93" t="n">
        <f aca="false">B224*C224</f>
        <v>0</v>
      </c>
      <c r="J224" s="92" t="n">
        <f aca="false">(30-C224)*B224</f>
        <v>0</v>
      </c>
    </row>
    <row r="225" customFormat="false" ht="12.75" hidden="false" customHeight="false" outlineLevel="0" collapsed="false">
      <c r="A225" s="88" t="n">
        <v>36775</v>
      </c>
      <c r="B225" s="75" t="n">
        <v>0</v>
      </c>
      <c r="C225" s="95" t="n">
        <v>2</v>
      </c>
      <c r="D225" s="90" t="s">
        <v>71</v>
      </c>
      <c r="E225" s="75" t="s">
        <v>104</v>
      </c>
      <c r="F225" s="91" t="n">
        <f aca="false">SUMIF(Position!$B$3:$B$21,Trades!D225,Position!$E$3:$E$21)+SUMIF(Position!$K$3:$K$20,Trades!D225,Position!$N$3:$N$20)</f>
        <v>0.5</v>
      </c>
      <c r="G225" s="92" t="n">
        <f aca="false">(F225-C225)*B225</f>
        <v>-0</v>
      </c>
      <c r="H225" s="93" t="str">
        <f aca="false">D225&amp;E225</f>
        <v>jacksonvillewolke</v>
      </c>
      <c r="I225" s="93" t="n">
        <f aca="false">B225*C225</f>
        <v>0</v>
      </c>
      <c r="J225" s="92" t="n">
        <f aca="false">(30-C225)*B225</f>
        <v>0</v>
      </c>
    </row>
    <row r="226" customFormat="false" ht="12.75" hidden="false" customHeight="false" outlineLevel="0" collapsed="false">
      <c r="A226" s="88" t="n">
        <v>36775</v>
      </c>
      <c r="B226" s="75" t="n">
        <v>0</v>
      </c>
      <c r="C226" s="95" t="n">
        <v>0.7</v>
      </c>
      <c r="D226" s="90" t="s">
        <v>94</v>
      </c>
      <c r="E226" s="75" t="s">
        <v>98</v>
      </c>
      <c r="F226" s="91" t="n">
        <f aca="false">SUMIF(Position!$B$3:$B$21,Trades!D226,Position!$E$3:$E$21)+SUMIF(Position!$K$3:$K$20,Trades!D226,Position!$N$3:$N$20)</f>
        <v>0</v>
      </c>
      <c r="G226" s="92" t="n">
        <f aca="false">(F226-C226)*B226</f>
        <v>-0</v>
      </c>
      <c r="H226" s="93" t="str">
        <f aca="false">D226&amp;E226</f>
        <v>jetsglass</v>
      </c>
      <c r="I226" s="93" t="n">
        <f aca="false">B226*C226</f>
        <v>0</v>
      </c>
      <c r="J226" s="92" t="n">
        <f aca="false">(30-C226)*B226</f>
        <v>0</v>
      </c>
    </row>
    <row r="227" customFormat="false" ht="12.75" hidden="false" customHeight="false" outlineLevel="0" collapsed="false">
      <c r="A227" s="88" t="n">
        <v>36775</v>
      </c>
      <c r="B227" s="75" t="n">
        <v>0</v>
      </c>
      <c r="C227" s="95" t="n">
        <v>0.5</v>
      </c>
      <c r="D227" s="90" t="s">
        <v>107</v>
      </c>
      <c r="E227" s="75" t="s">
        <v>104</v>
      </c>
      <c r="F227" s="91" t="n">
        <f aca="false">SUMIF(Position!$B$3:$B$21,Trades!D227,Position!$E$3:$E$21)+SUMIF(Position!$K$3:$K$20,Trades!D227,Position!$N$3:$N$20)</f>
        <v>0</v>
      </c>
      <c r="G227" s="92" t="n">
        <f aca="false">(F227-C227)*B227</f>
        <v>-0</v>
      </c>
      <c r="H227" s="93" t="str">
        <f aca="false">D227&amp;E227</f>
        <v>atlantawolke</v>
      </c>
      <c r="I227" s="93" t="n">
        <f aca="false">B227*C227</f>
        <v>0</v>
      </c>
      <c r="J227" s="92" t="n">
        <f aca="false">(30-C227)*B227</f>
        <v>0</v>
      </c>
    </row>
    <row r="228" customFormat="false" ht="12.75" hidden="false" customHeight="false" outlineLevel="0" collapsed="false">
      <c r="A228" s="88" t="n">
        <v>36775</v>
      </c>
      <c r="B228" s="75" t="n">
        <v>0</v>
      </c>
      <c r="C228" s="95" t="n">
        <v>0.5</v>
      </c>
      <c r="D228" s="90" t="s">
        <v>107</v>
      </c>
      <c r="E228" s="75" t="s">
        <v>70</v>
      </c>
      <c r="F228" s="91" t="n">
        <f aca="false">SUMIF(Position!$B$3:$B$21,Trades!D228,Position!$E$3:$E$21)+SUMIF(Position!$K$3:$K$20,Trades!D228,Position!$N$3:$N$20)</f>
        <v>0</v>
      </c>
      <c r="G228" s="92" t="n">
        <f aca="false">(F228-C228)*B228</f>
        <v>-0</v>
      </c>
      <c r="H228" s="93" t="str">
        <f aca="false">D228&amp;E228</f>
        <v>atlantajavier</v>
      </c>
      <c r="I228" s="93" t="n">
        <f aca="false">B228*C228</f>
        <v>0</v>
      </c>
      <c r="J228" s="92" t="n">
        <f aca="false">(30-C228)*B228</f>
        <v>0</v>
      </c>
    </row>
    <row r="229" customFormat="false" ht="12.75" hidden="false" customHeight="false" outlineLevel="0" collapsed="false">
      <c r="A229" s="88" t="n">
        <v>36775</v>
      </c>
      <c r="B229" s="75" t="n">
        <v>0</v>
      </c>
      <c r="C229" s="95" t="n">
        <v>0.15</v>
      </c>
      <c r="D229" s="90" t="s">
        <v>108</v>
      </c>
      <c r="E229" s="75" t="s">
        <v>104</v>
      </c>
      <c r="F229" s="91" t="n">
        <f aca="false">SUMIF(Position!$B$3:$B$21,Trades!D229,Position!$E$3:$E$21)+SUMIF(Position!$K$3:$K$20,Trades!D229,Position!$N$3:$N$20)</f>
        <v>0</v>
      </c>
      <c r="G229" s="92" t="n">
        <f aca="false">(F229-C229)*B229</f>
        <v>-0</v>
      </c>
      <c r="H229" s="93" t="str">
        <f aca="false">D229&amp;E229</f>
        <v>dallaswolke</v>
      </c>
      <c r="I229" s="93" t="n">
        <f aca="false">B229*C229</f>
        <v>0</v>
      </c>
      <c r="J229" s="92" t="n">
        <f aca="false">(30-C229)*B229</f>
        <v>0</v>
      </c>
    </row>
    <row r="230" customFormat="false" ht="12.75" hidden="false" customHeight="false" outlineLevel="0" collapsed="false">
      <c r="A230" s="88" t="n">
        <v>36775</v>
      </c>
      <c r="B230" s="75" t="n">
        <v>0</v>
      </c>
      <c r="C230" s="95" t="n">
        <v>0.3</v>
      </c>
      <c r="D230" s="90" t="s">
        <v>109</v>
      </c>
      <c r="E230" s="75" t="s">
        <v>70</v>
      </c>
      <c r="F230" s="91" t="n">
        <f aca="false">SUMIF(Position!$B$3:$B$21,Trades!D230,Position!$E$3:$E$21)+SUMIF(Position!$K$3:$K$20,Trades!D230,Position!$N$3:$N$20)</f>
        <v>1.125</v>
      </c>
      <c r="G230" s="92" t="n">
        <f aca="false">(F230-C230)*B230</f>
        <v>0</v>
      </c>
      <c r="H230" s="93" t="str">
        <f aca="false">D230&amp;E230</f>
        <v>packersjavier</v>
      </c>
      <c r="I230" s="93" t="n">
        <f aca="false">B230*C230</f>
        <v>0</v>
      </c>
      <c r="J230" s="92" t="n">
        <f aca="false">(30-C230)*B230</f>
        <v>0</v>
      </c>
    </row>
    <row r="231" customFormat="false" ht="12.75" hidden="false" customHeight="false" outlineLevel="0" collapsed="false">
      <c r="A231" s="88" t="n">
        <v>36775</v>
      </c>
      <c r="B231" s="75" t="n">
        <v>0</v>
      </c>
      <c r="C231" s="95" t="n">
        <v>0.4</v>
      </c>
      <c r="D231" s="90" t="s">
        <v>103</v>
      </c>
      <c r="E231" s="75" t="s">
        <v>110</v>
      </c>
      <c r="F231" s="91" t="n">
        <f aca="false">SUMIF(Position!$B$3:$B$21,Trades!D231,Position!$E$3:$E$21)+SUMIF(Position!$K$3:$K$20,Trades!D231,Position!$N$3:$N$20)</f>
        <v>1</v>
      </c>
      <c r="G231" s="92" t="n">
        <f aca="false">(F231-C231)*B231</f>
        <v>0</v>
      </c>
      <c r="H231" s="93" t="str">
        <f aca="false">D231&amp;E231</f>
        <v>miamimhor</v>
      </c>
      <c r="I231" s="93" t="n">
        <f aca="false">B231*C231</f>
        <v>0</v>
      </c>
      <c r="J231" s="92" t="n">
        <f aca="false">(30-C231)*B231</f>
        <v>0</v>
      </c>
    </row>
    <row r="232" customFormat="false" ht="12.75" hidden="false" customHeight="false" outlineLevel="0" collapsed="false">
      <c r="A232" s="88" t="n">
        <v>36775</v>
      </c>
      <c r="B232" s="75" t="n">
        <v>0</v>
      </c>
      <c r="C232" s="95" t="n">
        <v>0.4</v>
      </c>
      <c r="D232" s="90" t="s">
        <v>111</v>
      </c>
      <c r="E232" s="75" t="s">
        <v>110</v>
      </c>
      <c r="F232" s="91" t="n">
        <f aca="false">SUMIF(Position!$B$3:$B$21,Trades!D232,Position!$E$3:$E$21)+SUMIF(Position!$K$3:$K$20,Trades!D232,Position!$N$3:$N$20)</f>
        <v>0</v>
      </c>
      <c r="G232" s="92" t="n">
        <f aca="false">(F232-C232)*B232</f>
        <v>-0</v>
      </c>
      <c r="H232" s="93" t="str">
        <f aca="false">D232&amp;E232</f>
        <v>patsmhor</v>
      </c>
      <c r="I232" s="93" t="n">
        <f aca="false">B232*C232</f>
        <v>0</v>
      </c>
      <c r="J232" s="92" t="n">
        <f aca="false">(30-C232)*B232</f>
        <v>0</v>
      </c>
    </row>
    <row r="233" customFormat="false" ht="12.75" hidden="false" customHeight="false" outlineLevel="0" collapsed="false">
      <c r="A233" s="88" t="n">
        <v>36775</v>
      </c>
      <c r="B233" s="75" t="n">
        <v>0</v>
      </c>
      <c r="C233" s="95" t="n">
        <v>0.7</v>
      </c>
      <c r="D233" s="90" t="s">
        <v>94</v>
      </c>
      <c r="E233" s="75" t="s">
        <v>110</v>
      </c>
      <c r="F233" s="91" t="n">
        <f aca="false">SUMIF(Position!$B$3:$B$21,Trades!D233,Position!$E$3:$E$21)+SUMIF(Position!$K$3:$K$20,Trades!D233,Position!$N$3:$N$20)</f>
        <v>0</v>
      </c>
      <c r="G233" s="92" t="n">
        <f aca="false">(F233-C233)*B233</f>
        <v>-0</v>
      </c>
      <c r="H233" s="93" t="str">
        <f aca="false">D233&amp;E233</f>
        <v>jetsmhor</v>
      </c>
      <c r="I233" s="93" t="n">
        <f aca="false">B233*C233</f>
        <v>0</v>
      </c>
      <c r="J233" s="92" t="n">
        <f aca="false">(30-C233)*B233</f>
        <v>0</v>
      </c>
    </row>
    <row r="234" customFormat="false" ht="12.75" hidden="false" customHeight="false" outlineLevel="0" collapsed="false">
      <c r="A234" s="88" t="n">
        <v>36775</v>
      </c>
      <c r="B234" s="75" t="n">
        <v>0</v>
      </c>
      <c r="C234" s="95" t="n">
        <v>0.5</v>
      </c>
      <c r="D234" s="90" t="s">
        <v>106</v>
      </c>
      <c r="E234" s="75" t="s">
        <v>110</v>
      </c>
      <c r="F234" s="91" t="n">
        <f aca="false">SUMIF(Position!$B$3:$B$21,Trades!D234,Position!$E$3:$E$21)+SUMIF(Position!$K$3:$K$20,Trades!D234,Position!$N$3:$N$20)</f>
        <v>0</v>
      </c>
      <c r="G234" s="92" t="n">
        <f aca="false">(F234-C234)*B234</f>
        <v>-0</v>
      </c>
      <c r="H234" s="93" t="str">
        <f aca="false">D234&amp;E234</f>
        <v>buffalomhor</v>
      </c>
      <c r="I234" s="93" t="n">
        <f aca="false">B234*C234</f>
        <v>0</v>
      </c>
      <c r="J234" s="92" t="n">
        <f aca="false">(30-C234)*B234</f>
        <v>0</v>
      </c>
    </row>
    <row r="235" customFormat="false" ht="12.75" hidden="false" customHeight="false" outlineLevel="0" collapsed="false">
      <c r="A235" s="88" t="n">
        <v>36775</v>
      </c>
      <c r="B235" s="75" t="n">
        <v>0</v>
      </c>
      <c r="C235" s="95" t="n">
        <v>0.1</v>
      </c>
      <c r="D235" s="90" t="s">
        <v>90</v>
      </c>
      <c r="E235" s="75" t="s">
        <v>110</v>
      </c>
      <c r="F235" s="91" t="n">
        <f aca="false">SUMIF(Position!$B$3:$B$21,Trades!D235,Position!$E$3:$E$21)+SUMIF(Position!$K$3:$K$20,Trades!D235,Position!$N$3:$N$20)</f>
        <v>2</v>
      </c>
      <c r="G235" s="92" t="n">
        <f aca="false">(F235-C235)*B235</f>
        <v>0</v>
      </c>
      <c r="H235" s="93" t="str">
        <f aca="false">D235&amp;E235</f>
        <v>saintsmhor</v>
      </c>
      <c r="I235" s="93" t="n">
        <f aca="false">B235*C235</f>
        <v>0</v>
      </c>
      <c r="J235" s="92" t="n">
        <f aca="false">(30-C235)*B235</f>
        <v>0</v>
      </c>
    </row>
    <row r="236" customFormat="false" ht="12.75" hidden="false" customHeight="false" outlineLevel="0" collapsed="false">
      <c r="A236" s="88" t="n">
        <v>36776</v>
      </c>
      <c r="B236" s="75" t="n">
        <v>0</v>
      </c>
      <c r="C236" s="95" t="n">
        <v>3.25</v>
      </c>
      <c r="D236" s="90" t="s">
        <v>88</v>
      </c>
      <c r="E236" s="75" t="s">
        <v>105</v>
      </c>
      <c r="F236" s="91" t="n">
        <f aca="false">SUMIF(Position!$B$3:$B$21,Trades!D236,Position!$E$3:$E$21)+SUMIF(Position!$K$3:$K$20,Trades!D236,Position!$N$3:$N$20)</f>
        <v>2.75</v>
      </c>
      <c r="G236" s="92" t="n">
        <f aca="false">(F236-C236)*B236</f>
        <v>-0</v>
      </c>
      <c r="H236" s="93" t="str">
        <f aca="false">D236&amp;E236</f>
        <v>indianapoliscuocci</v>
      </c>
      <c r="I236" s="93" t="n">
        <f aca="false">B236*C236</f>
        <v>0</v>
      </c>
      <c r="J236" s="92" t="n">
        <f aca="false">(30-C236)*B236</f>
        <v>0</v>
      </c>
    </row>
    <row r="237" customFormat="false" ht="12.75" hidden="false" customHeight="false" outlineLevel="0" collapsed="false">
      <c r="A237" s="88" t="n">
        <v>36776</v>
      </c>
      <c r="B237" s="75" t="n">
        <v>0</v>
      </c>
      <c r="C237" s="95" t="n">
        <v>0.75</v>
      </c>
      <c r="D237" s="90" t="s">
        <v>80</v>
      </c>
      <c r="E237" s="75" t="s">
        <v>105</v>
      </c>
      <c r="F237" s="91" t="n">
        <f aca="false">SUMIF(Position!$B$3:$B$21,Trades!D237,Position!$E$3:$E$21)+SUMIF(Position!$K$3:$K$20,Trades!D237,Position!$N$3:$N$20)</f>
        <v>0.7</v>
      </c>
      <c r="G237" s="92" t="n">
        <f aca="false">(F237-C237)*B237</f>
        <v>-0</v>
      </c>
      <c r="H237" s="93" t="str">
        <f aca="false">D237&amp;E237</f>
        <v>minnesotacuocci</v>
      </c>
      <c r="I237" s="93" t="n">
        <f aca="false">B237*C237</f>
        <v>0</v>
      </c>
      <c r="J237" s="92" t="n">
        <f aca="false">(30-C237)*B237</f>
        <v>0</v>
      </c>
    </row>
    <row r="238" customFormat="false" ht="12.75" hidden="false" customHeight="false" outlineLevel="0" collapsed="false">
      <c r="A238" s="88" t="n">
        <v>36776</v>
      </c>
      <c r="B238" s="75" t="n">
        <v>0</v>
      </c>
      <c r="C238" s="95" t="n">
        <v>5</v>
      </c>
      <c r="D238" s="90" t="s">
        <v>69</v>
      </c>
      <c r="E238" s="75" t="s">
        <v>105</v>
      </c>
      <c r="F238" s="91" t="n">
        <f aca="false">SUMIF(Position!$B$3:$B$21,Trades!D238,Position!$E$3:$E$21)+SUMIF(Position!$K$3:$K$20,Trades!D238,Position!$N$3:$N$20)</f>
        <v>4.75</v>
      </c>
      <c r="G238" s="92" t="n">
        <f aca="false">(F238-C238)*B238</f>
        <v>-0</v>
      </c>
      <c r="H238" s="93" t="str">
        <f aca="false">D238&amp;E238</f>
        <v>ramscuocci</v>
      </c>
      <c r="I238" s="93" t="n">
        <f aca="false">B238*C238</f>
        <v>0</v>
      </c>
      <c r="J238" s="92" t="n">
        <f aca="false">(30-C238)*B238</f>
        <v>0</v>
      </c>
    </row>
    <row r="239" customFormat="false" ht="12.75" hidden="false" customHeight="false" outlineLevel="0" collapsed="false">
      <c r="A239" s="88" t="n">
        <v>36776</v>
      </c>
      <c r="B239" s="75" t="n">
        <v>0</v>
      </c>
      <c r="C239" s="95" t="n">
        <v>0.8</v>
      </c>
      <c r="D239" s="90" t="s">
        <v>106</v>
      </c>
      <c r="E239" s="75" t="s">
        <v>105</v>
      </c>
      <c r="F239" s="91" t="n">
        <f aca="false">SUMIF(Position!$B$3:$B$21,Trades!D239,Position!$E$3:$E$21)+SUMIF(Position!$K$3:$K$20,Trades!D239,Position!$N$3:$N$20)</f>
        <v>0</v>
      </c>
      <c r="G239" s="92" t="n">
        <f aca="false">(F239-C239)*B239</f>
        <v>-0</v>
      </c>
      <c r="H239" s="93" t="str">
        <f aca="false">D239&amp;E239</f>
        <v>buffalocuocci</v>
      </c>
      <c r="I239" s="93" t="n">
        <f aca="false">B239*C239</f>
        <v>0</v>
      </c>
      <c r="J239" s="92" t="n">
        <f aca="false">(30-C239)*B239</f>
        <v>0</v>
      </c>
    </row>
    <row r="240" customFormat="false" ht="12.75" hidden="false" customHeight="false" outlineLevel="0" collapsed="false">
      <c r="A240" s="88" t="n">
        <v>36776</v>
      </c>
      <c r="B240" s="75" t="n">
        <v>0</v>
      </c>
      <c r="C240" s="95" t="n">
        <v>2.25</v>
      </c>
      <c r="D240" s="90" t="s">
        <v>71</v>
      </c>
      <c r="E240" s="75" t="s">
        <v>105</v>
      </c>
      <c r="F240" s="91" t="n">
        <f aca="false">SUMIF(Position!$B$3:$B$21,Trades!D240,Position!$E$3:$E$21)+SUMIF(Position!$K$3:$K$20,Trades!D240,Position!$N$3:$N$20)</f>
        <v>0.5</v>
      </c>
      <c r="G240" s="92" t="n">
        <f aca="false">(F240-C240)*B240</f>
        <v>-0</v>
      </c>
      <c r="H240" s="93" t="str">
        <f aca="false">D240&amp;E240</f>
        <v>jacksonvillecuocci</v>
      </c>
      <c r="I240" s="93" t="n">
        <f aca="false">B240*C240</f>
        <v>0</v>
      </c>
      <c r="J240" s="92" t="n">
        <f aca="false">(30-C240)*B240</f>
        <v>0</v>
      </c>
    </row>
    <row r="241" customFormat="false" ht="12.75" hidden="false" customHeight="false" outlineLevel="0" collapsed="false">
      <c r="A241" s="88" t="n">
        <v>36776</v>
      </c>
      <c r="B241" s="75" t="n">
        <v>0</v>
      </c>
      <c r="C241" s="95" t="n">
        <v>0.9</v>
      </c>
      <c r="D241" s="90" t="s">
        <v>106</v>
      </c>
      <c r="E241" s="75" t="s">
        <v>105</v>
      </c>
      <c r="F241" s="91" t="n">
        <f aca="false">SUMIF(Position!$B$3:$B$21,Trades!D241,Position!$E$3:$E$21)+SUMIF(Position!$K$3:$K$20,Trades!D241,Position!$N$3:$N$20)</f>
        <v>0</v>
      </c>
      <c r="G241" s="92" t="n">
        <f aca="false">(F241-C241)*B241</f>
        <v>-0</v>
      </c>
      <c r="H241" s="93" t="str">
        <f aca="false">D241&amp;E241</f>
        <v>buffalocuocci</v>
      </c>
      <c r="I241" s="93" t="n">
        <f aca="false">B241*C241</f>
        <v>0</v>
      </c>
      <c r="J241" s="92" t="n">
        <f aca="false">(30-C241)*B241</f>
        <v>0</v>
      </c>
    </row>
    <row r="242" customFormat="false" ht="12.75" hidden="false" customHeight="false" outlineLevel="0" collapsed="false">
      <c r="A242" s="88" t="n">
        <v>36776</v>
      </c>
      <c r="B242" s="75" t="n">
        <v>0</v>
      </c>
      <c r="C242" s="95" t="n">
        <v>4.25</v>
      </c>
      <c r="D242" s="90" t="s">
        <v>112</v>
      </c>
      <c r="E242" s="75" t="s">
        <v>105</v>
      </c>
      <c r="F242" s="91" t="n">
        <f aca="false">SUMIF(Position!$B$3:$B$21,Trades!D242,Position!$E$3:$E$21)+SUMIF(Position!$K$3:$K$20,Trades!D242,Position!$N$3:$N$20)</f>
        <v>0.125</v>
      </c>
      <c r="G242" s="92" t="n">
        <f aca="false">(F242-C242)*B242</f>
        <v>-0</v>
      </c>
      <c r="H242" s="93" t="str">
        <f aca="false">D242&amp;E242</f>
        <v>washingtoncuocci</v>
      </c>
      <c r="I242" s="93" t="n">
        <f aca="false">B242*C242</f>
        <v>0</v>
      </c>
      <c r="J242" s="92" t="n">
        <f aca="false">(30-C242)*B242</f>
        <v>0</v>
      </c>
    </row>
    <row r="243" customFormat="false" ht="12.75" hidden="false" customHeight="false" outlineLevel="0" collapsed="false">
      <c r="A243" s="88" t="n">
        <v>36776</v>
      </c>
      <c r="B243" s="75" t="n">
        <v>0</v>
      </c>
      <c r="C243" s="95" t="n">
        <v>2.65</v>
      </c>
      <c r="D243" s="90" t="s">
        <v>82</v>
      </c>
      <c r="E243" s="75" t="s">
        <v>105</v>
      </c>
      <c r="F243" s="91" t="n">
        <f aca="false">SUMIF(Position!$B$3:$B$21,Trades!D243,Position!$E$3:$E$21)+SUMIF(Position!$K$3:$K$20,Trades!D243,Position!$N$3:$N$20)</f>
        <v>1.625</v>
      </c>
      <c r="G243" s="92" t="n">
        <f aca="false">(F243-C243)*B243</f>
        <v>-0</v>
      </c>
      <c r="H243" s="93" t="str">
        <f aca="false">D243&amp;E243</f>
        <v>tennesseecuocci</v>
      </c>
      <c r="I243" s="93" t="n">
        <f aca="false">B243*C243</f>
        <v>0</v>
      </c>
      <c r="J243" s="92" t="n">
        <f aca="false">(30-C243)*B243</f>
        <v>0</v>
      </c>
    </row>
    <row r="244" customFormat="false" ht="12.75" hidden="false" customHeight="false" outlineLevel="0" collapsed="false">
      <c r="A244" s="88" t="n">
        <v>36776</v>
      </c>
      <c r="B244" s="75" t="n">
        <v>0</v>
      </c>
      <c r="C244" s="95" t="n">
        <v>0.6</v>
      </c>
      <c r="D244" s="90" t="s">
        <v>107</v>
      </c>
      <c r="E244" s="75" t="s">
        <v>105</v>
      </c>
      <c r="F244" s="91" t="n">
        <f aca="false">SUMIF(Position!$B$3:$B$21,Trades!D244,Position!$E$3:$E$21)+SUMIF(Position!$K$3:$K$20,Trades!D244,Position!$N$3:$N$20)</f>
        <v>0</v>
      </c>
      <c r="G244" s="92" t="n">
        <f aca="false">(F244-C244)*B244</f>
        <v>-0</v>
      </c>
      <c r="H244" s="93" t="str">
        <f aca="false">D244&amp;E244</f>
        <v>atlantacuocci</v>
      </c>
      <c r="I244" s="93" t="n">
        <f aca="false">B244*C244</f>
        <v>0</v>
      </c>
      <c r="J244" s="92" t="n">
        <f aca="false">(30-C244)*B244</f>
        <v>0</v>
      </c>
    </row>
    <row r="245" customFormat="false" ht="12.75" hidden="false" customHeight="false" outlineLevel="0" collapsed="false">
      <c r="A245" s="88" t="n">
        <v>36776</v>
      </c>
      <c r="B245" s="75" t="n">
        <v>0</v>
      </c>
      <c r="C245" s="95" t="n">
        <v>0.6</v>
      </c>
      <c r="D245" s="90" t="s">
        <v>87</v>
      </c>
      <c r="E245" s="75" t="s">
        <v>105</v>
      </c>
      <c r="F245" s="91" t="n">
        <f aca="false">SUMIF(Position!$B$3:$B$21,Trades!D245,Position!$E$3:$E$21)+SUMIF(Position!$K$3:$K$20,Trades!D245,Position!$N$3:$N$20)</f>
        <v>3.25</v>
      </c>
      <c r="G245" s="92" t="n">
        <f aca="false">(F245-C245)*B245</f>
        <v>0</v>
      </c>
      <c r="H245" s="93" t="str">
        <f aca="false">D245&amp;E245</f>
        <v>oaklandcuocci</v>
      </c>
      <c r="I245" s="93" t="n">
        <f aca="false">B245*C245</f>
        <v>0</v>
      </c>
      <c r="J245" s="92" t="n">
        <f aca="false">(30-C245)*B245</f>
        <v>0</v>
      </c>
    </row>
    <row r="246" customFormat="false" ht="12.75" hidden="false" customHeight="false" outlineLevel="0" collapsed="false">
      <c r="A246" s="88" t="n">
        <v>36776</v>
      </c>
      <c r="B246" s="75" t="n">
        <v>0</v>
      </c>
      <c r="C246" s="95" t="n">
        <v>0.45</v>
      </c>
      <c r="D246" s="90" t="s">
        <v>74</v>
      </c>
      <c r="E246" s="75" t="s">
        <v>105</v>
      </c>
      <c r="F246" s="91" t="n">
        <f aca="false">SUMIF(Position!$B$3:$B$21,Trades!D246,Position!$E$3:$E$21)+SUMIF(Position!$K$3:$K$20,Trades!D246,Position!$N$3:$N$20)</f>
        <v>1.125</v>
      </c>
      <c r="G246" s="92" t="n">
        <f aca="false">(F246-C246)*B246</f>
        <v>0</v>
      </c>
      <c r="H246" s="93" t="str">
        <f aca="false">D246&amp;E246</f>
        <v>philadelphiacuocci</v>
      </c>
      <c r="I246" s="93" t="n">
        <f aca="false">B246*C246</f>
        <v>0</v>
      </c>
      <c r="J246" s="92" t="n">
        <f aca="false">(30-C246)*B246</f>
        <v>0</v>
      </c>
    </row>
    <row r="247" customFormat="false" ht="12.75" hidden="false" customHeight="false" outlineLevel="0" collapsed="false">
      <c r="A247" s="88" t="n">
        <v>36776</v>
      </c>
      <c r="B247" s="75" t="n">
        <v>0</v>
      </c>
      <c r="C247" s="95" t="n">
        <v>0.75</v>
      </c>
      <c r="D247" s="90" t="s">
        <v>72</v>
      </c>
      <c r="E247" s="75" t="s">
        <v>105</v>
      </c>
      <c r="F247" s="91" t="n">
        <f aca="false">SUMIF(Position!$B$3:$B$21,Trades!D247,Position!$E$3:$E$21)+SUMIF(Position!$K$3:$K$20,Trades!D247,Position!$N$3:$N$20)</f>
        <v>3.875</v>
      </c>
      <c r="G247" s="92" t="n">
        <f aca="false">(F247-C247)*B247</f>
        <v>0</v>
      </c>
      <c r="H247" s="93" t="str">
        <f aca="false">D247&amp;E247</f>
        <v>baltimorecuocci</v>
      </c>
      <c r="I247" s="93" t="n">
        <f aca="false">B247*C247</f>
        <v>0</v>
      </c>
      <c r="J247" s="92" t="n">
        <f aca="false">(30-C247)*B247</f>
        <v>0</v>
      </c>
    </row>
    <row r="248" customFormat="false" ht="12.75" hidden="false" customHeight="false" outlineLevel="0" collapsed="false">
      <c r="A248" s="88" t="n">
        <v>36776</v>
      </c>
      <c r="B248" s="75" t="n">
        <v>0</v>
      </c>
      <c r="C248" s="95" t="n">
        <v>0.55</v>
      </c>
      <c r="D248" s="90" t="s">
        <v>77</v>
      </c>
      <c r="E248" s="75" t="s">
        <v>105</v>
      </c>
      <c r="F248" s="91" t="n">
        <f aca="false">SUMIF(Position!$B$3:$B$21,Trades!D248,Position!$E$3:$E$21)+SUMIF(Position!$K$3:$K$20,Trades!D248,Position!$N$3:$N$20)</f>
        <v>0</v>
      </c>
      <c r="G248" s="92" t="n">
        <f aca="false">(F248-C248)*B248</f>
        <v>-0</v>
      </c>
      <c r="H248" s="93" t="str">
        <f aca="false">D248&amp;E248</f>
        <v>seattlecuocci</v>
      </c>
      <c r="I248" s="93" t="n">
        <f aca="false">B248*C248</f>
        <v>0</v>
      </c>
      <c r="J248" s="92" t="n">
        <f aca="false">(30-C248)*B248</f>
        <v>0</v>
      </c>
    </row>
    <row r="249" customFormat="false" ht="12.75" hidden="false" customHeight="false" outlineLevel="0" collapsed="false">
      <c r="A249" s="88" t="n">
        <v>36776</v>
      </c>
      <c r="B249" s="75" t="n">
        <v>0</v>
      </c>
      <c r="C249" s="95" t="n">
        <v>0.3</v>
      </c>
      <c r="D249" s="90" t="s">
        <v>103</v>
      </c>
      <c r="E249" s="75" t="s">
        <v>105</v>
      </c>
      <c r="F249" s="91" t="n">
        <f aca="false">SUMIF(Position!$B$3:$B$21,Trades!D249,Position!$E$3:$E$21)+SUMIF(Position!$K$3:$K$20,Trades!D249,Position!$N$3:$N$20)</f>
        <v>1</v>
      </c>
      <c r="G249" s="92" t="n">
        <f aca="false">(F249-C249)*B249</f>
        <v>0</v>
      </c>
      <c r="H249" s="93" t="str">
        <f aca="false">D249&amp;E249</f>
        <v>miamicuocci</v>
      </c>
      <c r="I249" s="93" t="n">
        <f aca="false">B249*C249</f>
        <v>0</v>
      </c>
      <c r="J249" s="92" t="n">
        <f aca="false">(30-C249)*B249</f>
        <v>0</v>
      </c>
    </row>
    <row r="250" customFormat="false" ht="12.75" hidden="false" customHeight="false" outlineLevel="0" collapsed="false">
      <c r="A250" s="88" t="n">
        <v>36779</v>
      </c>
      <c r="B250" s="75" t="n">
        <v>0</v>
      </c>
      <c r="C250" s="95" t="n">
        <v>0.5</v>
      </c>
      <c r="D250" s="90" t="s">
        <v>107</v>
      </c>
      <c r="E250" s="75" t="s">
        <v>96</v>
      </c>
      <c r="F250" s="91" t="n">
        <f aca="false">SUMIF(Position!$B$3:$B$21,Trades!D250,Position!$E$3:$E$21)+SUMIF(Position!$K$3:$K$20,Trades!D250,Position!$N$3:$N$20)</f>
        <v>0</v>
      </c>
      <c r="G250" s="92" t="n">
        <f aca="false">(F250-C250)*B250</f>
        <v>-0</v>
      </c>
      <c r="H250" s="93" t="str">
        <f aca="false">D250&amp;E250</f>
        <v>atlantajk</v>
      </c>
      <c r="I250" s="93" t="n">
        <f aca="false">B250*C250</f>
        <v>0</v>
      </c>
      <c r="J250" s="92" t="n">
        <f aca="false">(30-C250)*B250</f>
        <v>0</v>
      </c>
    </row>
    <row r="251" customFormat="false" ht="12.75" hidden="false" customHeight="false" outlineLevel="0" collapsed="false">
      <c r="A251" s="88" t="n">
        <v>36779</v>
      </c>
      <c r="B251" s="75" t="n">
        <v>0</v>
      </c>
      <c r="C251" s="95" t="n">
        <v>0.7</v>
      </c>
      <c r="D251" s="90" t="s">
        <v>80</v>
      </c>
      <c r="E251" s="75" t="s">
        <v>96</v>
      </c>
      <c r="F251" s="91" t="n">
        <f aca="false">SUMIF(Position!$B$3:$B$21,Trades!D251,Position!$E$3:$E$21)+SUMIF(Position!$K$3:$K$20,Trades!D251,Position!$N$3:$N$20)</f>
        <v>0.7</v>
      </c>
      <c r="G251" s="92" t="n">
        <f aca="false">(F251-C251)*B251</f>
        <v>0</v>
      </c>
      <c r="H251" s="93" t="str">
        <f aca="false">D251&amp;E251</f>
        <v>minnesotajk</v>
      </c>
      <c r="I251" s="93" t="n">
        <f aca="false">B251*C251</f>
        <v>0</v>
      </c>
      <c r="J251" s="92" t="n">
        <f aca="false">(30-C251)*B251</f>
        <v>0</v>
      </c>
    </row>
    <row r="252" customFormat="false" ht="12.75" hidden="false" customHeight="false" outlineLevel="0" collapsed="false">
      <c r="A252" s="88" t="n">
        <v>36779</v>
      </c>
      <c r="B252" s="75" t="n">
        <v>0</v>
      </c>
      <c r="C252" s="95" t="n">
        <v>0.1</v>
      </c>
      <c r="D252" s="90" t="s">
        <v>109</v>
      </c>
      <c r="E252" s="75" t="s">
        <v>96</v>
      </c>
      <c r="F252" s="91" t="n">
        <f aca="false">SUMIF(Position!$B$3:$B$21,Trades!D252,Position!$E$3:$E$21)+SUMIF(Position!$K$3:$K$20,Trades!D252,Position!$N$3:$N$20)</f>
        <v>1.125</v>
      </c>
      <c r="G252" s="92" t="n">
        <f aca="false">(F252-C252)*B252</f>
        <v>0</v>
      </c>
      <c r="H252" s="93" t="str">
        <f aca="false">D252&amp;E252</f>
        <v>packersjk</v>
      </c>
      <c r="I252" s="93" t="n">
        <f aca="false">B252*C252</f>
        <v>0</v>
      </c>
      <c r="J252" s="92" t="n">
        <f aca="false">(30-C252)*B252</f>
        <v>0</v>
      </c>
    </row>
    <row r="253" customFormat="false" ht="12.75" hidden="false" customHeight="false" outlineLevel="0" collapsed="false">
      <c r="A253" s="88" t="n">
        <v>36779</v>
      </c>
      <c r="B253" s="75" t="n">
        <v>0</v>
      </c>
      <c r="C253" s="95" t="n">
        <v>0.6</v>
      </c>
      <c r="D253" s="90" t="s">
        <v>86</v>
      </c>
      <c r="E253" s="75" t="s">
        <v>96</v>
      </c>
      <c r="F253" s="91" t="n">
        <f aca="false">SUMIF(Position!$B$3:$B$21,Trades!D253,Position!$E$3:$E$21)+SUMIF(Position!$K$3:$K$20,Trades!D253,Position!$N$3:$N$20)</f>
        <v>0</v>
      </c>
      <c r="G253" s="92" t="n">
        <f aca="false">(F253-C253)*B253</f>
        <v>-0</v>
      </c>
      <c r="H253" s="93" t="str">
        <f aca="false">D253&amp;E253</f>
        <v>detroitjk</v>
      </c>
      <c r="I253" s="93" t="n">
        <f aca="false">B253*C253</f>
        <v>0</v>
      </c>
      <c r="J253" s="92" t="n">
        <f aca="false">(30-C253)*B253</f>
        <v>0</v>
      </c>
    </row>
    <row r="254" customFormat="false" ht="12.75" hidden="false" customHeight="false" outlineLevel="0" collapsed="false">
      <c r="A254" s="88" t="n">
        <v>36779</v>
      </c>
      <c r="B254" s="75" t="n">
        <v>0</v>
      </c>
      <c r="C254" s="95" t="n">
        <v>0.3</v>
      </c>
      <c r="D254" s="90" t="s">
        <v>113</v>
      </c>
      <c r="E254" s="75" t="s">
        <v>96</v>
      </c>
      <c r="F254" s="91" t="n">
        <f aca="false">SUMIF(Position!$B$3:$B$21,Trades!D254,Position!$E$3:$E$21)+SUMIF(Position!$K$3:$K$20,Trades!D254,Position!$N$3:$N$20)</f>
        <v>0</v>
      </c>
      <c r="G254" s="92" t="n">
        <f aca="false">(F254-C254)*B254</f>
        <v>-0</v>
      </c>
      <c r="H254" s="93" t="str">
        <f aca="false">D254&amp;E254</f>
        <v>chicagojk</v>
      </c>
      <c r="I254" s="93" t="n">
        <f aca="false">B254*C254</f>
        <v>0</v>
      </c>
      <c r="J254" s="92" t="n">
        <f aca="false">(30-C254)*B254</f>
        <v>0</v>
      </c>
    </row>
    <row r="255" customFormat="false" ht="12.75" hidden="false" customHeight="false" outlineLevel="0" collapsed="false">
      <c r="A255" s="88" t="n">
        <v>36779</v>
      </c>
      <c r="B255" s="75" t="n">
        <v>0</v>
      </c>
      <c r="C255" s="95" t="n">
        <v>4.7</v>
      </c>
      <c r="D255" s="90" t="s">
        <v>75</v>
      </c>
      <c r="E255" s="75" t="s">
        <v>96</v>
      </c>
      <c r="F255" s="91" t="n">
        <f aca="false">SUMIF(Position!$B$3:$B$21,Trades!D255,Position!$E$3:$E$21)+SUMIF(Position!$K$3:$K$20,Trades!D255,Position!$N$3:$N$20)</f>
        <v>3.25</v>
      </c>
      <c r="G255" s="92" t="n">
        <f aca="false">(F255-C255)*B255</f>
        <v>-0</v>
      </c>
      <c r="H255" s="93" t="str">
        <f aca="false">D255&amp;E255</f>
        <v>bucksjk</v>
      </c>
      <c r="I255" s="93" t="n">
        <f aca="false">B255*C255</f>
        <v>0</v>
      </c>
      <c r="J255" s="92" t="n">
        <f aca="false">(30-C255)*B255</f>
        <v>0</v>
      </c>
    </row>
    <row r="256" customFormat="false" ht="12.75" hidden="false" customHeight="false" outlineLevel="0" collapsed="false">
      <c r="A256" s="88" t="n">
        <v>36779</v>
      </c>
      <c r="B256" s="75" t="n">
        <v>0</v>
      </c>
      <c r="C256" s="95" t="n">
        <v>3.25</v>
      </c>
      <c r="D256" s="90" t="s">
        <v>112</v>
      </c>
      <c r="E256" s="75" t="s">
        <v>96</v>
      </c>
      <c r="F256" s="91" t="n">
        <f aca="false">SUMIF(Position!$B$3:$B$21,Trades!D256,Position!$E$3:$E$21)+SUMIF(Position!$K$3:$K$20,Trades!D256,Position!$N$3:$N$20)</f>
        <v>0.125</v>
      </c>
      <c r="G256" s="92" t="n">
        <f aca="false">(F256-C256)*B256</f>
        <v>-0</v>
      </c>
      <c r="H256" s="93" t="str">
        <f aca="false">D256&amp;E256</f>
        <v>washingtonjk</v>
      </c>
      <c r="I256" s="93" t="n">
        <f aca="false">B256*C256</f>
        <v>0</v>
      </c>
      <c r="J256" s="92" t="n">
        <f aca="false">(30-C256)*B256</f>
        <v>0</v>
      </c>
    </row>
    <row r="257" customFormat="false" ht="12.75" hidden="false" customHeight="false" outlineLevel="0" collapsed="false">
      <c r="A257" s="88" t="n">
        <v>36779</v>
      </c>
      <c r="B257" s="75" t="n">
        <v>0</v>
      </c>
      <c r="C257" s="95" t="n">
        <v>2</v>
      </c>
      <c r="D257" s="90" t="s">
        <v>71</v>
      </c>
      <c r="E257" s="75" t="s">
        <v>96</v>
      </c>
      <c r="F257" s="91" t="n">
        <f aca="false">SUMIF(Position!$B$3:$B$21,Trades!D257,Position!$E$3:$E$21)+SUMIF(Position!$K$3:$K$20,Trades!D257,Position!$N$3:$N$20)</f>
        <v>0.5</v>
      </c>
      <c r="G257" s="92" t="n">
        <f aca="false">(F257-C257)*B257</f>
        <v>-0</v>
      </c>
      <c r="H257" s="93" t="str">
        <f aca="false">D257&amp;E257</f>
        <v>jacksonvillejk</v>
      </c>
      <c r="I257" s="93" t="n">
        <f aca="false">B257*C257</f>
        <v>0</v>
      </c>
      <c r="J257" s="92" t="n">
        <f aca="false">(30-C257)*B257</f>
        <v>0</v>
      </c>
    </row>
    <row r="258" customFormat="false" ht="12.75" hidden="false" customHeight="false" outlineLevel="0" collapsed="false">
      <c r="A258" s="88" t="n">
        <v>36779</v>
      </c>
      <c r="B258" s="75" t="n">
        <v>0</v>
      </c>
      <c r="C258" s="95" t="n">
        <v>2</v>
      </c>
      <c r="D258" s="90" t="s">
        <v>82</v>
      </c>
      <c r="E258" s="75" t="s">
        <v>96</v>
      </c>
      <c r="F258" s="91" t="n">
        <f aca="false">SUMIF(Position!$B$3:$B$21,Trades!D258,Position!$E$3:$E$21)+SUMIF(Position!$K$3:$K$20,Trades!D258,Position!$N$3:$N$20)</f>
        <v>1.625</v>
      </c>
      <c r="G258" s="92" t="n">
        <f aca="false">(F258-C258)*B258</f>
        <v>-0</v>
      </c>
      <c r="H258" s="93" t="str">
        <f aca="false">D258&amp;E258</f>
        <v>tennesseejk</v>
      </c>
      <c r="I258" s="93" t="n">
        <f aca="false">B258*C258</f>
        <v>0</v>
      </c>
      <c r="J258" s="92" t="n">
        <f aca="false">(30-C258)*B258</f>
        <v>0</v>
      </c>
    </row>
    <row r="259" customFormat="false" ht="12.75" hidden="false" customHeight="false" outlineLevel="0" collapsed="false">
      <c r="A259" s="88" t="n">
        <v>36779</v>
      </c>
      <c r="B259" s="75" t="n">
        <v>0</v>
      </c>
      <c r="C259" s="95" t="n">
        <v>1.25</v>
      </c>
      <c r="D259" s="90" t="s">
        <v>72</v>
      </c>
      <c r="E259" s="75" t="s">
        <v>96</v>
      </c>
      <c r="F259" s="91" t="n">
        <f aca="false">SUMIF(Position!$B$3:$B$21,Trades!D259,Position!$E$3:$E$21)+SUMIF(Position!$K$3:$K$20,Trades!D259,Position!$N$3:$N$20)</f>
        <v>3.875</v>
      </c>
      <c r="G259" s="92" t="n">
        <f aca="false">(F259-C259)*B259</f>
        <v>0</v>
      </c>
      <c r="H259" s="93" t="str">
        <f aca="false">D259&amp;E259</f>
        <v>baltimorejk</v>
      </c>
      <c r="I259" s="93" t="n">
        <f aca="false">B259*C259</f>
        <v>0</v>
      </c>
      <c r="J259" s="92" t="n">
        <f aca="false">(30-C259)*B259</f>
        <v>0</v>
      </c>
    </row>
    <row r="260" customFormat="false" ht="12.75" hidden="false" customHeight="false" outlineLevel="0" collapsed="false">
      <c r="A260" s="88" t="n">
        <v>36779</v>
      </c>
      <c r="B260" s="75" t="n">
        <v>0</v>
      </c>
      <c r="C260" s="95" t="n">
        <v>0</v>
      </c>
      <c r="D260" s="90" t="s">
        <v>114</v>
      </c>
      <c r="E260" s="75" t="s">
        <v>96</v>
      </c>
      <c r="F260" s="91" t="n">
        <f aca="false">SUMIF(Position!$B$3:$B$21,Trades!D260,Position!$E$3:$E$21)+SUMIF(Position!$K$3:$K$20,Trades!D260,Position!$N$3:$N$20)</f>
        <v>0</v>
      </c>
      <c r="G260" s="92" t="n">
        <f aca="false">(F260-C260)*B260</f>
        <v>0</v>
      </c>
      <c r="H260" s="93" t="str">
        <f aca="false">D260&amp;E260</f>
        <v>pittsburghjk</v>
      </c>
      <c r="I260" s="93" t="n">
        <f aca="false">B260*C260</f>
        <v>0</v>
      </c>
      <c r="J260" s="92" t="n">
        <f aca="false">(30-C260)*B260</f>
        <v>0</v>
      </c>
    </row>
    <row r="261" customFormat="false" ht="12.75" hidden="false" customHeight="false" outlineLevel="0" collapsed="false">
      <c r="A261" s="88" t="n">
        <v>36779</v>
      </c>
      <c r="B261" s="75" t="n">
        <v>0</v>
      </c>
      <c r="C261" s="95" t="n">
        <v>0</v>
      </c>
      <c r="D261" s="90" t="s">
        <v>115</v>
      </c>
      <c r="E261" s="75" t="s">
        <v>96</v>
      </c>
      <c r="F261" s="91" t="n">
        <f aca="false">SUMIF(Position!$B$3:$B$21,Trades!D261,Position!$E$3:$E$21)+SUMIF(Position!$K$3:$K$20,Trades!D261,Position!$N$3:$N$20)</f>
        <v>0</v>
      </c>
      <c r="G261" s="92" t="n">
        <f aca="false">(F261-C261)*B261</f>
        <v>0</v>
      </c>
      <c r="H261" s="93" t="str">
        <f aca="false">D261&amp;E261</f>
        <v>clevelandjk</v>
      </c>
      <c r="I261" s="93" t="n">
        <f aca="false">B261*C261</f>
        <v>0</v>
      </c>
      <c r="J261" s="92" t="n">
        <f aca="false">(30-C261)*B261</f>
        <v>0</v>
      </c>
    </row>
    <row r="262" customFormat="false" ht="12.75" hidden="false" customHeight="false" outlineLevel="0" collapsed="false">
      <c r="A262" s="88" t="n">
        <v>36779</v>
      </c>
      <c r="B262" s="75" t="n">
        <v>0</v>
      </c>
      <c r="C262" s="95" t="n">
        <v>0</v>
      </c>
      <c r="D262" s="90" t="s">
        <v>116</v>
      </c>
      <c r="E262" s="75" t="s">
        <v>96</v>
      </c>
      <c r="F262" s="91" t="n">
        <f aca="false">SUMIF(Position!$B$3:$B$21,Trades!D262,Position!$E$3:$E$21)+SUMIF(Position!$K$3:$K$20,Trades!D262,Position!$N$3:$N$20)</f>
        <v>0</v>
      </c>
      <c r="G262" s="92" t="n">
        <f aca="false">(F262-C262)*B262</f>
        <v>0</v>
      </c>
      <c r="H262" s="93" t="str">
        <f aca="false">D262&amp;E262</f>
        <v>cincinnatijk</v>
      </c>
      <c r="I262" s="93" t="n">
        <f aca="false">B262*C262</f>
        <v>0</v>
      </c>
      <c r="J262" s="92" t="n">
        <f aca="false">(30-C262)*B262</f>
        <v>0</v>
      </c>
    </row>
    <row r="263" customFormat="false" ht="12.75" hidden="false" customHeight="false" outlineLevel="0" collapsed="false">
      <c r="A263" s="88" t="n">
        <v>36779</v>
      </c>
      <c r="B263" s="75" t="n">
        <v>0</v>
      </c>
      <c r="C263" s="95" t="n">
        <v>3.25</v>
      </c>
      <c r="D263" s="90" t="s">
        <v>112</v>
      </c>
      <c r="E263" s="75" t="s">
        <v>97</v>
      </c>
      <c r="F263" s="91" t="n">
        <f aca="false">SUMIF(Position!$B$3:$B$21,Trades!D263,Position!$E$3:$E$21)+SUMIF(Position!$K$3:$K$20,Trades!D263,Position!$N$3:$N$20)</f>
        <v>0.125</v>
      </c>
      <c r="G263" s="92" t="n">
        <f aca="false">(F263-C263)*B263</f>
        <v>-0</v>
      </c>
      <c r="H263" s="93" t="str">
        <f aca="false">D263&amp;E263</f>
        <v>washingtonbuss</v>
      </c>
      <c r="I263" s="93" t="n">
        <f aca="false">B263*C263</f>
        <v>0</v>
      </c>
      <c r="J263" s="92" t="n">
        <f aca="false">(30-C263)*B263</f>
        <v>0</v>
      </c>
    </row>
    <row r="264" customFormat="false" ht="12.75" hidden="false" customHeight="false" outlineLevel="0" collapsed="false">
      <c r="A264" s="88" t="n">
        <v>36779</v>
      </c>
      <c r="B264" s="75" t="n">
        <v>0</v>
      </c>
      <c r="C264" s="95" t="n">
        <v>4.5</v>
      </c>
      <c r="D264" s="90" t="s">
        <v>69</v>
      </c>
      <c r="E264" s="75" t="s">
        <v>97</v>
      </c>
      <c r="F264" s="91" t="n">
        <f aca="false">SUMIF(Position!$B$3:$B$21,Trades!D264,Position!$E$3:$E$21)+SUMIF(Position!$K$3:$K$20,Trades!D264,Position!$N$3:$N$20)</f>
        <v>4.75</v>
      </c>
      <c r="G264" s="92" t="n">
        <f aca="false">(F264-C264)*B264</f>
        <v>0</v>
      </c>
      <c r="H264" s="93" t="str">
        <f aca="false">D264&amp;E264</f>
        <v>ramsbuss</v>
      </c>
      <c r="I264" s="93" t="n">
        <f aca="false">B264*C264</f>
        <v>0</v>
      </c>
      <c r="J264" s="92" t="n">
        <f aca="false">(30-C264)*B264</f>
        <v>0</v>
      </c>
    </row>
    <row r="265" customFormat="false" ht="12.75" hidden="false" customHeight="false" outlineLevel="0" collapsed="false">
      <c r="A265" s="88" t="n">
        <v>36779</v>
      </c>
      <c r="B265" s="75" t="n">
        <v>0</v>
      </c>
      <c r="C265" s="95" t="n">
        <v>3.75</v>
      </c>
      <c r="D265" s="90" t="s">
        <v>75</v>
      </c>
      <c r="E265" s="75" t="s">
        <v>97</v>
      </c>
      <c r="F265" s="91" t="n">
        <f aca="false">SUMIF(Position!$B$3:$B$21,Trades!D265,Position!$E$3:$E$21)+SUMIF(Position!$K$3:$K$20,Trades!D265,Position!$N$3:$N$20)</f>
        <v>3.25</v>
      </c>
      <c r="G265" s="92" t="n">
        <f aca="false">(F265-C265)*B265</f>
        <v>-0</v>
      </c>
      <c r="H265" s="93" t="str">
        <f aca="false">D265&amp;E265</f>
        <v>bucksbuss</v>
      </c>
      <c r="I265" s="93" t="n">
        <f aca="false">B265*C265</f>
        <v>0</v>
      </c>
      <c r="J265" s="92" t="n">
        <f aca="false">(30-C265)*B265</f>
        <v>0</v>
      </c>
    </row>
    <row r="266" customFormat="false" ht="12.75" hidden="false" customHeight="false" outlineLevel="0" collapsed="false">
      <c r="A266" s="88" t="n">
        <v>36781</v>
      </c>
      <c r="B266" s="75" t="n">
        <v>0</v>
      </c>
      <c r="C266" s="95" t="n">
        <v>2.5</v>
      </c>
      <c r="D266" s="90" t="s">
        <v>82</v>
      </c>
      <c r="E266" s="75" t="s">
        <v>96</v>
      </c>
      <c r="F266" s="91" t="n">
        <f aca="false">SUMIF(Position!$B$3:$B$21,Trades!D266,Position!$E$3:$E$21)+SUMIF(Position!$K$3:$K$20,Trades!D266,Position!$N$3:$N$20)</f>
        <v>1.625</v>
      </c>
      <c r="G266" s="92" t="n">
        <f aca="false">(F266-C266)*B266</f>
        <v>-0</v>
      </c>
      <c r="H266" s="93" t="str">
        <f aca="false">D266&amp;E266</f>
        <v>tennesseejk</v>
      </c>
      <c r="I266" s="93" t="n">
        <f aca="false">B266*C266</f>
        <v>0</v>
      </c>
      <c r="J266" s="92" t="n">
        <f aca="false">(30-C266)*B266</f>
        <v>0</v>
      </c>
    </row>
    <row r="267" customFormat="false" ht="12.75" hidden="false" customHeight="false" outlineLevel="0" collapsed="false">
      <c r="A267" s="88" t="n">
        <v>36779</v>
      </c>
      <c r="B267" s="75" t="n">
        <v>0</v>
      </c>
      <c r="C267" s="95" t="n">
        <v>1.75</v>
      </c>
      <c r="D267" s="90" t="s">
        <v>72</v>
      </c>
      <c r="E267" s="75" t="s">
        <v>96</v>
      </c>
      <c r="F267" s="91" t="n">
        <f aca="false">SUMIF(Position!$B$3:$B$21,Trades!D267,Position!$E$3:$E$21)+SUMIF(Position!$K$3:$K$20,Trades!D267,Position!$N$3:$N$20)</f>
        <v>3.875</v>
      </c>
      <c r="G267" s="92" t="n">
        <f aca="false">(F267-C267)*B267</f>
        <v>0</v>
      </c>
      <c r="H267" s="93" t="str">
        <f aca="false">D267&amp;E267</f>
        <v>baltimorejk</v>
      </c>
      <c r="I267" s="93" t="n">
        <f aca="false">B267*C267</f>
        <v>0</v>
      </c>
      <c r="J267" s="92" t="n">
        <f aca="false">(30-C267)*B267</f>
        <v>0</v>
      </c>
    </row>
    <row r="268" customFormat="false" ht="12.75" hidden="false" customHeight="false" outlineLevel="0" collapsed="false">
      <c r="A268" s="88" t="n">
        <v>36779</v>
      </c>
      <c r="B268" s="75" t="n">
        <v>0</v>
      </c>
      <c r="C268" s="95" t="n">
        <v>1.75</v>
      </c>
      <c r="D268" s="90" t="s">
        <v>72</v>
      </c>
      <c r="E268" s="75" t="s">
        <v>101</v>
      </c>
      <c r="F268" s="91" t="n">
        <f aca="false">SUMIF(Position!$B$3:$B$21,Trades!D268,Position!$E$3:$E$21)+SUMIF(Position!$K$3:$K$20,Trades!D268,Position!$N$3:$N$20)</f>
        <v>3.875</v>
      </c>
      <c r="G268" s="92" t="n">
        <f aca="false">(F268-C268)*B268</f>
        <v>0</v>
      </c>
      <c r="H268" s="93" t="str">
        <f aca="false">D268&amp;E268</f>
        <v>baltimorestone</v>
      </c>
      <c r="I268" s="93" t="n">
        <f aca="false">B268*C268</f>
        <v>0</v>
      </c>
      <c r="J268" s="92" t="n">
        <f aca="false">(30-C268)*B268</f>
        <v>0</v>
      </c>
    </row>
    <row r="269" customFormat="false" ht="12.75" hidden="false" customHeight="false" outlineLevel="0" collapsed="false">
      <c r="A269" s="88" t="n">
        <v>36779</v>
      </c>
      <c r="B269" s="75" t="n">
        <v>0</v>
      </c>
      <c r="C269" s="95" t="n">
        <v>1.75</v>
      </c>
      <c r="D269" s="90" t="s">
        <v>72</v>
      </c>
      <c r="E269" s="75" t="s">
        <v>104</v>
      </c>
      <c r="F269" s="91" t="n">
        <f aca="false">SUMIF(Position!$B$3:$B$21,Trades!D269,Position!$E$3:$E$21)+SUMIF(Position!$K$3:$K$20,Trades!D269,Position!$N$3:$N$20)</f>
        <v>3.875</v>
      </c>
      <c r="G269" s="92" t="n">
        <f aca="false">(F269-C269)*B269</f>
        <v>0</v>
      </c>
      <c r="H269" s="93" t="str">
        <f aca="false">D269&amp;E269</f>
        <v>baltimorewolke</v>
      </c>
      <c r="I269" s="93" t="n">
        <f aca="false">B269*C269</f>
        <v>0</v>
      </c>
      <c r="J269" s="92" t="n">
        <f aca="false">(30-C269)*B269</f>
        <v>0</v>
      </c>
    </row>
    <row r="270" customFormat="false" ht="12.75" hidden="false" customHeight="false" outlineLevel="0" collapsed="false">
      <c r="A270" s="88" t="n">
        <v>36779</v>
      </c>
      <c r="B270" s="75" t="n">
        <v>0</v>
      </c>
      <c r="C270" s="95" t="n">
        <v>0.55</v>
      </c>
      <c r="D270" s="90" t="s">
        <v>94</v>
      </c>
      <c r="E270" s="75" t="s">
        <v>102</v>
      </c>
      <c r="F270" s="91" t="n">
        <f aca="false">SUMIF(Position!$B$3:$B$21,Trades!D270,Position!$E$3:$E$21)+SUMIF(Position!$K$3:$K$20,Trades!D270,Position!$N$3:$N$20)</f>
        <v>0</v>
      </c>
      <c r="G270" s="92" t="n">
        <f aca="false">(F270-C270)*B270</f>
        <v>-0</v>
      </c>
      <c r="H270" s="93" t="str">
        <f aca="false">D270&amp;E270</f>
        <v>jetsfeely</v>
      </c>
      <c r="I270" s="93" t="n">
        <f aca="false">B270*C270</f>
        <v>0</v>
      </c>
      <c r="J270" s="92" t="n">
        <f aca="false">(30-C270)*B270</f>
        <v>0</v>
      </c>
    </row>
    <row r="271" customFormat="false" ht="12.75" hidden="false" customHeight="false" outlineLevel="0" collapsed="false">
      <c r="A271" s="88" t="n">
        <v>36779</v>
      </c>
      <c r="B271" s="75" t="n">
        <v>0</v>
      </c>
      <c r="C271" s="95" t="n">
        <v>1.75</v>
      </c>
      <c r="D271" s="90" t="s">
        <v>71</v>
      </c>
      <c r="E271" s="75" t="s">
        <v>102</v>
      </c>
      <c r="F271" s="91" t="n">
        <f aca="false">SUMIF(Position!$B$3:$B$21,Trades!D271,Position!$E$3:$E$21)+SUMIF(Position!$K$3:$K$20,Trades!D271,Position!$N$3:$N$20)</f>
        <v>0.5</v>
      </c>
      <c r="G271" s="92" t="n">
        <f aca="false">(F271-C271)*B271</f>
        <v>-0</v>
      </c>
      <c r="H271" s="93" t="str">
        <f aca="false">D271&amp;E271</f>
        <v>jacksonvillefeely</v>
      </c>
      <c r="I271" s="93" t="n">
        <f aca="false">B271*C271</f>
        <v>0</v>
      </c>
      <c r="J271" s="92" t="n">
        <f aca="false">(30-C271)*B271</f>
        <v>0</v>
      </c>
    </row>
    <row r="272" customFormat="false" ht="12.75" hidden="false" customHeight="false" outlineLevel="0" collapsed="false">
      <c r="A272" s="88" t="n">
        <v>36779</v>
      </c>
      <c r="B272" s="75" t="n">
        <v>0</v>
      </c>
      <c r="C272" s="95" t="n">
        <v>2.75</v>
      </c>
      <c r="D272" s="90" t="s">
        <v>88</v>
      </c>
      <c r="E272" s="75" t="s">
        <v>102</v>
      </c>
      <c r="F272" s="91" t="n">
        <f aca="false">SUMIF(Position!$B$3:$B$21,Trades!D272,Position!$E$3:$E$21)+SUMIF(Position!$K$3:$K$20,Trades!D272,Position!$N$3:$N$20)</f>
        <v>2.75</v>
      </c>
      <c r="G272" s="92" t="n">
        <f aca="false">(F272-C272)*B272</f>
        <v>0</v>
      </c>
      <c r="H272" s="93" t="str">
        <f aca="false">D272&amp;E272</f>
        <v>indianapolisfeely</v>
      </c>
      <c r="I272" s="93" t="n">
        <f aca="false">B272*C272</f>
        <v>0</v>
      </c>
      <c r="J272" s="92" t="n">
        <f aca="false">(30-C272)*B272</f>
        <v>0</v>
      </c>
    </row>
    <row r="273" customFormat="false" ht="12.75" hidden="false" customHeight="false" outlineLevel="0" collapsed="false">
      <c r="A273" s="88" t="n">
        <v>36779</v>
      </c>
      <c r="B273" s="75" t="n">
        <v>0</v>
      </c>
      <c r="C273" s="95" t="n">
        <v>0.15</v>
      </c>
      <c r="D273" s="90" t="s">
        <v>113</v>
      </c>
      <c r="E273" s="75" t="s">
        <v>102</v>
      </c>
      <c r="F273" s="91" t="n">
        <f aca="false">SUMIF(Position!$B$3:$B$21,Trades!D273,Position!$E$3:$E$21)+SUMIF(Position!$K$3:$K$20,Trades!D273,Position!$N$3:$N$20)</f>
        <v>0</v>
      </c>
      <c r="G273" s="92" t="n">
        <f aca="false">(F273-C273)*B273</f>
        <v>-0</v>
      </c>
      <c r="H273" s="93" t="str">
        <f aca="false">D273&amp;E273</f>
        <v>chicagofeely</v>
      </c>
      <c r="I273" s="93" t="n">
        <f aca="false">B273*C273</f>
        <v>0</v>
      </c>
      <c r="J273" s="92" t="n">
        <f aca="false">(30-C273)*B273</f>
        <v>0</v>
      </c>
    </row>
    <row r="274" customFormat="false" ht="12.75" hidden="false" customHeight="false" outlineLevel="0" collapsed="false">
      <c r="A274" s="88" t="n">
        <v>36779</v>
      </c>
      <c r="B274" s="75" t="n">
        <v>0</v>
      </c>
      <c r="C274" s="95" t="n">
        <v>0.05</v>
      </c>
      <c r="D274" s="90" t="s">
        <v>117</v>
      </c>
      <c r="E274" s="75" t="s">
        <v>102</v>
      </c>
      <c r="F274" s="91" t="n">
        <f aca="false">SUMIF(Position!$B$3:$B$21,Trades!D274,Position!$E$3:$E$21)+SUMIF(Position!$K$3:$K$20,Trades!D274,Position!$N$3:$N$20)</f>
        <v>0</v>
      </c>
      <c r="G274" s="92" t="n">
        <f aca="false">(F274-C274)*B274</f>
        <v>-0</v>
      </c>
      <c r="H274" s="93" t="str">
        <f aca="false">D274&amp;E274</f>
        <v>arizonafeely</v>
      </c>
      <c r="I274" s="93" t="n">
        <f aca="false">B274*C274</f>
        <v>0</v>
      </c>
      <c r="J274" s="92" t="n">
        <f aca="false">(30-C274)*B274</f>
        <v>0</v>
      </c>
    </row>
    <row r="275" customFormat="false" ht="12.75" hidden="false" customHeight="false" outlineLevel="0" collapsed="false">
      <c r="A275" s="88" t="n">
        <v>36779</v>
      </c>
      <c r="B275" s="75" t="n">
        <v>0</v>
      </c>
      <c r="C275" s="95" t="n">
        <v>1.5</v>
      </c>
      <c r="D275" s="90" t="s">
        <v>65</v>
      </c>
      <c r="E275" s="75" t="s">
        <v>101</v>
      </c>
      <c r="F275" s="91" t="n">
        <f aca="false">SUMIF(Position!$B$3:$B$21,Trades!D275,Position!$E$3:$E$21)+SUMIF(Position!$K$3:$K$20,Trades!D275,Position!$N$3:$N$20)</f>
        <v>3.5</v>
      </c>
      <c r="G275" s="92" t="n">
        <f aca="false">(F275-C275)*B275</f>
        <v>0</v>
      </c>
      <c r="H275" s="93" t="str">
        <f aca="false">D275&amp;E275</f>
        <v>denverstone</v>
      </c>
      <c r="I275" s="93" t="n">
        <f aca="false">B275*C275</f>
        <v>0</v>
      </c>
      <c r="J275" s="92" t="n">
        <f aca="false">(30-C275)*B275</f>
        <v>0</v>
      </c>
    </row>
    <row r="276" customFormat="false" ht="12.75" hidden="false" customHeight="false" outlineLevel="0" collapsed="false">
      <c r="A276" s="88" t="n">
        <v>36779</v>
      </c>
      <c r="B276" s="75" t="n">
        <v>0</v>
      </c>
      <c r="C276" s="95" t="n">
        <v>1.75</v>
      </c>
      <c r="D276" s="90" t="s">
        <v>72</v>
      </c>
      <c r="E276" s="75" t="s">
        <v>118</v>
      </c>
      <c r="F276" s="91" t="n">
        <f aca="false">SUMIF(Position!$B$3:$B$21,Trades!D276,Position!$E$3:$E$21)+SUMIF(Position!$K$3:$K$20,Trades!D276,Position!$N$3:$N$20)</f>
        <v>3.875</v>
      </c>
      <c r="G276" s="92" t="n">
        <f aca="false">(F276-C276)*B276</f>
        <v>0</v>
      </c>
      <c r="H276" s="93" t="str">
        <f aca="false">D276&amp;E276</f>
        <v>baltimorerickers</v>
      </c>
      <c r="I276" s="93" t="n">
        <f aca="false">B276*C276</f>
        <v>0</v>
      </c>
      <c r="J276" s="92" t="n">
        <f aca="false">(30-C276)*B276</f>
        <v>0</v>
      </c>
    </row>
    <row r="277" customFormat="false" ht="12.75" hidden="false" customHeight="false" outlineLevel="0" collapsed="false">
      <c r="A277" s="88" t="n">
        <v>36782</v>
      </c>
      <c r="B277" s="75" t="n">
        <v>0</v>
      </c>
      <c r="C277" s="95" t="n">
        <v>6.25</v>
      </c>
      <c r="D277" s="90" t="s">
        <v>69</v>
      </c>
      <c r="E277" s="75" t="s">
        <v>102</v>
      </c>
      <c r="F277" s="91" t="n">
        <f aca="false">SUMIF(Position!$B$3:$B$21,Trades!D277,Position!$E$3:$E$21)+SUMIF(Position!$K$3:$K$20,Trades!D277,Position!$N$3:$N$20)</f>
        <v>4.75</v>
      </c>
      <c r="G277" s="92" t="n">
        <f aca="false">(F277-C277)*B277</f>
        <v>-0</v>
      </c>
      <c r="H277" s="93" t="str">
        <f aca="false">D277&amp;E277</f>
        <v>ramsfeely</v>
      </c>
      <c r="I277" s="93" t="n">
        <f aca="false">B277*C277</f>
        <v>0</v>
      </c>
      <c r="J277" s="92" t="n">
        <f aca="false">(30-C277)*B277</f>
        <v>0</v>
      </c>
    </row>
    <row r="278" customFormat="false" ht="12.75" hidden="false" customHeight="false" outlineLevel="0" collapsed="false">
      <c r="A278" s="88" t="n">
        <v>36782</v>
      </c>
      <c r="B278" s="75" t="n">
        <v>0</v>
      </c>
      <c r="C278" s="95" t="n">
        <v>1.75</v>
      </c>
      <c r="D278" s="90" t="s">
        <v>87</v>
      </c>
      <c r="E278" s="75" t="s">
        <v>101</v>
      </c>
      <c r="F278" s="91" t="n">
        <f aca="false">SUMIF(Position!$B$3:$B$21,Trades!D278,Position!$E$3:$E$21)+SUMIF(Position!$K$3:$K$20,Trades!D278,Position!$N$3:$N$20)</f>
        <v>3.25</v>
      </c>
      <c r="G278" s="92" t="n">
        <f aca="false">(F278-C278)*B278</f>
        <v>0</v>
      </c>
      <c r="H278" s="93" t="str">
        <f aca="false">D278&amp;E278</f>
        <v>oaklandstone</v>
      </c>
      <c r="I278" s="93" t="n">
        <f aca="false">B278*C278</f>
        <v>0</v>
      </c>
      <c r="J278" s="92" t="n">
        <f aca="false">(30-C278)*B278</f>
        <v>0</v>
      </c>
    </row>
    <row r="279" customFormat="false" ht="12.75" hidden="false" customHeight="false" outlineLevel="0" collapsed="false">
      <c r="A279" s="88" t="n">
        <v>36783</v>
      </c>
      <c r="B279" s="75" t="n">
        <v>0</v>
      </c>
      <c r="C279" s="95" t="n">
        <v>2.5</v>
      </c>
      <c r="D279" s="90" t="s">
        <v>112</v>
      </c>
      <c r="E279" s="75" t="s">
        <v>97</v>
      </c>
      <c r="F279" s="91" t="n">
        <f aca="false">SUMIF(Position!$B$3:$B$21,Trades!D279,Position!$E$3:$E$21)+SUMIF(Position!$K$3:$K$20,Trades!D279,Position!$N$3:$N$20)</f>
        <v>0.125</v>
      </c>
      <c r="G279" s="92" t="n">
        <f aca="false">(F279-C279)*B279</f>
        <v>-0</v>
      </c>
      <c r="H279" s="93" t="str">
        <f aca="false">D279&amp;E279</f>
        <v>washingtonbuss</v>
      </c>
      <c r="I279" s="93" t="n">
        <f aca="false">B279*C279</f>
        <v>0</v>
      </c>
      <c r="J279" s="92" t="n">
        <f aca="false">(30-C279)*B279</f>
        <v>0</v>
      </c>
    </row>
    <row r="280" customFormat="false" ht="12.75" hidden="false" customHeight="false" outlineLevel="0" collapsed="false">
      <c r="A280" s="88" t="n">
        <v>36783</v>
      </c>
      <c r="B280" s="75" t="n">
        <v>0</v>
      </c>
      <c r="C280" s="95" t="n">
        <v>4.25</v>
      </c>
      <c r="D280" s="90" t="s">
        <v>75</v>
      </c>
      <c r="E280" s="75" t="s">
        <v>97</v>
      </c>
      <c r="F280" s="91" t="n">
        <f aca="false">SUMIF(Position!$B$3:$B$21,Trades!D280,Position!$E$3:$E$21)+SUMIF(Position!$K$3:$K$20,Trades!D280,Position!$N$3:$N$20)</f>
        <v>3.25</v>
      </c>
      <c r="G280" s="92" t="n">
        <f aca="false">(F280-C280)*B280</f>
        <v>-0</v>
      </c>
      <c r="H280" s="93" t="str">
        <f aca="false">D280&amp;E280</f>
        <v>bucksbuss</v>
      </c>
      <c r="I280" s="93" t="n">
        <f aca="false">B280*C280</f>
        <v>0</v>
      </c>
      <c r="J280" s="92" t="n">
        <f aca="false">(30-C280)*B280</f>
        <v>0</v>
      </c>
    </row>
    <row r="281" customFormat="false" ht="12.75" hidden="false" customHeight="false" outlineLevel="0" collapsed="false">
      <c r="A281" s="88" t="n">
        <v>36783</v>
      </c>
      <c r="B281" s="75" t="n">
        <v>0</v>
      </c>
      <c r="C281" s="95" t="n">
        <v>4.75</v>
      </c>
      <c r="D281" s="90" t="s">
        <v>75</v>
      </c>
      <c r="E281" s="75" t="s">
        <v>66</v>
      </c>
      <c r="F281" s="91" t="n">
        <f aca="false">SUMIF(Position!$B$3:$B$21,Trades!D281,Position!$E$3:$E$21)+SUMIF(Position!$K$3:$K$20,Trades!D281,Position!$N$3:$N$20)</f>
        <v>3.25</v>
      </c>
      <c r="G281" s="92" t="n">
        <f aca="false">(F281-C281)*B281</f>
        <v>-0</v>
      </c>
      <c r="H281" s="93" t="str">
        <f aca="false">D281&amp;E281</f>
        <v>bucksmaggi</v>
      </c>
      <c r="I281" s="93" t="n">
        <f aca="false">B281*C281</f>
        <v>0</v>
      </c>
      <c r="J281" s="92" t="n">
        <f aca="false">(30-C281)*B281</f>
        <v>0</v>
      </c>
    </row>
    <row r="282" customFormat="false" ht="12.75" hidden="false" customHeight="false" outlineLevel="0" collapsed="false">
      <c r="A282" s="88" t="n">
        <v>36783</v>
      </c>
      <c r="B282" s="75" t="n">
        <v>0</v>
      </c>
      <c r="C282" s="95" t="n">
        <v>2.5</v>
      </c>
      <c r="D282" s="90" t="s">
        <v>112</v>
      </c>
      <c r="E282" s="75" t="s">
        <v>66</v>
      </c>
      <c r="F282" s="91" t="n">
        <f aca="false">SUMIF(Position!$B$3:$B$21,Trades!D282,Position!$E$3:$E$21)+SUMIF(Position!$K$3:$K$20,Trades!D282,Position!$N$3:$N$20)</f>
        <v>0.125</v>
      </c>
      <c r="G282" s="92" t="n">
        <f aca="false">(F282-C282)*B282</f>
        <v>-0</v>
      </c>
      <c r="H282" s="93" t="str">
        <f aca="false">D282&amp;E282</f>
        <v>washingtonmaggi</v>
      </c>
      <c r="I282" s="93" t="n">
        <f aca="false">B282*C282</f>
        <v>0</v>
      </c>
      <c r="J282" s="92" t="n">
        <f aca="false">(30-C282)*B282</f>
        <v>0</v>
      </c>
    </row>
    <row r="283" customFormat="false" ht="12.75" hidden="false" customHeight="false" outlineLevel="0" collapsed="false">
      <c r="A283" s="88" t="n">
        <v>36783</v>
      </c>
      <c r="B283" s="75" t="n">
        <v>0</v>
      </c>
      <c r="C283" s="95" t="n">
        <v>0.75</v>
      </c>
      <c r="D283" s="90" t="s">
        <v>80</v>
      </c>
      <c r="E283" s="75" t="s">
        <v>104</v>
      </c>
      <c r="F283" s="91" t="n">
        <f aca="false">SUMIF(Position!$B$3:$B$21,Trades!D283,Position!$E$3:$E$21)+SUMIF(Position!$K$3:$K$20,Trades!D283,Position!$N$3:$N$20)</f>
        <v>0.7</v>
      </c>
      <c r="G283" s="92" t="n">
        <f aca="false">(F283-C283)*B283</f>
        <v>-0</v>
      </c>
      <c r="H283" s="93" t="str">
        <f aca="false">D283&amp;E283</f>
        <v>minnesotawolke</v>
      </c>
      <c r="I283" s="93" t="n">
        <f aca="false">B283*C283</f>
        <v>0</v>
      </c>
      <c r="J283" s="92" t="n">
        <f aca="false">(30-C283)*B283</f>
        <v>0</v>
      </c>
    </row>
    <row r="284" customFormat="false" ht="12.75" hidden="false" customHeight="false" outlineLevel="0" collapsed="false">
      <c r="A284" s="88" t="n">
        <v>36783</v>
      </c>
      <c r="B284" s="75" t="n">
        <v>0</v>
      </c>
      <c r="C284" s="95" t="n">
        <v>0.75</v>
      </c>
      <c r="D284" s="90" t="s">
        <v>94</v>
      </c>
      <c r="E284" s="75" t="s">
        <v>104</v>
      </c>
      <c r="F284" s="91" t="n">
        <f aca="false">SUMIF(Position!$B$3:$B$21,Trades!D284,Position!$E$3:$E$21)+SUMIF(Position!$K$3:$K$20,Trades!D284,Position!$N$3:$N$20)</f>
        <v>0</v>
      </c>
      <c r="G284" s="92" t="n">
        <f aca="false">(F284-C284)*B284</f>
        <v>-0</v>
      </c>
      <c r="H284" s="93" t="str">
        <f aca="false">D284&amp;E284</f>
        <v>jetswolke</v>
      </c>
      <c r="I284" s="93" t="n">
        <f aca="false">B284*C284</f>
        <v>0</v>
      </c>
      <c r="J284" s="92" t="n">
        <f aca="false">(30-C284)*B284</f>
        <v>0</v>
      </c>
    </row>
    <row r="285" customFormat="false" ht="12.75" hidden="false" customHeight="false" outlineLevel="0" collapsed="false">
      <c r="A285" s="88" t="n">
        <v>36783</v>
      </c>
      <c r="B285" s="75" t="n">
        <v>0</v>
      </c>
      <c r="C285" s="95" t="n">
        <v>0.65</v>
      </c>
      <c r="D285" s="90" t="s">
        <v>86</v>
      </c>
      <c r="E285" s="75" t="s">
        <v>104</v>
      </c>
      <c r="F285" s="91" t="n">
        <f aca="false">SUMIF(Position!$B$3:$B$21,Trades!D285,Position!$E$3:$E$21)+SUMIF(Position!$K$3:$K$20,Trades!D285,Position!$N$3:$N$20)</f>
        <v>0</v>
      </c>
      <c r="G285" s="92" t="n">
        <f aca="false">(F285-C285)*B285</f>
        <v>-0</v>
      </c>
      <c r="H285" s="93" t="str">
        <f aca="false">D285&amp;E285</f>
        <v>detroitwolke</v>
      </c>
      <c r="I285" s="93" t="n">
        <f aca="false">B285*C285</f>
        <v>0</v>
      </c>
      <c r="J285" s="92" t="n">
        <f aca="false">(30-C285)*B285</f>
        <v>0</v>
      </c>
    </row>
    <row r="286" customFormat="false" ht="12.75" hidden="false" customHeight="false" outlineLevel="0" collapsed="false">
      <c r="A286" s="88" t="n">
        <v>36783</v>
      </c>
      <c r="B286" s="75" t="n">
        <v>0</v>
      </c>
      <c r="C286" s="95" t="n">
        <v>0.65</v>
      </c>
      <c r="D286" s="90" t="s">
        <v>86</v>
      </c>
      <c r="E286" s="75" t="s">
        <v>105</v>
      </c>
      <c r="F286" s="91" t="n">
        <f aca="false">SUMIF(Position!$B$3:$B$21,Trades!D286,Position!$E$3:$E$21)+SUMIF(Position!$K$3:$K$20,Trades!D286,Position!$N$3:$N$20)</f>
        <v>0</v>
      </c>
      <c r="G286" s="92" t="n">
        <f aca="false">(F286-C286)*B286</f>
        <v>-0</v>
      </c>
      <c r="H286" s="93" t="str">
        <f aca="false">D286&amp;E286</f>
        <v>detroitcuocci</v>
      </c>
      <c r="I286" s="93" t="n">
        <f aca="false">B286*C286</f>
        <v>0</v>
      </c>
      <c r="J286" s="92" t="n">
        <f aca="false">(30-C286)*B286</f>
        <v>0</v>
      </c>
    </row>
    <row r="287" customFormat="false" ht="12.75" hidden="false" customHeight="false" outlineLevel="0" collapsed="false">
      <c r="A287" s="88" t="n">
        <v>36783</v>
      </c>
      <c r="B287" s="75" t="n">
        <v>0</v>
      </c>
      <c r="C287" s="95" t="n">
        <v>0.3</v>
      </c>
      <c r="D287" s="90" t="s">
        <v>107</v>
      </c>
      <c r="E287" s="75" t="s">
        <v>104</v>
      </c>
      <c r="F287" s="91" t="n">
        <f aca="false">SUMIF(Position!$B$3:$B$21,Trades!D287,Position!$E$3:$E$21)+SUMIF(Position!$K$3:$K$20,Trades!D287,Position!$N$3:$N$20)</f>
        <v>0</v>
      </c>
      <c r="G287" s="92" t="n">
        <f aca="false">(F287-C287)*B287</f>
        <v>-0</v>
      </c>
      <c r="H287" s="93" t="str">
        <f aca="false">D287&amp;E287</f>
        <v>atlantawolke</v>
      </c>
      <c r="I287" s="93" t="n">
        <f aca="false">B287*C287</f>
        <v>0</v>
      </c>
      <c r="J287" s="92" t="n">
        <f aca="false">(30-C287)*B287</f>
        <v>0</v>
      </c>
    </row>
    <row r="288" customFormat="false" ht="12.75" hidden="false" customHeight="false" outlineLevel="0" collapsed="false">
      <c r="A288" s="88" t="n">
        <v>36783</v>
      </c>
      <c r="B288" s="75" t="n">
        <v>0</v>
      </c>
      <c r="C288" s="95" t="n">
        <v>5.75</v>
      </c>
      <c r="D288" s="90" t="s">
        <v>69</v>
      </c>
      <c r="E288" s="75" t="s">
        <v>104</v>
      </c>
      <c r="F288" s="91" t="n">
        <f aca="false">SUMIF(Position!$B$3:$B$21,Trades!D288,Position!$E$3:$E$21)+SUMIF(Position!$K$3:$K$20,Trades!D288,Position!$N$3:$N$20)</f>
        <v>4.75</v>
      </c>
      <c r="G288" s="92" t="n">
        <f aca="false">(F288-C288)*B288</f>
        <v>-0</v>
      </c>
      <c r="H288" s="93" t="str">
        <f aca="false">D288&amp;E288</f>
        <v>ramswolke</v>
      </c>
      <c r="I288" s="93" t="n">
        <f aca="false">B288*C288</f>
        <v>0</v>
      </c>
      <c r="J288" s="92" t="n">
        <f aca="false">(30-C288)*B288</f>
        <v>0</v>
      </c>
    </row>
    <row r="289" customFormat="false" ht="12.75" hidden="false" customHeight="false" outlineLevel="0" collapsed="false">
      <c r="A289" s="88" t="n">
        <v>36783</v>
      </c>
      <c r="B289" s="75" t="n">
        <v>0</v>
      </c>
      <c r="C289" s="95" t="n">
        <v>5.75</v>
      </c>
      <c r="D289" s="90" t="s">
        <v>69</v>
      </c>
      <c r="E289" s="75" t="s">
        <v>105</v>
      </c>
      <c r="F289" s="91" t="n">
        <f aca="false">SUMIF(Position!$B$3:$B$21,Trades!D289,Position!$E$3:$E$21)+SUMIF(Position!$K$3:$K$20,Trades!D289,Position!$N$3:$N$20)</f>
        <v>4.75</v>
      </c>
      <c r="G289" s="92" t="n">
        <f aca="false">(F289-C289)*B289</f>
        <v>-0</v>
      </c>
      <c r="H289" s="93" t="str">
        <f aca="false">D289&amp;E289</f>
        <v>ramscuocci</v>
      </c>
      <c r="I289" s="93" t="n">
        <f aca="false">B289*C289</f>
        <v>0</v>
      </c>
      <c r="J289" s="92" t="n">
        <f aca="false">(30-C289)*B289</f>
        <v>0</v>
      </c>
    </row>
    <row r="290" customFormat="false" ht="12.75" hidden="false" customHeight="false" outlineLevel="0" collapsed="false">
      <c r="A290" s="88" t="n">
        <v>36783</v>
      </c>
      <c r="B290" s="75" t="n">
        <v>0</v>
      </c>
      <c r="C290" s="95" t="n">
        <v>1.25</v>
      </c>
      <c r="D290" s="90" t="s">
        <v>106</v>
      </c>
      <c r="E290" s="75" t="s">
        <v>70</v>
      </c>
      <c r="F290" s="91" t="n">
        <f aca="false">SUMIF(Position!$B$3:$B$21,Trades!D290,Position!$E$3:$E$21)+SUMIF(Position!$K$3:$K$20,Trades!D290,Position!$N$3:$N$20)</f>
        <v>0</v>
      </c>
      <c r="G290" s="92" t="n">
        <f aca="false">(F290-C290)*B290</f>
        <v>-0</v>
      </c>
      <c r="H290" s="93" t="str">
        <f aca="false">D290&amp;E290</f>
        <v>buffalojavier</v>
      </c>
      <c r="I290" s="93" t="n">
        <f aca="false">B290*C290</f>
        <v>0</v>
      </c>
      <c r="J290" s="92" t="n">
        <f aca="false">(30-C290)*B290</f>
        <v>0</v>
      </c>
    </row>
    <row r="291" customFormat="false" ht="12.75" hidden="false" customHeight="false" outlineLevel="0" collapsed="false">
      <c r="A291" s="88" t="n">
        <v>36783</v>
      </c>
      <c r="B291" s="75" t="n">
        <v>0</v>
      </c>
      <c r="C291" s="95" t="n">
        <v>2.5</v>
      </c>
      <c r="D291" s="90" t="s">
        <v>82</v>
      </c>
      <c r="E291" s="75" t="s">
        <v>96</v>
      </c>
      <c r="F291" s="91" t="n">
        <f aca="false">SUMIF(Position!$B$3:$B$21,Trades!D291,Position!$E$3:$E$21)+SUMIF(Position!$K$3:$K$20,Trades!D291,Position!$N$3:$N$20)</f>
        <v>1.625</v>
      </c>
      <c r="G291" s="92" t="n">
        <f aca="false">(F291-C291)*B291</f>
        <v>-0</v>
      </c>
      <c r="H291" s="93" t="str">
        <f aca="false">D291&amp;E291</f>
        <v>tennesseejk</v>
      </c>
      <c r="I291" s="93" t="n">
        <f aca="false">B291*C291</f>
        <v>0</v>
      </c>
      <c r="J291" s="92" t="n">
        <f aca="false">(30-C291)*B291</f>
        <v>0</v>
      </c>
    </row>
    <row r="292" customFormat="false" ht="12.75" hidden="false" customHeight="false" outlineLevel="0" collapsed="false">
      <c r="A292" s="88" t="n">
        <v>36783</v>
      </c>
      <c r="B292" s="75" t="n">
        <v>0</v>
      </c>
      <c r="C292" s="95" t="n">
        <v>2</v>
      </c>
      <c r="D292" s="90" t="s">
        <v>87</v>
      </c>
      <c r="E292" s="75" t="s">
        <v>102</v>
      </c>
      <c r="F292" s="91" t="n">
        <f aca="false">SUMIF(Position!$B$3:$B$21,Trades!D292,Position!$E$3:$E$21)+SUMIF(Position!$K$3:$K$20,Trades!D292,Position!$N$3:$N$20)</f>
        <v>3.25</v>
      </c>
      <c r="G292" s="92" t="n">
        <f aca="false">(F292-C292)*B292</f>
        <v>0</v>
      </c>
      <c r="H292" s="93" t="str">
        <f aca="false">D292&amp;E292</f>
        <v>oaklandfeely</v>
      </c>
      <c r="I292" s="93" t="n">
        <f aca="false">B292*C292</f>
        <v>0</v>
      </c>
      <c r="J292" s="92" t="n">
        <f aca="false">(30-C292)*B292</f>
        <v>0</v>
      </c>
    </row>
    <row r="293" customFormat="false" ht="12.75" hidden="false" customHeight="false" outlineLevel="0" collapsed="false">
      <c r="A293" s="88" t="n">
        <v>36783</v>
      </c>
      <c r="B293" s="75" t="n">
        <v>0</v>
      </c>
      <c r="C293" s="95" t="n">
        <v>2</v>
      </c>
      <c r="D293" s="90" t="s">
        <v>87</v>
      </c>
      <c r="E293" s="75" t="s">
        <v>96</v>
      </c>
      <c r="F293" s="91" t="n">
        <f aca="false">SUMIF(Position!$B$3:$B$21,Trades!D293,Position!$E$3:$E$21)+SUMIF(Position!$K$3:$K$20,Trades!D293,Position!$N$3:$N$20)</f>
        <v>3.25</v>
      </c>
      <c r="G293" s="92" t="n">
        <f aca="false">(F293-C293)*B293</f>
        <v>0</v>
      </c>
      <c r="H293" s="93" t="str">
        <f aca="false">D293&amp;E293</f>
        <v>oaklandjk</v>
      </c>
      <c r="I293" s="93" t="n">
        <f aca="false">B293*C293</f>
        <v>0</v>
      </c>
      <c r="J293" s="92" t="n">
        <f aca="false">(30-C293)*B293</f>
        <v>0</v>
      </c>
    </row>
    <row r="294" customFormat="false" ht="12.75" hidden="false" customHeight="false" outlineLevel="0" collapsed="false">
      <c r="A294" s="88" t="n">
        <v>36783</v>
      </c>
      <c r="B294" s="75" t="n">
        <v>0</v>
      </c>
      <c r="C294" s="95" t="n">
        <v>2</v>
      </c>
      <c r="D294" s="90" t="s">
        <v>87</v>
      </c>
      <c r="E294" s="75" t="s">
        <v>70</v>
      </c>
      <c r="F294" s="91" t="n">
        <f aca="false">SUMIF(Position!$B$3:$B$21,Trades!D294,Position!$E$3:$E$21)+SUMIF(Position!$K$3:$K$20,Trades!D294,Position!$N$3:$N$20)</f>
        <v>3.25</v>
      </c>
      <c r="G294" s="92" t="n">
        <f aca="false">(F294-C294)*B294</f>
        <v>0</v>
      </c>
      <c r="H294" s="93" t="str">
        <f aca="false">D294&amp;E294</f>
        <v>oaklandjavier</v>
      </c>
      <c r="I294" s="93" t="n">
        <f aca="false">B294*C294</f>
        <v>0</v>
      </c>
      <c r="J294" s="92" t="n">
        <f aca="false">(30-C294)*B294</f>
        <v>0</v>
      </c>
    </row>
    <row r="295" customFormat="false" ht="12.75" hidden="false" customHeight="false" outlineLevel="0" collapsed="false">
      <c r="A295" s="88" t="n">
        <v>36783</v>
      </c>
      <c r="B295" s="75" t="n">
        <v>0</v>
      </c>
      <c r="C295" s="95" t="n">
        <v>1.5</v>
      </c>
      <c r="D295" s="90" t="s">
        <v>65</v>
      </c>
      <c r="E295" s="75" t="s">
        <v>96</v>
      </c>
      <c r="F295" s="91" t="n">
        <f aca="false">SUMIF(Position!$B$3:$B$21,Trades!D295,Position!$E$3:$E$21)+SUMIF(Position!$K$3:$K$20,Trades!D295,Position!$N$3:$N$20)</f>
        <v>3.5</v>
      </c>
      <c r="G295" s="92" t="n">
        <f aca="false">(F295-C295)*B295</f>
        <v>0</v>
      </c>
      <c r="H295" s="93" t="str">
        <f aca="false">D295&amp;E295</f>
        <v>denverjk</v>
      </c>
      <c r="I295" s="93" t="n">
        <f aca="false">B295*C295</f>
        <v>0</v>
      </c>
      <c r="J295" s="92" t="n">
        <f aca="false">(30-C295)*B295</f>
        <v>0</v>
      </c>
    </row>
    <row r="296" customFormat="false" ht="12.75" hidden="false" customHeight="false" outlineLevel="0" collapsed="false">
      <c r="A296" s="88" t="n">
        <v>36783</v>
      </c>
      <c r="B296" s="75" t="n">
        <v>0</v>
      </c>
      <c r="C296" s="95" t="n">
        <v>3</v>
      </c>
      <c r="D296" s="90" t="s">
        <v>88</v>
      </c>
      <c r="E296" s="75" t="s">
        <v>104</v>
      </c>
      <c r="F296" s="91" t="n">
        <f aca="false">SUMIF(Position!$B$3:$B$21,Trades!D296,Position!$E$3:$E$21)+SUMIF(Position!$K$3:$K$20,Trades!D296,Position!$N$3:$N$20)</f>
        <v>2.75</v>
      </c>
      <c r="G296" s="92" t="n">
        <f aca="false">(F296-C296)*B296</f>
        <v>-0</v>
      </c>
      <c r="H296" s="93" t="str">
        <f aca="false">D296&amp;E296</f>
        <v>indianapoliswolke</v>
      </c>
      <c r="I296" s="93" t="n">
        <f aca="false">B296*C296</f>
        <v>0</v>
      </c>
      <c r="J296" s="92" t="n">
        <f aca="false">(30-C296)*B296</f>
        <v>0</v>
      </c>
    </row>
    <row r="297" customFormat="false" ht="12.75" hidden="false" customHeight="false" outlineLevel="0" collapsed="false">
      <c r="A297" s="88" t="n">
        <v>36783</v>
      </c>
      <c r="B297" s="75" t="n">
        <v>0</v>
      </c>
      <c r="C297" s="95" t="n">
        <v>2</v>
      </c>
      <c r="D297" s="90" t="s">
        <v>71</v>
      </c>
      <c r="E297" s="75" t="s">
        <v>102</v>
      </c>
      <c r="F297" s="91" t="n">
        <f aca="false">SUMIF(Position!$B$3:$B$21,Trades!D297,Position!$E$3:$E$21)+SUMIF(Position!$K$3:$K$20,Trades!D297,Position!$N$3:$N$20)</f>
        <v>0.5</v>
      </c>
      <c r="G297" s="92" t="n">
        <f aca="false">(F297-C297)*B297</f>
        <v>-0</v>
      </c>
      <c r="H297" s="93" t="str">
        <f aca="false">D297&amp;E297</f>
        <v>jacksonvillefeely</v>
      </c>
      <c r="I297" s="93" t="n">
        <f aca="false">B297*C297</f>
        <v>0</v>
      </c>
      <c r="J297" s="92" t="n">
        <f aca="false">(30-C297)*B297</f>
        <v>0</v>
      </c>
    </row>
    <row r="298" customFormat="false" ht="12.75" hidden="false" customHeight="false" outlineLevel="0" collapsed="false">
      <c r="A298" s="88" t="n">
        <v>36783</v>
      </c>
      <c r="B298" s="75" t="n">
        <v>0</v>
      </c>
      <c r="C298" s="95" t="n">
        <v>3</v>
      </c>
      <c r="D298" s="90" t="s">
        <v>88</v>
      </c>
      <c r="E298" s="75" t="s">
        <v>119</v>
      </c>
      <c r="F298" s="91" t="n">
        <f aca="false">SUMIF(Position!$B$3:$B$21,Trades!D298,Position!$E$3:$E$21)+SUMIF(Position!$K$3:$K$20,Trades!D298,Position!$N$3:$N$20)</f>
        <v>2.75</v>
      </c>
      <c r="G298" s="92" t="n">
        <f aca="false">(F298-C298)*B298</f>
        <v>-0</v>
      </c>
      <c r="H298" s="93" t="str">
        <f aca="false">D298&amp;E298</f>
        <v>indianapolispat</v>
      </c>
      <c r="I298" s="93" t="n">
        <f aca="false">B298*C298</f>
        <v>0</v>
      </c>
      <c r="J298" s="92" t="n">
        <f aca="false">(30-C298)*B298</f>
        <v>0</v>
      </c>
    </row>
    <row r="299" customFormat="false" ht="12.75" hidden="false" customHeight="false" outlineLevel="0" collapsed="false">
      <c r="A299" s="88" t="n">
        <v>36783</v>
      </c>
      <c r="B299" s="75" t="n">
        <v>0</v>
      </c>
      <c r="C299" s="95" t="n">
        <v>2.75</v>
      </c>
      <c r="D299" s="90" t="s">
        <v>82</v>
      </c>
      <c r="E299" s="75" t="s">
        <v>119</v>
      </c>
      <c r="F299" s="91" t="n">
        <f aca="false">SUMIF(Position!$B$3:$B$21,Trades!D299,Position!$E$3:$E$21)+SUMIF(Position!$K$3:$K$20,Trades!D299,Position!$N$3:$N$20)</f>
        <v>1.625</v>
      </c>
      <c r="G299" s="92" t="n">
        <f aca="false">(F299-C299)*B299</f>
        <v>-0</v>
      </c>
      <c r="H299" s="93" t="str">
        <f aca="false">D299&amp;E299</f>
        <v>tennesseepat</v>
      </c>
      <c r="I299" s="93" t="n">
        <f aca="false">B299*C299</f>
        <v>0</v>
      </c>
      <c r="J299" s="92" t="n">
        <f aca="false">(30-C299)*B299</f>
        <v>0</v>
      </c>
    </row>
    <row r="300" customFormat="false" ht="12.75" hidden="false" customHeight="false" outlineLevel="0" collapsed="false">
      <c r="A300" s="88" t="n">
        <v>36783</v>
      </c>
      <c r="B300" s="75" t="n">
        <v>0</v>
      </c>
      <c r="C300" s="95" t="n">
        <v>0.25</v>
      </c>
      <c r="D300" s="90" t="s">
        <v>107</v>
      </c>
      <c r="E300" s="75" t="s">
        <v>104</v>
      </c>
      <c r="F300" s="91" t="n">
        <f aca="false">SUMIF(Position!$B$3:$B$21,Trades!D300,Position!$E$3:$E$21)+SUMIF(Position!$K$3:$K$20,Trades!D300,Position!$N$3:$N$20)</f>
        <v>0</v>
      </c>
      <c r="G300" s="92" t="n">
        <f aca="false">(F300-C300)*B300</f>
        <v>-0</v>
      </c>
      <c r="H300" s="93" t="str">
        <f aca="false">D300&amp;E300</f>
        <v>atlantawolke</v>
      </c>
      <c r="I300" s="93" t="n">
        <f aca="false">B300*C300</f>
        <v>0</v>
      </c>
      <c r="J300" s="92" t="n">
        <f aca="false">(30-C300)*B300</f>
        <v>0</v>
      </c>
    </row>
    <row r="301" customFormat="false" ht="12.75" hidden="false" customHeight="false" outlineLevel="0" collapsed="false">
      <c r="A301" s="88" t="n">
        <v>36783</v>
      </c>
      <c r="B301" s="75" t="n">
        <v>0</v>
      </c>
      <c r="C301" s="95" t="n">
        <v>1.3</v>
      </c>
      <c r="D301" s="90" t="s">
        <v>106</v>
      </c>
      <c r="E301" s="75" t="s">
        <v>101</v>
      </c>
      <c r="F301" s="91" t="n">
        <f aca="false">SUMIF(Position!$B$3:$B$21,Trades!D301,Position!$E$3:$E$21)+SUMIF(Position!$K$3:$K$20,Trades!D301,Position!$N$3:$N$20)</f>
        <v>0</v>
      </c>
      <c r="G301" s="92" t="n">
        <f aca="false">(F301-C301)*B301</f>
        <v>-0</v>
      </c>
      <c r="H301" s="93" t="str">
        <f aca="false">D301&amp;E301</f>
        <v>buffalostone</v>
      </c>
      <c r="I301" s="93" t="n">
        <f aca="false">B301*C301</f>
        <v>0</v>
      </c>
      <c r="J301" s="92" t="n">
        <f aca="false">(30-C301)*B301</f>
        <v>0</v>
      </c>
    </row>
    <row r="302" customFormat="false" ht="12.75" hidden="false" customHeight="false" outlineLevel="0" collapsed="false">
      <c r="A302" s="88" t="n">
        <v>36783</v>
      </c>
      <c r="B302" s="75" t="n">
        <v>0</v>
      </c>
      <c r="C302" s="95" t="n">
        <v>1.3</v>
      </c>
      <c r="D302" s="90" t="s">
        <v>106</v>
      </c>
      <c r="E302" s="75" t="s">
        <v>105</v>
      </c>
      <c r="F302" s="91" t="n">
        <f aca="false">SUMIF(Position!$B$3:$B$21,Trades!D302,Position!$E$3:$E$21)+SUMIF(Position!$K$3:$K$20,Trades!D302,Position!$N$3:$N$20)</f>
        <v>0</v>
      </c>
      <c r="G302" s="92" t="n">
        <f aca="false">(F302-C302)*B302</f>
        <v>-0</v>
      </c>
      <c r="H302" s="93" t="str">
        <f aca="false">D302&amp;E302</f>
        <v>buffalocuocci</v>
      </c>
      <c r="I302" s="93" t="n">
        <f aca="false">B302*C302</f>
        <v>0</v>
      </c>
      <c r="J302" s="92" t="n">
        <f aca="false">(30-C302)*B302</f>
        <v>0</v>
      </c>
    </row>
    <row r="303" customFormat="false" ht="12.75" hidden="false" customHeight="false" outlineLevel="0" collapsed="false">
      <c r="A303" s="88" t="n">
        <v>36783</v>
      </c>
      <c r="B303" s="75" t="n">
        <v>0</v>
      </c>
      <c r="C303" s="95" t="n">
        <v>0.5</v>
      </c>
      <c r="D303" s="90" t="s">
        <v>73</v>
      </c>
      <c r="E303" s="75" t="s">
        <v>110</v>
      </c>
      <c r="F303" s="91" t="n">
        <f aca="false">SUMIF(Position!$B$3:$B$21,Trades!D303,Position!$E$3:$E$21)+SUMIF(Position!$K$3:$K$20,Trades!D303,Position!$N$3:$N$20)</f>
        <v>0.5</v>
      </c>
      <c r="G303" s="92" t="n">
        <f aca="false">(F303-C303)*B303</f>
        <v>0</v>
      </c>
      <c r="H303" s="93" t="str">
        <f aca="false">D303&amp;E303</f>
        <v>giantsmhor</v>
      </c>
      <c r="I303" s="93" t="n">
        <f aca="false">B303*C303</f>
        <v>0</v>
      </c>
      <c r="J303" s="92" t="n">
        <f aca="false">(30-C303)*B303</f>
        <v>0</v>
      </c>
    </row>
    <row r="304" customFormat="false" ht="12.75" hidden="false" customHeight="false" outlineLevel="0" collapsed="false">
      <c r="A304" s="88" t="n">
        <v>36783</v>
      </c>
      <c r="B304" s="75" t="n">
        <v>0</v>
      </c>
      <c r="C304" s="95" t="n">
        <v>4.25</v>
      </c>
      <c r="D304" s="90" t="s">
        <v>75</v>
      </c>
      <c r="E304" s="75" t="s">
        <v>110</v>
      </c>
      <c r="F304" s="91" t="n">
        <f aca="false">SUMIF(Position!$B$3:$B$21,Trades!D304,Position!$E$3:$E$21)+SUMIF(Position!$K$3:$K$20,Trades!D304,Position!$N$3:$N$20)</f>
        <v>3.25</v>
      </c>
      <c r="G304" s="92" t="n">
        <f aca="false">(F304-C304)*B304</f>
        <v>-0</v>
      </c>
      <c r="H304" s="93" t="str">
        <f aca="false">D304&amp;E304</f>
        <v>bucksmhor</v>
      </c>
      <c r="I304" s="93" t="n">
        <f aca="false">B304*C304</f>
        <v>0</v>
      </c>
      <c r="J304" s="92" t="n">
        <f aca="false">(30-C304)*B304</f>
        <v>0</v>
      </c>
    </row>
    <row r="305" customFormat="false" ht="12.75" hidden="false" customHeight="false" outlineLevel="0" collapsed="false">
      <c r="A305" s="88" t="n">
        <v>36783</v>
      </c>
      <c r="B305" s="75" t="n">
        <v>0</v>
      </c>
      <c r="C305" s="95" t="n">
        <v>2.75</v>
      </c>
      <c r="D305" s="90" t="s">
        <v>88</v>
      </c>
      <c r="E305" s="75" t="s">
        <v>110</v>
      </c>
      <c r="F305" s="91" t="n">
        <f aca="false">SUMIF(Position!$B$3:$B$21,Trades!D305,Position!$E$3:$E$21)+SUMIF(Position!$K$3:$K$20,Trades!D305,Position!$N$3:$N$20)</f>
        <v>2.75</v>
      </c>
      <c r="G305" s="92" t="n">
        <f aca="false">(F305-C305)*B305</f>
        <v>0</v>
      </c>
      <c r="H305" s="93" t="str">
        <f aca="false">D305&amp;E305</f>
        <v>indianapolismhor</v>
      </c>
      <c r="I305" s="93" t="n">
        <f aca="false">B305*C305</f>
        <v>0</v>
      </c>
      <c r="J305" s="92" t="n">
        <f aca="false">(30-C305)*B305</f>
        <v>0</v>
      </c>
    </row>
    <row r="306" customFormat="false" ht="12.75" hidden="false" customHeight="false" outlineLevel="0" collapsed="false">
      <c r="A306" s="88" t="n">
        <v>36783</v>
      </c>
      <c r="B306" s="75" t="n">
        <v>0</v>
      </c>
      <c r="C306" s="95" t="n">
        <v>2.5</v>
      </c>
      <c r="D306" s="90" t="s">
        <v>82</v>
      </c>
      <c r="E306" s="75" t="s">
        <v>110</v>
      </c>
      <c r="F306" s="91" t="n">
        <f aca="false">SUMIF(Position!$B$3:$B$21,Trades!D306,Position!$E$3:$E$21)+SUMIF(Position!$K$3:$K$20,Trades!D306,Position!$N$3:$N$20)</f>
        <v>1.625</v>
      </c>
      <c r="G306" s="92" t="n">
        <f aca="false">(F306-C306)*B306</f>
        <v>-0</v>
      </c>
      <c r="H306" s="93" t="str">
        <f aca="false">D306&amp;E306</f>
        <v>tennesseemhor</v>
      </c>
      <c r="I306" s="93" t="n">
        <f aca="false">B306*C306</f>
        <v>0</v>
      </c>
      <c r="J306" s="92" t="n">
        <f aca="false">(30-C306)*B306</f>
        <v>0</v>
      </c>
    </row>
    <row r="307" customFormat="false" ht="12.75" hidden="false" customHeight="false" outlineLevel="0" collapsed="false">
      <c r="A307" s="88" t="n">
        <v>36786</v>
      </c>
      <c r="B307" s="75" t="n">
        <v>0</v>
      </c>
      <c r="C307" s="95" t="n">
        <v>5</v>
      </c>
      <c r="D307" s="90" t="s">
        <v>75</v>
      </c>
      <c r="E307" s="75" t="s">
        <v>104</v>
      </c>
      <c r="F307" s="91" t="n">
        <f aca="false">SUMIF(Position!$B$3:$B$21,Trades!D307,Position!$E$3:$E$21)+SUMIF(Position!$K$3:$K$20,Trades!D307,Position!$N$3:$N$20)</f>
        <v>3.25</v>
      </c>
      <c r="G307" s="92" t="n">
        <f aca="false">(F307-C307)*B307</f>
        <v>-0</v>
      </c>
      <c r="H307" s="93" t="str">
        <f aca="false">D307&amp;E307</f>
        <v>buckswolke</v>
      </c>
      <c r="I307" s="93" t="n">
        <f aca="false">B307*C307</f>
        <v>0</v>
      </c>
      <c r="J307" s="92" t="n">
        <f aca="false">(30-C307)*B307</f>
        <v>0</v>
      </c>
    </row>
    <row r="308" customFormat="false" ht="12.75" hidden="false" customHeight="false" outlineLevel="0" collapsed="false">
      <c r="A308" s="88" t="n">
        <v>36786</v>
      </c>
      <c r="B308" s="75" t="n">
        <v>0</v>
      </c>
      <c r="C308" s="95" t="n">
        <v>5</v>
      </c>
      <c r="D308" s="90" t="s">
        <v>75</v>
      </c>
      <c r="E308" s="75" t="s">
        <v>70</v>
      </c>
      <c r="F308" s="91" t="n">
        <f aca="false">SUMIF(Position!$B$3:$B$21,Trades!D308,Position!$E$3:$E$21)+SUMIF(Position!$K$3:$K$20,Trades!D308,Position!$N$3:$N$20)</f>
        <v>3.25</v>
      </c>
      <c r="G308" s="92" t="n">
        <f aca="false">(F308-C308)*B308</f>
        <v>-0</v>
      </c>
      <c r="H308" s="93" t="str">
        <f aca="false">D308&amp;E308</f>
        <v>bucksjavier</v>
      </c>
      <c r="I308" s="93" t="n">
        <f aca="false">B308*C308</f>
        <v>0</v>
      </c>
      <c r="J308" s="92" t="n">
        <f aca="false">(30-C308)*B308</f>
        <v>0</v>
      </c>
    </row>
    <row r="309" customFormat="false" ht="12.75" hidden="false" customHeight="false" outlineLevel="0" collapsed="false">
      <c r="A309" s="88" t="n">
        <v>36786</v>
      </c>
      <c r="B309" s="75" t="n">
        <v>0</v>
      </c>
      <c r="C309" s="95" t="n">
        <v>1.1</v>
      </c>
      <c r="D309" s="90" t="s">
        <v>106</v>
      </c>
      <c r="E309" s="75" t="s">
        <v>70</v>
      </c>
      <c r="F309" s="91" t="n">
        <f aca="false">SUMIF(Position!$B$3:$B$21,Trades!D309,Position!$E$3:$E$21)+SUMIF(Position!$K$3:$K$20,Trades!D309,Position!$N$3:$N$20)</f>
        <v>0</v>
      </c>
      <c r="G309" s="92" t="n">
        <f aca="false">(F309-C309)*B309</f>
        <v>-0</v>
      </c>
      <c r="H309" s="93" t="str">
        <f aca="false">D309&amp;E309</f>
        <v>buffalojavier</v>
      </c>
      <c r="I309" s="93" t="n">
        <f aca="false">B309*C309</f>
        <v>0</v>
      </c>
      <c r="J309" s="92" t="n">
        <f aca="false">(30-C309)*B309</f>
        <v>0</v>
      </c>
    </row>
    <row r="310" customFormat="false" ht="12.75" hidden="false" customHeight="false" outlineLevel="0" collapsed="false">
      <c r="A310" s="88" t="n">
        <v>36786</v>
      </c>
      <c r="B310" s="75" t="n">
        <v>0</v>
      </c>
      <c r="C310" s="95" t="n">
        <v>5.5</v>
      </c>
      <c r="D310" s="90" t="s">
        <v>75</v>
      </c>
      <c r="E310" s="75" t="s">
        <v>104</v>
      </c>
      <c r="F310" s="91" t="n">
        <f aca="false">SUMIF(Position!$B$3:$B$21,Trades!D310,Position!$E$3:$E$21)+SUMIF(Position!$K$3:$K$20,Trades!D310,Position!$N$3:$N$20)</f>
        <v>3.25</v>
      </c>
      <c r="G310" s="92" t="n">
        <f aca="false">(F310-C310)*B310</f>
        <v>-0</v>
      </c>
      <c r="H310" s="93" t="str">
        <f aca="false">D310&amp;E310</f>
        <v>buckswolke</v>
      </c>
      <c r="I310" s="93" t="n">
        <f aca="false">B310*C310</f>
        <v>0</v>
      </c>
      <c r="J310" s="92" t="n">
        <f aca="false">(30-C310)*B310</f>
        <v>0</v>
      </c>
    </row>
    <row r="311" customFormat="false" ht="12.75" hidden="false" customHeight="false" outlineLevel="0" collapsed="false">
      <c r="A311" s="88" t="n">
        <v>36786</v>
      </c>
      <c r="B311" s="75" t="n">
        <v>0</v>
      </c>
      <c r="C311" s="95" t="n">
        <v>5.5</v>
      </c>
      <c r="D311" s="90" t="s">
        <v>69</v>
      </c>
      <c r="E311" s="75" t="s">
        <v>104</v>
      </c>
      <c r="F311" s="91" t="n">
        <f aca="false">SUMIF(Position!$B$3:$B$21,Trades!D311,Position!$E$3:$E$21)+SUMIF(Position!$K$3:$K$20,Trades!D311,Position!$N$3:$N$20)</f>
        <v>4.75</v>
      </c>
      <c r="G311" s="92" t="n">
        <f aca="false">(F311-C311)*B311</f>
        <v>-0</v>
      </c>
      <c r="H311" s="93" t="str">
        <f aca="false">D311&amp;E311</f>
        <v>ramswolke</v>
      </c>
      <c r="I311" s="93" t="n">
        <f aca="false">B311*C311</f>
        <v>0</v>
      </c>
      <c r="J311" s="92" t="n">
        <f aca="false">(30-C311)*B311</f>
        <v>0</v>
      </c>
    </row>
    <row r="312" customFormat="false" ht="12.75" hidden="false" customHeight="false" outlineLevel="0" collapsed="false">
      <c r="A312" s="88" t="n">
        <v>36786</v>
      </c>
      <c r="B312" s="75" t="n">
        <v>0</v>
      </c>
      <c r="C312" s="95" t="n">
        <v>5.5</v>
      </c>
      <c r="D312" s="90" t="s">
        <v>75</v>
      </c>
      <c r="E312" s="75" t="s">
        <v>120</v>
      </c>
      <c r="F312" s="91" t="n">
        <f aca="false">SUMIF(Position!$B$3:$B$21,Trades!D312,Position!$E$3:$E$21)+SUMIF(Position!$K$3:$K$20,Trades!D312,Position!$N$3:$N$20)</f>
        <v>3.25</v>
      </c>
      <c r="G312" s="92" t="n">
        <f aca="false">(F312-C312)*B312</f>
        <v>-0</v>
      </c>
      <c r="H312" s="93" t="str">
        <f aca="false">D312&amp;E312</f>
        <v>bucksperky</v>
      </c>
      <c r="I312" s="93" t="n">
        <f aca="false">B312*C312</f>
        <v>0</v>
      </c>
      <c r="J312" s="92" t="n">
        <f aca="false">(30-C312)*B312</f>
        <v>0</v>
      </c>
    </row>
    <row r="313" customFormat="false" ht="12.75" hidden="false" customHeight="false" outlineLevel="0" collapsed="false">
      <c r="A313" s="88" t="n">
        <v>36786</v>
      </c>
      <c r="B313" s="75" t="n">
        <v>0</v>
      </c>
      <c r="C313" s="95" t="n">
        <v>5.5</v>
      </c>
      <c r="D313" s="90" t="s">
        <v>69</v>
      </c>
      <c r="E313" s="75" t="s">
        <v>120</v>
      </c>
      <c r="F313" s="91" t="n">
        <f aca="false">SUMIF(Position!$B$3:$B$21,Trades!D313,Position!$E$3:$E$21)+SUMIF(Position!$K$3:$K$20,Trades!D313,Position!$N$3:$N$20)</f>
        <v>4.75</v>
      </c>
      <c r="G313" s="92" t="n">
        <f aca="false">(F313-C313)*B313</f>
        <v>-0</v>
      </c>
      <c r="H313" s="93" t="str">
        <f aca="false">D313&amp;E313</f>
        <v>ramsperky</v>
      </c>
      <c r="I313" s="93" t="n">
        <f aca="false">B313*C313</f>
        <v>0</v>
      </c>
      <c r="J313" s="92" t="n">
        <f aca="false">(30-C313)*B313</f>
        <v>0</v>
      </c>
    </row>
    <row r="314" customFormat="false" ht="12.75" hidden="false" customHeight="false" outlineLevel="0" collapsed="false">
      <c r="A314" s="88" t="n">
        <v>36786</v>
      </c>
      <c r="B314" s="75" t="n">
        <v>0</v>
      </c>
      <c r="C314" s="95" t="n">
        <v>5.5</v>
      </c>
      <c r="D314" s="90" t="s">
        <v>75</v>
      </c>
      <c r="E314" s="75" t="s">
        <v>70</v>
      </c>
      <c r="F314" s="91" t="n">
        <f aca="false">SUMIF(Position!$B$3:$B$21,Trades!D314,Position!$E$3:$E$21)+SUMIF(Position!$K$3:$K$20,Trades!D314,Position!$N$3:$N$20)</f>
        <v>3.25</v>
      </c>
      <c r="G314" s="92" t="n">
        <f aca="false">(F314-C314)*B314</f>
        <v>-0</v>
      </c>
      <c r="H314" s="93" t="str">
        <f aca="false">D314&amp;E314</f>
        <v>bucksjavier</v>
      </c>
      <c r="I314" s="93" t="n">
        <f aca="false">B314*C314</f>
        <v>0</v>
      </c>
      <c r="J314" s="92" t="n">
        <f aca="false">(30-C314)*B314</f>
        <v>0</v>
      </c>
    </row>
    <row r="315" customFormat="false" ht="12.75" hidden="false" customHeight="false" outlineLevel="0" collapsed="false">
      <c r="A315" s="88" t="n">
        <v>36786</v>
      </c>
      <c r="B315" s="75" t="n">
        <v>0</v>
      </c>
      <c r="C315" s="95" t="n">
        <v>5.5</v>
      </c>
      <c r="D315" s="90" t="s">
        <v>69</v>
      </c>
      <c r="E315" s="75" t="s">
        <v>70</v>
      </c>
      <c r="F315" s="91" t="n">
        <f aca="false">SUMIF(Position!$B$3:$B$21,Trades!D315,Position!$E$3:$E$21)+SUMIF(Position!$K$3:$K$20,Trades!D315,Position!$N$3:$N$20)</f>
        <v>4.75</v>
      </c>
      <c r="G315" s="92" t="n">
        <f aca="false">(F315-C315)*B315</f>
        <v>-0</v>
      </c>
      <c r="H315" s="93" t="str">
        <f aca="false">D315&amp;E315</f>
        <v>ramsjavier</v>
      </c>
      <c r="I315" s="93" t="n">
        <f aca="false">B315*C315</f>
        <v>0</v>
      </c>
      <c r="J315" s="92" t="n">
        <f aca="false">(30-C315)*B315</f>
        <v>0</v>
      </c>
    </row>
    <row r="316" customFormat="false" ht="12.75" hidden="false" customHeight="false" outlineLevel="0" collapsed="false">
      <c r="A316" s="88" t="n">
        <v>36786</v>
      </c>
      <c r="B316" s="75" t="n">
        <v>0</v>
      </c>
      <c r="C316" s="95" t="n">
        <v>0</v>
      </c>
      <c r="D316" s="90" t="s">
        <v>106</v>
      </c>
      <c r="E316" s="75" t="s">
        <v>70</v>
      </c>
      <c r="F316" s="91" t="n">
        <f aca="false">SUMIF(Position!$B$3:$B$21,Trades!D316,Position!$E$3:$E$21)+SUMIF(Position!$K$3:$K$20,Trades!D316,Position!$N$3:$N$20)</f>
        <v>0</v>
      </c>
      <c r="G316" s="92" t="n">
        <f aca="false">(F316-C316)*B316</f>
        <v>0</v>
      </c>
      <c r="H316" s="93" t="str">
        <f aca="false">D316&amp;E316</f>
        <v>buffalojavier</v>
      </c>
      <c r="I316" s="93" t="n">
        <f aca="false">B316*C316</f>
        <v>0</v>
      </c>
      <c r="J316" s="92" t="n">
        <f aca="false">(30-C316)*B316</f>
        <v>0</v>
      </c>
    </row>
    <row r="317" customFormat="false" ht="12.75" hidden="false" customHeight="false" outlineLevel="0" collapsed="false">
      <c r="A317" s="88" t="n">
        <v>36786</v>
      </c>
      <c r="B317" s="75" t="n">
        <v>0</v>
      </c>
      <c r="C317" s="95" t="n">
        <v>1.75</v>
      </c>
      <c r="D317" s="90" t="s">
        <v>65</v>
      </c>
      <c r="E317" s="75" t="s">
        <v>104</v>
      </c>
      <c r="F317" s="91" t="n">
        <f aca="false">SUMIF(Position!$B$3:$B$21,Trades!D317,Position!$E$3:$E$21)+SUMIF(Position!$K$3:$K$20,Trades!D317,Position!$N$3:$N$20)</f>
        <v>3.5</v>
      </c>
      <c r="G317" s="92" t="n">
        <f aca="false">(F317-C317)*B317</f>
        <v>0</v>
      </c>
      <c r="H317" s="93" t="str">
        <f aca="false">D317&amp;E317</f>
        <v>denverwolke</v>
      </c>
      <c r="I317" s="93" t="n">
        <f aca="false">B317*C317</f>
        <v>0</v>
      </c>
      <c r="J317" s="92" t="n">
        <f aca="false">(30-C317)*B317</f>
        <v>0</v>
      </c>
    </row>
    <row r="318" customFormat="false" ht="12.75" hidden="false" customHeight="false" outlineLevel="0" collapsed="false">
      <c r="A318" s="88" t="n">
        <v>36786</v>
      </c>
      <c r="B318" s="96" t="n">
        <v>0</v>
      </c>
      <c r="C318" s="95" t="n">
        <v>1.75</v>
      </c>
      <c r="D318" s="90" t="s">
        <v>65</v>
      </c>
      <c r="E318" s="75" t="s">
        <v>70</v>
      </c>
      <c r="F318" s="91" t="n">
        <f aca="false">SUMIF(Position!$B$3:$B$21,Trades!D318,Position!$E$3:$E$21)+SUMIF(Position!$K$3:$K$20,Trades!D318,Position!$N$3:$N$20)</f>
        <v>3.5</v>
      </c>
      <c r="G318" s="92" t="n">
        <f aca="false">(F318-C318)*B318</f>
        <v>0</v>
      </c>
      <c r="H318" s="93" t="str">
        <f aca="false">D318&amp;E318</f>
        <v>denverjavier</v>
      </c>
      <c r="I318" s="93" t="n">
        <f aca="false">B318*C318</f>
        <v>0</v>
      </c>
      <c r="J318" s="92" t="n">
        <f aca="false">(30-C318)*B318</f>
        <v>0</v>
      </c>
    </row>
    <row r="319" customFormat="false" ht="12.75" hidden="false" customHeight="false" outlineLevel="0" collapsed="false">
      <c r="A319" s="88" t="n">
        <v>36787</v>
      </c>
      <c r="B319" s="75"/>
      <c r="C319" s="95" t="n">
        <v>0.8</v>
      </c>
      <c r="D319" s="90" t="s">
        <v>69</v>
      </c>
      <c r="E319" s="75" t="s">
        <v>0</v>
      </c>
      <c r="F319" s="91" t="n">
        <f aca="false">SUMIF(Position!$B$3:$B$21,Trades!D319,Position!$E$3:$E$21)+SUMIF(Position!$K$3:$K$20,Trades!D319,Position!$N$3:$N$20)</f>
        <v>4.75</v>
      </c>
      <c r="G319" s="92" t="n">
        <f aca="false">(F319-C319)*B319</f>
        <v>0</v>
      </c>
      <c r="H319" s="93" t="str">
        <f aca="false">D319&amp;E319</f>
        <v>rams </v>
      </c>
      <c r="I319" s="93" t="n">
        <f aca="false">B319*C319</f>
        <v>0</v>
      </c>
      <c r="J319" s="92" t="n">
        <f aca="false">(30-C319)*B319</f>
        <v>0</v>
      </c>
    </row>
    <row r="320" customFormat="false" ht="12.75" hidden="false" customHeight="false" outlineLevel="0" collapsed="false">
      <c r="A320" s="88" t="n">
        <v>36787</v>
      </c>
      <c r="B320" s="75"/>
      <c r="C320" s="95" t="n">
        <v>0.6</v>
      </c>
      <c r="D320" s="90" t="s">
        <v>69</v>
      </c>
      <c r="E320" s="75" t="s">
        <v>0</v>
      </c>
      <c r="F320" s="91" t="n">
        <f aca="false">SUMIF(Position!$B$3:$B$21,Trades!D320,Position!$E$3:$E$21)+SUMIF(Position!$K$3:$K$20,Trades!D320,Position!$N$3:$N$20)</f>
        <v>4.75</v>
      </c>
      <c r="G320" s="92" t="n">
        <f aca="false">(F320-C320)*B320</f>
        <v>0</v>
      </c>
      <c r="H320" s="93" t="str">
        <f aca="false">D320&amp;E320</f>
        <v>rams </v>
      </c>
      <c r="I320" s="93" t="n">
        <f aca="false">B320*C320</f>
        <v>0</v>
      </c>
      <c r="J320" s="92" t="n">
        <f aca="false">(30-C320)*B320</f>
        <v>0</v>
      </c>
    </row>
    <row r="321" customFormat="false" ht="12.75" hidden="false" customHeight="false" outlineLevel="0" collapsed="false">
      <c r="A321" s="88" t="n">
        <v>36787</v>
      </c>
      <c r="B321" s="75"/>
      <c r="C321" s="95" t="n">
        <v>0.75</v>
      </c>
      <c r="D321" s="96" t="s">
        <v>69</v>
      </c>
      <c r="E321" s="75" t="s">
        <v>0</v>
      </c>
      <c r="F321" s="91" t="n">
        <f aca="false">SUMIF(Position!$B$3:$B$21,Trades!D321,Position!$E$3:$E$21)+SUMIF(Position!$K$3:$K$20,Trades!D321,Position!$N$3:$N$20)</f>
        <v>4.75</v>
      </c>
      <c r="G321" s="92" t="n">
        <f aca="false">(F321-C321)*B321</f>
        <v>0</v>
      </c>
      <c r="H321" s="93" t="str">
        <f aca="false">D321&amp;E321</f>
        <v>rams </v>
      </c>
      <c r="I321" s="93" t="n">
        <f aca="false">B321*C321</f>
        <v>0</v>
      </c>
      <c r="J321" s="92" t="n">
        <f aca="false">(30-C321)*B321</f>
        <v>0</v>
      </c>
    </row>
    <row r="322" customFormat="false" ht="12.75" hidden="false" customHeight="false" outlineLevel="0" collapsed="false">
      <c r="A322" s="88" t="n">
        <v>36787</v>
      </c>
      <c r="B322" s="75"/>
      <c r="C322" s="95" t="n">
        <v>0.55</v>
      </c>
      <c r="D322" s="90" t="s">
        <v>90</v>
      </c>
      <c r="E322" s="75" t="s">
        <v>0</v>
      </c>
      <c r="F322" s="91" t="n">
        <f aca="false">SUMIF(Position!$B$3:$B$21,Trades!D322,Position!$E$3:$E$21)+SUMIF(Position!$K$3:$K$20,Trades!D322,Position!$N$3:$N$20)</f>
        <v>2</v>
      </c>
      <c r="G322" s="92" t="n">
        <f aca="false">(F322-C322)*B322</f>
        <v>0</v>
      </c>
      <c r="H322" s="93" t="str">
        <f aca="false">D322&amp;E322</f>
        <v>saints </v>
      </c>
      <c r="I322" s="93" t="n">
        <f aca="false">B322*C322</f>
        <v>0</v>
      </c>
      <c r="J322" s="92" t="n">
        <f aca="false">(30-C322)*B322</f>
        <v>0</v>
      </c>
    </row>
    <row r="323" customFormat="false" ht="12.75" hidden="false" customHeight="false" outlineLevel="0" collapsed="false">
      <c r="A323" s="88" t="n">
        <v>36787</v>
      </c>
      <c r="B323" s="75"/>
      <c r="C323" s="95" t="n">
        <v>1.5</v>
      </c>
      <c r="D323" s="90" t="s">
        <v>112</v>
      </c>
      <c r="E323" s="75" t="s">
        <v>0</v>
      </c>
      <c r="F323" s="91" t="n">
        <f aca="false">SUMIF(Position!$B$3:$B$21,Trades!D323,Position!$E$3:$E$21)+SUMIF(Position!$K$3:$K$20,Trades!D323,Position!$N$3:$N$20)</f>
        <v>0.125</v>
      </c>
      <c r="G323" s="92" t="n">
        <f aca="false">(F323-C323)*B323</f>
        <v>-0</v>
      </c>
      <c r="H323" s="93" t="str">
        <f aca="false">D323&amp;E323</f>
        <v>washington </v>
      </c>
      <c r="I323" s="93" t="n">
        <f aca="false">B323*C323</f>
        <v>0</v>
      </c>
      <c r="J323" s="92" t="n">
        <f aca="false">(30-C323)*B323</f>
        <v>0</v>
      </c>
    </row>
    <row r="324" customFormat="false" ht="12.75" hidden="false" customHeight="false" outlineLevel="0" collapsed="false">
      <c r="A324" s="88" t="n">
        <v>36787</v>
      </c>
      <c r="B324" s="75"/>
      <c r="C324" s="95" t="n">
        <v>1.1</v>
      </c>
      <c r="D324" s="90" t="s">
        <v>112</v>
      </c>
      <c r="E324" s="75" t="s">
        <v>0</v>
      </c>
      <c r="F324" s="91" t="n">
        <f aca="false">SUMIF(Position!$B$3:$B$21,Trades!D324,Position!$E$3:$E$21)+SUMIF(Position!$K$3:$K$20,Trades!D324,Position!$N$3:$N$20)</f>
        <v>0.125</v>
      </c>
      <c r="G324" s="92" t="n">
        <f aca="false">(F324-C324)*B324</f>
        <v>-0</v>
      </c>
      <c r="H324" s="93" t="str">
        <f aca="false">D324&amp;E324</f>
        <v>washington </v>
      </c>
      <c r="I324" s="93" t="n">
        <f aca="false">B324*C324</f>
        <v>0</v>
      </c>
      <c r="J324" s="92" t="n">
        <f aca="false">(30-C324)*B324</f>
        <v>0</v>
      </c>
    </row>
    <row r="325" customFormat="false" ht="12.75" hidden="false" customHeight="false" outlineLevel="0" collapsed="false">
      <c r="A325" s="88" t="n">
        <v>36787</v>
      </c>
      <c r="B325" s="75"/>
      <c r="C325" s="95" t="n">
        <v>1</v>
      </c>
      <c r="D325" s="90" t="s">
        <v>106</v>
      </c>
      <c r="E325" s="75" t="s">
        <v>0</v>
      </c>
      <c r="F325" s="91" t="n">
        <f aca="false">SUMIF(Position!$B$3:$B$21,Trades!D325,Position!$E$3:$E$21)+SUMIF(Position!$K$3:$K$20,Trades!D325,Position!$N$3:$N$20)</f>
        <v>0</v>
      </c>
      <c r="G325" s="92" t="n">
        <f aca="false">(F325-C325)*B325</f>
        <v>-0</v>
      </c>
      <c r="H325" s="93" t="str">
        <f aca="false">D325&amp;E325</f>
        <v>buffalo </v>
      </c>
      <c r="I325" s="93" t="n">
        <f aca="false">B325*C325</f>
        <v>0</v>
      </c>
      <c r="J325" s="92" t="n">
        <f aca="false">(30-C325)*B325</f>
        <v>0</v>
      </c>
    </row>
    <row r="326" customFormat="false" ht="12.75" hidden="false" customHeight="false" outlineLevel="0" collapsed="false">
      <c r="A326" s="88" t="n">
        <v>36787</v>
      </c>
      <c r="B326" s="75"/>
      <c r="C326" s="95" t="n">
        <v>1</v>
      </c>
      <c r="D326" s="90" t="s">
        <v>106</v>
      </c>
      <c r="E326" s="75" t="s">
        <v>0</v>
      </c>
      <c r="F326" s="91" t="n">
        <f aca="false">SUMIF(Position!$B$3:$B$21,Trades!D326,Position!$E$3:$E$21)+SUMIF(Position!$K$3:$K$20,Trades!D326,Position!$N$3:$N$20)</f>
        <v>0</v>
      </c>
      <c r="G326" s="92" t="n">
        <f aca="false">(F326-C326)*B326</f>
        <v>-0</v>
      </c>
      <c r="H326" s="93" t="str">
        <f aca="false">D326&amp;E326</f>
        <v>buffalo </v>
      </c>
      <c r="I326" s="93" t="n">
        <f aca="false">B326*C326</f>
        <v>0</v>
      </c>
      <c r="J326" s="92" t="n">
        <f aca="false">(30-C326)*B326</f>
        <v>0</v>
      </c>
    </row>
    <row r="327" customFormat="false" ht="12.75" hidden="false" customHeight="false" outlineLevel="0" collapsed="false">
      <c r="A327" s="88" t="n">
        <v>36787</v>
      </c>
      <c r="B327" s="75"/>
      <c r="C327" s="95" t="n">
        <v>5</v>
      </c>
      <c r="D327" s="90" t="s">
        <v>103</v>
      </c>
      <c r="E327" s="75" t="s">
        <v>0</v>
      </c>
      <c r="F327" s="91" t="n">
        <f aca="false">SUMIF(Position!$B$3:$B$21,Trades!D327,Position!$E$3:$E$21)+SUMIF(Position!$K$3:$K$20,Trades!D327,Position!$N$3:$N$20)</f>
        <v>1</v>
      </c>
      <c r="G327" s="92" t="n">
        <f aca="false">(F327-C327)*B327</f>
        <v>-0</v>
      </c>
      <c r="H327" s="93" t="str">
        <f aca="false">D327&amp;E327</f>
        <v>miami </v>
      </c>
      <c r="I327" s="93" t="n">
        <f aca="false">B327*C327</f>
        <v>0</v>
      </c>
      <c r="J327" s="92" t="n">
        <f aca="false">(30-C327)*B327</f>
        <v>0</v>
      </c>
    </row>
    <row r="328" customFormat="false" ht="12.75" hidden="false" customHeight="false" outlineLevel="0" collapsed="false">
      <c r="A328" s="88" t="n">
        <v>36787</v>
      </c>
      <c r="B328" s="75"/>
      <c r="C328" s="95" t="n">
        <v>4.5</v>
      </c>
      <c r="D328" s="90" t="s">
        <v>80</v>
      </c>
      <c r="E328" s="75" t="s">
        <v>0</v>
      </c>
      <c r="F328" s="91" t="n">
        <f aca="false">SUMIF(Position!$B$3:$B$21,Trades!D328,Position!$E$3:$E$21)+SUMIF(Position!$K$3:$K$20,Trades!D328,Position!$N$3:$N$20)</f>
        <v>0.7</v>
      </c>
      <c r="G328" s="92" t="n">
        <f aca="false">(F328-C328)*B328</f>
        <v>-0</v>
      </c>
      <c r="H328" s="93" t="str">
        <f aca="false">D328&amp;E328</f>
        <v>minnesota </v>
      </c>
      <c r="I328" s="93" t="n">
        <f aca="false">B328*C328</f>
        <v>0</v>
      </c>
      <c r="J328" s="92" t="n">
        <f aca="false">(30-C328)*B328</f>
        <v>0</v>
      </c>
    </row>
    <row r="329" customFormat="false" ht="12.75" hidden="false" customHeight="false" outlineLevel="0" collapsed="false">
      <c r="A329" s="88" t="n">
        <v>36787</v>
      </c>
      <c r="B329" s="75"/>
      <c r="C329" s="95" t="n">
        <v>0.2</v>
      </c>
      <c r="D329" s="90" t="s">
        <v>90</v>
      </c>
      <c r="E329" s="75" t="s">
        <v>0</v>
      </c>
      <c r="F329" s="91" t="n">
        <f aca="false">SUMIF(Position!$B$3:$B$21,Trades!D329,Position!$E$3:$E$21)+SUMIF(Position!$K$3:$K$20,Trades!D329,Position!$N$3:$N$20)</f>
        <v>2</v>
      </c>
      <c r="G329" s="92" t="n">
        <f aca="false">(F329-C329)*B329</f>
        <v>0</v>
      </c>
      <c r="H329" s="93" t="str">
        <f aca="false">D329&amp;E329</f>
        <v>saints </v>
      </c>
      <c r="I329" s="93" t="n">
        <f aca="false">B329*C329</f>
        <v>0</v>
      </c>
      <c r="J329" s="92" t="n">
        <f aca="false">(30-C329)*B329</f>
        <v>0</v>
      </c>
    </row>
    <row r="330" customFormat="false" ht="12.75" hidden="false" customHeight="false" outlineLevel="0" collapsed="false">
      <c r="A330" s="88" t="n">
        <v>36787</v>
      </c>
      <c r="B330" s="75"/>
      <c r="C330" s="95" t="n">
        <v>0.8</v>
      </c>
      <c r="D330" s="90" t="s">
        <v>77</v>
      </c>
      <c r="E330" s="75" t="s">
        <v>0</v>
      </c>
      <c r="F330" s="91" t="n">
        <f aca="false">SUMIF(Position!$B$3:$B$21,Trades!D330,Position!$E$3:$E$21)+SUMIF(Position!$K$3:$K$20,Trades!D330,Position!$N$3:$N$20)</f>
        <v>0</v>
      </c>
      <c r="G330" s="92" t="n">
        <f aca="false">(F330-C330)*B330</f>
        <v>-0</v>
      </c>
      <c r="H330" s="93" t="str">
        <f aca="false">D330&amp;E330</f>
        <v>seattle </v>
      </c>
      <c r="I330" s="93" t="n">
        <f aca="false">B330*C330</f>
        <v>0</v>
      </c>
      <c r="J330" s="92" t="n">
        <f aca="false">(30-C330)*B330</f>
        <v>0</v>
      </c>
    </row>
    <row r="331" customFormat="false" ht="12.75" hidden="false" customHeight="false" outlineLevel="0" collapsed="false">
      <c r="A331" s="88" t="n">
        <v>36787</v>
      </c>
      <c r="B331" s="75"/>
      <c r="C331" s="95" t="n">
        <v>1.75</v>
      </c>
      <c r="D331" s="90" t="s">
        <v>82</v>
      </c>
      <c r="E331" s="75" t="s">
        <v>0</v>
      </c>
      <c r="F331" s="91" t="n">
        <f aca="false">SUMIF(Position!$B$3:$B$21,Trades!D331,Position!$E$3:$E$21)+SUMIF(Position!$K$3:$K$20,Trades!D331,Position!$N$3:$N$20)</f>
        <v>1.625</v>
      </c>
      <c r="G331" s="92" t="n">
        <f aca="false">(F331-C331)*B331</f>
        <v>-0</v>
      </c>
      <c r="H331" s="93" t="str">
        <f aca="false">D331&amp;E331</f>
        <v>tennessee </v>
      </c>
      <c r="I331" s="93" t="n">
        <f aca="false">B331*C331</f>
        <v>0</v>
      </c>
      <c r="J331" s="92" t="n">
        <f aca="false">(30-C331)*B331</f>
        <v>0</v>
      </c>
    </row>
    <row r="332" customFormat="false" ht="12.75" hidden="false" customHeight="false" outlineLevel="0" collapsed="false">
      <c r="A332" s="88" t="n">
        <v>36787</v>
      </c>
      <c r="B332" s="75"/>
      <c r="C332" s="95" t="n">
        <v>1.75</v>
      </c>
      <c r="D332" s="90" t="s">
        <v>82</v>
      </c>
      <c r="E332" s="75" t="s">
        <v>0</v>
      </c>
      <c r="F332" s="91" t="n">
        <f aca="false">SUMIF(Position!$B$3:$B$21,Trades!D332,Position!$E$3:$E$21)+SUMIF(Position!$K$3:$K$20,Trades!D332,Position!$N$3:$N$20)</f>
        <v>1.625</v>
      </c>
      <c r="G332" s="92" t="n">
        <f aca="false">(F332-C332)*B332</f>
        <v>-0</v>
      </c>
      <c r="H332" s="93" t="str">
        <f aca="false">D332&amp;E332</f>
        <v>tennessee </v>
      </c>
      <c r="I332" s="93" t="n">
        <f aca="false">B332*C332</f>
        <v>0</v>
      </c>
      <c r="J332" s="92" t="n">
        <f aca="false">(30-C332)*B332</f>
        <v>0</v>
      </c>
    </row>
    <row r="333" customFormat="false" ht="12.75" hidden="false" customHeight="false" outlineLevel="0" collapsed="false">
      <c r="A333" s="88" t="n">
        <v>36787</v>
      </c>
      <c r="B333" s="75"/>
      <c r="C333" s="95" t="n">
        <v>1</v>
      </c>
      <c r="D333" s="90" t="s">
        <v>75</v>
      </c>
      <c r="E333" s="75" t="s">
        <v>0</v>
      </c>
      <c r="F333" s="91" t="n">
        <f aca="false">SUMIF(Position!$B$3:$B$21,Trades!D333,Position!$E$3:$E$21)+SUMIF(Position!$K$3:$K$20,Trades!D333,Position!$N$3:$N$20)</f>
        <v>3.25</v>
      </c>
      <c r="G333" s="92" t="n">
        <f aca="false">(F333-C333)*B333</f>
        <v>0</v>
      </c>
      <c r="H333" s="93" t="str">
        <f aca="false">D333&amp;E333</f>
        <v>bucks </v>
      </c>
      <c r="I333" s="93" t="n">
        <f aca="false">B333*C333</f>
        <v>0</v>
      </c>
      <c r="J333" s="92" t="n">
        <f aca="false">(30-C333)*B333</f>
        <v>0</v>
      </c>
    </row>
    <row r="334" customFormat="false" ht="12.75" hidden="false" customHeight="false" outlineLevel="0" collapsed="false">
      <c r="A334" s="88" t="n">
        <v>36787</v>
      </c>
      <c r="B334" s="75"/>
      <c r="C334" s="95" t="n">
        <v>1</v>
      </c>
      <c r="D334" s="90" t="s">
        <v>106</v>
      </c>
      <c r="E334" s="75" t="s">
        <v>0</v>
      </c>
      <c r="F334" s="91" t="n">
        <f aca="false">SUMIF(Position!$B$3:$B$21,Trades!D334,Position!$E$3:$E$21)+SUMIF(Position!$K$3:$K$20,Trades!D334,Position!$N$3:$N$20)</f>
        <v>0</v>
      </c>
      <c r="G334" s="92" t="n">
        <f aca="false">(F334-C334)*B334</f>
        <v>-0</v>
      </c>
      <c r="H334" s="93" t="str">
        <f aca="false">D334&amp;E334</f>
        <v>buffalo </v>
      </c>
      <c r="I334" s="93" t="n">
        <f aca="false">B334*C334</f>
        <v>0</v>
      </c>
      <c r="J334" s="92" t="n">
        <f aca="false">(30-C334)*B334</f>
        <v>0</v>
      </c>
    </row>
    <row r="335" customFormat="false" ht="12.75" hidden="false" customHeight="false" outlineLevel="0" collapsed="false">
      <c r="A335" s="88" t="n">
        <v>36787</v>
      </c>
      <c r="B335" s="75"/>
      <c r="C335" s="95" t="n">
        <v>2.5</v>
      </c>
      <c r="D335" s="90" t="s">
        <v>108</v>
      </c>
      <c r="E335" s="75" t="s">
        <v>0</v>
      </c>
      <c r="F335" s="91" t="n">
        <f aca="false">SUMIF(Position!$B$3:$B$21,Trades!D335,Position!$E$3:$E$21)+SUMIF(Position!$K$3:$K$20,Trades!D335,Position!$N$3:$N$20)</f>
        <v>0</v>
      </c>
      <c r="G335" s="92" t="n">
        <f aca="false">(F335-C335)*B335</f>
        <v>-0</v>
      </c>
      <c r="H335" s="93" t="str">
        <f aca="false">D335&amp;E335</f>
        <v>dallas </v>
      </c>
      <c r="I335" s="93" t="n">
        <f aca="false">B335*C335</f>
        <v>0</v>
      </c>
      <c r="J335" s="92" t="n">
        <f aca="false">(30-C335)*B335</f>
        <v>0</v>
      </c>
    </row>
    <row r="336" customFormat="false" ht="12.75" hidden="false" customHeight="false" outlineLevel="0" collapsed="false">
      <c r="A336" s="88" t="n">
        <v>36787</v>
      </c>
      <c r="B336" s="75"/>
      <c r="C336" s="95" t="n">
        <v>2.5</v>
      </c>
      <c r="D336" s="90" t="s">
        <v>108</v>
      </c>
      <c r="E336" s="75" t="s">
        <v>0</v>
      </c>
      <c r="F336" s="91" t="n">
        <f aca="false">SUMIF(Position!$B$3:$B$21,Trades!D336,Position!$E$3:$E$21)+SUMIF(Position!$K$3:$K$20,Trades!D336,Position!$N$3:$N$20)</f>
        <v>0</v>
      </c>
      <c r="G336" s="92" t="n">
        <f aca="false">(F336-C336)*B336</f>
        <v>-0</v>
      </c>
      <c r="H336" s="93" t="str">
        <f aca="false">D336&amp;E336</f>
        <v>dallas </v>
      </c>
      <c r="I336" s="93" t="n">
        <f aca="false">B336*C336</f>
        <v>0</v>
      </c>
      <c r="J336" s="92" t="n">
        <f aca="false">(30-C336)*B336</f>
        <v>0</v>
      </c>
    </row>
    <row r="337" customFormat="false" ht="12.75" hidden="false" customHeight="false" outlineLevel="0" collapsed="false">
      <c r="A337" s="88" t="n">
        <v>36434</v>
      </c>
      <c r="B337" s="75"/>
      <c r="C337" s="95" t="n">
        <v>2.5</v>
      </c>
      <c r="D337" s="90" t="s">
        <v>108</v>
      </c>
      <c r="E337" s="75" t="s">
        <v>0</v>
      </c>
      <c r="F337" s="91" t="n">
        <f aca="false">SUMIF(Position!$B$3:$B$21,Trades!D337,Position!$E$3:$E$21)+SUMIF(Position!$K$3:$K$20,Trades!D337,Position!$N$3:$N$20)</f>
        <v>0</v>
      </c>
      <c r="G337" s="92" t="n">
        <f aca="false">(F337-C337)*B337</f>
        <v>-0</v>
      </c>
      <c r="H337" s="93" t="str">
        <f aca="false">D337&amp;E337</f>
        <v>dallas </v>
      </c>
      <c r="I337" s="93" t="n">
        <f aca="false">B337*C337</f>
        <v>0</v>
      </c>
      <c r="J337" s="92" t="n">
        <f aca="false">(30-C337)*B337</f>
        <v>0</v>
      </c>
    </row>
    <row r="338" customFormat="false" ht="12.75" hidden="false" customHeight="false" outlineLevel="0" collapsed="false">
      <c r="A338" s="88" t="n">
        <v>36434</v>
      </c>
      <c r="B338" s="75"/>
      <c r="C338" s="95" t="n">
        <v>2.25</v>
      </c>
      <c r="D338" s="90" t="s">
        <v>108</v>
      </c>
      <c r="E338" s="75" t="s">
        <v>0</v>
      </c>
      <c r="F338" s="91" t="n">
        <f aca="false">SUMIF(Position!$B$3:$B$21,Trades!D338,Position!$E$3:$E$21)+SUMIF(Position!$K$3:$K$20,Trades!D338,Position!$N$3:$N$20)</f>
        <v>0</v>
      </c>
      <c r="G338" s="92" t="n">
        <f aca="false">(F338-C338)*B338</f>
        <v>-0</v>
      </c>
      <c r="H338" s="93" t="str">
        <f aca="false">D338&amp;E338</f>
        <v>dallas </v>
      </c>
      <c r="I338" s="93" t="n">
        <f aca="false">B338*C338</f>
        <v>0</v>
      </c>
      <c r="J338" s="92" t="n">
        <f aca="false">(30-C338)*B338</f>
        <v>0</v>
      </c>
    </row>
    <row r="339" customFormat="false" ht="12.75" hidden="false" customHeight="false" outlineLevel="0" collapsed="false">
      <c r="A339" s="88" t="n">
        <v>36434</v>
      </c>
      <c r="B339" s="75"/>
      <c r="C339" s="95" t="n">
        <v>2.5</v>
      </c>
      <c r="D339" s="90" t="s">
        <v>108</v>
      </c>
      <c r="E339" s="75" t="s">
        <v>0</v>
      </c>
      <c r="F339" s="91" t="n">
        <f aca="false">SUMIF(Position!$B$3:$B$21,Trades!D339,Position!$E$3:$E$21)+SUMIF(Position!$K$3:$K$20,Trades!D339,Position!$N$3:$N$20)</f>
        <v>0</v>
      </c>
      <c r="G339" s="92" t="n">
        <f aca="false">(F339-C339)*B339</f>
        <v>-0</v>
      </c>
      <c r="H339" s="93" t="str">
        <f aca="false">D339&amp;E339</f>
        <v>dallas </v>
      </c>
      <c r="I339" s="93" t="n">
        <f aca="false">B339*C339</f>
        <v>0</v>
      </c>
      <c r="J339" s="92" t="n">
        <f aca="false">(30-C339)*B339</f>
        <v>0</v>
      </c>
    </row>
    <row r="340" customFormat="false" ht="12.75" hidden="false" customHeight="false" outlineLevel="0" collapsed="false">
      <c r="A340" s="88" t="n">
        <v>36434</v>
      </c>
      <c r="B340" s="75"/>
      <c r="C340" s="95" t="n">
        <v>4.75</v>
      </c>
      <c r="D340" s="90" t="s">
        <v>80</v>
      </c>
      <c r="E340" s="75" t="s">
        <v>0</v>
      </c>
      <c r="F340" s="91" t="n">
        <f aca="false">SUMIF(Position!$B$3:$B$21,Trades!D340,Position!$E$3:$E$21)+SUMIF(Position!$K$3:$K$20,Trades!D340,Position!$N$3:$N$20)</f>
        <v>0.7</v>
      </c>
      <c r="G340" s="92" t="n">
        <f aca="false">(F340-C340)*B340</f>
        <v>-0</v>
      </c>
      <c r="H340" s="93" t="str">
        <f aca="false">D340&amp;E340</f>
        <v>minnesota </v>
      </c>
      <c r="I340" s="93" t="n">
        <f aca="false">B340*C340</f>
        <v>0</v>
      </c>
      <c r="J340" s="92" t="n">
        <f aca="false">(30-C340)*B340</f>
        <v>0</v>
      </c>
    </row>
    <row r="341" customFormat="false" ht="12.75" hidden="false" customHeight="false" outlineLevel="0" collapsed="false">
      <c r="A341" s="88" t="n">
        <v>36434</v>
      </c>
      <c r="B341" s="75"/>
      <c r="C341" s="95" t="n">
        <v>4.25</v>
      </c>
      <c r="D341" s="90" t="s">
        <v>80</v>
      </c>
      <c r="E341" s="75" t="s">
        <v>0</v>
      </c>
      <c r="F341" s="91" t="n">
        <f aca="false">SUMIF(Position!$B$3:$B$21,Trades!D341,Position!$E$3:$E$21)+SUMIF(Position!$K$3:$K$20,Trades!D341,Position!$N$3:$N$20)</f>
        <v>0.7</v>
      </c>
      <c r="G341" s="92" t="n">
        <f aca="false">(F341-C341)*B341</f>
        <v>-0</v>
      </c>
      <c r="H341" s="93" t="str">
        <f aca="false">D341&amp;E341</f>
        <v>minnesota </v>
      </c>
      <c r="I341" s="93" t="n">
        <f aca="false">B341*C341</f>
        <v>0</v>
      </c>
      <c r="J341" s="92" t="n">
        <f aca="false">(30-C341)*B341</f>
        <v>0</v>
      </c>
    </row>
    <row r="342" customFormat="false" ht="12.75" hidden="false" customHeight="false" outlineLevel="0" collapsed="false">
      <c r="A342" s="88" t="n">
        <v>36434</v>
      </c>
      <c r="B342" s="75"/>
      <c r="C342" s="95" t="n">
        <v>1</v>
      </c>
      <c r="D342" s="90" t="s">
        <v>121</v>
      </c>
      <c r="E342" s="75" t="s">
        <v>0</v>
      </c>
      <c r="F342" s="91" t="n">
        <f aca="false">SUMIF(Position!$B$3:$B$21,Trades!D342,Position!$E$3:$E$21)+SUMIF(Position!$K$3:$K$20,Trades!D342,Position!$N$3:$N$20)</f>
        <v>0</v>
      </c>
      <c r="G342" s="92" t="n">
        <f aca="false">(F342-C342)*B342</f>
        <v>-0</v>
      </c>
      <c r="H342" s="93" t="str">
        <f aca="false">D342&amp;E342</f>
        <v>niners </v>
      </c>
      <c r="I342" s="93" t="n">
        <f aca="false">B342*C342</f>
        <v>0</v>
      </c>
      <c r="J342" s="92" t="n">
        <f aca="false">(30-C342)*B342</f>
        <v>0</v>
      </c>
    </row>
    <row r="343" customFormat="false" ht="12.75" hidden="false" customHeight="false" outlineLevel="0" collapsed="false">
      <c r="A343" s="88" t="n">
        <v>36434</v>
      </c>
      <c r="B343" s="75"/>
      <c r="C343" s="95" t="n">
        <v>1</v>
      </c>
      <c r="D343" s="90" t="s">
        <v>121</v>
      </c>
      <c r="E343" s="75" t="s">
        <v>0</v>
      </c>
      <c r="F343" s="91" t="n">
        <f aca="false">SUMIF(Position!$B$3:$B$21,Trades!D343,Position!$E$3:$E$21)+SUMIF(Position!$K$3:$K$20,Trades!D343,Position!$N$3:$N$20)</f>
        <v>0</v>
      </c>
      <c r="G343" s="92" t="n">
        <f aca="false">(F343-C343)*B343</f>
        <v>-0</v>
      </c>
      <c r="H343" s="93" t="str">
        <f aca="false">D343&amp;E343</f>
        <v>niners </v>
      </c>
      <c r="I343" s="93" t="n">
        <f aca="false">B343*C343</f>
        <v>0</v>
      </c>
      <c r="J343" s="92" t="n">
        <f aca="false">(30-C343)*B343</f>
        <v>0</v>
      </c>
    </row>
    <row r="344" customFormat="false" ht="12.75" hidden="false" customHeight="false" outlineLevel="0" collapsed="false">
      <c r="A344" s="88" t="n">
        <v>36434</v>
      </c>
      <c r="B344" s="75"/>
      <c r="C344" s="95" t="n">
        <v>0.7</v>
      </c>
      <c r="D344" s="90" t="s">
        <v>87</v>
      </c>
      <c r="E344" s="75" t="s">
        <v>0</v>
      </c>
      <c r="F344" s="91" t="n">
        <f aca="false">SUMIF(Position!$B$3:$B$21,Trades!D344,Position!$E$3:$E$21)+SUMIF(Position!$K$3:$K$20,Trades!D344,Position!$N$3:$N$20)</f>
        <v>3.25</v>
      </c>
      <c r="G344" s="92" t="n">
        <f aca="false">(F344-C344)*B344</f>
        <v>0</v>
      </c>
      <c r="H344" s="93" t="str">
        <f aca="false">D344&amp;E344</f>
        <v>oakland </v>
      </c>
      <c r="I344" s="93" t="n">
        <f aca="false">B344*C344</f>
        <v>0</v>
      </c>
      <c r="J344" s="92" t="n">
        <f aca="false">(30-C344)*B344</f>
        <v>0</v>
      </c>
    </row>
    <row r="345" customFormat="false" ht="12.75" hidden="false" customHeight="false" outlineLevel="0" collapsed="false">
      <c r="A345" s="88" t="n">
        <v>36434</v>
      </c>
      <c r="B345" s="75"/>
      <c r="C345" s="95" t="n">
        <v>0.8</v>
      </c>
      <c r="D345" s="90" t="s">
        <v>69</v>
      </c>
      <c r="E345" s="75" t="s">
        <v>0</v>
      </c>
      <c r="F345" s="91" t="n">
        <f aca="false">SUMIF(Position!$B$3:$B$21,Trades!D345,Position!$E$3:$E$21)+SUMIF(Position!$K$3:$K$20,Trades!D345,Position!$N$3:$N$20)</f>
        <v>4.75</v>
      </c>
      <c r="G345" s="92" t="n">
        <f aca="false">(F345-C345)*B345</f>
        <v>0</v>
      </c>
      <c r="H345" s="93" t="str">
        <f aca="false">D345&amp;E345</f>
        <v>rams </v>
      </c>
      <c r="I345" s="93" t="n">
        <f aca="false">B345*C345</f>
        <v>0</v>
      </c>
      <c r="J345" s="92" t="n">
        <f aca="false">(30-C345)*B345</f>
        <v>0</v>
      </c>
    </row>
    <row r="346" customFormat="false" ht="12.75" hidden="false" customHeight="false" outlineLevel="0" collapsed="false">
      <c r="A346" s="88" t="n">
        <v>36434</v>
      </c>
      <c r="B346" s="75"/>
      <c r="C346" s="95" t="n">
        <v>0.8</v>
      </c>
      <c r="D346" s="90" t="s">
        <v>69</v>
      </c>
      <c r="E346" s="75" t="s">
        <v>0</v>
      </c>
      <c r="F346" s="91" t="n">
        <f aca="false">SUMIF(Position!$B$3:$B$21,Trades!D346,Position!$E$3:$E$21)+SUMIF(Position!$K$3:$K$20,Trades!D346,Position!$N$3:$N$20)</f>
        <v>4.75</v>
      </c>
      <c r="G346" s="92" t="n">
        <f aca="false">(F346-C346)*B346</f>
        <v>0</v>
      </c>
      <c r="H346" s="93" t="str">
        <f aca="false">D346&amp;E346</f>
        <v>rams </v>
      </c>
      <c r="I346" s="93" t="n">
        <f aca="false">B346*C346</f>
        <v>0</v>
      </c>
      <c r="J346" s="92" t="n">
        <f aca="false">(30-C346)*B346</f>
        <v>0</v>
      </c>
    </row>
    <row r="347" customFormat="false" ht="12.75" hidden="false" customHeight="false" outlineLevel="0" collapsed="false">
      <c r="A347" s="88" t="n">
        <v>36434</v>
      </c>
      <c r="B347" s="75"/>
      <c r="C347" s="95" t="n">
        <v>0.8</v>
      </c>
      <c r="D347" s="90" t="s">
        <v>69</v>
      </c>
      <c r="E347" s="75" t="s">
        <v>0</v>
      </c>
      <c r="F347" s="91" t="n">
        <f aca="false">SUMIF(Position!$B$3:$B$21,Trades!D347,Position!$E$3:$E$21)+SUMIF(Position!$K$3:$K$20,Trades!D347,Position!$N$3:$N$20)</f>
        <v>4.75</v>
      </c>
      <c r="G347" s="92" t="n">
        <f aca="false">(F347-C347)*B347</f>
        <v>0</v>
      </c>
      <c r="H347" s="93" t="str">
        <f aca="false">D347&amp;E347</f>
        <v>rams </v>
      </c>
      <c r="I347" s="93" t="n">
        <f aca="false">B347*C347</f>
        <v>0</v>
      </c>
      <c r="J347" s="92" t="n">
        <f aca="false">(30-C347)*B347</f>
        <v>0</v>
      </c>
    </row>
    <row r="348" customFormat="false" ht="12.75" hidden="false" customHeight="false" outlineLevel="0" collapsed="false">
      <c r="A348" s="88" t="n">
        <v>36434</v>
      </c>
      <c r="B348" s="75"/>
      <c r="C348" s="95" t="n">
        <v>0.8</v>
      </c>
      <c r="D348" s="90" t="s">
        <v>69</v>
      </c>
      <c r="E348" s="75" t="s">
        <v>0</v>
      </c>
      <c r="F348" s="91" t="n">
        <f aca="false">SUMIF(Position!$B$3:$B$21,Trades!D348,Position!$E$3:$E$21)+SUMIF(Position!$K$3:$K$20,Trades!D348,Position!$N$3:$N$20)</f>
        <v>4.75</v>
      </c>
      <c r="G348" s="92" t="n">
        <f aca="false">(F348-C348)*B348</f>
        <v>0</v>
      </c>
      <c r="H348" s="93" t="str">
        <f aca="false">D348&amp;E348</f>
        <v>rams </v>
      </c>
      <c r="I348" s="93" t="n">
        <f aca="false">B348*C348</f>
        <v>0</v>
      </c>
      <c r="J348" s="92" t="n">
        <f aca="false">(30-C348)*B348</f>
        <v>0</v>
      </c>
    </row>
    <row r="349" customFormat="false" ht="12.75" hidden="false" customHeight="false" outlineLevel="0" collapsed="false">
      <c r="A349" s="88" t="n">
        <v>36434</v>
      </c>
      <c r="B349" s="75"/>
      <c r="C349" s="95" t="n">
        <v>0.75</v>
      </c>
      <c r="D349" s="90" t="s">
        <v>77</v>
      </c>
      <c r="E349" s="75" t="s">
        <v>0</v>
      </c>
      <c r="F349" s="91" t="n">
        <f aca="false">SUMIF(Position!$B$3:$B$21,Trades!D349,Position!$E$3:$E$21)+SUMIF(Position!$K$3:$K$20,Trades!D349,Position!$N$3:$N$20)</f>
        <v>0</v>
      </c>
      <c r="G349" s="92" t="n">
        <f aca="false">(F349-C349)*B349</f>
        <v>-0</v>
      </c>
      <c r="H349" s="93" t="str">
        <f aca="false">D349&amp;E349</f>
        <v>seattle </v>
      </c>
      <c r="I349" s="93" t="n">
        <f aca="false">B349*C349</f>
        <v>0</v>
      </c>
      <c r="J349" s="92" t="n">
        <f aca="false">(30-C349)*B349</f>
        <v>0</v>
      </c>
    </row>
    <row r="350" customFormat="false" ht="12.75" hidden="false" customHeight="false" outlineLevel="0" collapsed="false">
      <c r="A350" s="88" t="n">
        <v>36434</v>
      </c>
      <c r="B350" s="75"/>
      <c r="C350" s="95" t="n">
        <v>1.6</v>
      </c>
      <c r="D350" s="90" t="s">
        <v>82</v>
      </c>
      <c r="E350" s="75" t="s">
        <v>0</v>
      </c>
      <c r="F350" s="91" t="n">
        <f aca="false">SUMIF(Position!$B$3:$B$21,Trades!D350,Position!$E$3:$E$21)+SUMIF(Position!$K$3:$K$20,Trades!D350,Position!$N$3:$N$20)</f>
        <v>1.625</v>
      </c>
      <c r="G350" s="92" t="n">
        <f aca="false">(F350-C350)*B350</f>
        <v>0</v>
      </c>
      <c r="H350" s="93" t="str">
        <f aca="false">D350&amp;E350</f>
        <v>tennessee </v>
      </c>
      <c r="I350" s="93" t="n">
        <f aca="false">B350*C350</f>
        <v>0</v>
      </c>
      <c r="J350" s="92" t="n">
        <f aca="false">(30-C350)*B350</f>
        <v>0</v>
      </c>
    </row>
    <row r="351" customFormat="false" ht="12.75" hidden="false" customHeight="false" outlineLevel="0" collapsed="false">
      <c r="A351" s="88" t="n">
        <v>36434</v>
      </c>
      <c r="B351" s="75"/>
      <c r="C351" s="95" t="n">
        <v>1.05</v>
      </c>
      <c r="D351" s="90" t="s">
        <v>112</v>
      </c>
      <c r="E351" s="75" t="s">
        <v>0</v>
      </c>
      <c r="F351" s="91" t="n">
        <f aca="false">SUMIF(Position!$B$3:$B$21,Trades!D351,Position!$E$3:$E$21)+SUMIF(Position!$K$3:$K$20,Trades!D351,Position!$N$3:$N$20)</f>
        <v>0.125</v>
      </c>
      <c r="G351" s="92" t="n">
        <f aca="false">(F351-C351)*B351</f>
        <v>-0</v>
      </c>
      <c r="H351" s="93" t="str">
        <f aca="false">D351&amp;E351</f>
        <v>washington </v>
      </c>
      <c r="I351" s="93" t="n">
        <f aca="false">B351*C351</f>
        <v>0</v>
      </c>
      <c r="J351" s="92" t="n">
        <f aca="false">(30-C351)*B351</f>
        <v>0</v>
      </c>
    </row>
    <row r="352" customFormat="false" ht="12.75" hidden="false" customHeight="false" outlineLevel="0" collapsed="false">
      <c r="A352" s="88" t="n">
        <v>36436</v>
      </c>
      <c r="B352" s="75"/>
      <c r="C352" s="95" t="n">
        <v>0.2</v>
      </c>
      <c r="D352" s="90" t="s">
        <v>117</v>
      </c>
      <c r="E352" s="75" t="s">
        <v>0</v>
      </c>
      <c r="F352" s="91" t="n">
        <f aca="false">SUMIF(Position!$B$3:$B$21,Trades!D352,Position!$E$3:$E$21)+SUMIF(Position!$K$3:$K$20,Trades!D352,Position!$N$3:$N$20)</f>
        <v>0</v>
      </c>
      <c r="G352" s="92" t="n">
        <f aca="false">(F352-C352)*B352</f>
        <v>-0</v>
      </c>
      <c r="H352" s="93" t="str">
        <f aca="false">D352&amp;E352</f>
        <v>arizona </v>
      </c>
      <c r="I352" s="93" t="n">
        <f aca="false">B352*C352</f>
        <v>0</v>
      </c>
      <c r="J352" s="92" t="n">
        <f aca="false">(30-C352)*B352</f>
        <v>0</v>
      </c>
    </row>
    <row r="353" customFormat="false" ht="12.75" hidden="false" customHeight="false" outlineLevel="0" collapsed="false">
      <c r="A353" s="88" t="n">
        <v>36436</v>
      </c>
      <c r="B353" s="75"/>
      <c r="C353" s="95" t="n">
        <v>0.3</v>
      </c>
      <c r="D353" s="90" t="s">
        <v>107</v>
      </c>
      <c r="E353" s="75" t="s">
        <v>0</v>
      </c>
      <c r="F353" s="91" t="n">
        <f aca="false">SUMIF(Position!$B$3:$B$21,Trades!D353,Position!$E$3:$E$21)+SUMIF(Position!$K$3:$K$20,Trades!D353,Position!$N$3:$N$20)</f>
        <v>0</v>
      </c>
      <c r="G353" s="92" t="n">
        <f aca="false">(F353-C353)*B353</f>
        <v>-0</v>
      </c>
      <c r="H353" s="93" t="str">
        <f aca="false">D353&amp;E353</f>
        <v>atlanta </v>
      </c>
      <c r="I353" s="93" t="n">
        <f aca="false">B353*C353</f>
        <v>0</v>
      </c>
      <c r="J353" s="92" t="n">
        <f aca="false">(30-C353)*B353</f>
        <v>0</v>
      </c>
    </row>
    <row r="354" customFormat="false" ht="12.75" hidden="false" customHeight="false" outlineLevel="0" collapsed="false">
      <c r="A354" s="88" t="n">
        <v>36436</v>
      </c>
      <c r="B354" s="75"/>
      <c r="C354" s="95" t="n">
        <v>1</v>
      </c>
      <c r="D354" s="90" t="s">
        <v>75</v>
      </c>
      <c r="E354" s="75" t="s">
        <v>0</v>
      </c>
      <c r="F354" s="91" t="n">
        <f aca="false">SUMIF(Position!$B$3:$B$21,Trades!D354,Position!$E$3:$E$21)+SUMIF(Position!$K$3:$K$20,Trades!D354,Position!$N$3:$N$20)</f>
        <v>3.25</v>
      </c>
      <c r="G354" s="92" t="n">
        <f aca="false">(F354-C354)*B354</f>
        <v>0</v>
      </c>
      <c r="H354" s="93" t="str">
        <f aca="false">D354&amp;E354</f>
        <v>bucks </v>
      </c>
      <c r="I354" s="93" t="n">
        <f aca="false">B354*C354</f>
        <v>0</v>
      </c>
      <c r="J354" s="92" t="n">
        <f aca="false">(30-C354)*B354</f>
        <v>0</v>
      </c>
    </row>
    <row r="355" customFormat="false" ht="12.75" hidden="false" customHeight="false" outlineLevel="0" collapsed="false">
      <c r="A355" s="88" t="n">
        <v>36436</v>
      </c>
      <c r="B355" s="75"/>
      <c r="C355" s="95" t="n">
        <v>0.6</v>
      </c>
      <c r="D355" s="90" t="s">
        <v>75</v>
      </c>
      <c r="E355" s="75" t="s">
        <v>0</v>
      </c>
      <c r="F355" s="91" t="n">
        <f aca="false">SUMIF(Position!$B$3:$B$21,Trades!D355,Position!$E$3:$E$21)+SUMIF(Position!$K$3:$K$20,Trades!D355,Position!$N$3:$N$20)</f>
        <v>3.25</v>
      </c>
      <c r="G355" s="92" t="n">
        <f aca="false">(F355-C355)*B355</f>
        <v>0</v>
      </c>
      <c r="H355" s="93" t="str">
        <f aca="false">D355&amp;E355</f>
        <v>bucks </v>
      </c>
      <c r="I355" s="93" t="n">
        <f aca="false">B355*C355</f>
        <v>0</v>
      </c>
      <c r="J355" s="92" t="n">
        <f aca="false">(30-C355)*B355</f>
        <v>0</v>
      </c>
    </row>
    <row r="356" customFormat="false" ht="12.75" hidden="false" customHeight="false" outlineLevel="0" collapsed="false">
      <c r="A356" s="88" t="n">
        <v>36436</v>
      </c>
      <c r="B356" s="75"/>
      <c r="C356" s="95" t="n">
        <v>1</v>
      </c>
      <c r="D356" s="90" t="s">
        <v>106</v>
      </c>
      <c r="E356" s="75" t="s">
        <v>0</v>
      </c>
      <c r="F356" s="91" t="n">
        <f aca="false">SUMIF(Position!$B$3:$B$21,Trades!D356,Position!$E$3:$E$21)+SUMIF(Position!$K$3:$K$20,Trades!D356,Position!$N$3:$N$20)</f>
        <v>0</v>
      </c>
      <c r="G356" s="92" t="n">
        <f aca="false">(F356-C356)*B356</f>
        <v>-0</v>
      </c>
      <c r="H356" s="93" t="str">
        <f aca="false">D356&amp;E356</f>
        <v>buffalo </v>
      </c>
      <c r="I356" s="93" t="n">
        <f aca="false">B356*C356</f>
        <v>0</v>
      </c>
      <c r="J356" s="92" t="n">
        <f aca="false">(30-C356)*B356</f>
        <v>0</v>
      </c>
    </row>
    <row r="357" customFormat="false" ht="12.75" hidden="false" customHeight="false" outlineLevel="0" collapsed="false">
      <c r="A357" s="88" t="n">
        <v>36436</v>
      </c>
      <c r="B357" s="75"/>
      <c r="C357" s="95" t="n">
        <v>1.5</v>
      </c>
      <c r="D357" s="90" t="s">
        <v>106</v>
      </c>
      <c r="E357" s="75" t="s">
        <v>0</v>
      </c>
      <c r="F357" s="91" t="n">
        <f aca="false">SUMIF(Position!$B$3:$B$21,Trades!D357,Position!$E$3:$E$21)+SUMIF(Position!$K$3:$K$20,Trades!D357,Position!$N$3:$N$20)</f>
        <v>0</v>
      </c>
      <c r="G357" s="92" t="n">
        <f aca="false">(F357-C357)*B357</f>
        <v>-0</v>
      </c>
      <c r="H357" s="93" t="str">
        <f aca="false">D357&amp;E357</f>
        <v>buffalo </v>
      </c>
      <c r="I357" s="93" t="n">
        <f aca="false">B357*C357</f>
        <v>0</v>
      </c>
      <c r="J357" s="92" t="n">
        <f aca="false">(30-C357)*B357</f>
        <v>0</v>
      </c>
    </row>
    <row r="358" customFormat="false" ht="12.75" hidden="false" customHeight="false" outlineLevel="0" collapsed="false">
      <c r="A358" s="88" t="n">
        <v>36436</v>
      </c>
      <c r="B358" s="75"/>
      <c r="C358" s="95" t="n">
        <v>1.6</v>
      </c>
      <c r="D358" s="90" t="s">
        <v>106</v>
      </c>
      <c r="E358" s="75" t="s">
        <v>0</v>
      </c>
      <c r="F358" s="91" t="n">
        <f aca="false">SUMIF(Position!$B$3:$B$21,Trades!D358,Position!$E$3:$E$21)+SUMIF(Position!$K$3:$K$20,Trades!D358,Position!$N$3:$N$20)</f>
        <v>0</v>
      </c>
      <c r="G358" s="92" t="n">
        <f aca="false">(F358-C358)*B358</f>
        <v>-0</v>
      </c>
      <c r="H358" s="93" t="str">
        <f aca="false">D358&amp;E358</f>
        <v>buffalo </v>
      </c>
      <c r="I358" s="93" t="n">
        <f aca="false">B358*C358</f>
        <v>0</v>
      </c>
      <c r="J358" s="92" t="n">
        <f aca="false">(30-C358)*B358</f>
        <v>0</v>
      </c>
    </row>
    <row r="359" customFormat="false" ht="12.75" hidden="false" customHeight="false" outlineLevel="0" collapsed="false">
      <c r="A359" s="88" t="n">
        <v>36436</v>
      </c>
      <c r="B359" s="75"/>
      <c r="C359" s="95" t="n">
        <v>1.85</v>
      </c>
      <c r="D359" s="90" t="s">
        <v>106</v>
      </c>
      <c r="E359" s="75" t="s">
        <v>0</v>
      </c>
      <c r="F359" s="91" t="n">
        <f aca="false">SUMIF(Position!$B$3:$B$21,Trades!D359,Position!$E$3:$E$21)+SUMIF(Position!$K$3:$K$20,Trades!D359,Position!$N$3:$N$20)</f>
        <v>0</v>
      </c>
      <c r="G359" s="92" t="n">
        <f aca="false">(F359-C359)*B359</f>
        <v>-0</v>
      </c>
      <c r="H359" s="93" t="str">
        <f aca="false">D359&amp;E359</f>
        <v>buffalo </v>
      </c>
      <c r="I359" s="93" t="n">
        <f aca="false">B359*C359</f>
        <v>0</v>
      </c>
      <c r="J359" s="92" t="n">
        <f aca="false">(30-C359)*B359</f>
        <v>0</v>
      </c>
    </row>
    <row r="360" customFormat="false" ht="12.75" hidden="false" customHeight="false" outlineLevel="0" collapsed="false">
      <c r="A360" s="88" t="n">
        <v>36436</v>
      </c>
      <c r="B360" s="75"/>
      <c r="C360" s="95" t="n">
        <v>2</v>
      </c>
      <c r="D360" s="90" t="s">
        <v>106</v>
      </c>
      <c r="E360" s="75" t="s">
        <v>0</v>
      </c>
      <c r="F360" s="91" t="n">
        <f aca="false">SUMIF(Position!$B$3:$B$21,Trades!D360,Position!$E$3:$E$21)+SUMIF(Position!$K$3:$K$20,Trades!D360,Position!$N$3:$N$20)</f>
        <v>0</v>
      </c>
      <c r="G360" s="92" t="n">
        <f aca="false">(F360-C360)*B360</f>
        <v>-0</v>
      </c>
      <c r="H360" s="93" t="str">
        <f aca="false">D360&amp;E360</f>
        <v>buffalo </v>
      </c>
      <c r="I360" s="93" t="n">
        <f aca="false">B360*C360</f>
        <v>0</v>
      </c>
      <c r="J360" s="92" t="n">
        <f aca="false">(30-C360)*B360</f>
        <v>0</v>
      </c>
    </row>
    <row r="361" customFormat="false" ht="12.75" hidden="false" customHeight="false" outlineLevel="0" collapsed="false">
      <c r="A361" s="88" t="n">
        <v>36436</v>
      </c>
      <c r="B361" s="75"/>
      <c r="C361" s="95" t="n">
        <v>0.8</v>
      </c>
      <c r="D361" s="90" t="s">
        <v>106</v>
      </c>
      <c r="E361" s="75" t="s">
        <v>0</v>
      </c>
      <c r="F361" s="91" t="n">
        <f aca="false">SUMIF(Position!$B$3:$B$21,Trades!D361,Position!$E$3:$E$21)+SUMIF(Position!$K$3:$K$20,Trades!D361,Position!$N$3:$N$20)</f>
        <v>0</v>
      </c>
      <c r="G361" s="92" t="n">
        <f aca="false">(F361-C361)*B361</f>
        <v>-0</v>
      </c>
      <c r="H361" s="93" t="str">
        <f aca="false">D361&amp;E361</f>
        <v>buffalo </v>
      </c>
      <c r="I361" s="93" t="n">
        <f aca="false">B361*C361</f>
        <v>0</v>
      </c>
      <c r="J361" s="92" t="n">
        <f aca="false">(30-C361)*B361</f>
        <v>0</v>
      </c>
    </row>
    <row r="362" customFormat="false" ht="12.75" hidden="false" customHeight="false" outlineLevel="0" collapsed="false">
      <c r="A362" s="88" t="n">
        <v>36436</v>
      </c>
      <c r="B362" s="75"/>
      <c r="C362" s="95" t="n">
        <v>1</v>
      </c>
      <c r="D362" s="90" t="s">
        <v>106</v>
      </c>
      <c r="E362" s="75" t="s">
        <v>0</v>
      </c>
      <c r="F362" s="91" t="n">
        <f aca="false">SUMIF(Position!$B$3:$B$21,Trades!D362,Position!$E$3:$E$21)+SUMIF(Position!$K$3:$K$20,Trades!D362,Position!$N$3:$N$20)</f>
        <v>0</v>
      </c>
      <c r="G362" s="92" t="n">
        <f aca="false">(F362-C362)*B362</f>
        <v>-0</v>
      </c>
      <c r="H362" s="93" t="str">
        <f aca="false">D362&amp;E362</f>
        <v>buffalo </v>
      </c>
      <c r="I362" s="93" t="n">
        <f aca="false">B362*C362</f>
        <v>0</v>
      </c>
      <c r="J362" s="92" t="n">
        <f aca="false">(30-C362)*B362</f>
        <v>0</v>
      </c>
    </row>
    <row r="363" customFormat="false" ht="12.75" hidden="false" customHeight="false" outlineLevel="0" collapsed="false">
      <c r="A363" s="88" t="n">
        <v>36436</v>
      </c>
      <c r="B363" s="75"/>
      <c r="C363" s="95" t="n">
        <v>0.8</v>
      </c>
      <c r="D363" s="90" t="s">
        <v>106</v>
      </c>
      <c r="E363" s="75" t="s">
        <v>0</v>
      </c>
      <c r="F363" s="91" t="n">
        <f aca="false">SUMIF(Position!$B$3:$B$21,Trades!D363,Position!$E$3:$E$21)+SUMIF(Position!$K$3:$K$20,Trades!D363,Position!$N$3:$N$20)</f>
        <v>0</v>
      </c>
      <c r="G363" s="92" t="n">
        <f aca="false">(F363-C363)*B363</f>
        <v>-0</v>
      </c>
      <c r="H363" s="93" t="str">
        <f aca="false">D363&amp;E363</f>
        <v>buffalo </v>
      </c>
      <c r="I363" s="93" t="n">
        <f aca="false">B363*C363</f>
        <v>0</v>
      </c>
      <c r="J363" s="92" t="n">
        <f aca="false">(30-C363)*B363</f>
        <v>0</v>
      </c>
    </row>
    <row r="364" customFormat="false" ht="12.75" hidden="false" customHeight="false" outlineLevel="0" collapsed="false">
      <c r="A364" s="88" t="n">
        <v>36436</v>
      </c>
      <c r="B364" s="75"/>
      <c r="C364" s="95" t="n">
        <v>1</v>
      </c>
      <c r="D364" s="90" t="s">
        <v>106</v>
      </c>
      <c r="E364" s="75" t="s">
        <v>0</v>
      </c>
      <c r="F364" s="91" t="n">
        <f aca="false">SUMIF(Position!$B$3:$B$21,Trades!D364,Position!$E$3:$E$21)+SUMIF(Position!$K$3:$K$20,Trades!D364,Position!$N$3:$N$20)</f>
        <v>0</v>
      </c>
      <c r="G364" s="92" t="n">
        <f aca="false">(F364-C364)*B364</f>
        <v>-0</v>
      </c>
      <c r="H364" s="93" t="str">
        <f aca="false">D364&amp;E364</f>
        <v>buffalo </v>
      </c>
      <c r="I364" s="93" t="n">
        <f aca="false">B364*C364</f>
        <v>0</v>
      </c>
      <c r="J364" s="92" t="n">
        <f aca="false">(30-C364)*B364</f>
        <v>0</v>
      </c>
    </row>
    <row r="365" customFormat="false" ht="12.75" hidden="false" customHeight="false" outlineLevel="0" collapsed="false">
      <c r="A365" s="88" t="n">
        <v>36436</v>
      </c>
      <c r="B365" s="75"/>
      <c r="C365" s="95" t="n">
        <v>0.2</v>
      </c>
      <c r="D365" s="90" t="s">
        <v>67</v>
      </c>
      <c r="E365" s="75" t="s">
        <v>0</v>
      </c>
      <c r="F365" s="91" t="n">
        <f aca="false">SUMIF(Position!$B$3:$B$21,Trades!D365,Position!$E$3:$E$21)+SUMIF(Position!$K$3:$K$20,Trades!D365,Position!$N$3:$N$20)</f>
        <v>0</v>
      </c>
      <c r="G365" s="92" t="n">
        <f aca="false">(F365-C365)*B365</f>
        <v>-0</v>
      </c>
      <c r="H365" s="93" t="str">
        <f aca="false">D365&amp;E365</f>
        <v>carolina </v>
      </c>
      <c r="I365" s="93" t="n">
        <f aca="false">B365*C365</f>
        <v>0</v>
      </c>
      <c r="J365" s="92" t="n">
        <f aca="false">(30-C365)*B365</f>
        <v>0</v>
      </c>
    </row>
    <row r="366" customFormat="false" ht="12.75" hidden="false" customHeight="false" outlineLevel="0" collapsed="false">
      <c r="A366" s="88" t="n">
        <v>36436</v>
      </c>
      <c r="B366" s="75"/>
      <c r="C366" s="95" t="n">
        <v>0.1</v>
      </c>
      <c r="D366" s="90" t="s">
        <v>113</v>
      </c>
      <c r="E366" s="75" t="s">
        <v>0</v>
      </c>
      <c r="F366" s="91" t="n">
        <f aca="false">SUMIF(Position!$B$3:$B$21,Trades!D366,Position!$E$3:$E$21)+SUMIF(Position!$K$3:$K$20,Trades!D366,Position!$N$3:$N$20)</f>
        <v>0</v>
      </c>
      <c r="G366" s="92" t="n">
        <f aca="false">(F366-C366)*B366</f>
        <v>-0</v>
      </c>
      <c r="H366" s="93" t="str">
        <f aca="false">D366&amp;E366</f>
        <v>chicago </v>
      </c>
      <c r="I366" s="93" t="n">
        <f aca="false">B366*C366</f>
        <v>0</v>
      </c>
      <c r="J366" s="92" t="n">
        <f aca="false">(30-C366)*B366</f>
        <v>0</v>
      </c>
    </row>
    <row r="367" customFormat="false" ht="12.75" hidden="false" customHeight="false" outlineLevel="0" collapsed="false">
      <c r="A367" s="88" t="n">
        <v>36436</v>
      </c>
      <c r="B367" s="75"/>
      <c r="C367" s="95" t="n">
        <v>2.6</v>
      </c>
      <c r="D367" s="90" t="s">
        <v>108</v>
      </c>
      <c r="E367" s="75" t="s">
        <v>0</v>
      </c>
      <c r="F367" s="91" t="n">
        <f aca="false">SUMIF(Position!$B$3:$B$21,Trades!D367,Position!$E$3:$E$21)+SUMIF(Position!$K$3:$K$20,Trades!D367,Position!$N$3:$N$20)</f>
        <v>0</v>
      </c>
      <c r="G367" s="92" t="n">
        <f aca="false">(F367-C367)*B367</f>
        <v>-0</v>
      </c>
      <c r="H367" s="93" t="str">
        <f aca="false">D367&amp;E367</f>
        <v>dallas </v>
      </c>
      <c r="I367" s="93" t="n">
        <f aca="false">B367*C367</f>
        <v>0</v>
      </c>
      <c r="J367" s="92" t="n">
        <f aca="false">(30-C367)*B367</f>
        <v>0</v>
      </c>
    </row>
    <row r="368" customFormat="false" ht="12.75" hidden="false" customHeight="false" outlineLevel="0" collapsed="false">
      <c r="A368" s="88" t="n">
        <v>36436</v>
      </c>
      <c r="B368" s="75"/>
      <c r="C368" s="95" t="n">
        <v>3</v>
      </c>
      <c r="D368" s="90" t="s">
        <v>108</v>
      </c>
      <c r="E368" s="75" t="s">
        <v>0</v>
      </c>
      <c r="F368" s="91" t="n">
        <f aca="false">SUMIF(Position!$B$3:$B$21,Trades!D368,Position!$E$3:$E$21)+SUMIF(Position!$K$3:$K$20,Trades!D368,Position!$N$3:$N$20)</f>
        <v>0</v>
      </c>
      <c r="G368" s="92" t="n">
        <f aca="false">(F368-C368)*B368</f>
        <v>-0</v>
      </c>
      <c r="H368" s="93" t="str">
        <f aca="false">D368&amp;E368</f>
        <v>dallas </v>
      </c>
      <c r="I368" s="93" t="n">
        <f aca="false">B368*C368</f>
        <v>0</v>
      </c>
      <c r="J368" s="92" t="n">
        <f aca="false">(30-C368)*B368</f>
        <v>0</v>
      </c>
    </row>
    <row r="369" customFormat="false" ht="12.75" hidden="false" customHeight="false" outlineLevel="0" collapsed="false">
      <c r="A369" s="88" t="n">
        <v>36436</v>
      </c>
      <c r="B369" s="75"/>
      <c r="C369" s="95" t="n">
        <v>3.25</v>
      </c>
      <c r="D369" s="90" t="s">
        <v>108</v>
      </c>
      <c r="E369" s="75" t="s">
        <v>0</v>
      </c>
      <c r="F369" s="91" t="n">
        <f aca="false">SUMIF(Position!$B$3:$B$21,Trades!D369,Position!$E$3:$E$21)+SUMIF(Position!$K$3:$K$20,Trades!D369,Position!$N$3:$N$20)</f>
        <v>0</v>
      </c>
      <c r="G369" s="92" t="n">
        <f aca="false">(F369-C369)*B369</f>
        <v>-0</v>
      </c>
      <c r="H369" s="93" t="str">
        <f aca="false">D369&amp;E369</f>
        <v>dallas </v>
      </c>
      <c r="I369" s="93" t="n">
        <f aca="false">B369*C369</f>
        <v>0</v>
      </c>
      <c r="J369" s="92" t="n">
        <f aca="false">(30-C369)*B369</f>
        <v>0</v>
      </c>
    </row>
    <row r="370" customFormat="false" ht="12.75" hidden="false" customHeight="false" outlineLevel="0" collapsed="false">
      <c r="A370" s="88" t="n">
        <v>36436</v>
      </c>
      <c r="B370" s="75"/>
      <c r="C370" s="95" t="n">
        <v>3</v>
      </c>
      <c r="D370" s="90" t="s">
        <v>108</v>
      </c>
      <c r="E370" s="75" t="s">
        <v>0</v>
      </c>
      <c r="F370" s="91" t="n">
        <f aca="false">SUMIF(Position!$B$3:$B$21,Trades!D370,Position!$E$3:$E$21)+SUMIF(Position!$K$3:$K$20,Trades!D370,Position!$N$3:$N$20)</f>
        <v>0</v>
      </c>
      <c r="G370" s="92" t="n">
        <f aca="false">(F370-C370)*B370</f>
        <v>-0</v>
      </c>
      <c r="H370" s="93" t="str">
        <f aca="false">D370&amp;E370</f>
        <v>dallas </v>
      </c>
      <c r="I370" s="93" t="n">
        <f aca="false">B370*C370</f>
        <v>0</v>
      </c>
      <c r="J370" s="92" t="n">
        <f aca="false">(30-C370)*B370</f>
        <v>0</v>
      </c>
    </row>
    <row r="371" customFormat="false" ht="12.75" hidden="false" customHeight="false" outlineLevel="0" collapsed="false">
      <c r="A371" s="88" t="n">
        <v>36436</v>
      </c>
      <c r="B371" s="75"/>
      <c r="C371" s="95" t="n">
        <v>3</v>
      </c>
      <c r="D371" s="90" t="s">
        <v>108</v>
      </c>
      <c r="E371" s="75" t="s">
        <v>0</v>
      </c>
      <c r="F371" s="91" t="n">
        <f aca="false">SUMIF(Position!$B$3:$B$21,Trades!D371,Position!$E$3:$E$21)+SUMIF(Position!$K$3:$K$20,Trades!D371,Position!$N$3:$N$20)</f>
        <v>0</v>
      </c>
      <c r="G371" s="92" t="n">
        <f aca="false">(F371-C371)*B371</f>
        <v>-0</v>
      </c>
      <c r="H371" s="93" t="str">
        <f aca="false">D371&amp;E371</f>
        <v>dallas </v>
      </c>
      <c r="I371" s="93" t="n">
        <f aca="false">B371*C371</f>
        <v>0</v>
      </c>
      <c r="J371" s="92" t="n">
        <f aca="false">(30-C371)*B371</f>
        <v>0</v>
      </c>
    </row>
    <row r="372" customFormat="false" ht="12.75" hidden="false" customHeight="false" outlineLevel="0" collapsed="false">
      <c r="A372" s="88" t="n">
        <v>36436</v>
      </c>
      <c r="B372" s="75"/>
      <c r="C372" s="95" t="n">
        <v>3</v>
      </c>
      <c r="D372" s="90" t="s">
        <v>108</v>
      </c>
      <c r="E372" s="75" t="s">
        <v>0</v>
      </c>
      <c r="F372" s="91" t="n">
        <f aca="false">SUMIF(Position!$B$3:$B$21,Trades!D372,Position!$E$3:$E$21)+SUMIF(Position!$K$3:$K$20,Trades!D372,Position!$N$3:$N$20)</f>
        <v>0</v>
      </c>
      <c r="G372" s="92" t="n">
        <f aca="false">(F372-C372)*B372</f>
        <v>-0</v>
      </c>
      <c r="H372" s="93" t="str">
        <f aca="false">D372&amp;E372</f>
        <v>dallas </v>
      </c>
      <c r="I372" s="93" t="n">
        <f aca="false">B372*C372</f>
        <v>0</v>
      </c>
      <c r="J372" s="92" t="n">
        <f aca="false">(30-C372)*B372</f>
        <v>0</v>
      </c>
    </row>
    <row r="373" customFormat="false" ht="12.75" hidden="false" customHeight="false" outlineLevel="0" collapsed="false">
      <c r="A373" s="88" t="n">
        <v>36436</v>
      </c>
      <c r="B373" s="75"/>
      <c r="C373" s="95" t="n">
        <v>3</v>
      </c>
      <c r="D373" s="90" t="s">
        <v>108</v>
      </c>
      <c r="E373" s="75" t="s">
        <v>0</v>
      </c>
      <c r="F373" s="91" t="n">
        <f aca="false">SUMIF(Position!$B$3:$B$21,Trades!D373,Position!$E$3:$E$21)+SUMIF(Position!$K$3:$K$20,Trades!D373,Position!$N$3:$N$20)</f>
        <v>0</v>
      </c>
      <c r="G373" s="92" t="n">
        <f aca="false">(F373-C373)*B373</f>
        <v>-0</v>
      </c>
      <c r="H373" s="93" t="str">
        <f aca="false">D373&amp;E373</f>
        <v>dallas </v>
      </c>
      <c r="I373" s="93" t="n">
        <f aca="false">B373*C373</f>
        <v>0</v>
      </c>
      <c r="J373" s="92" t="n">
        <f aca="false">(30-C373)*B373</f>
        <v>0</v>
      </c>
    </row>
    <row r="374" customFormat="false" ht="12.75" hidden="false" customHeight="false" outlineLevel="0" collapsed="false">
      <c r="A374" s="88" t="n">
        <v>36436</v>
      </c>
      <c r="B374" s="75"/>
      <c r="C374" s="95" t="n">
        <v>0.05</v>
      </c>
      <c r="D374" s="90" t="s">
        <v>86</v>
      </c>
      <c r="E374" s="75" t="s">
        <v>0</v>
      </c>
      <c r="F374" s="91" t="n">
        <f aca="false">SUMIF(Position!$B$3:$B$21,Trades!D374,Position!$E$3:$E$21)+SUMIF(Position!$K$3:$K$20,Trades!D374,Position!$N$3:$N$20)</f>
        <v>0</v>
      </c>
      <c r="G374" s="92" t="n">
        <f aca="false">(F374-C374)*B374</f>
        <v>-0</v>
      </c>
      <c r="H374" s="93" t="str">
        <f aca="false">D374&amp;E374</f>
        <v>detroit </v>
      </c>
      <c r="I374" s="93" t="n">
        <f aca="false">B374*C374</f>
        <v>0</v>
      </c>
      <c r="J374" s="92" t="n">
        <f aca="false">(30-C374)*B374</f>
        <v>0</v>
      </c>
    </row>
    <row r="375" customFormat="false" ht="12.75" hidden="false" customHeight="false" outlineLevel="0" collapsed="false">
      <c r="A375" s="88" t="n">
        <v>36436</v>
      </c>
      <c r="B375" s="75"/>
      <c r="C375" s="95" t="n">
        <v>0.75</v>
      </c>
      <c r="D375" s="90" t="s">
        <v>73</v>
      </c>
      <c r="E375" s="75" t="s">
        <v>0</v>
      </c>
      <c r="F375" s="91" t="n">
        <f aca="false">SUMIF(Position!$B$3:$B$21,Trades!D375,Position!$E$3:$E$21)+SUMIF(Position!$K$3:$K$20,Trades!D375,Position!$N$3:$N$20)</f>
        <v>0.5</v>
      </c>
      <c r="G375" s="92" t="n">
        <f aca="false">(F375-C375)*B375</f>
        <v>-0</v>
      </c>
      <c r="H375" s="93" t="str">
        <f aca="false">D375&amp;E375</f>
        <v>giants </v>
      </c>
      <c r="I375" s="93" t="n">
        <f aca="false">B375*C375</f>
        <v>0</v>
      </c>
      <c r="J375" s="92" t="n">
        <f aca="false">(30-C375)*B375</f>
        <v>0</v>
      </c>
    </row>
    <row r="376" customFormat="false" ht="12.75" hidden="false" customHeight="false" outlineLevel="0" collapsed="false">
      <c r="A376" s="88" t="n">
        <v>36436</v>
      </c>
      <c r="B376" s="75"/>
      <c r="C376" s="95" t="n">
        <v>5.25</v>
      </c>
      <c r="D376" s="90" t="s">
        <v>71</v>
      </c>
      <c r="E376" s="75" t="s">
        <v>0</v>
      </c>
      <c r="F376" s="91" t="n">
        <f aca="false">SUMIF(Position!$B$3:$B$21,Trades!D376,Position!$E$3:$E$21)+SUMIF(Position!$K$3:$K$20,Trades!D376,Position!$N$3:$N$20)</f>
        <v>0.5</v>
      </c>
      <c r="G376" s="92" t="n">
        <f aca="false">(F376-C376)*B376</f>
        <v>-0</v>
      </c>
      <c r="H376" s="93" t="str">
        <f aca="false">D376&amp;E376</f>
        <v>jacksonville </v>
      </c>
      <c r="I376" s="93" t="n">
        <f aca="false">B376*C376</f>
        <v>0</v>
      </c>
      <c r="J376" s="92" t="n">
        <f aca="false">(30-C376)*B376</f>
        <v>0</v>
      </c>
    </row>
    <row r="377" customFormat="false" ht="12.75" hidden="false" customHeight="false" outlineLevel="0" collapsed="false">
      <c r="A377" s="88" t="n">
        <v>36436</v>
      </c>
      <c r="B377" s="75"/>
      <c r="C377" s="95" t="n">
        <v>5</v>
      </c>
      <c r="D377" s="90" t="s">
        <v>71</v>
      </c>
      <c r="E377" s="75" t="s">
        <v>0</v>
      </c>
      <c r="F377" s="91" t="n">
        <f aca="false">SUMIF(Position!$B$3:$B$21,Trades!D377,Position!$E$3:$E$21)+SUMIF(Position!$K$3:$K$20,Trades!D377,Position!$N$3:$N$20)</f>
        <v>0.5</v>
      </c>
      <c r="G377" s="92" t="n">
        <f aca="false">(F377-C377)*B377</f>
        <v>-0</v>
      </c>
      <c r="H377" s="93" t="str">
        <f aca="false">D377&amp;E377</f>
        <v>jacksonville </v>
      </c>
      <c r="I377" s="93" t="n">
        <f aca="false">B377*C377</f>
        <v>0</v>
      </c>
      <c r="J377" s="92" t="n">
        <f aca="false">(30-C377)*B377</f>
        <v>0</v>
      </c>
    </row>
    <row r="378" customFormat="false" ht="12.75" hidden="false" customHeight="false" outlineLevel="0" collapsed="false">
      <c r="A378" s="88" t="n">
        <v>36436</v>
      </c>
      <c r="B378" s="75"/>
      <c r="C378" s="95" t="n">
        <v>4.75</v>
      </c>
      <c r="D378" s="90" t="s">
        <v>71</v>
      </c>
      <c r="E378" s="75" t="s">
        <v>0</v>
      </c>
      <c r="F378" s="91" t="n">
        <f aca="false">SUMIF(Position!$B$3:$B$21,Trades!D378,Position!$E$3:$E$21)+SUMIF(Position!$K$3:$K$20,Trades!D378,Position!$N$3:$N$20)</f>
        <v>0.5</v>
      </c>
      <c r="G378" s="92" t="n">
        <f aca="false">(F378-C378)*B378</f>
        <v>-0</v>
      </c>
      <c r="H378" s="93" t="str">
        <f aca="false">D378&amp;E378</f>
        <v>jacksonville </v>
      </c>
      <c r="I378" s="93" t="n">
        <f aca="false">B378*C378</f>
        <v>0</v>
      </c>
      <c r="J378" s="92" t="n">
        <f aca="false">(30-C378)*B378</f>
        <v>0</v>
      </c>
    </row>
    <row r="379" customFormat="false" ht="12.75" hidden="false" customHeight="false" outlineLevel="0" collapsed="false">
      <c r="A379" s="88" t="n">
        <v>36436</v>
      </c>
      <c r="B379" s="75"/>
      <c r="C379" s="95" t="n">
        <v>4.75</v>
      </c>
      <c r="D379" s="90" t="s">
        <v>103</v>
      </c>
      <c r="E379" s="75" t="s">
        <v>0</v>
      </c>
      <c r="F379" s="91" t="n">
        <f aca="false">SUMIF(Position!$B$3:$B$21,Trades!D379,Position!$E$3:$E$21)+SUMIF(Position!$K$3:$K$20,Trades!D379,Position!$N$3:$N$20)</f>
        <v>1</v>
      </c>
      <c r="G379" s="92" t="n">
        <f aca="false">(F379-C379)*B379</f>
        <v>-0</v>
      </c>
      <c r="H379" s="93" t="str">
        <f aca="false">D379&amp;E379</f>
        <v>miami </v>
      </c>
      <c r="I379" s="93" t="n">
        <f aca="false">B379*C379</f>
        <v>0</v>
      </c>
      <c r="J379" s="92" t="n">
        <f aca="false">(30-C379)*B379</f>
        <v>0</v>
      </c>
    </row>
    <row r="380" customFormat="false" ht="12.75" hidden="false" customHeight="false" outlineLevel="0" collapsed="false">
      <c r="A380" s="88" t="n">
        <v>36436</v>
      </c>
      <c r="B380" s="75"/>
      <c r="C380" s="95" t="n">
        <v>4.5</v>
      </c>
      <c r="D380" s="90" t="s">
        <v>103</v>
      </c>
      <c r="E380" s="75" t="s">
        <v>0</v>
      </c>
      <c r="F380" s="91" t="n">
        <f aca="false">SUMIF(Position!$B$3:$B$21,Trades!D380,Position!$E$3:$E$21)+SUMIF(Position!$K$3:$K$20,Trades!D380,Position!$N$3:$N$20)</f>
        <v>1</v>
      </c>
      <c r="G380" s="92" t="n">
        <f aca="false">(F380-C380)*B380</f>
        <v>-0</v>
      </c>
      <c r="H380" s="93" t="str">
        <f aca="false">D380&amp;E380</f>
        <v>miami </v>
      </c>
      <c r="I380" s="93" t="n">
        <f aca="false">B380*C380</f>
        <v>0</v>
      </c>
      <c r="J380" s="92" t="n">
        <f aca="false">(30-C380)*B380</f>
        <v>0</v>
      </c>
    </row>
    <row r="381" customFormat="false" ht="12.75" hidden="false" customHeight="false" outlineLevel="0" collapsed="false">
      <c r="A381" s="88" t="n">
        <v>36436</v>
      </c>
      <c r="B381" s="75"/>
      <c r="C381" s="95" t="n">
        <v>4.75</v>
      </c>
      <c r="D381" s="90" t="s">
        <v>103</v>
      </c>
      <c r="E381" s="75" t="s">
        <v>0</v>
      </c>
      <c r="F381" s="91" t="n">
        <f aca="false">SUMIF(Position!$B$3:$B$21,Trades!D381,Position!$E$3:$E$21)+SUMIF(Position!$K$3:$K$20,Trades!D381,Position!$N$3:$N$20)</f>
        <v>1</v>
      </c>
      <c r="G381" s="92" t="n">
        <f aca="false">(F381-C381)*B381</f>
        <v>-0</v>
      </c>
      <c r="H381" s="93" t="str">
        <f aca="false">D381&amp;E381</f>
        <v>miami </v>
      </c>
      <c r="I381" s="93" t="n">
        <f aca="false">B381*C381</f>
        <v>0</v>
      </c>
      <c r="J381" s="92" t="n">
        <f aca="false">(30-C381)*B381</f>
        <v>0</v>
      </c>
    </row>
    <row r="382" customFormat="false" ht="12.75" hidden="false" customHeight="false" outlineLevel="0" collapsed="false">
      <c r="A382" s="88" t="n">
        <v>36436</v>
      </c>
      <c r="B382" s="75"/>
      <c r="C382" s="95" t="n">
        <v>4.35</v>
      </c>
      <c r="D382" s="90" t="s">
        <v>80</v>
      </c>
      <c r="E382" s="75" t="s">
        <v>0</v>
      </c>
      <c r="F382" s="91" t="n">
        <f aca="false">SUMIF(Position!$B$3:$B$21,Trades!D382,Position!$E$3:$E$21)+SUMIF(Position!$K$3:$K$20,Trades!D382,Position!$N$3:$N$20)</f>
        <v>0.7</v>
      </c>
      <c r="G382" s="92" t="n">
        <f aca="false">(F382-C382)*B382</f>
        <v>-0</v>
      </c>
      <c r="H382" s="93" t="str">
        <f aca="false">D382&amp;E382</f>
        <v>minnesota </v>
      </c>
      <c r="I382" s="93" t="n">
        <f aca="false">B382*C382</f>
        <v>0</v>
      </c>
      <c r="J382" s="92" t="n">
        <f aca="false">(30-C382)*B382</f>
        <v>0</v>
      </c>
    </row>
    <row r="383" customFormat="false" ht="12.75" hidden="false" customHeight="false" outlineLevel="0" collapsed="false">
      <c r="A383" s="88" t="n">
        <v>36436</v>
      </c>
      <c r="B383" s="75"/>
      <c r="C383" s="95" t="n">
        <v>4.75</v>
      </c>
      <c r="D383" s="90" t="s">
        <v>80</v>
      </c>
      <c r="E383" s="75" t="s">
        <v>0</v>
      </c>
      <c r="F383" s="91" t="n">
        <f aca="false">SUMIF(Position!$B$3:$B$21,Trades!D383,Position!$E$3:$E$21)+SUMIF(Position!$K$3:$K$20,Trades!D383,Position!$N$3:$N$20)</f>
        <v>0.7</v>
      </c>
      <c r="G383" s="92" t="n">
        <f aca="false">(F383-C383)*B383</f>
        <v>-0</v>
      </c>
      <c r="H383" s="93" t="str">
        <f aca="false">D383&amp;E383</f>
        <v>minnesota </v>
      </c>
      <c r="I383" s="93" t="n">
        <f aca="false">B383*C383</f>
        <v>0</v>
      </c>
      <c r="J383" s="92" t="n">
        <f aca="false">(30-C383)*B383</f>
        <v>0</v>
      </c>
    </row>
    <row r="384" customFormat="false" ht="12.75" hidden="false" customHeight="false" outlineLevel="0" collapsed="false">
      <c r="A384" s="88" t="n">
        <v>36436</v>
      </c>
      <c r="B384" s="75"/>
      <c r="C384" s="95" t="n">
        <v>4.5</v>
      </c>
      <c r="D384" s="90" t="s">
        <v>80</v>
      </c>
      <c r="E384" s="75" t="s">
        <v>0</v>
      </c>
      <c r="F384" s="91" t="n">
        <f aca="false">SUMIF(Position!$B$3:$B$21,Trades!D384,Position!$E$3:$E$21)+SUMIF(Position!$K$3:$K$20,Trades!D384,Position!$N$3:$N$20)</f>
        <v>0.7</v>
      </c>
      <c r="G384" s="92" t="n">
        <f aca="false">(F384-C384)*B384</f>
        <v>-0</v>
      </c>
      <c r="H384" s="93" t="str">
        <f aca="false">D384&amp;E384</f>
        <v>minnesota </v>
      </c>
      <c r="I384" s="93" t="n">
        <f aca="false">B384*C384</f>
        <v>0</v>
      </c>
      <c r="J384" s="92" t="n">
        <f aca="false">(30-C384)*B384</f>
        <v>0</v>
      </c>
    </row>
    <row r="385" customFormat="false" ht="12.75" hidden="false" customHeight="false" outlineLevel="0" collapsed="false">
      <c r="A385" s="88" t="n">
        <v>36436</v>
      </c>
      <c r="B385" s="75"/>
      <c r="C385" s="95" t="n">
        <v>4.5</v>
      </c>
      <c r="D385" s="90" t="s">
        <v>80</v>
      </c>
      <c r="E385" s="75" t="s">
        <v>0</v>
      </c>
      <c r="F385" s="91" t="n">
        <f aca="false">SUMIF(Position!$B$3:$B$21,Trades!D385,Position!$E$3:$E$21)+SUMIF(Position!$K$3:$K$20,Trades!D385,Position!$N$3:$N$20)</f>
        <v>0.7</v>
      </c>
      <c r="G385" s="92" t="n">
        <f aca="false">(F385-C385)*B385</f>
        <v>-0</v>
      </c>
      <c r="H385" s="93" t="str">
        <f aca="false">D385&amp;E385</f>
        <v>minnesota </v>
      </c>
      <c r="I385" s="93" t="n">
        <f aca="false">B385*C385</f>
        <v>0</v>
      </c>
      <c r="J385" s="92" t="n">
        <f aca="false">(30-C385)*B385</f>
        <v>0</v>
      </c>
    </row>
    <row r="386" customFormat="false" ht="12.75" hidden="false" customHeight="false" outlineLevel="0" collapsed="false">
      <c r="A386" s="88" t="n">
        <v>36436</v>
      </c>
      <c r="B386" s="75"/>
      <c r="C386" s="95" t="n">
        <v>1.35</v>
      </c>
      <c r="D386" s="90" t="s">
        <v>121</v>
      </c>
      <c r="E386" s="75" t="s">
        <v>0</v>
      </c>
      <c r="F386" s="91" t="n">
        <f aca="false">SUMIF(Position!$B$3:$B$21,Trades!D386,Position!$E$3:$E$21)+SUMIF(Position!$K$3:$K$20,Trades!D386,Position!$N$3:$N$20)</f>
        <v>0</v>
      </c>
      <c r="G386" s="92" t="n">
        <f aca="false">(F386-C386)*B386</f>
        <v>-0</v>
      </c>
      <c r="H386" s="93" t="str">
        <f aca="false">D386&amp;E386</f>
        <v>niners </v>
      </c>
      <c r="I386" s="93" t="n">
        <f aca="false">B386*C386</f>
        <v>0</v>
      </c>
      <c r="J386" s="92" t="n">
        <f aca="false">(30-C386)*B386</f>
        <v>0</v>
      </c>
    </row>
    <row r="387" customFormat="false" ht="12.75" hidden="false" customHeight="false" outlineLevel="0" collapsed="false">
      <c r="A387" s="88" t="n">
        <v>36436</v>
      </c>
      <c r="B387" s="75"/>
      <c r="C387" s="95" t="n">
        <v>1.3</v>
      </c>
      <c r="D387" s="90" t="s">
        <v>121</v>
      </c>
      <c r="E387" s="75" t="s">
        <v>0</v>
      </c>
      <c r="F387" s="91" t="n">
        <f aca="false">SUMIF(Position!$B$3:$B$21,Trades!D387,Position!$E$3:$E$21)+SUMIF(Position!$K$3:$K$20,Trades!D387,Position!$N$3:$N$20)</f>
        <v>0</v>
      </c>
      <c r="G387" s="92" t="n">
        <f aca="false">(F387-C387)*B387</f>
        <v>-0</v>
      </c>
      <c r="H387" s="93" t="str">
        <f aca="false">D387&amp;E387</f>
        <v>niners </v>
      </c>
      <c r="I387" s="93" t="n">
        <f aca="false">B387*C387</f>
        <v>0</v>
      </c>
      <c r="J387" s="92" t="n">
        <f aca="false">(30-C387)*B387</f>
        <v>0</v>
      </c>
    </row>
    <row r="388" customFormat="false" ht="12.75" hidden="false" customHeight="false" outlineLevel="0" collapsed="false">
      <c r="A388" s="88" t="n">
        <v>36436</v>
      </c>
      <c r="B388" s="75"/>
      <c r="C388" s="95" t="n">
        <v>1.4</v>
      </c>
      <c r="D388" s="90" t="s">
        <v>121</v>
      </c>
      <c r="E388" s="75" t="s">
        <v>0</v>
      </c>
      <c r="F388" s="91" t="n">
        <f aca="false">SUMIF(Position!$B$3:$B$21,Trades!D388,Position!$E$3:$E$21)+SUMIF(Position!$K$3:$K$20,Trades!D388,Position!$N$3:$N$20)</f>
        <v>0</v>
      </c>
      <c r="G388" s="92" t="n">
        <f aca="false">(F388-C388)*B388</f>
        <v>-0</v>
      </c>
      <c r="H388" s="93" t="str">
        <f aca="false">D388&amp;E388</f>
        <v>niners </v>
      </c>
      <c r="I388" s="93" t="n">
        <f aca="false">B388*C388</f>
        <v>0</v>
      </c>
      <c r="J388" s="92" t="n">
        <f aca="false">(30-C388)*B388</f>
        <v>0</v>
      </c>
    </row>
    <row r="389" customFormat="false" ht="12.75" hidden="false" customHeight="false" outlineLevel="0" collapsed="false">
      <c r="A389" s="88" t="n">
        <v>36436</v>
      </c>
      <c r="B389" s="75"/>
      <c r="C389" s="95" t="n">
        <v>1.05</v>
      </c>
      <c r="D389" s="90" t="s">
        <v>109</v>
      </c>
      <c r="E389" s="75" t="s">
        <v>0</v>
      </c>
      <c r="F389" s="91" t="n">
        <f aca="false">SUMIF(Position!$B$3:$B$21,Trades!D389,Position!$E$3:$E$21)+SUMIF(Position!$K$3:$K$20,Trades!D389,Position!$N$3:$N$20)</f>
        <v>1.125</v>
      </c>
      <c r="G389" s="92" t="n">
        <f aca="false">(F389-C389)*B389</f>
        <v>0</v>
      </c>
      <c r="H389" s="93" t="str">
        <f aca="false">D389&amp;E389</f>
        <v>packers </v>
      </c>
      <c r="I389" s="93" t="n">
        <f aca="false">B389*C389</f>
        <v>0</v>
      </c>
      <c r="J389" s="92" t="n">
        <f aca="false">(30-C389)*B389</f>
        <v>0</v>
      </c>
    </row>
    <row r="390" customFormat="false" ht="12.75" hidden="false" customHeight="false" outlineLevel="0" collapsed="false">
      <c r="A390" s="88" t="n">
        <v>36436</v>
      </c>
      <c r="B390" s="75"/>
      <c r="C390" s="95" t="n">
        <v>3.5</v>
      </c>
      <c r="D390" s="90" t="s">
        <v>109</v>
      </c>
      <c r="E390" s="75" t="s">
        <v>0</v>
      </c>
      <c r="F390" s="91" t="n">
        <f aca="false">SUMIF(Position!$B$3:$B$21,Trades!D390,Position!$E$3:$E$21)+SUMIF(Position!$K$3:$K$20,Trades!D390,Position!$N$3:$N$20)</f>
        <v>1.125</v>
      </c>
      <c r="G390" s="92" t="n">
        <f aca="false">(F390-C390)*B390</f>
        <v>-0</v>
      </c>
      <c r="H390" s="93" t="str">
        <f aca="false">D390&amp;E390</f>
        <v>packers </v>
      </c>
      <c r="I390" s="93" t="n">
        <f aca="false">B390*C390</f>
        <v>0</v>
      </c>
      <c r="J390" s="92" t="n">
        <f aca="false">(30-C390)*B390</f>
        <v>0</v>
      </c>
    </row>
    <row r="391" customFormat="false" ht="12.75" hidden="false" customHeight="false" outlineLevel="0" collapsed="false">
      <c r="A391" s="88" t="n">
        <v>36436</v>
      </c>
      <c r="B391" s="75"/>
      <c r="C391" s="95" t="n">
        <v>3.5</v>
      </c>
      <c r="D391" s="90" t="s">
        <v>109</v>
      </c>
      <c r="E391" s="75" t="s">
        <v>0</v>
      </c>
      <c r="F391" s="91" t="n">
        <f aca="false">SUMIF(Position!$B$3:$B$21,Trades!D391,Position!$E$3:$E$21)+SUMIF(Position!$K$3:$K$20,Trades!D391,Position!$N$3:$N$20)</f>
        <v>1.125</v>
      </c>
      <c r="G391" s="92" t="n">
        <f aca="false">(F391-C391)*B391</f>
        <v>-0</v>
      </c>
      <c r="H391" s="93" t="str">
        <f aca="false">D391&amp;E391</f>
        <v>packers </v>
      </c>
      <c r="I391" s="93" t="n">
        <f aca="false">B391*C391</f>
        <v>0</v>
      </c>
      <c r="J391" s="92" t="n">
        <f aca="false">(30-C391)*B391</f>
        <v>0</v>
      </c>
    </row>
    <row r="392" customFormat="false" ht="12.75" hidden="false" customHeight="false" outlineLevel="0" collapsed="false">
      <c r="A392" s="88" t="n">
        <v>36436</v>
      </c>
      <c r="B392" s="75"/>
      <c r="C392" s="95" t="n">
        <v>3.5</v>
      </c>
      <c r="D392" s="90" t="s">
        <v>109</v>
      </c>
      <c r="E392" s="75" t="s">
        <v>0</v>
      </c>
      <c r="F392" s="91" t="n">
        <f aca="false">SUMIF(Position!$B$3:$B$21,Trades!D392,Position!$E$3:$E$21)+SUMIF(Position!$K$3:$K$20,Trades!D392,Position!$N$3:$N$20)</f>
        <v>1.125</v>
      </c>
      <c r="G392" s="92" t="n">
        <f aca="false">(F392-C392)*B392</f>
        <v>-0</v>
      </c>
      <c r="H392" s="93" t="str">
        <f aca="false">D392&amp;E392</f>
        <v>packers </v>
      </c>
      <c r="I392" s="93" t="n">
        <f aca="false">B392*C392</f>
        <v>0</v>
      </c>
      <c r="J392" s="92" t="n">
        <f aca="false">(30-C392)*B392</f>
        <v>0</v>
      </c>
    </row>
    <row r="393" customFormat="false" ht="12.75" hidden="false" customHeight="false" outlineLevel="0" collapsed="false">
      <c r="A393" s="88" t="n">
        <v>36436</v>
      </c>
      <c r="B393" s="75"/>
      <c r="C393" s="95" t="n">
        <v>1.25</v>
      </c>
      <c r="D393" s="90" t="s">
        <v>111</v>
      </c>
      <c r="E393" s="75" t="s">
        <v>0</v>
      </c>
      <c r="F393" s="91" t="n">
        <f aca="false">SUMIF(Position!$B$3:$B$21,Trades!D393,Position!$E$3:$E$21)+SUMIF(Position!$K$3:$K$20,Trades!D393,Position!$N$3:$N$20)</f>
        <v>0</v>
      </c>
      <c r="G393" s="92" t="n">
        <f aca="false">(F393-C393)*B393</f>
        <v>-0</v>
      </c>
      <c r="H393" s="93" t="str">
        <f aca="false">D393&amp;E393</f>
        <v>pats </v>
      </c>
      <c r="I393" s="93" t="n">
        <f aca="false">B393*C393</f>
        <v>0</v>
      </c>
      <c r="J393" s="92" t="n">
        <f aca="false">(30-C393)*B393</f>
        <v>0</v>
      </c>
    </row>
    <row r="394" customFormat="false" ht="12.75" hidden="false" customHeight="false" outlineLevel="0" collapsed="false">
      <c r="A394" s="88" t="n">
        <v>36436</v>
      </c>
      <c r="B394" s="75"/>
      <c r="C394" s="95" t="n">
        <v>0.85</v>
      </c>
      <c r="D394" s="90" t="s">
        <v>111</v>
      </c>
      <c r="E394" s="75" t="s">
        <v>0</v>
      </c>
      <c r="F394" s="91" t="n">
        <f aca="false">SUMIF(Position!$B$3:$B$21,Trades!D394,Position!$E$3:$E$21)+SUMIF(Position!$K$3:$K$20,Trades!D394,Position!$N$3:$N$20)</f>
        <v>0</v>
      </c>
      <c r="G394" s="92" t="n">
        <f aca="false">(F394-C394)*B394</f>
        <v>-0</v>
      </c>
      <c r="H394" s="93" t="str">
        <f aca="false">D394&amp;E394</f>
        <v>pats </v>
      </c>
      <c r="I394" s="93" t="n">
        <f aca="false">B394*C394</f>
        <v>0</v>
      </c>
      <c r="J394" s="92" t="n">
        <f aca="false">(30-C394)*B394</f>
        <v>0</v>
      </c>
    </row>
    <row r="395" customFormat="false" ht="12.75" hidden="false" customHeight="false" outlineLevel="0" collapsed="false">
      <c r="A395" s="88" t="n">
        <v>36436</v>
      </c>
      <c r="B395" s="75"/>
      <c r="C395" s="95" t="n">
        <v>0.05</v>
      </c>
      <c r="D395" s="90" t="s">
        <v>74</v>
      </c>
      <c r="E395" s="75" t="s">
        <v>0</v>
      </c>
      <c r="F395" s="91" t="n">
        <f aca="false">SUMIF(Position!$B$3:$B$21,Trades!D395,Position!$E$3:$E$21)+SUMIF(Position!$K$3:$K$20,Trades!D395,Position!$N$3:$N$20)</f>
        <v>1.125</v>
      </c>
      <c r="G395" s="92" t="n">
        <f aca="false">(F395-C395)*B395</f>
        <v>0</v>
      </c>
      <c r="H395" s="93" t="str">
        <f aca="false">D395&amp;E395</f>
        <v>philadelphia </v>
      </c>
      <c r="I395" s="93" t="n">
        <f aca="false">B395*C395</f>
        <v>0</v>
      </c>
      <c r="J395" s="92" t="n">
        <f aca="false">(30-C395)*B395</f>
        <v>0</v>
      </c>
    </row>
    <row r="396" customFormat="false" ht="12.75" hidden="false" customHeight="false" outlineLevel="0" collapsed="false">
      <c r="A396" s="88" t="n">
        <v>36436</v>
      </c>
      <c r="B396" s="75"/>
      <c r="C396" s="95" t="n">
        <v>0.75</v>
      </c>
      <c r="D396" s="78" t="s">
        <v>69</v>
      </c>
      <c r="E396" s="75" t="s">
        <v>0</v>
      </c>
      <c r="F396" s="91" t="n">
        <f aca="false">SUMIF(Position!$B$3:$B$21,Trades!D396,Position!$E$3:$E$21)+SUMIF(Position!$K$3:$K$20,Trades!D396,Position!$N$3:$N$20)</f>
        <v>4.75</v>
      </c>
      <c r="G396" s="92" t="n">
        <f aca="false">(F396-C396)*B396</f>
        <v>0</v>
      </c>
      <c r="H396" s="93" t="str">
        <f aca="false">D396&amp;E396</f>
        <v>rams </v>
      </c>
      <c r="I396" s="93" t="n">
        <f aca="false">B396*C396</f>
        <v>0</v>
      </c>
      <c r="J396" s="92" t="n">
        <f aca="false">(30-C396)*B396</f>
        <v>0</v>
      </c>
    </row>
    <row r="397" customFormat="false" ht="12.75" hidden="false" customHeight="false" outlineLevel="0" collapsed="false">
      <c r="A397" s="88" t="n">
        <v>36436</v>
      </c>
      <c r="B397" s="75"/>
      <c r="C397" s="95" t="n">
        <v>0.1</v>
      </c>
      <c r="D397" s="90" t="s">
        <v>90</v>
      </c>
      <c r="E397" s="75" t="s">
        <v>0</v>
      </c>
      <c r="F397" s="91" t="n">
        <f aca="false">SUMIF(Position!$B$3:$B$21,Trades!D397,Position!$E$3:$E$21)+SUMIF(Position!$K$3:$K$20,Trades!D397,Position!$N$3:$N$20)</f>
        <v>2</v>
      </c>
      <c r="G397" s="92" t="n">
        <f aca="false">(F397-C397)*B397</f>
        <v>0</v>
      </c>
      <c r="H397" s="93" t="str">
        <f aca="false">D397&amp;E397</f>
        <v>saints </v>
      </c>
      <c r="I397" s="93" t="n">
        <f aca="false">B397*C397</f>
        <v>0</v>
      </c>
      <c r="J397" s="92" t="n">
        <f aca="false">(30-C397)*B397</f>
        <v>0</v>
      </c>
    </row>
    <row r="398" customFormat="false" ht="12.75" hidden="false" customHeight="false" outlineLevel="0" collapsed="false">
      <c r="A398" s="88" t="n">
        <v>36436</v>
      </c>
      <c r="B398" s="75"/>
      <c r="C398" s="95" t="n">
        <v>1.8</v>
      </c>
      <c r="D398" s="90" t="s">
        <v>82</v>
      </c>
      <c r="E398" s="75" t="s">
        <v>0</v>
      </c>
      <c r="F398" s="91" t="n">
        <f aca="false">SUMIF(Position!$B$3:$B$21,Trades!D398,Position!$E$3:$E$21)+SUMIF(Position!$K$3:$K$20,Trades!D398,Position!$N$3:$N$20)</f>
        <v>1.625</v>
      </c>
      <c r="G398" s="92" t="n">
        <f aca="false">(F398-C398)*B398</f>
        <v>-0</v>
      </c>
      <c r="H398" s="93" t="str">
        <f aca="false">D398&amp;E398</f>
        <v>tennessee </v>
      </c>
      <c r="I398" s="93" t="n">
        <f aca="false">B398*C398</f>
        <v>0</v>
      </c>
      <c r="J398" s="92" t="n">
        <f aca="false">(30-C398)*B398</f>
        <v>0</v>
      </c>
    </row>
    <row r="399" customFormat="false" ht="12.75" hidden="false" customHeight="false" outlineLevel="0" collapsed="false">
      <c r="A399" s="88" t="n">
        <v>36436</v>
      </c>
      <c r="B399" s="75"/>
      <c r="C399" s="95" t="n">
        <v>2</v>
      </c>
      <c r="D399" s="90" t="s">
        <v>82</v>
      </c>
      <c r="E399" s="75" t="s">
        <v>0</v>
      </c>
      <c r="F399" s="91" t="n">
        <f aca="false">SUMIF(Position!$B$3:$B$21,Trades!D399,Position!$E$3:$E$21)+SUMIF(Position!$K$3:$K$20,Trades!D399,Position!$N$3:$N$20)</f>
        <v>1.625</v>
      </c>
      <c r="G399" s="92" t="n">
        <f aca="false">(F399-C399)*B399</f>
        <v>-0</v>
      </c>
      <c r="H399" s="93" t="str">
        <f aca="false">D399&amp;E399</f>
        <v>tennessee </v>
      </c>
      <c r="I399" s="93" t="n">
        <f aca="false">B399*C399</f>
        <v>0</v>
      </c>
      <c r="J399" s="92" t="n">
        <f aca="false">(30-C399)*B399</f>
        <v>0</v>
      </c>
    </row>
    <row r="400" customFormat="false" ht="12.75" hidden="false" customHeight="false" outlineLevel="0" collapsed="false">
      <c r="A400" s="88" t="n">
        <v>36436</v>
      </c>
      <c r="B400" s="75"/>
      <c r="C400" s="95" t="n">
        <v>1.4</v>
      </c>
      <c r="D400" s="90" t="s">
        <v>82</v>
      </c>
      <c r="E400" s="75" t="s">
        <v>0</v>
      </c>
      <c r="F400" s="91" t="n">
        <f aca="false">SUMIF(Position!$B$3:$B$21,Trades!D400,Position!$E$3:$E$21)+SUMIF(Position!$K$3:$K$20,Trades!D400,Position!$N$3:$N$20)</f>
        <v>1.625</v>
      </c>
      <c r="G400" s="92" t="n">
        <f aca="false">(F400-C400)*B400</f>
        <v>0</v>
      </c>
      <c r="H400" s="93" t="str">
        <f aca="false">D400&amp;E400</f>
        <v>tennessee </v>
      </c>
      <c r="I400" s="93" t="n">
        <f aca="false">B400*C400</f>
        <v>0</v>
      </c>
      <c r="J400" s="92" t="n">
        <f aca="false">(30-C400)*B400</f>
        <v>0</v>
      </c>
    </row>
    <row r="401" customFormat="false" ht="12.75" hidden="false" customHeight="false" outlineLevel="0" collapsed="false">
      <c r="A401" s="88" t="n">
        <v>36436</v>
      </c>
      <c r="B401" s="75"/>
      <c r="C401" s="95" t="n">
        <v>1.5</v>
      </c>
      <c r="D401" s="90" t="s">
        <v>82</v>
      </c>
      <c r="E401" s="75" t="s">
        <v>0</v>
      </c>
      <c r="F401" s="91" t="n">
        <f aca="false">SUMIF(Position!$B$3:$B$21,Trades!D401,Position!$E$3:$E$21)+SUMIF(Position!$K$3:$K$20,Trades!D401,Position!$N$3:$N$20)</f>
        <v>1.625</v>
      </c>
      <c r="G401" s="92" t="n">
        <f aca="false">(F401-C401)*B401</f>
        <v>0</v>
      </c>
      <c r="H401" s="93" t="str">
        <f aca="false">D401&amp;E401</f>
        <v>tennessee </v>
      </c>
      <c r="I401" s="93" t="n">
        <f aca="false">B401*C401</f>
        <v>0</v>
      </c>
      <c r="J401" s="92" t="n">
        <f aca="false">(30-C401)*B401</f>
        <v>0</v>
      </c>
    </row>
    <row r="402" customFormat="false" ht="12.75" hidden="false" customHeight="false" outlineLevel="0" collapsed="false">
      <c r="A402" s="88" t="n">
        <v>36436</v>
      </c>
      <c r="B402" s="75"/>
      <c r="C402" s="95" t="n">
        <v>1.2</v>
      </c>
      <c r="D402" s="90" t="s">
        <v>82</v>
      </c>
      <c r="E402" s="75" t="s">
        <v>0</v>
      </c>
      <c r="F402" s="91" t="n">
        <f aca="false">SUMIF(Position!$B$3:$B$21,Trades!D402,Position!$E$3:$E$21)+SUMIF(Position!$K$3:$K$20,Trades!D402,Position!$N$3:$N$20)</f>
        <v>1.625</v>
      </c>
      <c r="G402" s="92" t="n">
        <f aca="false">(F402-C402)*B402</f>
        <v>0</v>
      </c>
      <c r="H402" s="93" t="str">
        <f aca="false">D402&amp;E402</f>
        <v>tennessee </v>
      </c>
      <c r="I402" s="93" t="n">
        <f aca="false">B402*C402</f>
        <v>0</v>
      </c>
      <c r="J402" s="92" t="n">
        <f aca="false">(30-C402)*B402</f>
        <v>0</v>
      </c>
    </row>
    <row r="403" customFormat="false" ht="12.75" hidden="false" customHeight="false" outlineLevel="0" collapsed="false">
      <c r="A403" s="88" t="n">
        <v>36436</v>
      </c>
      <c r="B403" s="75"/>
      <c r="C403" s="95" t="n">
        <v>1.6</v>
      </c>
      <c r="D403" s="90" t="s">
        <v>82</v>
      </c>
      <c r="E403" s="75" t="s">
        <v>0</v>
      </c>
      <c r="F403" s="91" t="n">
        <f aca="false">SUMIF(Position!$B$3:$B$21,Trades!D403,Position!$E$3:$E$21)+SUMIF(Position!$K$3:$K$20,Trades!D403,Position!$N$3:$N$20)</f>
        <v>1.625</v>
      </c>
      <c r="G403" s="92" t="n">
        <f aca="false">(F403-C403)*B403</f>
        <v>0</v>
      </c>
      <c r="H403" s="93" t="str">
        <f aca="false">D403&amp;E403</f>
        <v>tennessee </v>
      </c>
      <c r="I403" s="93" t="n">
        <f aca="false">B403*C403</f>
        <v>0</v>
      </c>
      <c r="J403" s="92" t="n">
        <f aca="false">(30-C403)*B403</f>
        <v>0</v>
      </c>
    </row>
    <row r="404" customFormat="false" ht="12.75" hidden="false" customHeight="false" outlineLevel="0" collapsed="false">
      <c r="A404" s="88" t="n">
        <v>36436</v>
      </c>
      <c r="B404" s="75"/>
      <c r="C404" s="95" t="n">
        <v>1.6</v>
      </c>
      <c r="D404" s="90" t="s">
        <v>82</v>
      </c>
      <c r="E404" s="75" t="s">
        <v>0</v>
      </c>
      <c r="F404" s="91" t="n">
        <f aca="false">SUMIF(Position!$B$3:$B$21,Trades!D404,Position!$E$3:$E$21)+SUMIF(Position!$K$3:$K$20,Trades!D404,Position!$N$3:$N$20)</f>
        <v>1.625</v>
      </c>
      <c r="G404" s="92" t="n">
        <f aca="false">(F404-C404)*B404</f>
        <v>0</v>
      </c>
      <c r="H404" s="93" t="str">
        <f aca="false">D404&amp;E404</f>
        <v>tennessee </v>
      </c>
      <c r="I404" s="93" t="n">
        <f aca="false">B404*C404</f>
        <v>0</v>
      </c>
      <c r="J404" s="92" t="n">
        <f aca="false">(30-C404)*B404</f>
        <v>0</v>
      </c>
    </row>
    <row r="405" customFormat="false" ht="12.75" hidden="false" customHeight="false" outlineLevel="0" collapsed="false">
      <c r="A405" s="88" t="n">
        <v>36436</v>
      </c>
      <c r="B405" s="75"/>
      <c r="C405" s="95" t="n">
        <v>1.5</v>
      </c>
      <c r="D405" s="90" t="s">
        <v>82</v>
      </c>
      <c r="E405" s="75" t="s">
        <v>0</v>
      </c>
      <c r="F405" s="91" t="n">
        <f aca="false">SUMIF(Position!$B$3:$B$21,Trades!D405,Position!$E$3:$E$21)+SUMIF(Position!$K$3:$K$20,Trades!D405,Position!$N$3:$N$20)</f>
        <v>1.625</v>
      </c>
      <c r="G405" s="92" t="n">
        <f aca="false">(F405-C405)*B405</f>
        <v>0</v>
      </c>
      <c r="H405" s="93" t="str">
        <f aca="false">D405&amp;E405</f>
        <v>tennessee </v>
      </c>
      <c r="I405" s="93" t="n">
        <f aca="false">B405*C405</f>
        <v>0</v>
      </c>
      <c r="J405" s="92" t="n">
        <f aca="false">(30-C405)*B405</f>
        <v>0</v>
      </c>
    </row>
    <row r="406" customFormat="false" ht="12.75" hidden="false" customHeight="false" outlineLevel="0" collapsed="false">
      <c r="A406" s="88" t="n">
        <v>36436</v>
      </c>
      <c r="B406" s="75"/>
      <c r="C406" s="95" t="n">
        <v>1.25</v>
      </c>
      <c r="D406" s="90" t="s">
        <v>112</v>
      </c>
      <c r="E406" s="75" t="s">
        <v>0</v>
      </c>
      <c r="F406" s="91" t="n">
        <f aca="false">SUMIF(Position!$B$3:$B$21,Trades!D406,Position!$E$3:$E$21)+SUMIF(Position!$K$3:$K$20,Trades!D406,Position!$N$3:$N$20)</f>
        <v>0.125</v>
      </c>
      <c r="G406" s="92" t="n">
        <f aca="false">(F406-C406)*B406</f>
        <v>-0</v>
      </c>
      <c r="H406" s="93" t="str">
        <f aca="false">D406&amp;E406</f>
        <v>washington </v>
      </c>
      <c r="I406" s="93" t="n">
        <f aca="false">B406*C406</f>
        <v>0</v>
      </c>
      <c r="J406" s="92" t="n">
        <f aca="false">(30-C406)*B406</f>
        <v>0</v>
      </c>
    </row>
    <row r="407" customFormat="false" ht="12.75" hidden="false" customHeight="false" outlineLevel="0" collapsed="false">
      <c r="A407" s="88" t="n">
        <v>36436</v>
      </c>
      <c r="B407" s="75"/>
      <c r="C407" s="95" t="n">
        <v>2</v>
      </c>
      <c r="D407" s="90" t="s">
        <v>112</v>
      </c>
      <c r="E407" s="75" t="s">
        <v>0</v>
      </c>
      <c r="F407" s="91" t="n">
        <f aca="false">SUMIF(Position!$B$3:$B$21,Trades!D407,Position!$E$3:$E$21)+SUMIF(Position!$K$3:$K$20,Trades!D407,Position!$N$3:$N$20)</f>
        <v>0.125</v>
      </c>
      <c r="G407" s="92" t="n">
        <f aca="false">(F407-C407)*B407</f>
        <v>-0</v>
      </c>
      <c r="H407" s="93" t="str">
        <f aca="false">D407&amp;E407</f>
        <v>washington </v>
      </c>
      <c r="I407" s="93" t="n">
        <f aca="false">B407*C407</f>
        <v>0</v>
      </c>
      <c r="J407" s="92" t="n">
        <f aca="false">(30-C407)*B407</f>
        <v>0</v>
      </c>
    </row>
    <row r="408" customFormat="false" ht="12.75" hidden="false" customHeight="false" outlineLevel="0" collapsed="false">
      <c r="A408" s="88" t="n">
        <v>36436</v>
      </c>
      <c r="B408" s="75"/>
      <c r="C408" s="95" t="n">
        <v>1.25</v>
      </c>
      <c r="D408" s="90" t="s">
        <v>112</v>
      </c>
      <c r="E408" s="75" t="s">
        <v>0</v>
      </c>
      <c r="F408" s="91" t="n">
        <f aca="false">SUMIF(Position!$B$3:$B$21,Trades!D408,Position!$E$3:$E$21)+SUMIF(Position!$K$3:$K$20,Trades!D408,Position!$N$3:$N$20)</f>
        <v>0.125</v>
      </c>
      <c r="G408" s="92" t="n">
        <f aca="false">(F408-C408)*B408</f>
        <v>-0</v>
      </c>
      <c r="H408" s="93" t="str">
        <f aca="false">D408&amp;E408</f>
        <v>washington </v>
      </c>
      <c r="I408" s="93" t="n">
        <f aca="false">B408*C408</f>
        <v>0</v>
      </c>
      <c r="J408" s="92" t="n">
        <f aca="false">(30-C408)*B408</f>
        <v>0</v>
      </c>
    </row>
    <row r="409" customFormat="false" ht="12.75" hidden="false" customHeight="false" outlineLevel="0" collapsed="false">
      <c r="A409" s="88" t="n">
        <v>36438</v>
      </c>
      <c r="B409" s="75"/>
      <c r="C409" s="95" t="n">
        <v>1.5</v>
      </c>
      <c r="D409" s="90" t="s">
        <v>106</v>
      </c>
      <c r="E409" s="75" t="s">
        <v>0</v>
      </c>
      <c r="F409" s="91" t="n">
        <f aca="false">SUMIF(Position!$B$3:$B$21,Trades!D409,Position!$E$3:$E$21)+SUMIF(Position!$K$3:$K$20,Trades!D409,Position!$N$3:$N$20)</f>
        <v>0</v>
      </c>
      <c r="G409" s="92" t="n">
        <f aca="false">(F409-C409)*B409</f>
        <v>-0</v>
      </c>
      <c r="H409" s="93" t="str">
        <f aca="false">D409&amp;E409</f>
        <v>buffalo </v>
      </c>
      <c r="I409" s="93" t="n">
        <f aca="false">B409*C409</f>
        <v>0</v>
      </c>
      <c r="J409" s="92" t="n">
        <f aca="false">(30-C409)*B409</f>
        <v>0</v>
      </c>
    </row>
    <row r="410" customFormat="false" ht="12.75" hidden="false" customHeight="false" outlineLevel="0" collapsed="false">
      <c r="A410" s="88" t="n">
        <v>36438</v>
      </c>
      <c r="B410" s="75"/>
      <c r="C410" s="95" t="n">
        <v>1.75</v>
      </c>
      <c r="D410" s="90" t="s">
        <v>106</v>
      </c>
      <c r="E410" s="75" t="s">
        <v>0</v>
      </c>
      <c r="F410" s="91" t="n">
        <f aca="false">SUMIF(Position!$B$3:$B$21,Trades!D410,Position!$E$3:$E$21)+SUMIF(Position!$K$3:$K$20,Trades!D410,Position!$N$3:$N$20)</f>
        <v>0</v>
      </c>
      <c r="G410" s="92" t="n">
        <f aca="false">(F410-C410)*B410</f>
        <v>-0</v>
      </c>
      <c r="H410" s="93" t="str">
        <f aca="false">D410&amp;E410</f>
        <v>buffalo </v>
      </c>
      <c r="I410" s="93" t="n">
        <f aca="false">B410*C410</f>
        <v>0</v>
      </c>
      <c r="J410" s="92" t="n">
        <f aca="false">(30-C410)*B410</f>
        <v>0</v>
      </c>
    </row>
    <row r="411" customFormat="false" ht="12.75" hidden="false" customHeight="false" outlineLevel="0" collapsed="false">
      <c r="A411" s="88" t="n">
        <v>36438</v>
      </c>
      <c r="B411" s="75"/>
      <c r="C411" s="95" t="n">
        <v>1.9</v>
      </c>
      <c r="D411" s="90" t="s">
        <v>106</v>
      </c>
      <c r="E411" s="75" t="s">
        <v>0</v>
      </c>
      <c r="F411" s="91" t="n">
        <f aca="false">SUMIF(Position!$B$3:$B$21,Trades!D411,Position!$E$3:$E$21)+SUMIF(Position!$K$3:$K$20,Trades!D411,Position!$N$3:$N$20)</f>
        <v>0</v>
      </c>
      <c r="G411" s="92" t="n">
        <f aca="false">(F411-C411)*B411</f>
        <v>-0</v>
      </c>
      <c r="H411" s="93" t="str">
        <f aca="false">D411&amp;E411</f>
        <v>buffalo </v>
      </c>
      <c r="I411" s="93" t="n">
        <f aca="false">B411*C411</f>
        <v>0</v>
      </c>
      <c r="J411" s="92" t="n">
        <f aca="false">(30-C411)*B411</f>
        <v>0</v>
      </c>
    </row>
    <row r="412" customFormat="false" ht="12.75" hidden="false" customHeight="false" outlineLevel="0" collapsed="false">
      <c r="A412" s="88" t="n">
        <v>36438</v>
      </c>
      <c r="B412" s="75"/>
      <c r="C412" s="95" t="n">
        <v>1.5</v>
      </c>
      <c r="D412" s="90" t="s">
        <v>106</v>
      </c>
      <c r="E412" s="75" t="s">
        <v>0</v>
      </c>
      <c r="F412" s="91" t="n">
        <f aca="false">SUMIF(Position!$B$3:$B$21,Trades!D412,Position!$E$3:$E$21)+SUMIF(Position!$K$3:$K$20,Trades!D412,Position!$N$3:$N$20)</f>
        <v>0</v>
      </c>
      <c r="G412" s="92" t="n">
        <f aca="false">(F412-C412)*B412</f>
        <v>-0</v>
      </c>
      <c r="H412" s="93" t="str">
        <f aca="false">D412&amp;E412</f>
        <v>buffalo </v>
      </c>
      <c r="I412" s="93" t="n">
        <f aca="false">B412*C412</f>
        <v>0</v>
      </c>
      <c r="J412" s="92" t="n">
        <f aca="false">(30-C412)*B412</f>
        <v>0</v>
      </c>
    </row>
    <row r="413" customFormat="false" ht="12.75" hidden="false" customHeight="false" outlineLevel="0" collapsed="false">
      <c r="A413" s="88" t="n">
        <v>36438</v>
      </c>
      <c r="B413" s="75"/>
      <c r="C413" s="95" t="n">
        <v>3</v>
      </c>
      <c r="D413" s="90" t="s">
        <v>108</v>
      </c>
      <c r="E413" s="75" t="s">
        <v>0</v>
      </c>
      <c r="F413" s="91" t="n">
        <f aca="false">SUMIF(Position!$B$3:$B$21,Trades!D413,Position!$E$3:$E$21)+SUMIF(Position!$K$3:$K$20,Trades!D413,Position!$N$3:$N$20)</f>
        <v>0</v>
      </c>
      <c r="G413" s="92" t="n">
        <f aca="false">(F413-C413)*B413</f>
        <v>-0</v>
      </c>
      <c r="H413" s="93" t="str">
        <f aca="false">D413&amp;E413</f>
        <v>dallas </v>
      </c>
      <c r="I413" s="93" t="n">
        <f aca="false">B413*C413</f>
        <v>0</v>
      </c>
      <c r="J413" s="92" t="n">
        <f aca="false">(30-C413)*B413</f>
        <v>0</v>
      </c>
    </row>
    <row r="414" customFormat="false" ht="12.75" hidden="false" customHeight="false" outlineLevel="0" collapsed="false">
      <c r="A414" s="88" t="n">
        <v>36438</v>
      </c>
      <c r="B414" s="75"/>
      <c r="C414" s="95" t="n">
        <v>2.75</v>
      </c>
      <c r="D414" s="90" t="s">
        <v>108</v>
      </c>
      <c r="E414" s="75" t="s">
        <v>0</v>
      </c>
      <c r="F414" s="91" t="n">
        <f aca="false">SUMIF(Position!$B$3:$B$21,Trades!D414,Position!$E$3:$E$21)+SUMIF(Position!$K$3:$K$20,Trades!D414,Position!$N$3:$N$20)</f>
        <v>0</v>
      </c>
      <c r="G414" s="92" t="n">
        <f aca="false">(F414-C414)*B414</f>
        <v>-0</v>
      </c>
      <c r="H414" s="93" t="str">
        <f aca="false">D414&amp;E414</f>
        <v>dallas </v>
      </c>
      <c r="I414" s="93" t="n">
        <f aca="false">B414*C414</f>
        <v>0</v>
      </c>
      <c r="J414" s="92" t="n">
        <f aca="false">(30-C414)*B414</f>
        <v>0</v>
      </c>
    </row>
    <row r="415" customFormat="false" ht="12.75" hidden="false" customHeight="false" outlineLevel="0" collapsed="false">
      <c r="A415" s="88" t="n">
        <v>36438</v>
      </c>
      <c r="B415" s="75"/>
      <c r="C415" s="95" t="n">
        <v>0.7</v>
      </c>
      <c r="D415" s="90" t="s">
        <v>88</v>
      </c>
      <c r="E415" s="75" t="s">
        <v>0</v>
      </c>
      <c r="F415" s="91" t="n">
        <f aca="false">SUMIF(Position!$B$3:$B$21,Trades!D415,Position!$E$3:$E$21)+SUMIF(Position!$K$3:$K$20,Trades!D415,Position!$N$3:$N$20)</f>
        <v>2.75</v>
      </c>
      <c r="G415" s="92" t="n">
        <f aca="false">(F415-C415)*B415</f>
        <v>0</v>
      </c>
      <c r="H415" s="93" t="str">
        <f aca="false">D415&amp;E415</f>
        <v>indianapolis </v>
      </c>
      <c r="I415" s="93" t="n">
        <f aca="false">B415*C415</f>
        <v>0</v>
      </c>
      <c r="J415" s="92" t="n">
        <f aca="false">(30-C415)*B415</f>
        <v>0</v>
      </c>
    </row>
    <row r="416" customFormat="false" ht="12.75" hidden="false" customHeight="false" outlineLevel="0" collapsed="false">
      <c r="A416" s="88" t="n">
        <v>36438</v>
      </c>
      <c r="B416" s="75"/>
      <c r="C416" s="95" t="n">
        <v>2.65</v>
      </c>
      <c r="D416" s="90" t="s">
        <v>103</v>
      </c>
      <c r="E416" s="75" t="s">
        <v>0</v>
      </c>
      <c r="F416" s="91" t="n">
        <f aca="false">SUMIF(Position!$B$3:$B$21,Trades!D416,Position!$E$3:$E$21)+SUMIF(Position!$K$3:$K$20,Trades!D416,Position!$N$3:$N$20)</f>
        <v>1</v>
      </c>
      <c r="G416" s="92" t="n">
        <f aca="false">(F416-C416)*B416</f>
        <v>-0</v>
      </c>
      <c r="H416" s="93" t="str">
        <f aca="false">D416&amp;E416</f>
        <v>miami </v>
      </c>
      <c r="I416" s="93" t="n">
        <f aca="false">B416*C416</f>
        <v>0</v>
      </c>
      <c r="J416" s="92" t="n">
        <f aca="false">(30-C416)*B416</f>
        <v>0</v>
      </c>
    </row>
    <row r="417" customFormat="false" ht="12.75" hidden="false" customHeight="false" outlineLevel="0" collapsed="false">
      <c r="A417" s="88" t="n">
        <v>36438</v>
      </c>
      <c r="B417" s="75"/>
      <c r="C417" s="95" t="n">
        <v>2.5</v>
      </c>
      <c r="D417" s="90" t="s">
        <v>103</v>
      </c>
      <c r="E417" s="75" t="s">
        <v>0</v>
      </c>
      <c r="F417" s="91" t="n">
        <f aca="false">SUMIF(Position!$B$3:$B$21,Trades!D417,Position!$E$3:$E$21)+SUMIF(Position!$K$3:$K$20,Trades!D417,Position!$N$3:$N$20)</f>
        <v>1</v>
      </c>
      <c r="G417" s="92" t="n">
        <f aca="false">(F417-C417)*B417</f>
        <v>-0</v>
      </c>
      <c r="H417" s="93" t="str">
        <f aca="false">D417&amp;E417</f>
        <v>miami </v>
      </c>
      <c r="I417" s="93" t="n">
        <f aca="false">B417*C417</f>
        <v>0</v>
      </c>
      <c r="J417" s="92" t="n">
        <f aca="false">(30-C417)*B417</f>
        <v>0</v>
      </c>
    </row>
    <row r="418" customFormat="false" ht="12.75" hidden="false" customHeight="false" outlineLevel="0" collapsed="false">
      <c r="A418" s="88" t="n">
        <v>36438</v>
      </c>
      <c r="B418" s="75"/>
      <c r="C418" s="95" t="n">
        <v>3</v>
      </c>
      <c r="D418" s="90" t="s">
        <v>103</v>
      </c>
      <c r="E418" s="75" t="s">
        <v>0</v>
      </c>
      <c r="F418" s="91" t="n">
        <f aca="false">SUMIF(Position!$B$3:$B$21,Trades!D418,Position!$E$3:$E$21)+SUMIF(Position!$K$3:$K$20,Trades!D418,Position!$N$3:$N$20)</f>
        <v>1</v>
      </c>
      <c r="G418" s="92" t="n">
        <f aca="false">(F418-C418)*B418</f>
        <v>-0</v>
      </c>
      <c r="H418" s="93" t="str">
        <f aca="false">D418&amp;E418</f>
        <v>miami </v>
      </c>
      <c r="I418" s="93" t="n">
        <f aca="false">B418*C418</f>
        <v>0</v>
      </c>
      <c r="J418" s="92" t="n">
        <f aca="false">(30-C418)*B418</f>
        <v>0</v>
      </c>
    </row>
    <row r="419" customFormat="false" ht="12.75" hidden="false" customHeight="false" outlineLevel="0" collapsed="false">
      <c r="A419" s="88" t="n">
        <v>36438</v>
      </c>
      <c r="B419" s="75"/>
      <c r="C419" s="95" t="n">
        <v>4.75</v>
      </c>
      <c r="D419" s="90" t="s">
        <v>80</v>
      </c>
      <c r="E419" s="75" t="s">
        <v>0</v>
      </c>
      <c r="F419" s="91" t="n">
        <f aca="false">SUMIF(Position!$B$3:$B$21,Trades!D419,Position!$E$3:$E$21)+SUMIF(Position!$K$3:$K$20,Trades!D419,Position!$N$3:$N$20)</f>
        <v>0.7</v>
      </c>
      <c r="G419" s="92" t="n">
        <f aca="false">(F419-C419)*B419</f>
        <v>-0</v>
      </c>
      <c r="H419" s="93" t="str">
        <f aca="false">D419&amp;E419</f>
        <v>minnesota </v>
      </c>
      <c r="I419" s="93" t="n">
        <f aca="false">B419*C419</f>
        <v>0</v>
      </c>
      <c r="J419" s="92" t="n">
        <f aca="false">(30-C419)*B419</f>
        <v>0</v>
      </c>
    </row>
    <row r="420" customFormat="false" ht="12.75" hidden="false" customHeight="false" outlineLevel="0" collapsed="false">
      <c r="A420" s="88" t="n">
        <v>36438</v>
      </c>
      <c r="B420" s="75"/>
      <c r="C420" s="95" t="n">
        <v>4.5</v>
      </c>
      <c r="D420" s="90" t="s">
        <v>80</v>
      </c>
      <c r="E420" s="75" t="s">
        <v>0</v>
      </c>
      <c r="F420" s="91" t="n">
        <f aca="false">SUMIF(Position!$B$3:$B$21,Trades!D420,Position!$E$3:$E$21)+SUMIF(Position!$K$3:$K$20,Trades!D420,Position!$N$3:$N$20)</f>
        <v>0.7</v>
      </c>
      <c r="G420" s="92" t="n">
        <f aca="false">(F420-C420)*B420</f>
        <v>-0</v>
      </c>
      <c r="H420" s="93" t="str">
        <f aca="false">D420&amp;E420</f>
        <v>minnesota </v>
      </c>
      <c r="I420" s="93" t="n">
        <f aca="false">B420*C420</f>
        <v>0</v>
      </c>
      <c r="J420" s="92" t="n">
        <f aca="false">(30-C420)*B420</f>
        <v>0</v>
      </c>
    </row>
    <row r="421" customFormat="false" ht="12.75" hidden="false" customHeight="false" outlineLevel="0" collapsed="false">
      <c r="A421" s="88" t="n">
        <v>36438</v>
      </c>
      <c r="B421" s="75"/>
      <c r="C421" s="95" t="n">
        <v>1.4</v>
      </c>
      <c r="D421" s="90" t="s">
        <v>121</v>
      </c>
      <c r="E421" s="75" t="s">
        <v>0</v>
      </c>
      <c r="F421" s="91" t="n">
        <f aca="false">SUMIF(Position!$B$3:$B$21,Trades!D421,Position!$E$3:$E$21)+SUMIF(Position!$K$3:$K$20,Trades!D421,Position!$N$3:$N$20)</f>
        <v>0</v>
      </c>
      <c r="G421" s="92" t="n">
        <f aca="false">(F421-C421)*B421</f>
        <v>-0</v>
      </c>
      <c r="H421" s="93" t="str">
        <f aca="false">D421&amp;E421</f>
        <v>niners </v>
      </c>
      <c r="I421" s="93" t="n">
        <f aca="false">B421*C421</f>
        <v>0</v>
      </c>
      <c r="J421" s="92" t="n">
        <f aca="false">(30-C421)*B421</f>
        <v>0</v>
      </c>
    </row>
    <row r="422" customFormat="false" ht="12.75" hidden="false" customHeight="false" outlineLevel="0" collapsed="false">
      <c r="A422" s="88" t="n">
        <v>36438</v>
      </c>
      <c r="B422" s="75"/>
      <c r="C422" s="95" t="n">
        <v>1.5</v>
      </c>
      <c r="D422" s="90" t="s">
        <v>121</v>
      </c>
      <c r="E422" s="75" t="s">
        <v>0</v>
      </c>
      <c r="F422" s="91" t="n">
        <f aca="false">SUMIF(Position!$B$3:$B$21,Trades!D422,Position!$E$3:$E$21)+SUMIF(Position!$K$3:$K$20,Trades!D422,Position!$N$3:$N$20)</f>
        <v>0</v>
      </c>
      <c r="G422" s="92" t="n">
        <f aca="false">(F422-C422)*B422</f>
        <v>-0</v>
      </c>
      <c r="H422" s="93" t="str">
        <f aca="false">D422&amp;E422</f>
        <v>niners </v>
      </c>
      <c r="I422" s="93" t="n">
        <f aca="false">B422*C422</f>
        <v>0</v>
      </c>
      <c r="J422" s="92" t="n">
        <f aca="false">(30-C422)*B422</f>
        <v>0</v>
      </c>
    </row>
    <row r="423" customFormat="false" ht="12.75" hidden="false" customHeight="false" outlineLevel="0" collapsed="false">
      <c r="A423" s="88" t="n">
        <v>36438</v>
      </c>
      <c r="B423" s="75"/>
      <c r="C423" s="95" t="n">
        <v>1.5</v>
      </c>
      <c r="D423" s="90" t="s">
        <v>121</v>
      </c>
      <c r="E423" s="75" t="s">
        <v>0</v>
      </c>
      <c r="F423" s="91" t="n">
        <f aca="false">SUMIF(Position!$B$3:$B$21,Trades!D423,Position!$E$3:$E$21)+SUMIF(Position!$K$3:$K$20,Trades!D423,Position!$N$3:$N$20)</f>
        <v>0</v>
      </c>
      <c r="G423" s="92" t="n">
        <f aca="false">(F423-C423)*B423</f>
        <v>-0</v>
      </c>
      <c r="H423" s="93" t="str">
        <f aca="false">D423&amp;E423</f>
        <v>niners </v>
      </c>
      <c r="I423" s="93" t="n">
        <f aca="false">B423*C423</f>
        <v>0</v>
      </c>
      <c r="J423" s="92" t="n">
        <f aca="false">(30-C423)*B423</f>
        <v>0</v>
      </c>
    </row>
    <row r="424" customFormat="false" ht="12.75" hidden="false" customHeight="false" outlineLevel="0" collapsed="false">
      <c r="A424" s="88" t="n">
        <v>36438</v>
      </c>
      <c r="B424" s="75"/>
      <c r="C424" s="95" t="n">
        <v>3.25</v>
      </c>
      <c r="D424" s="90" t="s">
        <v>109</v>
      </c>
      <c r="E424" s="75" t="s">
        <v>0</v>
      </c>
      <c r="F424" s="91" t="n">
        <f aca="false">SUMIF(Position!$B$3:$B$21,Trades!D424,Position!$E$3:$E$21)+SUMIF(Position!$K$3:$K$20,Trades!D424,Position!$N$3:$N$20)</f>
        <v>1.125</v>
      </c>
      <c r="G424" s="92" t="n">
        <f aca="false">(F424-C424)*B424</f>
        <v>-0</v>
      </c>
      <c r="H424" s="93" t="str">
        <f aca="false">D424&amp;E424</f>
        <v>packers </v>
      </c>
      <c r="I424" s="93" t="n">
        <f aca="false">B424*C424</f>
        <v>0</v>
      </c>
      <c r="J424" s="92" t="n">
        <f aca="false">(30-C424)*B424</f>
        <v>0</v>
      </c>
    </row>
    <row r="425" customFormat="false" ht="12.75" hidden="false" customHeight="false" outlineLevel="0" collapsed="false">
      <c r="A425" s="88" t="n">
        <v>36438</v>
      </c>
      <c r="B425" s="75"/>
      <c r="C425" s="95" t="n">
        <v>1</v>
      </c>
      <c r="D425" s="90" t="s">
        <v>69</v>
      </c>
      <c r="E425" s="75" t="s">
        <v>0</v>
      </c>
      <c r="F425" s="91" t="n">
        <f aca="false">SUMIF(Position!$B$3:$B$21,Trades!D425,Position!$E$3:$E$21)+SUMIF(Position!$K$3:$K$20,Trades!D425,Position!$N$3:$N$20)</f>
        <v>4.75</v>
      </c>
      <c r="G425" s="92" t="n">
        <f aca="false">(F425-C425)*B425</f>
        <v>0</v>
      </c>
      <c r="H425" s="93" t="str">
        <f aca="false">D425&amp;E425</f>
        <v>rams </v>
      </c>
      <c r="I425" s="93" t="n">
        <f aca="false">B425*C425</f>
        <v>0</v>
      </c>
      <c r="J425" s="92" t="n">
        <f aca="false">(30-C425)*B425</f>
        <v>0</v>
      </c>
    </row>
    <row r="426" customFormat="false" ht="12.75" hidden="false" customHeight="false" outlineLevel="0" collapsed="false">
      <c r="A426" s="88" t="n">
        <v>36438</v>
      </c>
      <c r="B426" s="75"/>
      <c r="C426" s="95" t="n">
        <v>1.5</v>
      </c>
      <c r="D426" s="90" t="s">
        <v>82</v>
      </c>
      <c r="E426" s="75" t="s">
        <v>0</v>
      </c>
      <c r="F426" s="91" t="n">
        <f aca="false">SUMIF(Position!$B$3:$B$21,Trades!D426,Position!$E$3:$E$21)+SUMIF(Position!$K$3:$K$20,Trades!D426,Position!$N$3:$N$20)</f>
        <v>1.625</v>
      </c>
      <c r="G426" s="92" t="n">
        <f aca="false">(F426-C426)*B426</f>
        <v>0</v>
      </c>
      <c r="H426" s="93" t="str">
        <f aca="false">D426&amp;E426</f>
        <v>tennessee </v>
      </c>
      <c r="I426" s="93" t="n">
        <f aca="false">B426*C426</f>
        <v>0</v>
      </c>
      <c r="J426" s="92" t="n">
        <f aca="false">(30-C426)*B426</f>
        <v>0</v>
      </c>
    </row>
    <row r="427" customFormat="false" ht="12.75" hidden="false" customHeight="false" outlineLevel="0" collapsed="false">
      <c r="A427" s="88" t="n">
        <v>36438</v>
      </c>
      <c r="B427" s="75"/>
      <c r="C427" s="95" t="n">
        <v>1.25</v>
      </c>
      <c r="D427" s="90" t="s">
        <v>112</v>
      </c>
      <c r="E427" s="75" t="s">
        <v>0</v>
      </c>
      <c r="F427" s="91" t="n">
        <f aca="false">SUMIF(Position!$B$3:$B$21,Trades!D427,Position!$E$3:$E$21)+SUMIF(Position!$K$3:$K$20,Trades!D427,Position!$N$3:$N$20)</f>
        <v>0.125</v>
      </c>
      <c r="G427" s="92" t="n">
        <f aca="false">(F427-C427)*B427</f>
        <v>-0</v>
      </c>
      <c r="H427" s="93" t="str">
        <f aca="false">D427&amp;E427</f>
        <v>washington </v>
      </c>
      <c r="I427" s="93" t="n">
        <f aca="false">B427*C427</f>
        <v>0</v>
      </c>
      <c r="J427" s="92" t="n">
        <f aca="false">(30-C427)*B427</f>
        <v>0</v>
      </c>
    </row>
    <row r="428" customFormat="false" ht="12.75" hidden="false" customHeight="false" outlineLevel="0" collapsed="false">
      <c r="A428" s="88" t="n">
        <v>36439</v>
      </c>
      <c r="B428" s="75"/>
      <c r="C428" s="95" t="n">
        <v>1.5</v>
      </c>
      <c r="D428" s="90" t="s">
        <v>121</v>
      </c>
      <c r="E428" s="75" t="s">
        <v>0</v>
      </c>
      <c r="F428" s="91" t="n">
        <f aca="false">SUMIF(Position!$B$3:$B$21,Trades!D428,Position!$E$3:$E$21)+SUMIF(Position!$K$3:$K$20,Trades!D428,Position!$N$3:$N$20)</f>
        <v>0</v>
      </c>
      <c r="G428" s="92" t="n">
        <f aca="false">(F428-C428)*B428</f>
        <v>-0</v>
      </c>
      <c r="H428" s="93" t="str">
        <f aca="false">D428&amp;E428</f>
        <v>niners </v>
      </c>
      <c r="I428" s="93" t="n">
        <f aca="false">B428*C428</f>
        <v>0</v>
      </c>
      <c r="J428" s="92" t="n">
        <f aca="false">(30-C428)*B428</f>
        <v>0</v>
      </c>
    </row>
    <row r="429" customFormat="false" ht="12.75" hidden="false" customHeight="false" outlineLevel="0" collapsed="false">
      <c r="A429" s="88" t="n">
        <v>36440</v>
      </c>
      <c r="B429" s="75"/>
      <c r="C429" s="95" t="n">
        <v>2.75</v>
      </c>
      <c r="D429" s="90" t="s">
        <v>108</v>
      </c>
      <c r="E429" s="75" t="s">
        <v>0</v>
      </c>
      <c r="F429" s="91" t="n">
        <f aca="false">SUMIF(Position!$B$3:$B$21,Trades!D429,Position!$E$3:$E$21)+SUMIF(Position!$K$3:$K$20,Trades!D429,Position!$N$3:$N$20)</f>
        <v>0</v>
      </c>
      <c r="G429" s="92" t="n">
        <f aca="false">(F429-C429)*B429</f>
        <v>-0</v>
      </c>
      <c r="H429" s="93" t="str">
        <f aca="false">D429&amp;E429</f>
        <v>dallas </v>
      </c>
      <c r="I429" s="93" t="n">
        <f aca="false">B429*C429</f>
        <v>0</v>
      </c>
      <c r="J429" s="92" t="n">
        <f aca="false">(30-C429)*B429</f>
        <v>0</v>
      </c>
    </row>
    <row r="430" customFormat="false" ht="12.75" hidden="false" customHeight="false" outlineLevel="0" collapsed="false">
      <c r="A430" s="88" t="n">
        <v>36440</v>
      </c>
      <c r="B430" s="75"/>
      <c r="C430" s="95" t="n">
        <v>3</v>
      </c>
      <c r="D430" s="90" t="s">
        <v>108</v>
      </c>
      <c r="E430" s="75" t="s">
        <v>0</v>
      </c>
      <c r="F430" s="91" t="n">
        <f aca="false">SUMIF(Position!$B$3:$B$21,Trades!D430,Position!$E$3:$E$21)+SUMIF(Position!$K$3:$K$20,Trades!D430,Position!$N$3:$N$20)</f>
        <v>0</v>
      </c>
      <c r="G430" s="92" t="n">
        <f aca="false">(F430-C430)*B430</f>
        <v>-0</v>
      </c>
      <c r="H430" s="93" t="str">
        <f aca="false">D430&amp;E430</f>
        <v>dallas </v>
      </c>
      <c r="I430" s="93" t="n">
        <f aca="false">B430*C430</f>
        <v>0</v>
      </c>
      <c r="J430" s="92" t="n">
        <f aca="false">(30-C430)*B430</f>
        <v>0</v>
      </c>
    </row>
    <row r="431" customFormat="false" ht="12.75" hidden="false" customHeight="false" outlineLevel="0" collapsed="false">
      <c r="A431" s="88" t="n">
        <v>36440</v>
      </c>
      <c r="B431" s="75"/>
      <c r="C431" s="95" t="n">
        <v>0.7</v>
      </c>
      <c r="D431" s="90" t="s">
        <v>88</v>
      </c>
      <c r="E431" s="75" t="s">
        <v>0</v>
      </c>
      <c r="F431" s="91" t="n">
        <f aca="false">SUMIF(Position!$B$3:$B$21,Trades!D431,Position!$E$3:$E$21)+SUMIF(Position!$K$3:$K$20,Trades!D431,Position!$N$3:$N$20)</f>
        <v>2.75</v>
      </c>
      <c r="G431" s="92" t="n">
        <f aca="false">(F431-C431)*B431</f>
        <v>0</v>
      </c>
      <c r="H431" s="93" t="str">
        <f aca="false">D431&amp;E431</f>
        <v>indianapolis </v>
      </c>
      <c r="I431" s="93" t="n">
        <f aca="false">B431*C431</f>
        <v>0</v>
      </c>
      <c r="J431" s="92" t="n">
        <f aca="false">(30-C431)*B431</f>
        <v>0</v>
      </c>
    </row>
    <row r="432" customFormat="false" ht="12.75" hidden="false" customHeight="false" outlineLevel="0" collapsed="false">
      <c r="A432" s="88" t="n">
        <v>36440</v>
      </c>
      <c r="B432" s="75"/>
      <c r="C432" s="95" t="n">
        <v>2.25</v>
      </c>
      <c r="D432" s="90" t="s">
        <v>103</v>
      </c>
      <c r="E432" s="75" t="s">
        <v>0</v>
      </c>
      <c r="F432" s="91" t="n">
        <f aca="false">SUMIF(Position!$B$3:$B$21,Trades!D432,Position!$E$3:$E$21)+SUMIF(Position!$K$3:$K$20,Trades!D432,Position!$N$3:$N$20)</f>
        <v>1</v>
      </c>
      <c r="G432" s="92" t="n">
        <f aca="false">(F432-C432)*B432</f>
        <v>-0</v>
      </c>
      <c r="H432" s="93" t="str">
        <f aca="false">D432&amp;E432</f>
        <v>miami </v>
      </c>
      <c r="I432" s="93" t="n">
        <f aca="false">B432*C432</f>
        <v>0</v>
      </c>
      <c r="J432" s="92" t="n">
        <f aca="false">(30-C432)*B432</f>
        <v>0</v>
      </c>
    </row>
    <row r="433" customFormat="false" ht="12.75" hidden="false" customHeight="false" outlineLevel="0" collapsed="false">
      <c r="A433" s="88" t="n">
        <v>36440</v>
      </c>
      <c r="B433" s="75"/>
      <c r="C433" s="95" t="n">
        <v>3</v>
      </c>
      <c r="D433" s="90" t="s">
        <v>103</v>
      </c>
      <c r="E433" s="75" t="s">
        <v>0</v>
      </c>
      <c r="F433" s="91" t="n">
        <f aca="false">SUMIF(Position!$B$3:$B$21,Trades!D433,Position!$E$3:$E$21)+SUMIF(Position!$K$3:$K$20,Trades!D433,Position!$N$3:$N$20)</f>
        <v>1</v>
      </c>
      <c r="G433" s="92" t="n">
        <f aca="false">(F433-C433)*B433</f>
        <v>-0</v>
      </c>
      <c r="H433" s="93" t="str">
        <f aca="false">D433&amp;E433</f>
        <v>miami </v>
      </c>
      <c r="I433" s="93" t="n">
        <f aca="false">B433*C433</f>
        <v>0</v>
      </c>
      <c r="J433" s="92" t="n">
        <f aca="false">(30-C433)*B433</f>
        <v>0</v>
      </c>
    </row>
    <row r="434" customFormat="false" ht="12.75" hidden="false" customHeight="false" outlineLevel="0" collapsed="false">
      <c r="A434" s="88" t="n">
        <v>36440</v>
      </c>
      <c r="B434" s="75"/>
      <c r="C434" s="95" t="n">
        <v>1</v>
      </c>
      <c r="D434" s="90" t="s">
        <v>121</v>
      </c>
      <c r="E434" s="75" t="s">
        <v>0</v>
      </c>
      <c r="F434" s="91" t="n">
        <f aca="false">SUMIF(Position!$B$3:$B$21,Trades!D434,Position!$E$3:$E$21)+SUMIF(Position!$K$3:$K$20,Trades!D434,Position!$N$3:$N$20)</f>
        <v>0</v>
      </c>
      <c r="G434" s="92" t="n">
        <f aca="false">(F434-C434)*B434</f>
        <v>-0</v>
      </c>
      <c r="H434" s="93" t="str">
        <f aca="false">D434&amp;E434</f>
        <v>niners </v>
      </c>
      <c r="I434" s="93" t="n">
        <f aca="false">B434*C434</f>
        <v>0</v>
      </c>
      <c r="J434" s="92" t="n">
        <f aca="false">(30-C434)*B434</f>
        <v>0</v>
      </c>
    </row>
    <row r="435" customFormat="false" ht="12.75" hidden="false" customHeight="false" outlineLevel="0" collapsed="false">
      <c r="A435" s="88" t="n">
        <v>36440</v>
      </c>
      <c r="B435" s="75"/>
      <c r="C435" s="95" t="n">
        <v>1</v>
      </c>
      <c r="D435" s="90" t="s">
        <v>121</v>
      </c>
      <c r="E435" s="75" t="s">
        <v>0</v>
      </c>
      <c r="F435" s="91" t="n">
        <f aca="false">SUMIF(Position!$B$3:$B$21,Trades!D435,Position!$E$3:$E$21)+SUMIF(Position!$K$3:$K$20,Trades!D435,Position!$N$3:$N$20)</f>
        <v>0</v>
      </c>
      <c r="G435" s="92" t="n">
        <f aca="false">(F435-C435)*B435</f>
        <v>-0</v>
      </c>
      <c r="H435" s="93" t="str">
        <f aca="false">D435&amp;E435</f>
        <v>niners </v>
      </c>
      <c r="I435" s="93" t="n">
        <f aca="false">B435*C435</f>
        <v>0</v>
      </c>
      <c r="J435" s="92" t="n">
        <f aca="false">(30-C435)*B435</f>
        <v>0</v>
      </c>
    </row>
    <row r="436" customFormat="false" ht="12.75" hidden="false" customHeight="false" outlineLevel="0" collapsed="false">
      <c r="A436" s="88" t="n">
        <v>36440</v>
      </c>
      <c r="B436" s="75"/>
      <c r="C436" s="95" t="n">
        <v>1.1</v>
      </c>
      <c r="D436" s="90" t="s">
        <v>112</v>
      </c>
      <c r="E436" s="75" t="s">
        <v>0</v>
      </c>
      <c r="F436" s="91" t="n">
        <f aca="false">SUMIF(Position!$B$3:$B$21,Trades!D436,Position!$E$3:$E$21)+SUMIF(Position!$K$3:$K$20,Trades!D436,Position!$N$3:$N$20)</f>
        <v>0.125</v>
      </c>
      <c r="G436" s="92" t="n">
        <f aca="false">(F436-C436)*B436</f>
        <v>-0</v>
      </c>
      <c r="H436" s="93" t="str">
        <f aca="false">D436&amp;E436</f>
        <v>washington </v>
      </c>
      <c r="I436" s="93" t="n">
        <f aca="false">B436*C436</f>
        <v>0</v>
      </c>
      <c r="J436" s="92" t="n">
        <f aca="false">(30-C436)*B436</f>
        <v>0</v>
      </c>
    </row>
    <row r="437" customFormat="false" ht="12.75" hidden="false" customHeight="false" outlineLevel="0" collapsed="false">
      <c r="A437" s="88" t="n">
        <v>36441</v>
      </c>
      <c r="B437" s="75"/>
      <c r="C437" s="95" t="n">
        <v>0.7</v>
      </c>
      <c r="D437" s="90" t="s">
        <v>88</v>
      </c>
      <c r="E437" s="75" t="s">
        <v>0</v>
      </c>
      <c r="F437" s="91" t="n">
        <f aca="false">SUMIF(Position!$B$3:$B$21,Trades!D437,Position!$E$3:$E$21)+SUMIF(Position!$K$3:$K$20,Trades!D437,Position!$N$3:$N$20)</f>
        <v>2.75</v>
      </c>
      <c r="G437" s="92" t="n">
        <f aca="false">(F437-C437)*B437</f>
        <v>0</v>
      </c>
      <c r="H437" s="93" t="str">
        <f aca="false">D437&amp;E437</f>
        <v>indianapolis </v>
      </c>
      <c r="I437" s="93" t="n">
        <f aca="false">B437*C437</f>
        <v>0</v>
      </c>
      <c r="J437" s="92" t="n">
        <f aca="false">(30-C437)*B437</f>
        <v>0</v>
      </c>
    </row>
    <row r="438" customFormat="false" ht="12.75" hidden="false" customHeight="false" outlineLevel="0" collapsed="false">
      <c r="A438" s="88" t="n">
        <v>36443</v>
      </c>
      <c r="B438" s="75"/>
      <c r="C438" s="95" t="n">
        <v>0.4</v>
      </c>
      <c r="D438" s="90" t="s">
        <v>79</v>
      </c>
      <c r="E438" s="75" t="s">
        <v>0</v>
      </c>
      <c r="F438" s="91" t="n">
        <f aca="false">SUMIF(Position!$B$3:$B$21,Trades!D438,Position!$E$3:$E$21)+SUMIF(Position!$K$3:$K$20,Trades!D438,Position!$N$3:$N$20)</f>
        <v>0.2</v>
      </c>
      <c r="G438" s="92" t="n">
        <f aca="false">(F438-C438)*B438</f>
        <v>-0</v>
      </c>
      <c r="H438" s="93" t="str">
        <f aca="false">D438&amp;E438</f>
        <v>chargers </v>
      </c>
      <c r="I438" s="93" t="n">
        <f aca="false">B438*C438</f>
        <v>0</v>
      </c>
      <c r="J438" s="92" t="n">
        <f aca="false">(30-C438)*B438</f>
        <v>0</v>
      </c>
    </row>
    <row r="439" customFormat="false" ht="12.75" hidden="false" customHeight="false" outlineLevel="0" collapsed="false">
      <c r="A439" s="88" t="n">
        <v>36443</v>
      </c>
      <c r="B439" s="75"/>
      <c r="C439" s="95" t="n">
        <v>2</v>
      </c>
      <c r="D439" s="90" t="s">
        <v>108</v>
      </c>
      <c r="E439" s="75" t="s">
        <v>0</v>
      </c>
      <c r="F439" s="91" t="n">
        <f aca="false">SUMIF(Position!$B$3:$B$21,Trades!D439,Position!$E$3:$E$21)+SUMIF(Position!$K$3:$K$20,Trades!D439,Position!$N$3:$N$20)</f>
        <v>0</v>
      </c>
      <c r="G439" s="92" t="n">
        <f aca="false">(F439-C439)*B439</f>
        <v>-0</v>
      </c>
      <c r="H439" s="93" t="str">
        <f aca="false">D439&amp;E439</f>
        <v>dallas </v>
      </c>
      <c r="I439" s="93" t="n">
        <f aca="false">B439*C439</f>
        <v>0</v>
      </c>
      <c r="J439" s="92" t="n">
        <f aca="false">(30-C439)*B439</f>
        <v>0</v>
      </c>
    </row>
    <row r="440" customFormat="false" ht="12.75" hidden="false" customHeight="false" outlineLevel="0" collapsed="false">
      <c r="A440" s="88" t="n">
        <v>36443</v>
      </c>
      <c r="B440" s="75"/>
      <c r="C440" s="95" t="n">
        <v>2.25</v>
      </c>
      <c r="D440" s="90" t="s">
        <v>108</v>
      </c>
      <c r="E440" s="75" t="s">
        <v>0</v>
      </c>
      <c r="F440" s="91" t="n">
        <f aca="false">SUMIF(Position!$B$3:$B$21,Trades!D440,Position!$E$3:$E$21)+SUMIF(Position!$K$3:$K$20,Trades!D440,Position!$N$3:$N$20)</f>
        <v>0</v>
      </c>
      <c r="G440" s="92" t="n">
        <f aca="false">(F440-C440)*B440</f>
        <v>-0</v>
      </c>
      <c r="H440" s="93" t="str">
        <f aca="false">D440&amp;E440</f>
        <v>dallas </v>
      </c>
      <c r="I440" s="93" t="n">
        <f aca="false">B440*C440</f>
        <v>0</v>
      </c>
      <c r="J440" s="92" t="n">
        <f aca="false">(30-C440)*B440</f>
        <v>0</v>
      </c>
    </row>
    <row r="441" customFormat="false" ht="12.75" hidden="false" customHeight="false" outlineLevel="0" collapsed="false">
      <c r="A441" s="88" t="n">
        <v>36443</v>
      </c>
      <c r="B441" s="75"/>
      <c r="C441" s="95" t="n">
        <v>0.9</v>
      </c>
      <c r="D441" s="90" t="s">
        <v>88</v>
      </c>
      <c r="E441" s="75" t="s">
        <v>0</v>
      </c>
      <c r="F441" s="91" t="n">
        <f aca="false">SUMIF(Position!$B$3:$B$21,Trades!D441,Position!$E$3:$E$21)+SUMIF(Position!$K$3:$K$20,Trades!D441,Position!$N$3:$N$20)</f>
        <v>2.75</v>
      </c>
      <c r="G441" s="92" t="n">
        <f aca="false">(F441-C441)*B441</f>
        <v>0</v>
      </c>
      <c r="H441" s="93" t="str">
        <f aca="false">D441&amp;E441</f>
        <v>indianapolis </v>
      </c>
      <c r="I441" s="93" t="n">
        <f aca="false">B441*C441</f>
        <v>0</v>
      </c>
      <c r="J441" s="92" t="n">
        <f aca="false">(30-C441)*B441</f>
        <v>0</v>
      </c>
    </row>
    <row r="442" customFormat="false" ht="12.75" hidden="false" customHeight="false" outlineLevel="0" collapsed="false">
      <c r="A442" s="88" t="n">
        <v>36443</v>
      </c>
      <c r="B442" s="75"/>
      <c r="C442" s="95" t="n">
        <v>0.65</v>
      </c>
      <c r="D442" s="90" t="s">
        <v>88</v>
      </c>
      <c r="E442" s="75" t="s">
        <v>0</v>
      </c>
      <c r="F442" s="91" t="n">
        <f aca="false">SUMIF(Position!$B$3:$B$21,Trades!D442,Position!$E$3:$E$21)+SUMIF(Position!$K$3:$K$20,Trades!D442,Position!$N$3:$N$20)</f>
        <v>2.75</v>
      </c>
      <c r="G442" s="92" t="n">
        <f aca="false">(F442-C442)*B442</f>
        <v>0</v>
      </c>
      <c r="H442" s="93" t="str">
        <f aca="false">D442&amp;E442</f>
        <v>indianapolis </v>
      </c>
      <c r="I442" s="93" t="n">
        <f aca="false">B442*C442</f>
        <v>0</v>
      </c>
      <c r="J442" s="92" t="n">
        <f aca="false">(30-C442)*B442</f>
        <v>0</v>
      </c>
    </row>
    <row r="443" customFormat="false" ht="12.75" hidden="false" customHeight="false" outlineLevel="0" collapsed="false">
      <c r="A443" s="88" t="n">
        <v>36443</v>
      </c>
      <c r="B443" s="75"/>
      <c r="C443" s="95" t="n">
        <v>5</v>
      </c>
      <c r="D443" s="90" t="s">
        <v>71</v>
      </c>
      <c r="E443" s="75" t="s">
        <v>0</v>
      </c>
      <c r="F443" s="91" t="n">
        <f aca="false">SUMIF(Position!$B$3:$B$21,Trades!D443,Position!$E$3:$E$21)+SUMIF(Position!$K$3:$K$20,Trades!D443,Position!$N$3:$N$20)</f>
        <v>0.5</v>
      </c>
      <c r="G443" s="92" t="n">
        <f aca="false">(F443-C443)*B443</f>
        <v>-0</v>
      </c>
      <c r="H443" s="93" t="str">
        <f aca="false">D443&amp;E443</f>
        <v>jacksonville </v>
      </c>
      <c r="I443" s="93" t="n">
        <f aca="false">B443*C443</f>
        <v>0</v>
      </c>
      <c r="J443" s="92" t="n">
        <f aca="false">(30-C443)*B443</f>
        <v>0</v>
      </c>
    </row>
    <row r="444" customFormat="false" ht="12.75" hidden="false" customHeight="false" outlineLevel="0" collapsed="false">
      <c r="A444" s="88" t="n">
        <v>36443</v>
      </c>
      <c r="B444" s="75"/>
      <c r="C444" s="95" t="n">
        <v>2.5</v>
      </c>
      <c r="D444" s="90" t="s">
        <v>103</v>
      </c>
      <c r="E444" s="75" t="s">
        <v>0</v>
      </c>
      <c r="F444" s="91" t="n">
        <f aca="false">SUMIF(Position!$B$3:$B$21,Trades!D444,Position!$E$3:$E$21)+SUMIF(Position!$K$3:$K$20,Trades!D444,Position!$N$3:$N$20)</f>
        <v>1</v>
      </c>
      <c r="G444" s="92" t="n">
        <f aca="false">(F444-C444)*B444</f>
        <v>-0</v>
      </c>
      <c r="H444" s="93" t="str">
        <f aca="false">D444&amp;E444</f>
        <v>miami </v>
      </c>
      <c r="I444" s="93" t="n">
        <f aca="false">B444*C444</f>
        <v>0</v>
      </c>
      <c r="J444" s="92" t="n">
        <f aca="false">(30-C444)*B444</f>
        <v>0</v>
      </c>
    </row>
    <row r="445" customFormat="false" ht="12.75" hidden="false" customHeight="false" outlineLevel="0" collapsed="false">
      <c r="A445" s="88" t="n">
        <v>36443</v>
      </c>
      <c r="B445" s="75"/>
      <c r="C445" s="95" t="n">
        <v>2.25</v>
      </c>
      <c r="D445" s="90" t="s">
        <v>80</v>
      </c>
      <c r="E445" s="75" t="s">
        <v>0</v>
      </c>
      <c r="F445" s="91" t="n">
        <f aca="false">SUMIF(Position!$B$3:$B$21,Trades!D445,Position!$E$3:$E$21)+SUMIF(Position!$K$3:$K$20,Trades!D445,Position!$N$3:$N$20)</f>
        <v>0.7</v>
      </c>
      <c r="G445" s="92" t="n">
        <f aca="false">(F445-C445)*B445</f>
        <v>-0</v>
      </c>
      <c r="H445" s="93" t="str">
        <f aca="false">D445&amp;E445</f>
        <v>minnesota </v>
      </c>
      <c r="I445" s="93" t="n">
        <f aca="false">B445*C445</f>
        <v>0</v>
      </c>
      <c r="J445" s="92" t="n">
        <f aca="false">(30-C445)*B445</f>
        <v>0</v>
      </c>
    </row>
    <row r="446" customFormat="false" ht="12.75" hidden="false" customHeight="false" outlineLevel="0" collapsed="false">
      <c r="A446" s="88" t="n">
        <v>36443</v>
      </c>
      <c r="B446" s="75"/>
      <c r="C446" s="95" t="n">
        <v>3</v>
      </c>
      <c r="D446" s="90" t="s">
        <v>80</v>
      </c>
      <c r="E446" s="75" t="s">
        <v>0</v>
      </c>
      <c r="F446" s="91" t="n">
        <f aca="false">SUMIF(Position!$B$3:$B$21,Trades!D446,Position!$E$3:$E$21)+SUMIF(Position!$K$3:$K$20,Trades!D446,Position!$N$3:$N$20)</f>
        <v>0.7</v>
      </c>
      <c r="G446" s="92" t="n">
        <f aca="false">(F446-C446)*B446</f>
        <v>-0</v>
      </c>
      <c r="H446" s="93" t="str">
        <f aca="false">D446&amp;E446</f>
        <v>minnesota </v>
      </c>
      <c r="I446" s="93" t="n">
        <f aca="false">B446*C446</f>
        <v>0</v>
      </c>
      <c r="J446" s="92" t="n">
        <f aca="false">(30-C446)*B446</f>
        <v>0</v>
      </c>
    </row>
    <row r="447" customFormat="false" ht="12.75" hidden="false" customHeight="false" outlineLevel="0" collapsed="false">
      <c r="A447" s="88" t="n">
        <v>36443</v>
      </c>
      <c r="B447" s="75"/>
      <c r="C447" s="95" t="n">
        <v>0.7</v>
      </c>
      <c r="D447" s="90" t="s">
        <v>87</v>
      </c>
      <c r="E447" s="75" t="s">
        <v>0</v>
      </c>
      <c r="F447" s="91" t="n">
        <f aca="false">SUMIF(Position!$B$3:$B$21,Trades!D447,Position!$E$3:$E$21)+SUMIF(Position!$K$3:$K$20,Trades!D447,Position!$N$3:$N$20)</f>
        <v>3.25</v>
      </c>
      <c r="G447" s="92" t="n">
        <f aca="false">(F447-C447)*B447</f>
        <v>0</v>
      </c>
      <c r="H447" s="93" t="str">
        <f aca="false">D447&amp;E447</f>
        <v>oakland </v>
      </c>
      <c r="I447" s="93" t="n">
        <f aca="false">B447*C447</f>
        <v>0</v>
      </c>
      <c r="J447" s="92" t="n">
        <f aca="false">(30-C447)*B447</f>
        <v>0</v>
      </c>
    </row>
    <row r="448" customFormat="false" ht="12.75" hidden="false" customHeight="false" outlineLevel="0" collapsed="false">
      <c r="A448" s="88" t="n">
        <v>36443</v>
      </c>
      <c r="B448" s="75"/>
      <c r="C448" s="95" t="n">
        <v>2.5</v>
      </c>
      <c r="D448" s="78" t="s">
        <v>69</v>
      </c>
      <c r="E448" s="75" t="s">
        <v>0</v>
      </c>
      <c r="F448" s="91" t="n">
        <f aca="false">SUMIF(Position!$B$3:$B$21,Trades!D448,Position!$E$3:$E$21)+SUMIF(Position!$K$3:$K$20,Trades!D448,Position!$N$3:$N$20)</f>
        <v>4.75</v>
      </c>
      <c r="G448" s="92" t="n">
        <f aca="false">(F448-C448)*B448</f>
        <v>0</v>
      </c>
      <c r="H448" s="93" t="str">
        <f aca="false">D448&amp;E448</f>
        <v>rams </v>
      </c>
      <c r="I448" s="93" t="n">
        <f aca="false">B448*C448</f>
        <v>0</v>
      </c>
      <c r="J448" s="92" t="n">
        <f aca="false">(30-C448)*B448</f>
        <v>0</v>
      </c>
    </row>
    <row r="449" customFormat="false" ht="12.75" hidden="false" customHeight="false" outlineLevel="0" collapsed="false">
      <c r="A449" s="88" t="n">
        <v>36443</v>
      </c>
      <c r="B449" s="75"/>
      <c r="C449" s="95" t="n">
        <v>2.25</v>
      </c>
      <c r="D449" s="78" t="s">
        <v>69</v>
      </c>
      <c r="E449" s="75" t="s">
        <v>0</v>
      </c>
      <c r="F449" s="91" t="n">
        <f aca="false">SUMIF(Position!$B$3:$B$21,Trades!D449,Position!$E$3:$E$21)+SUMIF(Position!$K$3:$K$20,Trades!D449,Position!$N$3:$N$20)</f>
        <v>4.75</v>
      </c>
      <c r="G449" s="92" t="n">
        <f aca="false">(F449-C449)*B449</f>
        <v>0</v>
      </c>
      <c r="H449" s="93" t="str">
        <f aca="false">D449&amp;E449</f>
        <v>rams </v>
      </c>
      <c r="I449" s="93" t="n">
        <f aca="false">B449*C449</f>
        <v>0</v>
      </c>
      <c r="J449" s="92" t="n">
        <f aca="false">(30-C449)*B449</f>
        <v>0</v>
      </c>
    </row>
    <row r="450" customFormat="false" ht="12.75" hidden="false" customHeight="false" outlineLevel="0" collapsed="false">
      <c r="A450" s="88" t="n">
        <v>36443</v>
      </c>
      <c r="B450" s="75"/>
      <c r="C450" s="95" t="n">
        <v>0.95</v>
      </c>
      <c r="D450" s="90" t="s">
        <v>82</v>
      </c>
      <c r="E450" s="75" t="s">
        <v>0</v>
      </c>
      <c r="F450" s="91" t="n">
        <f aca="false">SUMIF(Position!$B$3:$B$21,Trades!D450,Position!$E$3:$E$21)+SUMIF(Position!$K$3:$K$20,Trades!D450,Position!$N$3:$N$20)</f>
        <v>1.625</v>
      </c>
      <c r="G450" s="92" t="n">
        <f aca="false">(F450-C450)*B450</f>
        <v>0</v>
      </c>
      <c r="H450" s="93" t="str">
        <f aca="false">D450&amp;E450</f>
        <v>tennessee </v>
      </c>
      <c r="I450" s="93" t="n">
        <f aca="false">B450*C450</f>
        <v>0</v>
      </c>
      <c r="J450" s="92" t="n">
        <f aca="false">(30-C450)*B450</f>
        <v>0</v>
      </c>
    </row>
    <row r="451" customFormat="false" ht="12.75" hidden="false" customHeight="false" outlineLevel="0" collapsed="false">
      <c r="A451" s="88" t="n">
        <v>36443</v>
      </c>
      <c r="B451" s="75"/>
      <c r="C451" s="95" t="n">
        <v>1.1</v>
      </c>
      <c r="D451" s="90" t="s">
        <v>82</v>
      </c>
      <c r="E451" s="75" t="s">
        <v>0</v>
      </c>
      <c r="F451" s="91" t="n">
        <f aca="false">SUMIF(Position!$B$3:$B$21,Trades!D451,Position!$E$3:$E$21)+SUMIF(Position!$K$3:$K$20,Trades!D451,Position!$N$3:$N$20)</f>
        <v>1.625</v>
      </c>
      <c r="G451" s="92" t="n">
        <f aca="false">(F451-C451)*B451</f>
        <v>0</v>
      </c>
      <c r="H451" s="93" t="str">
        <f aca="false">D451&amp;E451</f>
        <v>tennessee </v>
      </c>
      <c r="I451" s="93" t="n">
        <f aca="false">B451*C451</f>
        <v>0</v>
      </c>
      <c r="J451" s="92" t="n">
        <f aca="false">(30-C451)*B451</f>
        <v>0</v>
      </c>
    </row>
    <row r="452" customFormat="false" ht="12.75" hidden="false" customHeight="false" outlineLevel="0" collapsed="false">
      <c r="A452" s="88" t="n">
        <v>36443</v>
      </c>
      <c r="B452" s="75"/>
      <c r="C452" s="95" t="n">
        <v>1.5</v>
      </c>
      <c r="D452" s="90" t="s">
        <v>112</v>
      </c>
      <c r="E452" s="75" t="s">
        <v>0</v>
      </c>
      <c r="F452" s="91" t="n">
        <f aca="false">SUMIF(Position!$B$3:$B$21,Trades!D452,Position!$E$3:$E$21)+SUMIF(Position!$K$3:$K$20,Trades!D452,Position!$N$3:$N$20)</f>
        <v>0.125</v>
      </c>
      <c r="G452" s="92" t="n">
        <f aca="false">(F452-C452)*B452</f>
        <v>-0</v>
      </c>
      <c r="H452" s="93" t="str">
        <f aca="false">D452&amp;E452</f>
        <v>washington </v>
      </c>
      <c r="I452" s="93" t="n">
        <f aca="false">B452*C452</f>
        <v>0</v>
      </c>
      <c r="J452" s="92" t="n">
        <f aca="false">(30-C452)*B452</f>
        <v>0</v>
      </c>
    </row>
    <row r="453" customFormat="false" ht="12.75" hidden="false" customHeight="false" outlineLevel="0" collapsed="false">
      <c r="A453" s="88" t="n">
        <v>36443</v>
      </c>
      <c r="B453" s="75"/>
      <c r="C453" s="95" t="n">
        <v>1.5</v>
      </c>
      <c r="D453" s="90" t="s">
        <v>112</v>
      </c>
      <c r="E453" s="75" t="s">
        <v>0</v>
      </c>
      <c r="F453" s="91" t="n">
        <f aca="false">SUMIF(Position!$B$3:$B$21,Trades!D453,Position!$E$3:$E$21)+SUMIF(Position!$K$3:$K$20,Trades!D453,Position!$N$3:$N$20)</f>
        <v>0.125</v>
      </c>
      <c r="G453" s="92" t="n">
        <f aca="false">(F453-C453)*B453</f>
        <v>-0</v>
      </c>
      <c r="H453" s="93" t="str">
        <f aca="false">D453&amp;E453</f>
        <v>washington </v>
      </c>
      <c r="I453" s="93" t="n">
        <f aca="false">B453*C453</f>
        <v>0</v>
      </c>
      <c r="J453" s="92" t="n">
        <f aca="false">(30-C453)*B453</f>
        <v>0</v>
      </c>
    </row>
    <row r="454" customFormat="false" ht="12.75" hidden="false" customHeight="false" outlineLevel="0" collapsed="false">
      <c r="A454" s="88" t="n">
        <v>36444</v>
      </c>
      <c r="B454" s="75"/>
      <c r="C454" s="95" t="n">
        <v>0.1</v>
      </c>
      <c r="D454" s="90" t="s">
        <v>117</v>
      </c>
      <c r="E454" s="75" t="s">
        <v>0</v>
      </c>
      <c r="F454" s="91" t="n">
        <f aca="false">SUMIF(Position!$B$3:$B$21,Trades!D454,Position!$E$3:$E$21)+SUMIF(Position!$K$3:$K$20,Trades!D454,Position!$N$3:$N$20)</f>
        <v>0</v>
      </c>
      <c r="G454" s="92" t="n">
        <f aca="false">(F454-C454)*B454</f>
        <v>-0</v>
      </c>
      <c r="H454" s="93" t="str">
        <f aca="false">D454&amp;E454</f>
        <v>arizona </v>
      </c>
      <c r="I454" s="93" t="n">
        <f aca="false">B454*C454</f>
        <v>0</v>
      </c>
      <c r="J454" s="92" t="n">
        <f aca="false">(30-C454)*B454</f>
        <v>0</v>
      </c>
    </row>
    <row r="455" customFormat="false" ht="12.75" hidden="false" customHeight="false" outlineLevel="0" collapsed="false">
      <c r="A455" s="88" t="n">
        <v>36444</v>
      </c>
      <c r="B455" s="75"/>
      <c r="C455" s="95" t="n">
        <v>0.45</v>
      </c>
      <c r="D455" s="90" t="s">
        <v>75</v>
      </c>
      <c r="E455" s="75" t="s">
        <v>0</v>
      </c>
      <c r="F455" s="91" t="n">
        <f aca="false">SUMIF(Position!$B$3:$B$21,Trades!D455,Position!$E$3:$E$21)+SUMIF(Position!$K$3:$K$20,Trades!D455,Position!$N$3:$N$20)</f>
        <v>3.25</v>
      </c>
      <c r="G455" s="92" t="n">
        <f aca="false">(F455-C455)*B455</f>
        <v>0</v>
      </c>
      <c r="H455" s="93" t="str">
        <f aca="false">D455&amp;E455</f>
        <v>bucks </v>
      </c>
      <c r="I455" s="93" t="n">
        <f aca="false">B455*C455</f>
        <v>0</v>
      </c>
      <c r="J455" s="92" t="n">
        <f aca="false">(30-C455)*B455</f>
        <v>0</v>
      </c>
    </row>
    <row r="456" customFormat="false" ht="12.75" hidden="false" customHeight="false" outlineLevel="0" collapsed="false">
      <c r="A456" s="88" t="n">
        <v>36444</v>
      </c>
      <c r="B456" s="75"/>
      <c r="C456" s="95" t="n">
        <v>2</v>
      </c>
      <c r="D456" s="90" t="s">
        <v>106</v>
      </c>
      <c r="E456" s="75" t="s">
        <v>0</v>
      </c>
      <c r="F456" s="91" t="n">
        <f aca="false">SUMIF(Position!$B$3:$B$21,Trades!D456,Position!$E$3:$E$21)+SUMIF(Position!$K$3:$K$20,Trades!D456,Position!$N$3:$N$20)</f>
        <v>0</v>
      </c>
      <c r="G456" s="92" t="n">
        <f aca="false">(F456-C456)*B456</f>
        <v>-0</v>
      </c>
      <c r="H456" s="93" t="str">
        <f aca="false">D456&amp;E456</f>
        <v>buffalo </v>
      </c>
      <c r="I456" s="93" t="n">
        <f aca="false">B456*C456</f>
        <v>0</v>
      </c>
      <c r="J456" s="92" t="n">
        <f aca="false">(30-C456)*B456</f>
        <v>0</v>
      </c>
    </row>
    <row r="457" customFormat="false" ht="12.75" hidden="false" customHeight="false" outlineLevel="0" collapsed="false">
      <c r="A457" s="88" t="n">
        <v>36444</v>
      </c>
      <c r="B457" s="75"/>
      <c r="C457" s="95" t="n">
        <v>2.75</v>
      </c>
      <c r="D457" s="90" t="s">
        <v>106</v>
      </c>
      <c r="E457" s="75" t="s">
        <v>0</v>
      </c>
      <c r="F457" s="91" t="n">
        <f aca="false">SUMIF(Position!$B$3:$B$21,Trades!D457,Position!$E$3:$E$21)+SUMIF(Position!$K$3:$K$20,Trades!D457,Position!$N$3:$N$20)</f>
        <v>0</v>
      </c>
      <c r="G457" s="92" t="n">
        <f aca="false">(F457-C457)*B457</f>
        <v>-0</v>
      </c>
      <c r="H457" s="93" t="str">
        <f aca="false">D457&amp;E457</f>
        <v>buffalo </v>
      </c>
      <c r="I457" s="93" t="n">
        <f aca="false">B457*C457</f>
        <v>0</v>
      </c>
      <c r="J457" s="92" t="n">
        <f aca="false">(30-C457)*B457</f>
        <v>0</v>
      </c>
    </row>
    <row r="458" customFormat="false" ht="12.75" hidden="false" customHeight="false" outlineLevel="0" collapsed="false">
      <c r="A458" s="88" t="n">
        <v>36444</v>
      </c>
      <c r="B458" s="75"/>
      <c r="C458" s="95" t="n">
        <v>2.65</v>
      </c>
      <c r="D458" s="90" t="s">
        <v>106</v>
      </c>
      <c r="E458" s="75" t="s">
        <v>0</v>
      </c>
      <c r="F458" s="91" t="n">
        <f aca="false">SUMIF(Position!$B$3:$B$21,Trades!D458,Position!$E$3:$E$21)+SUMIF(Position!$K$3:$K$20,Trades!D458,Position!$N$3:$N$20)</f>
        <v>0</v>
      </c>
      <c r="G458" s="92" t="n">
        <f aca="false">(F458-C458)*B458</f>
        <v>-0</v>
      </c>
      <c r="H458" s="93" t="str">
        <f aca="false">D458&amp;E458</f>
        <v>buffalo </v>
      </c>
      <c r="I458" s="93" t="n">
        <f aca="false">B458*C458</f>
        <v>0</v>
      </c>
      <c r="J458" s="92" t="n">
        <f aca="false">(30-C458)*B458</f>
        <v>0</v>
      </c>
    </row>
    <row r="459" customFormat="false" ht="12.75" hidden="false" customHeight="false" outlineLevel="0" collapsed="false">
      <c r="A459" s="88" t="n">
        <v>36444</v>
      </c>
      <c r="B459" s="75"/>
      <c r="C459" s="95" t="n">
        <v>2</v>
      </c>
      <c r="D459" s="90" t="s">
        <v>106</v>
      </c>
      <c r="E459" s="75" t="s">
        <v>0</v>
      </c>
      <c r="F459" s="91" t="n">
        <f aca="false">SUMIF(Position!$B$3:$B$21,Trades!D459,Position!$E$3:$E$21)+SUMIF(Position!$K$3:$K$20,Trades!D459,Position!$N$3:$N$20)</f>
        <v>0</v>
      </c>
      <c r="G459" s="92" t="n">
        <f aca="false">(F459-C459)*B459</f>
        <v>-0</v>
      </c>
      <c r="H459" s="93" t="str">
        <f aca="false">D459&amp;E459</f>
        <v>buffalo </v>
      </c>
      <c r="I459" s="93" t="n">
        <f aca="false">B459*C459</f>
        <v>0</v>
      </c>
      <c r="J459" s="92" t="n">
        <f aca="false">(30-C459)*B459</f>
        <v>0</v>
      </c>
    </row>
    <row r="460" customFormat="false" ht="12.75" hidden="false" customHeight="false" outlineLevel="0" collapsed="false">
      <c r="A460" s="88" t="n">
        <v>36444</v>
      </c>
      <c r="B460" s="75"/>
      <c r="C460" s="95" t="n">
        <v>0.4</v>
      </c>
      <c r="D460" s="90" t="s">
        <v>79</v>
      </c>
      <c r="E460" s="75" t="s">
        <v>0</v>
      </c>
      <c r="F460" s="91" t="n">
        <f aca="false">SUMIF(Position!$B$3:$B$21,Trades!D460,Position!$E$3:$E$21)+SUMIF(Position!$K$3:$K$20,Trades!D460,Position!$N$3:$N$20)</f>
        <v>0.2</v>
      </c>
      <c r="G460" s="92" t="n">
        <f aca="false">(F460-C460)*B460</f>
        <v>-0</v>
      </c>
      <c r="H460" s="93" t="str">
        <f aca="false">D460&amp;E460</f>
        <v>chargers </v>
      </c>
      <c r="I460" s="93" t="n">
        <f aca="false">B460*C460</f>
        <v>0</v>
      </c>
      <c r="J460" s="92" t="n">
        <f aca="false">(30-C460)*B460</f>
        <v>0</v>
      </c>
    </row>
    <row r="461" customFormat="false" ht="12.75" hidden="false" customHeight="false" outlineLevel="0" collapsed="false">
      <c r="A461" s="88" t="n">
        <v>36444</v>
      </c>
      <c r="B461" s="75"/>
      <c r="C461" s="95" t="n">
        <v>0.35</v>
      </c>
      <c r="D461" s="90" t="s">
        <v>79</v>
      </c>
      <c r="E461" s="75" t="s">
        <v>0</v>
      </c>
      <c r="F461" s="91" t="n">
        <f aca="false">SUMIF(Position!$B$3:$B$21,Trades!D461,Position!$E$3:$E$21)+SUMIF(Position!$K$3:$K$20,Trades!D461,Position!$N$3:$N$20)</f>
        <v>0.2</v>
      </c>
      <c r="G461" s="92" t="n">
        <f aca="false">(F461-C461)*B461</f>
        <v>-0</v>
      </c>
      <c r="H461" s="93" t="str">
        <f aca="false">D461&amp;E461</f>
        <v>chargers </v>
      </c>
      <c r="I461" s="93" t="n">
        <f aca="false">B461*C461</f>
        <v>0</v>
      </c>
      <c r="J461" s="92" t="n">
        <f aca="false">(30-C461)*B461</f>
        <v>0</v>
      </c>
    </row>
    <row r="462" customFormat="false" ht="12.75" hidden="false" customHeight="false" outlineLevel="0" collapsed="false">
      <c r="A462" s="88" t="n">
        <v>36444</v>
      </c>
      <c r="B462" s="75"/>
      <c r="C462" s="95" t="n">
        <v>0.35</v>
      </c>
      <c r="D462" s="90" t="s">
        <v>79</v>
      </c>
      <c r="E462" s="75" t="s">
        <v>0</v>
      </c>
      <c r="F462" s="91" t="n">
        <f aca="false">SUMIF(Position!$B$3:$B$21,Trades!D462,Position!$E$3:$E$21)+SUMIF(Position!$K$3:$K$20,Trades!D462,Position!$N$3:$N$20)</f>
        <v>0.2</v>
      </c>
      <c r="G462" s="92" t="n">
        <f aca="false">(F462-C462)*B462</f>
        <v>-0</v>
      </c>
      <c r="H462" s="93" t="str">
        <f aca="false">D462&amp;E462</f>
        <v>chargers </v>
      </c>
      <c r="I462" s="93" t="n">
        <f aca="false">B462*C462</f>
        <v>0</v>
      </c>
      <c r="J462" s="92" t="n">
        <f aca="false">(30-C462)*B462</f>
        <v>0</v>
      </c>
    </row>
    <row r="463" customFormat="false" ht="12.75" hidden="false" customHeight="false" outlineLevel="0" collapsed="false">
      <c r="A463" s="88" t="n">
        <v>36444</v>
      </c>
      <c r="B463" s="75"/>
      <c r="C463" s="95" t="n">
        <v>2</v>
      </c>
      <c r="D463" s="90" t="s">
        <v>108</v>
      </c>
      <c r="E463" s="75" t="s">
        <v>0</v>
      </c>
      <c r="F463" s="91" t="n">
        <f aca="false">SUMIF(Position!$B$3:$B$21,Trades!D463,Position!$E$3:$E$21)+SUMIF(Position!$K$3:$K$20,Trades!D463,Position!$N$3:$N$20)</f>
        <v>0</v>
      </c>
      <c r="G463" s="92" t="n">
        <f aca="false">(F463-C463)*B463</f>
        <v>-0</v>
      </c>
      <c r="H463" s="93" t="str">
        <f aca="false">D463&amp;E463</f>
        <v>dallas </v>
      </c>
      <c r="I463" s="93" t="n">
        <f aca="false">B463*C463</f>
        <v>0</v>
      </c>
      <c r="J463" s="92" t="n">
        <f aca="false">(30-C463)*B463</f>
        <v>0</v>
      </c>
    </row>
    <row r="464" customFormat="false" ht="12.75" hidden="false" customHeight="false" outlineLevel="0" collapsed="false">
      <c r="A464" s="88" t="n">
        <v>36444</v>
      </c>
      <c r="B464" s="75"/>
      <c r="C464" s="95" t="n">
        <v>0.1</v>
      </c>
      <c r="D464" s="90" t="s">
        <v>86</v>
      </c>
      <c r="E464" s="75" t="s">
        <v>0</v>
      </c>
      <c r="F464" s="91" t="n">
        <f aca="false">SUMIF(Position!$B$3:$B$21,Trades!D464,Position!$E$3:$E$21)+SUMIF(Position!$K$3:$K$20,Trades!D464,Position!$N$3:$N$20)</f>
        <v>0</v>
      </c>
      <c r="G464" s="92" t="n">
        <f aca="false">(F464-C464)*B464</f>
        <v>-0</v>
      </c>
      <c r="H464" s="93" t="str">
        <f aca="false">D464&amp;E464</f>
        <v>detroit </v>
      </c>
      <c r="I464" s="93" t="n">
        <f aca="false">B464*C464</f>
        <v>0</v>
      </c>
      <c r="J464" s="92" t="n">
        <f aca="false">(30-C464)*B464</f>
        <v>0</v>
      </c>
    </row>
    <row r="465" customFormat="false" ht="12.75" hidden="false" customHeight="false" outlineLevel="0" collapsed="false">
      <c r="A465" s="88" t="n">
        <v>36444</v>
      </c>
      <c r="B465" s="75"/>
      <c r="C465" s="95" t="n">
        <v>0.1</v>
      </c>
      <c r="D465" s="90" t="s">
        <v>73</v>
      </c>
      <c r="E465" s="75" t="s">
        <v>0</v>
      </c>
      <c r="F465" s="91" t="n">
        <f aca="false">SUMIF(Position!$B$3:$B$21,Trades!D465,Position!$E$3:$E$21)+SUMIF(Position!$K$3:$K$20,Trades!D465,Position!$N$3:$N$20)</f>
        <v>0.5</v>
      </c>
      <c r="G465" s="92" t="n">
        <f aca="false">(F465-C465)*B465</f>
        <v>0</v>
      </c>
      <c r="H465" s="93" t="str">
        <f aca="false">D465&amp;E465</f>
        <v>giants </v>
      </c>
      <c r="I465" s="93" t="n">
        <f aca="false">B465*C465</f>
        <v>0</v>
      </c>
      <c r="J465" s="92" t="n">
        <f aca="false">(30-C465)*B465</f>
        <v>0</v>
      </c>
    </row>
    <row r="466" customFormat="false" ht="12.75" hidden="false" customHeight="false" outlineLevel="0" collapsed="false">
      <c r="A466" s="88" t="n">
        <v>36444</v>
      </c>
      <c r="B466" s="75"/>
      <c r="C466" s="95" t="n">
        <v>5.5</v>
      </c>
      <c r="D466" s="90" t="s">
        <v>71</v>
      </c>
      <c r="E466" s="75" t="s">
        <v>0</v>
      </c>
      <c r="F466" s="91" t="n">
        <f aca="false">SUMIF(Position!$B$3:$B$21,Trades!D466,Position!$E$3:$E$21)+SUMIF(Position!$K$3:$K$20,Trades!D466,Position!$N$3:$N$20)</f>
        <v>0.5</v>
      </c>
      <c r="G466" s="92" t="n">
        <f aca="false">(F466-C466)*B466</f>
        <v>-0</v>
      </c>
      <c r="H466" s="93" t="str">
        <f aca="false">D466&amp;E466</f>
        <v>jacksonville </v>
      </c>
      <c r="I466" s="93" t="n">
        <f aca="false">B466*C466</f>
        <v>0</v>
      </c>
      <c r="J466" s="92" t="n">
        <f aca="false">(30-C466)*B466</f>
        <v>0</v>
      </c>
    </row>
    <row r="467" customFormat="false" ht="12.75" hidden="false" customHeight="false" outlineLevel="0" collapsed="false">
      <c r="A467" s="88" t="n">
        <v>36444</v>
      </c>
      <c r="B467" s="75"/>
      <c r="C467" s="95" t="n">
        <v>5.5</v>
      </c>
      <c r="D467" s="90" t="s">
        <v>71</v>
      </c>
      <c r="E467" s="75" t="s">
        <v>0</v>
      </c>
      <c r="F467" s="91" t="n">
        <f aca="false">SUMIF(Position!$B$3:$B$21,Trades!D467,Position!$E$3:$E$21)+SUMIF(Position!$K$3:$K$20,Trades!D467,Position!$N$3:$N$20)</f>
        <v>0.5</v>
      </c>
      <c r="G467" s="92" t="n">
        <f aca="false">(F467-C467)*B467</f>
        <v>-0</v>
      </c>
      <c r="H467" s="93" t="str">
        <f aca="false">D467&amp;E467</f>
        <v>jacksonville </v>
      </c>
      <c r="I467" s="93" t="n">
        <f aca="false">B467*C467</f>
        <v>0</v>
      </c>
      <c r="J467" s="92" t="n">
        <f aca="false">(30-C467)*B467</f>
        <v>0</v>
      </c>
    </row>
    <row r="468" customFormat="false" ht="12.75" hidden="false" customHeight="false" outlineLevel="0" collapsed="false">
      <c r="A468" s="88" t="n">
        <v>36444</v>
      </c>
      <c r="B468" s="75"/>
      <c r="C468" s="95" t="n">
        <v>4</v>
      </c>
      <c r="D468" s="90" t="s">
        <v>71</v>
      </c>
      <c r="E468" s="75" t="s">
        <v>0</v>
      </c>
      <c r="F468" s="91" t="n">
        <f aca="false">SUMIF(Position!$B$3:$B$21,Trades!D468,Position!$E$3:$E$21)+SUMIF(Position!$K$3:$K$20,Trades!D468,Position!$N$3:$N$20)</f>
        <v>0.5</v>
      </c>
      <c r="G468" s="92" t="n">
        <f aca="false">(F468-C468)*B468</f>
        <v>-0</v>
      </c>
      <c r="H468" s="93" t="str">
        <f aca="false">D468&amp;E468</f>
        <v>jacksonville </v>
      </c>
      <c r="I468" s="93" t="n">
        <f aca="false">B468*C468</f>
        <v>0</v>
      </c>
      <c r="J468" s="92" t="n">
        <f aca="false">(30-C468)*B468</f>
        <v>0</v>
      </c>
    </row>
    <row r="469" customFormat="false" ht="12.75" hidden="false" customHeight="false" outlineLevel="0" collapsed="false">
      <c r="A469" s="88" t="n">
        <v>36444</v>
      </c>
      <c r="B469" s="75"/>
      <c r="C469" s="95" t="n">
        <v>4.75</v>
      </c>
      <c r="D469" s="90" t="s">
        <v>71</v>
      </c>
      <c r="E469" s="75" t="s">
        <v>0</v>
      </c>
      <c r="F469" s="91" t="n">
        <f aca="false">SUMIF(Position!$B$3:$B$21,Trades!D469,Position!$E$3:$E$21)+SUMIF(Position!$K$3:$K$20,Trades!D469,Position!$N$3:$N$20)</f>
        <v>0.5</v>
      </c>
      <c r="G469" s="92" t="n">
        <f aca="false">(F469-C469)*B469</f>
        <v>-0</v>
      </c>
      <c r="H469" s="93" t="str">
        <f aca="false">D469&amp;E469</f>
        <v>jacksonville </v>
      </c>
      <c r="I469" s="93" t="n">
        <f aca="false">B469*C469</f>
        <v>0</v>
      </c>
      <c r="J469" s="92" t="n">
        <f aca="false">(30-C469)*B469</f>
        <v>0</v>
      </c>
    </row>
    <row r="470" customFormat="false" ht="12.75" hidden="false" customHeight="false" outlineLevel="0" collapsed="false">
      <c r="A470" s="88" t="n">
        <v>36444</v>
      </c>
      <c r="B470" s="75"/>
      <c r="C470" s="95" t="n">
        <v>2.25</v>
      </c>
      <c r="D470" s="90" t="s">
        <v>103</v>
      </c>
      <c r="E470" s="75" t="s">
        <v>0</v>
      </c>
      <c r="F470" s="91" t="n">
        <f aca="false">SUMIF(Position!$B$3:$B$21,Trades!D470,Position!$E$3:$E$21)+SUMIF(Position!$K$3:$K$20,Trades!D470,Position!$N$3:$N$20)</f>
        <v>1</v>
      </c>
      <c r="G470" s="92" t="n">
        <f aca="false">(F470-C470)*B470</f>
        <v>-0</v>
      </c>
      <c r="H470" s="93" t="str">
        <f aca="false">D470&amp;E470</f>
        <v>miami </v>
      </c>
      <c r="I470" s="93" t="n">
        <f aca="false">B470*C470</f>
        <v>0</v>
      </c>
      <c r="J470" s="92" t="n">
        <f aca="false">(30-C470)*B470</f>
        <v>0</v>
      </c>
    </row>
    <row r="471" customFormat="false" ht="12.75" hidden="false" customHeight="false" outlineLevel="0" collapsed="false">
      <c r="A471" s="88" t="n">
        <v>36444</v>
      </c>
      <c r="B471" s="75"/>
      <c r="C471" s="95" t="n">
        <v>2.5</v>
      </c>
      <c r="D471" s="90" t="s">
        <v>103</v>
      </c>
      <c r="E471" s="75" t="s">
        <v>0</v>
      </c>
      <c r="F471" s="91" t="n">
        <f aca="false">SUMIF(Position!$B$3:$B$21,Trades!D471,Position!$E$3:$E$21)+SUMIF(Position!$K$3:$K$20,Trades!D471,Position!$N$3:$N$20)</f>
        <v>1</v>
      </c>
      <c r="G471" s="92" t="n">
        <f aca="false">(F471-C471)*B471</f>
        <v>-0</v>
      </c>
      <c r="H471" s="93" t="str">
        <f aca="false">D471&amp;E471</f>
        <v>miami </v>
      </c>
      <c r="I471" s="93" t="n">
        <f aca="false">B471*C471</f>
        <v>0</v>
      </c>
      <c r="J471" s="92" t="n">
        <f aca="false">(30-C471)*B471</f>
        <v>0</v>
      </c>
    </row>
    <row r="472" customFormat="false" ht="12.75" hidden="false" customHeight="false" outlineLevel="0" collapsed="false">
      <c r="A472" s="88" t="n">
        <v>36444</v>
      </c>
      <c r="B472" s="75"/>
      <c r="C472" s="95" t="n">
        <v>2.5</v>
      </c>
      <c r="D472" s="90" t="s">
        <v>103</v>
      </c>
      <c r="E472" s="75" t="s">
        <v>0</v>
      </c>
      <c r="F472" s="91" t="n">
        <f aca="false">SUMIF(Position!$B$3:$B$21,Trades!D472,Position!$E$3:$E$21)+SUMIF(Position!$K$3:$K$20,Trades!D472,Position!$N$3:$N$20)</f>
        <v>1</v>
      </c>
      <c r="G472" s="92" t="n">
        <f aca="false">(F472-C472)*B472</f>
        <v>-0</v>
      </c>
      <c r="H472" s="93" t="str">
        <f aca="false">D472&amp;E472</f>
        <v>miami </v>
      </c>
      <c r="I472" s="93" t="n">
        <f aca="false">B472*C472</f>
        <v>0</v>
      </c>
      <c r="J472" s="92" t="n">
        <f aca="false">(30-C472)*B472</f>
        <v>0</v>
      </c>
    </row>
    <row r="473" customFormat="false" ht="12.75" hidden="false" customHeight="false" outlineLevel="0" collapsed="false">
      <c r="A473" s="88" t="n">
        <v>36444</v>
      </c>
      <c r="B473" s="75"/>
      <c r="C473" s="95" t="n">
        <v>2</v>
      </c>
      <c r="D473" s="90" t="s">
        <v>103</v>
      </c>
      <c r="E473" s="75" t="s">
        <v>0</v>
      </c>
      <c r="F473" s="91" t="n">
        <f aca="false">SUMIF(Position!$B$3:$B$21,Trades!D473,Position!$E$3:$E$21)+SUMIF(Position!$K$3:$K$20,Trades!D473,Position!$N$3:$N$20)</f>
        <v>1</v>
      </c>
      <c r="G473" s="92" t="n">
        <f aca="false">(F473-C473)*B473</f>
        <v>-0</v>
      </c>
      <c r="H473" s="93" t="str">
        <f aca="false">D473&amp;E473</f>
        <v>miami </v>
      </c>
      <c r="I473" s="93" t="n">
        <f aca="false">B473*C473</f>
        <v>0</v>
      </c>
      <c r="J473" s="92" t="n">
        <f aca="false">(30-C473)*B473</f>
        <v>0</v>
      </c>
    </row>
    <row r="474" customFormat="false" ht="12.75" hidden="false" customHeight="false" outlineLevel="0" collapsed="false">
      <c r="A474" s="88" t="n">
        <v>36444</v>
      </c>
      <c r="B474" s="75"/>
      <c r="C474" s="95" t="n">
        <v>2.5</v>
      </c>
      <c r="D474" s="90" t="s">
        <v>103</v>
      </c>
      <c r="E474" s="75" t="s">
        <v>0</v>
      </c>
      <c r="F474" s="91" t="n">
        <f aca="false">SUMIF(Position!$B$3:$B$21,Trades!D474,Position!$E$3:$E$21)+SUMIF(Position!$K$3:$K$20,Trades!D474,Position!$N$3:$N$20)</f>
        <v>1</v>
      </c>
      <c r="G474" s="92" t="n">
        <f aca="false">(F474-C474)*B474</f>
        <v>-0</v>
      </c>
      <c r="H474" s="93" t="str">
        <f aca="false">D474&amp;E474</f>
        <v>miami </v>
      </c>
      <c r="I474" s="93" t="n">
        <f aca="false">B474*C474</f>
        <v>0</v>
      </c>
      <c r="J474" s="92" t="n">
        <f aca="false">(30-C474)*B474</f>
        <v>0</v>
      </c>
    </row>
    <row r="475" customFormat="false" ht="12.75" hidden="false" customHeight="false" outlineLevel="0" collapsed="false">
      <c r="A475" s="88" t="n">
        <v>36444</v>
      </c>
      <c r="B475" s="75"/>
      <c r="C475" s="95" t="n">
        <v>2.75</v>
      </c>
      <c r="D475" s="90" t="s">
        <v>80</v>
      </c>
      <c r="E475" s="75" t="s">
        <v>0</v>
      </c>
      <c r="F475" s="91" t="n">
        <f aca="false">SUMIF(Position!$B$3:$B$21,Trades!D475,Position!$E$3:$E$21)+SUMIF(Position!$K$3:$K$20,Trades!D475,Position!$N$3:$N$20)</f>
        <v>0.7</v>
      </c>
      <c r="G475" s="92" t="n">
        <f aca="false">(F475-C475)*B475</f>
        <v>-0</v>
      </c>
      <c r="H475" s="93" t="str">
        <f aca="false">D475&amp;E475</f>
        <v>minnesota </v>
      </c>
      <c r="I475" s="93" t="n">
        <f aca="false">B475*C475</f>
        <v>0</v>
      </c>
      <c r="J475" s="92" t="n">
        <f aca="false">(30-C475)*B475</f>
        <v>0</v>
      </c>
    </row>
    <row r="476" customFormat="false" ht="12.75" hidden="false" customHeight="false" outlineLevel="0" collapsed="false">
      <c r="A476" s="88" t="n">
        <v>36444</v>
      </c>
      <c r="B476" s="75"/>
      <c r="C476" s="95" t="n">
        <v>0.25</v>
      </c>
      <c r="D476" s="90" t="s">
        <v>87</v>
      </c>
      <c r="E476" s="75" t="s">
        <v>0</v>
      </c>
      <c r="F476" s="91" t="n">
        <f aca="false">SUMIF(Position!$B$3:$B$21,Trades!D476,Position!$E$3:$E$21)+SUMIF(Position!$K$3:$K$20,Trades!D476,Position!$N$3:$N$20)</f>
        <v>3.25</v>
      </c>
      <c r="G476" s="92" t="n">
        <f aca="false">(F476-C476)*B476</f>
        <v>0</v>
      </c>
      <c r="H476" s="93" t="str">
        <f aca="false">D476&amp;E476</f>
        <v>oakland </v>
      </c>
      <c r="I476" s="93" t="n">
        <f aca="false">B476*C476</f>
        <v>0</v>
      </c>
      <c r="J476" s="92" t="n">
        <f aca="false">(30-C476)*B476</f>
        <v>0</v>
      </c>
    </row>
    <row r="477" customFormat="false" ht="12.75" hidden="false" customHeight="false" outlineLevel="0" collapsed="false">
      <c r="A477" s="88" t="n">
        <v>36444</v>
      </c>
      <c r="B477" s="75"/>
      <c r="C477" s="95" t="n">
        <v>4.75</v>
      </c>
      <c r="D477" s="90" t="s">
        <v>109</v>
      </c>
      <c r="E477" s="75" t="s">
        <v>0</v>
      </c>
      <c r="F477" s="91" t="n">
        <f aca="false">SUMIF(Position!$B$3:$B$21,Trades!D477,Position!$E$3:$E$21)+SUMIF(Position!$K$3:$K$20,Trades!D477,Position!$N$3:$N$20)</f>
        <v>1.125</v>
      </c>
      <c r="G477" s="92" t="n">
        <f aca="false">(F477-C477)*B477</f>
        <v>-0</v>
      </c>
      <c r="H477" s="93" t="str">
        <f aca="false">D477&amp;E477</f>
        <v>packers </v>
      </c>
      <c r="I477" s="93" t="n">
        <f aca="false">B477*C477</f>
        <v>0</v>
      </c>
      <c r="J477" s="92" t="n">
        <f aca="false">(30-C477)*B477</f>
        <v>0</v>
      </c>
    </row>
    <row r="478" customFormat="false" ht="12.75" hidden="false" customHeight="false" outlineLevel="0" collapsed="false">
      <c r="A478" s="88" t="n">
        <v>36444</v>
      </c>
      <c r="B478" s="75"/>
      <c r="C478" s="95" t="n">
        <v>5</v>
      </c>
      <c r="D478" s="90" t="s">
        <v>109</v>
      </c>
      <c r="E478" s="75" t="s">
        <v>0</v>
      </c>
      <c r="F478" s="91" t="n">
        <f aca="false">SUMIF(Position!$B$3:$B$21,Trades!D478,Position!$E$3:$E$21)+SUMIF(Position!$K$3:$K$20,Trades!D478,Position!$N$3:$N$20)</f>
        <v>1.125</v>
      </c>
      <c r="G478" s="92" t="n">
        <f aca="false">(F478-C478)*B478</f>
        <v>-0</v>
      </c>
      <c r="H478" s="93" t="str">
        <f aca="false">D478&amp;E478</f>
        <v>packers </v>
      </c>
      <c r="I478" s="93" t="n">
        <f aca="false">B478*C478</f>
        <v>0</v>
      </c>
      <c r="J478" s="92" t="n">
        <f aca="false">(30-C478)*B478</f>
        <v>0</v>
      </c>
    </row>
    <row r="479" customFormat="false" ht="12.75" hidden="false" customHeight="false" outlineLevel="0" collapsed="false">
      <c r="A479" s="88" t="n">
        <v>36444</v>
      </c>
      <c r="B479" s="75"/>
      <c r="C479" s="95" t="n">
        <v>4.75</v>
      </c>
      <c r="D479" s="90" t="s">
        <v>109</v>
      </c>
      <c r="E479" s="75" t="s">
        <v>0</v>
      </c>
      <c r="F479" s="91" t="n">
        <f aca="false">SUMIF(Position!$B$3:$B$21,Trades!D479,Position!$E$3:$E$21)+SUMIF(Position!$K$3:$K$20,Trades!D479,Position!$N$3:$N$20)</f>
        <v>1.125</v>
      </c>
      <c r="G479" s="92" t="n">
        <f aca="false">(F479-C479)*B479</f>
        <v>-0</v>
      </c>
      <c r="H479" s="93" t="str">
        <f aca="false">D479&amp;E479</f>
        <v>packers </v>
      </c>
      <c r="I479" s="93" t="n">
        <f aca="false">B479*C479</f>
        <v>0</v>
      </c>
      <c r="J479" s="92" t="n">
        <f aca="false">(30-C479)*B479</f>
        <v>0</v>
      </c>
    </row>
    <row r="480" customFormat="false" ht="12.75" hidden="false" customHeight="false" outlineLevel="0" collapsed="false">
      <c r="A480" s="88" t="n">
        <v>36444</v>
      </c>
      <c r="B480" s="75"/>
      <c r="C480" s="95" t="n">
        <v>4.5</v>
      </c>
      <c r="D480" s="90" t="s">
        <v>109</v>
      </c>
      <c r="E480" s="75" t="s">
        <v>0</v>
      </c>
      <c r="F480" s="91" t="n">
        <f aca="false">SUMIF(Position!$B$3:$B$21,Trades!D480,Position!$E$3:$E$21)+SUMIF(Position!$K$3:$K$20,Trades!D480,Position!$N$3:$N$20)</f>
        <v>1.125</v>
      </c>
      <c r="G480" s="92" t="n">
        <f aca="false">(F480-C480)*B480</f>
        <v>-0</v>
      </c>
      <c r="H480" s="93" t="str">
        <f aca="false">D480&amp;E480</f>
        <v>packers </v>
      </c>
      <c r="I480" s="93" t="n">
        <f aca="false">B480*C480</f>
        <v>0</v>
      </c>
      <c r="J480" s="92" t="n">
        <f aca="false">(30-C480)*B480</f>
        <v>0</v>
      </c>
    </row>
    <row r="481" customFormat="false" ht="12.75" hidden="false" customHeight="false" outlineLevel="0" collapsed="false">
      <c r="A481" s="88" t="n">
        <v>36444</v>
      </c>
      <c r="B481" s="75"/>
      <c r="C481" s="95" t="n">
        <v>0.8</v>
      </c>
      <c r="D481" s="90" t="s">
        <v>111</v>
      </c>
      <c r="E481" s="75" t="s">
        <v>0</v>
      </c>
      <c r="F481" s="91" t="n">
        <f aca="false">SUMIF(Position!$B$3:$B$21,Trades!D481,Position!$E$3:$E$21)+SUMIF(Position!$K$3:$K$20,Trades!D481,Position!$N$3:$N$20)</f>
        <v>0</v>
      </c>
      <c r="G481" s="92" t="n">
        <f aca="false">(F481-C481)*B481</f>
        <v>-0</v>
      </c>
      <c r="H481" s="93" t="str">
        <f aca="false">D481&amp;E481</f>
        <v>pats </v>
      </c>
      <c r="I481" s="93" t="n">
        <f aca="false">B481*C481</f>
        <v>0</v>
      </c>
      <c r="J481" s="92" t="n">
        <f aca="false">(30-C481)*B481</f>
        <v>0</v>
      </c>
    </row>
    <row r="482" customFormat="false" ht="12.75" hidden="false" customHeight="false" outlineLevel="0" collapsed="false">
      <c r="A482" s="88" t="n">
        <v>36444</v>
      </c>
      <c r="B482" s="75"/>
      <c r="C482" s="95" t="n">
        <v>1</v>
      </c>
      <c r="D482" s="90" t="s">
        <v>111</v>
      </c>
      <c r="E482" s="75" t="s">
        <v>0</v>
      </c>
      <c r="F482" s="91" t="n">
        <f aca="false">SUMIF(Position!$B$3:$B$21,Trades!D482,Position!$E$3:$E$21)+SUMIF(Position!$K$3:$K$20,Trades!D482,Position!$N$3:$N$20)</f>
        <v>0</v>
      </c>
      <c r="G482" s="92" t="n">
        <f aca="false">(F482-C482)*B482</f>
        <v>-0</v>
      </c>
      <c r="H482" s="93" t="str">
        <f aca="false">D482&amp;E482</f>
        <v>pats </v>
      </c>
      <c r="I482" s="93" t="n">
        <f aca="false">B482*C482</f>
        <v>0</v>
      </c>
      <c r="J482" s="92" t="n">
        <f aca="false">(30-C482)*B482</f>
        <v>0</v>
      </c>
    </row>
    <row r="483" customFormat="false" ht="12.75" hidden="false" customHeight="false" outlineLevel="0" collapsed="false">
      <c r="A483" s="88" t="n">
        <v>36444</v>
      </c>
      <c r="B483" s="75"/>
      <c r="C483" s="95" t="n">
        <v>1</v>
      </c>
      <c r="D483" s="90" t="s">
        <v>111</v>
      </c>
      <c r="E483" s="75" t="s">
        <v>0</v>
      </c>
      <c r="F483" s="91" t="n">
        <f aca="false">SUMIF(Position!$B$3:$B$21,Trades!D483,Position!$E$3:$E$21)+SUMIF(Position!$K$3:$K$20,Trades!D483,Position!$N$3:$N$20)</f>
        <v>0</v>
      </c>
      <c r="G483" s="92" t="n">
        <f aca="false">(F483-C483)*B483</f>
        <v>-0</v>
      </c>
      <c r="H483" s="93" t="str">
        <f aca="false">D483&amp;E483</f>
        <v>pats </v>
      </c>
      <c r="I483" s="93" t="n">
        <f aca="false">B483*C483</f>
        <v>0</v>
      </c>
      <c r="J483" s="92" t="n">
        <f aca="false">(30-C483)*B483</f>
        <v>0</v>
      </c>
    </row>
    <row r="484" customFormat="false" ht="12.75" hidden="false" customHeight="false" outlineLevel="0" collapsed="false">
      <c r="A484" s="88" t="n">
        <v>36444</v>
      </c>
      <c r="B484" s="75"/>
      <c r="C484" s="95" t="n">
        <v>0.85</v>
      </c>
      <c r="D484" s="90" t="s">
        <v>111</v>
      </c>
      <c r="E484" s="75" t="s">
        <v>0</v>
      </c>
      <c r="F484" s="91" t="n">
        <f aca="false">SUMIF(Position!$B$3:$B$21,Trades!D484,Position!$E$3:$E$21)+SUMIF(Position!$K$3:$K$20,Trades!D484,Position!$N$3:$N$20)</f>
        <v>0</v>
      </c>
      <c r="G484" s="92" t="n">
        <f aca="false">(F484-C484)*B484</f>
        <v>-0</v>
      </c>
      <c r="H484" s="93" t="str">
        <f aca="false">D484&amp;E484</f>
        <v>pats </v>
      </c>
      <c r="I484" s="93" t="n">
        <f aca="false">B484*C484</f>
        <v>0</v>
      </c>
      <c r="J484" s="92" t="n">
        <f aca="false">(30-C484)*B484</f>
        <v>0</v>
      </c>
    </row>
    <row r="485" customFormat="false" ht="12.75" hidden="false" customHeight="false" outlineLevel="0" collapsed="false">
      <c r="A485" s="88" t="n">
        <v>36444</v>
      </c>
      <c r="B485" s="75"/>
      <c r="C485" s="95" t="n">
        <v>2.25</v>
      </c>
      <c r="D485" s="90" t="s">
        <v>69</v>
      </c>
      <c r="E485" s="75" t="s">
        <v>0</v>
      </c>
      <c r="F485" s="91" t="n">
        <f aca="false">SUMIF(Position!$B$3:$B$21,Trades!D485,Position!$E$3:$E$21)+SUMIF(Position!$K$3:$K$20,Trades!D485,Position!$N$3:$N$20)</f>
        <v>4.75</v>
      </c>
      <c r="G485" s="92" t="n">
        <f aca="false">(F485-C485)*B485</f>
        <v>0</v>
      </c>
      <c r="H485" s="93" t="str">
        <f aca="false">D485&amp;E485</f>
        <v>rams </v>
      </c>
      <c r="I485" s="93" t="n">
        <f aca="false">B485*C485</f>
        <v>0</v>
      </c>
      <c r="J485" s="92" t="n">
        <f aca="false">(30-C485)*B485</f>
        <v>0</v>
      </c>
    </row>
    <row r="486" customFormat="false" ht="12.75" hidden="false" customHeight="false" outlineLevel="0" collapsed="false">
      <c r="A486" s="88" t="n">
        <v>36444</v>
      </c>
      <c r="B486" s="75"/>
      <c r="C486" s="95" t="n">
        <v>2.25</v>
      </c>
      <c r="D486" s="90" t="s">
        <v>69</v>
      </c>
      <c r="E486" s="75" t="s">
        <v>0</v>
      </c>
      <c r="F486" s="91" t="n">
        <f aca="false">SUMIF(Position!$B$3:$B$21,Trades!D486,Position!$E$3:$E$21)+SUMIF(Position!$K$3:$K$20,Trades!D486,Position!$N$3:$N$20)</f>
        <v>4.75</v>
      </c>
      <c r="G486" s="92" t="n">
        <f aca="false">(F486-C486)*B486</f>
        <v>0</v>
      </c>
      <c r="H486" s="93" t="str">
        <f aca="false">D486&amp;E486</f>
        <v>rams </v>
      </c>
      <c r="I486" s="93" t="n">
        <f aca="false">B486*C486</f>
        <v>0</v>
      </c>
      <c r="J486" s="92" t="n">
        <f aca="false">(30-C486)*B486</f>
        <v>0</v>
      </c>
    </row>
    <row r="487" customFormat="false" ht="12.75" hidden="false" customHeight="false" outlineLevel="0" collapsed="false">
      <c r="A487" s="88" t="n">
        <v>36444</v>
      </c>
      <c r="B487" s="75"/>
      <c r="C487" s="95" t="n">
        <v>0.05</v>
      </c>
      <c r="D487" s="90" t="s">
        <v>90</v>
      </c>
      <c r="E487" s="75" t="s">
        <v>0</v>
      </c>
      <c r="F487" s="91" t="n">
        <f aca="false">SUMIF(Position!$B$3:$B$21,Trades!D487,Position!$E$3:$E$21)+SUMIF(Position!$K$3:$K$20,Trades!D487,Position!$N$3:$N$20)</f>
        <v>2</v>
      </c>
      <c r="G487" s="92" t="n">
        <f aca="false">(F487-C487)*B487</f>
        <v>0</v>
      </c>
      <c r="H487" s="93" t="str">
        <f aca="false">D487&amp;E487</f>
        <v>saints </v>
      </c>
      <c r="I487" s="93" t="n">
        <f aca="false">B487*C487</f>
        <v>0</v>
      </c>
      <c r="J487" s="92" t="n">
        <f aca="false">(30-C487)*B487</f>
        <v>0</v>
      </c>
    </row>
    <row r="488" customFormat="false" ht="12.75" hidden="false" customHeight="false" outlineLevel="0" collapsed="false">
      <c r="A488" s="88" t="n">
        <v>36444</v>
      </c>
      <c r="B488" s="75"/>
      <c r="C488" s="95" t="n">
        <v>0.65</v>
      </c>
      <c r="D488" s="90" t="s">
        <v>77</v>
      </c>
      <c r="E488" s="75" t="s">
        <v>0</v>
      </c>
      <c r="F488" s="91" t="n">
        <f aca="false">SUMIF(Position!$B$3:$B$21,Trades!D488,Position!$E$3:$E$21)+SUMIF(Position!$K$3:$K$20,Trades!D488,Position!$N$3:$N$20)</f>
        <v>0</v>
      </c>
      <c r="G488" s="92" t="n">
        <f aca="false">(F488-C488)*B488</f>
        <v>-0</v>
      </c>
      <c r="H488" s="93" t="str">
        <f aca="false">D488&amp;E488</f>
        <v>seattle </v>
      </c>
      <c r="I488" s="93" t="n">
        <f aca="false">B488*C488</f>
        <v>0</v>
      </c>
      <c r="J488" s="92" t="n">
        <f aca="false">(30-C488)*B488</f>
        <v>0</v>
      </c>
    </row>
    <row r="489" customFormat="false" ht="12.75" hidden="false" customHeight="false" outlineLevel="0" collapsed="false">
      <c r="A489" s="88" t="n">
        <v>36444</v>
      </c>
      <c r="B489" s="75"/>
      <c r="C489" s="95" t="n">
        <v>0.85</v>
      </c>
      <c r="D489" s="90" t="s">
        <v>77</v>
      </c>
      <c r="E489" s="75" t="s">
        <v>0</v>
      </c>
      <c r="F489" s="91" t="n">
        <f aca="false">SUMIF(Position!$B$3:$B$21,Trades!D489,Position!$E$3:$E$21)+SUMIF(Position!$K$3:$K$20,Trades!D489,Position!$N$3:$N$20)</f>
        <v>0</v>
      </c>
      <c r="G489" s="92" t="n">
        <f aca="false">(F489-C489)*B489</f>
        <v>-0</v>
      </c>
      <c r="H489" s="93" t="str">
        <f aca="false">D489&amp;E489</f>
        <v>seattle </v>
      </c>
      <c r="I489" s="93" t="n">
        <f aca="false">B489*C489</f>
        <v>0</v>
      </c>
      <c r="J489" s="92" t="n">
        <f aca="false">(30-C489)*B489</f>
        <v>0</v>
      </c>
    </row>
    <row r="490" customFormat="false" ht="12.75" hidden="false" customHeight="false" outlineLevel="0" collapsed="false">
      <c r="A490" s="88" t="n">
        <v>36444</v>
      </c>
      <c r="B490" s="75"/>
      <c r="C490" s="95" t="n">
        <v>0.85</v>
      </c>
      <c r="D490" s="90" t="s">
        <v>77</v>
      </c>
      <c r="E490" s="75" t="s">
        <v>0</v>
      </c>
      <c r="F490" s="91" t="n">
        <f aca="false">SUMIF(Position!$B$3:$B$21,Trades!D490,Position!$E$3:$E$21)+SUMIF(Position!$K$3:$K$20,Trades!D490,Position!$N$3:$N$20)</f>
        <v>0</v>
      </c>
      <c r="G490" s="92" t="n">
        <f aca="false">(F490-C490)*B490</f>
        <v>-0</v>
      </c>
      <c r="H490" s="93" t="str">
        <f aca="false">D490&amp;E490</f>
        <v>seattle </v>
      </c>
      <c r="I490" s="93" t="n">
        <f aca="false">B490*C490</f>
        <v>0</v>
      </c>
      <c r="J490" s="92" t="n">
        <f aca="false">(30-C490)*B490</f>
        <v>0</v>
      </c>
    </row>
    <row r="491" customFormat="false" ht="12.75" hidden="false" customHeight="false" outlineLevel="0" collapsed="false">
      <c r="A491" s="88" t="n">
        <v>36444</v>
      </c>
      <c r="B491" s="75"/>
      <c r="C491" s="95" t="n">
        <v>1.6</v>
      </c>
      <c r="D491" s="90" t="s">
        <v>82</v>
      </c>
      <c r="E491" s="75" t="s">
        <v>0</v>
      </c>
      <c r="F491" s="91" t="n">
        <f aca="false">SUMIF(Position!$B$3:$B$21,Trades!D491,Position!$E$3:$E$21)+SUMIF(Position!$K$3:$K$20,Trades!D491,Position!$N$3:$N$20)</f>
        <v>1.625</v>
      </c>
      <c r="G491" s="92" t="n">
        <f aca="false">(F491-C491)*B491</f>
        <v>0</v>
      </c>
      <c r="H491" s="93" t="str">
        <f aca="false">D491&amp;E491</f>
        <v>tennessee </v>
      </c>
      <c r="I491" s="93" t="n">
        <f aca="false">B491*C491</f>
        <v>0</v>
      </c>
      <c r="J491" s="92" t="n">
        <f aca="false">(30-C491)*B491</f>
        <v>0</v>
      </c>
    </row>
    <row r="492" customFormat="false" ht="12.75" hidden="false" customHeight="false" outlineLevel="0" collapsed="false">
      <c r="A492" s="88" t="n">
        <v>36444</v>
      </c>
      <c r="B492" s="75"/>
      <c r="C492" s="95" t="n">
        <v>1.75</v>
      </c>
      <c r="D492" s="90" t="s">
        <v>112</v>
      </c>
      <c r="E492" s="75" t="s">
        <v>0</v>
      </c>
      <c r="F492" s="91" t="n">
        <f aca="false">SUMIF(Position!$B$3:$B$21,Trades!D492,Position!$E$3:$E$21)+SUMIF(Position!$K$3:$K$20,Trades!D492,Position!$N$3:$N$20)</f>
        <v>0.125</v>
      </c>
      <c r="G492" s="92" t="n">
        <f aca="false">(F492-C492)*B492</f>
        <v>-0</v>
      </c>
      <c r="H492" s="93" t="str">
        <f aca="false">D492&amp;E492</f>
        <v>washington </v>
      </c>
      <c r="I492" s="93" t="n">
        <f aca="false">B492*C492</f>
        <v>0</v>
      </c>
      <c r="J492" s="92" t="n">
        <f aca="false">(30-C492)*B492</f>
        <v>0</v>
      </c>
    </row>
    <row r="493" customFormat="false" ht="12.75" hidden="false" customHeight="false" outlineLevel="0" collapsed="false">
      <c r="A493" s="88" t="n">
        <v>36445</v>
      </c>
      <c r="B493" s="75"/>
      <c r="C493" s="95" t="n">
        <v>0.5</v>
      </c>
      <c r="D493" s="90" t="s">
        <v>79</v>
      </c>
      <c r="E493" s="75" t="s">
        <v>0</v>
      </c>
      <c r="F493" s="91" t="n">
        <f aca="false">SUMIF(Position!$B$3:$B$21,Trades!D493,Position!$E$3:$E$21)+SUMIF(Position!$K$3:$K$20,Trades!D493,Position!$N$3:$N$20)</f>
        <v>0.2</v>
      </c>
      <c r="G493" s="92" t="n">
        <f aca="false">(F493-C493)*B493</f>
        <v>-0</v>
      </c>
      <c r="H493" s="93" t="str">
        <f aca="false">D493&amp;E493</f>
        <v>chargers </v>
      </c>
      <c r="I493" s="93" t="n">
        <f aca="false">B493*C493</f>
        <v>0</v>
      </c>
      <c r="J493" s="92" t="n">
        <f aca="false">(30-C493)*B493</f>
        <v>0</v>
      </c>
    </row>
    <row r="494" customFormat="false" ht="12.75" hidden="false" customHeight="false" outlineLevel="0" collapsed="false">
      <c r="A494" s="88" t="n">
        <v>36445</v>
      </c>
      <c r="B494" s="75"/>
      <c r="C494" s="95" t="n">
        <v>1.9</v>
      </c>
      <c r="D494" s="90" t="s">
        <v>108</v>
      </c>
      <c r="E494" s="75" t="s">
        <v>0</v>
      </c>
      <c r="F494" s="91" t="n">
        <f aca="false">SUMIF(Position!$B$3:$B$21,Trades!D494,Position!$E$3:$E$21)+SUMIF(Position!$K$3:$K$20,Trades!D494,Position!$N$3:$N$20)</f>
        <v>0</v>
      </c>
      <c r="G494" s="92" t="n">
        <f aca="false">(F494-C494)*B494</f>
        <v>-0</v>
      </c>
      <c r="H494" s="93" t="str">
        <f aca="false">D494&amp;E494</f>
        <v>dallas </v>
      </c>
      <c r="I494" s="93" t="n">
        <f aca="false">B494*C494</f>
        <v>0</v>
      </c>
      <c r="J494" s="92" t="n">
        <f aca="false">(30-C494)*B494</f>
        <v>0</v>
      </c>
    </row>
    <row r="495" customFormat="false" ht="12.75" hidden="false" customHeight="false" outlineLevel="0" collapsed="false">
      <c r="A495" s="88" t="n">
        <v>36445</v>
      </c>
      <c r="B495" s="75"/>
      <c r="C495" s="95" t="n">
        <v>2</v>
      </c>
      <c r="D495" s="90" t="s">
        <v>108</v>
      </c>
      <c r="E495" s="75" t="s">
        <v>0</v>
      </c>
      <c r="F495" s="91" t="n">
        <f aca="false">SUMIF(Position!$B$3:$B$21,Trades!D495,Position!$E$3:$E$21)+SUMIF(Position!$K$3:$K$20,Trades!D495,Position!$N$3:$N$20)</f>
        <v>0</v>
      </c>
      <c r="G495" s="92" t="n">
        <f aca="false">(F495-C495)*B495</f>
        <v>-0</v>
      </c>
      <c r="H495" s="93" t="str">
        <f aca="false">D495&amp;E495</f>
        <v>dallas </v>
      </c>
      <c r="I495" s="93" t="n">
        <f aca="false">B495*C495</f>
        <v>0</v>
      </c>
      <c r="J495" s="92" t="n">
        <f aca="false">(30-C495)*B495</f>
        <v>0</v>
      </c>
    </row>
    <row r="496" customFormat="false" ht="12.75" hidden="false" customHeight="false" outlineLevel="0" collapsed="false">
      <c r="A496" s="88" t="n">
        <v>36445</v>
      </c>
      <c r="B496" s="75"/>
      <c r="C496" s="95" t="n">
        <v>5.5</v>
      </c>
      <c r="D496" s="90" t="s">
        <v>71</v>
      </c>
      <c r="E496" s="75" t="s">
        <v>0</v>
      </c>
      <c r="F496" s="91" t="n">
        <f aca="false">SUMIF(Position!$B$3:$B$21,Trades!D496,Position!$E$3:$E$21)+SUMIF(Position!$K$3:$K$20,Trades!D496,Position!$N$3:$N$20)</f>
        <v>0.5</v>
      </c>
      <c r="G496" s="92" t="n">
        <f aca="false">(F496-C496)*B496</f>
        <v>-0</v>
      </c>
      <c r="H496" s="93" t="str">
        <f aca="false">D496&amp;E496</f>
        <v>jacksonville </v>
      </c>
      <c r="I496" s="93" t="n">
        <f aca="false">B496*C496</f>
        <v>0</v>
      </c>
      <c r="J496" s="92" t="n">
        <f aca="false">(30-C496)*B496</f>
        <v>0</v>
      </c>
    </row>
    <row r="497" customFormat="false" ht="12.75" hidden="false" customHeight="false" outlineLevel="0" collapsed="false">
      <c r="A497" s="88" t="n">
        <v>36445</v>
      </c>
      <c r="B497" s="75"/>
      <c r="C497" s="95" t="n">
        <v>5.5</v>
      </c>
      <c r="D497" s="90" t="s">
        <v>71</v>
      </c>
      <c r="E497" s="75" t="s">
        <v>0</v>
      </c>
      <c r="F497" s="91" t="n">
        <f aca="false">SUMIF(Position!$B$3:$B$21,Trades!D497,Position!$E$3:$E$21)+SUMIF(Position!$K$3:$K$20,Trades!D497,Position!$N$3:$N$20)</f>
        <v>0.5</v>
      </c>
      <c r="G497" s="92" t="n">
        <f aca="false">(F497-C497)*B497</f>
        <v>-0</v>
      </c>
      <c r="H497" s="93" t="str">
        <f aca="false">D497&amp;E497</f>
        <v>jacksonville </v>
      </c>
      <c r="I497" s="93" t="n">
        <f aca="false">B497*C497</f>
        <v>0</v>
      </c>
      <c r="J497" s="92" t="n">
        <f aca="false">(30-C497)*B497</f>
        <v>0</v>
      </c>
    </row>
    <row r="498" customFormat="false" ht="12.75" hidden="false" customHeight="false" outlineLevel="0" collapsed="false">
      <c r="A498" s="88" t="n">
        <v>36445</v>
      </c>
      <c r="B498" s="75"/>
      <c r="C498" s="95" t="n">
        <v>6</v>
      </c>
      <c r="D498" s="90" t="s">
        <v>71</v>
      </c>
      <c r="E498" s="75" t="s">
        <v>0</v>
      </c>
      <c r="F498" s="91" t="n">
        <f aca="false">SUMIF(Position!$B$3:$B$21,Trades!D498,Position!$E$3:$E$21)+SUMIF(Position!$K$3:$K$20,Trades!D498,Position!$N$3:$N$20)</f>
        <v>0.5</v>
      </c>
      <c r="G498" s="92" t="n">
        <f aca="false">(F498-C498)*B498</f>
        <v>-0</v>
      </c>
      <c r="H498" s="93" t="str">
        <f aca="false">D498&amp;E498</f>
        <v>jacksonville </v>
      </c>
      <c r="I498" s="93" t="n">
        <f aca="false">B498*C498</f>
        <v>0</v>
      </c>
      <c r="J498" s="92" t="n">
        <f aca="false">(30-C498)*B498</f>
        <v>0</v>
      </c>
    </row>
    <row r="499" customFormat="false" ht="12.75" hidden="false" customHeight="false" outlineLevel="0" collapsed="false">
      <c r="A499" s="88" t="n">
        <v>36445</v>
      </c>
      <c r="B499" s="75"/>
      <c r="C499" s="95" t="n">
        <v>2.4</v>
      </c>
      <c r="D499" s="90" t="s">
        <v>103</v>
      </c>
      <c r="E499" s="75" t="s">
        <v>0</v>
      </c>
      <c r="F499" s="91" t="n">
        <f aca="false">SUMIF(Position!$B$3:$B$21,Trades!D499,Position!$E$3:$E$21)+SUMIF(Position!$K$3:$K$20,Trades!D499,Position!$N$3:$N$20)</f>
        <v>1</v>
      </c>
      <c r="G499" s="92" t="n">
        <f aca="false">(F499-C499)*B499</f>
        <v>-0</v>
      </c>
      <c r="H499" s="93" t="str">
        <f aca="false">D499&amp;E499</f>
        <v>miami </v>
      </c>
      <c r="I499" s="93" t="n">
        <f aca="false">B499*C499</f>
        <v>0</v>
      </c>
      <c r="J499" s="92" t="n">
        <f aca="false">(30-C499)*B499</f>
        <v>0</v>
      </c>
    </row>
    <row r="500" customFormat="false" ht="12.75" hidden="false" customHeight="false" outlineLevel="0" collapsed="false">
      <c r="A500" s="88" t="n">
        <v>36445</v>
      </c>
      <c r="B500" s="75"/>
      <c r="C500" s="95" t="n">
        <v>2.5</v>
      </c>
      <c r="D500" s="90" t="s">
        <v>103</v>
      </c>
      <c r="E500" s="75" t="s">
        <v>0</v>
      </c>
      <c r="F500" s="91" t="n">
        <f aca="false">SUMIF(Position!$B$3:$B$21,Trades!D500,Position!$E$3:$E$21)+SUMIF(Position!$K$3:$K$20,Trades!D500,Position!$N$3:$N$20)</f>
        <v>1</v>
      </c>
      <c r="G500" s="92" t="n">
        <f aca="false">(F500-C500)*B500</f>
        <v>-0</v>
      </c>
      <c r="H500" s="93" t="str">
        <f aca="false">D500&amp;E500</f>
        <v>miami </v>
      </c>
      <c r="I500" s="93" t="n">
        <f aca="false">B500*C500</f>
        <v>0</v>
      </c>
      <c r="J500" s="92" t="n">
        <f aca="false">(30-C500)*B500</f>
        <v>0</v>
      </c>
    </row>
    <row r="501" customFormat="false" ht="12.75" hidden="false" customHeight="false" outlineLevel="0" collapsed="false">
      <c r="A501" s="88" t="n">
        <v>36445</v>
      </c>
      <c r="B501" s="75"/>
      <c r="C501" s="95" t="n">
        <v>2.9</v>
      </c>
      <c r="D501" s="90" t="s">
        <v>69</v>
      </c>
      <c r="E501" s="75" t="s">
        <v>0</v>
      </c>
      <c r="F501" s="91" t="n">
        <f aca="false">SUMIF(Position!$B$3:$B$21,Trades!D501,Position!$E$3:$E$21)+SUMIF(Position!$K$3:$K$20,Trades!D501,Position!$N$3:$N$20)</f>
        <v>4.75</v>
      </c>
      <c r="G501" s="92" t="n">
        <f aca="false">(F501-C501)*B501</f>
        <v>0</v>
      </c>
      <c r="H501" s="93" t="str">
        <f aca="false">D501&amp;E501</f>
        <v>rams </v>
      </c>
      <c r="I501" s="93" t="n">
        <f aca="false">B501*C501</f>
        <v>0</v>
      </c>
      <c r="J501" s="92" t="n">
        <f aca="false">(30-C501)*B501</f>
        <v>0</v>
      </c>
    </row>
    <row r="502" customFormat="false" ht="12.75" hidden="false" customHeight="false" outlineLevel="0" collapsed="false">
      <c r="A502" s="88" t="n">
        <v>36445</v>
      </c>
      <c r="B502" s="75"/>
      <c r="C502" s="95" t="n">
        <v>2.5</v>
      </c>
      <c r="D502" s="90" t="s">
        <v>69</v>
      </c>
      <c r="E502" s="75" t="s">
        <v>0</v>
      </c>
      <c r="F502" s="91" t="n">
        <f aca="false">SUMIF(Position!$B$3:$B$21,Trades!D502,Position!$E$3:$E$21)+SUMIF(Position!$K$3:$K$20,Trades!D502,Position!$N$3:$N$20)</f>
        <v>4.75</v>
      </c>
      <c r="G502" s="92" t="n">
        <f aca="false">(F502-C502)*B502</f>
        <v>0</v>
      </c>
      <c r="H502" s="93" t="str">
        <f aca="false">D502&amp;E502</f>
        <v>rams </v>
      </c>
      <c r="I502" s="93" t="n">
        <f aca="false">B502*C502</f>
        <v>0</v>
      </c>
      <c r="J502" s="92" t="n">
        <f aca="false">(30-C502)*B502</f>
        <v>0</v>
      </c>
    </row>
    <row r="503" customFormat="false" ht="12.75" hidden="false" customHeight="false" outlineLevel="0" collapsed="false">
      <c r="A503" s="88" t="n">
        <v>36445</v>
      </c>
      <c r="B503" s="75"/>
      <c r="C503" s="95" t="n">
        <v>2.6</v>
      </c>
      <c r="D503" s="90" t="s">
        <v>69</v>
      </c>
      <c r="E503" s="75" t="s">
        <v>0</v>
      </c>
      <c r="F503" s="91" t="n">
        <f aca="false">SUMIF(Position!$B$3:$B$21,Trades!D503,Position!$E$3:$E$21)+SUMIF(Position!$K$3:$K$20,Trades!D503,Position!$N$3:$N$20)</f>
        <v>4.75</v>
      </c>
      <c r="G503" s="92" t="n">
        <f aca="false">(F503-C503)*B503</f>
        <v>0</v>
      </c>
      <c r="H503" s="93" t="str">
        <f aca="false">D503&amp;E503</f>
        <v>rams </v>
      </c>
      <c r="I503" s="93" t="n">
        <f aca="false">B503*C503</f>
        <v>0</v>
      </c>
      <c r="J503" s="92" t="n">
        <f aca="false">(30-C503)*B503</f>
        <v>0</v>
      </c>
    </row>
    <row r="504" customFormat="false" ht="12.75" hidden="false" customHeight="false" outlineLevel="0" collapsed="false">
      <c r="A504" s="88" t="n">
        <v>36445</v>
      </c>
      <c r="B504" s="75"/>
      <c r="C504" s="95" t="n">
        <v>2.75</v>
      </c>
      <c r="D504" s="90" t="s">
        <v>69</v>
      </c>
      <c r="E504" s="75" t="s">
        <v>0</v>
      </c>
      <c r="F504" s="91" t="n">
        <f aca="false">SUMIF(Position!$B$3:$B$21,Trades!D504,Position!$E$3:$E$21)+SUMIF(Position!$K$3:$K$20,Trades!D504,Position!$N$3:$N$20)</f>
        <v>4.75</v>
      </c>
      <c r="G504" s="92" t="n">
        <f aca="false">(F504-C504)*B504</f>
        <v>0</v>
      </c>
      <c r="H504" s="93" t="str">
        <f aca="false">D504&amp;E504</f>
        <v>rams </v>
      </c>
      <c r="I504" s="93" t="n">
        <f aca="false">B504*C504</f>
        <v>0</v>
      </c>
      <c r="J504" s="92" t="n">
        <f aca="false">(30-C504)*B504</f>
        <v>0</v>
      </c>
    </row>
    <row r="505" customFormat="false" ht="12.75" hidden="false" customHeight="false" outlineLevel="0" collapsed="false">
      <c r="A505" s="88" t="n">
        <v>36445</v>
      </c>
      <c r="B505" s="75"/>
      <c r="C505" s="95" t="n">
        <v>1</v>
      </c>
      <c r="D505" s="90" t="s">
        <v>77</v>
      </c>
      <c r="E505" s="75" t="s">
        <v>0</v>
      </c>
      <c r="F505" s="91" t="n">
        <f aca="false">SUMIF(Position!$B$3:$B$21,Trades!D505,Position!$E$3:$E$21)+SUMIF(Position!$K$3:$K$20,Trades!D505,Position!$N$3:$N$20)</f>
        <v>0</v>
      </c>
      <c r="G505" s="92" t="n">
        <f aca="false">(F505-C505)*B505</f>
        <v>-0</v>
      </c>
      <c r="H505" s="93" t="str">
        <f aca="false">D505&amp;E505</f>
        <v>seattle </v>
      </c>
      <c r="I505" s="93" t="n">
        <f aca="false">B505*C505</f>
        <v>0</v>
      </c>
      <c r="J505" s="92" t="n">
        <f aca="false">(30-C505)*B505</f>
        <v>0</v>
      </c>
    </row>
    <row r="506" customFormat="false" ht="12.75" hidden="false" customHeight="false" outlineLevel="0" collapsed="false">
      <c r="A506" s="88" t="n">
        <v>36445</v>
      </c>
      <c r="B506" s="75"/>
      <c r="C506" s="95" t="n">
        <v>1.75</v>
      </c>
      <c r="D506" s="90" t="s">
        <v>82</v>
      </c>
      <c r="E506" s="75" t="s">
        <v>0</v>
      </c>
      <c r="F506" s="91" t="n">
        <f aca="false">SUMIF(Position!$B$3:$B$21,Trades!D506,Position!$E$3:$E$21)+SUMIF(Position!$K$3:$K$20,Trades!D506,Position!$N$3:$N$20)</f>
        <v>1.625</v>
      </c>
      <c r="G506" s="92" t="n">
        <f aca="false">(F506-C506)*B506</f>
        <v>-0</v>
      </c>
      <c r="H506" s="93" t="str">
        <f aca="false">D506&amp;E506</f>
        <v>tennessee </v>
      </c>
      <c r="I506" s="93" t="n">
        <f aca="false">B506*C506</f>
        <v>0</v>
      </c>
      <c r="J506" s="92" t="n">
        <f aca="false">(30-C506)*B506</f>
        <v>0</v>
      </c>
    </row>
    <row r="507" customFormat="false" ht="12.75" hidden="false" customHeight="false" outlineLevel="0" collapsed="false">
      <c r="A507" s="88" t="n">
        <v>36452</v>
      </c>
      <c r="B507" s="75"/>
      <c r="C507" s="95" t="n">
        <v>2.5</v>
      </c>
      <c r="D507" s="90" t="s">
        <v>106</v>
      </c>
      <c r="E507" s="75" t="s">
        <v>0</v>
      </c>
      <c r="F507" s="91" t="n">
        <f aca="false">SUMIF(Position!$B$3:$B$21,Trades!D507,Position!$E$3:$E$21)+SUMIF(Position!$K$3:$K$20,Trades!D507,Position!$N$3:$N$20)</f>
        <v>0</v>
      </c>
      <c r="G507" s="92" t="n">
        <f aca="false">(F507-C507)*B507</f>
        <v>-0</v>
      </c>
      <c r="H507" s="93" t="str">
        <f aca="false">D507&amp;E507</f>
        <v>buffalo </v>
      </c>
      <c r="I507" s="93" t="n">
        <f aca="false">B507*C507</f>
        <v>0</v>
      </c>
      <c r="J507" s="92" t="n">
        <f aca="false">(30-C507)*B507</f>
        <v>0</v>
      </c>
    </row>
    <row r="508" customFormat="false" ht="12.75" hidden="false" customHeight="false" outlineLevel="0" collapsed="false">
      <c r="A508" s="88" t="n">
        <v>36452</v>
      </c>
      <c r="B508" s="75"/>
      <c r="C508" s="95" t="n">
        <v>2</v>
      </c>
      <c r="D508" s="90" t="s">
        <v>106</v>
      </c>
      <c r="E508" s="75" t="s">
        <v>0</v>
      </c>
      <c r="F508" s="91" t="n">
        <f aca="false">SUMIF(Position!$B$3:$B$21,Trades!D508,Position!$E$3:$E$21)+SUMIF(Position!$K$3:$K$20,Trades!D508,Position!$N$3:$N$20)</f>
        <v>0</v>
      </c>
      <c r="G508" s="92" t="n">
        <f aca="false">(F508-C508)*B508</f>
        <v>-0</v>
      </c>
      <c r="H508" s="93" t="str">
        <f aca="false">D508&amp;E508</f>
        <v>buffalo </v>
      </c>
      <c r="I508" s="93" t="n">
        <f aca="false">B508*C508</f>
        <v>0</v>
      </c>
      <c r="J508" s="92" t="n">
        <f aca="false">(30-C508)*B508</f>
        <v>0</v>
      </c>
    </row>
    <row r="509" customFormat="false" ht="12.75" hidden="false" customHeight="false" outlineLevel="0" collapsed="false">
      <c r="A509" s="88" t="n">
        <v>36452</v>
      </c>
      <c r="B509" s="75"/>
      <c r="C509" s="95" t="n">
        <v>0.75</v>
      </c>
      <c r="D509" s="90" t="s">
        <v>79</v>
      </c>
      <c r="E509" s="75" t="s">
        <v>0</v>
      </c>
      <c r="F509" s="91" t="n">
        <f aca="false">SUMIF(Position!$B$3:$B$21,Trades!D509,Position!$E$3:$E$21)+SUMIF(Position!$K$3:$K$20,Trades!D509,Position!$N$3:$N$20)</f>
        <v>0.2</v>
      </c>
      <c r="G509" s="92" t="n">
        <f aca="false">(F509-C509)*B509</f>
        <v>-0</v>
      </c>
      <c r="H509" s="93" t="str">
        <f aca="false">D509&amp;E509</f>
        <v>chargers </v>
      </c>
      <c r="I509" s="93" t="n">
        <f aca="false">B509*C509</f>
        <v>0</v>
      </c>
      <c r="J509" s="92" t="n">
        <f aca="false">(30-C509)*B509</f>
        <v>0</v>
      </c>
    </row>
    <row r="510" customFormat="false" ht="12.75" hidden="false" customHeight="false" outlineLevel="0" collapsed="false">
      <c r="A510" s="88" t="n">
        <v>36452</v>
      </c>
      <c r="B510" s="75"/>
      <c r="C510" s="95" t="n">
        <v>0.6</v>
      </c>
      <c r="D510" s="90" t="s">
        <v>79</v>
      </c>
      <c r="E510" s="75" t="s">
        <v>0</v>
      </c>
      <c r="F510" s="91" t="n">
        <f aca="false">SUMIF(Position!$B$3:$B$21,Trades!D510,Position!$E$3:$E$21)+SUMIF(Position!$K$3:$K$20,Trades!D510,Position!$N$3:$N$20)</f>
        <v>0.2</v>
      </c>
      <c r="G510" s="92" t="n">
        <f aca="false">(F510-C510)*B510</f>
        <v>-0</v>
      </c>
      <c r="H510" s="93" t="str">
        <f aca="false">D510&amp;E510</f>
        <v>chargers </v>
      </c>
      <c r="I510" s="93" t="n">
        <f aca="false">B510*C510</f>
        <v>0</v>
      </c>
      <c r="J510" s="92" t="n">
        <f aca="false">(30-C510)*B510</f>
        <v>0</v>
      </c>
    </row>
    <row r="511" customFormat="false" ht="12.75" hidden="false" customHeight="false" outlineLevel="0" collapsed="false">
      <c r="A511" s="88" t="n">
        <v>36452</v>
      </c>
      <c r="B511" s="75"/>
      <c r="C511" s="95" t="n">
        <v>5</v>
      </c>
      <c r="D511" s="90" t="s">
        <v>71</v>
      </c>
      <c r="E511" s="75" t="s">
        <v>0</v>
      </c>
      <c r="F511" s="91" t="n">
        <f aca="false">SUMIF(Position!$B$3:$B$21,Trades!D511,Position!$E$3:$E$21)+SUMIF(Position!$K$3:$K$20,Trades!D511,Position!$N$3:$N$20)</f>
        <v>0.5</v>
      </c>
      <c r="G511" s="92" t="n">
        <f aca="false">(F511-C511)*B511</f>
        <v>-0</v>
      </c>
      <c r="H511" s="93" t="str">
        <f aca="false">D511&amp;E511</f>
        <v>jacksonville </v>
      </c>
      <c r="I511" s="93" t="n">
        <f aca="false">B511*C511</f>
        <v>0</v>
      </c>
      <c r="J511" s="92" t="n">
        <f aca="false">(30-C511)*B511</f>
        <v>0</v>
      </c>
    </row>
    <row r="512" customFormat="false" ht="12.75" hidden="false" customHeight="false" outlineLevel="0" collapsed="false">
      <c r="A512" s="88" t="n">
        <v>36452</v>
      </c>
      <c r="B512" s="75"/>
      <c r="C512" s="95" t="n">
        <v>0.5</v>
      </c>
      <c r="D512" s="90" t="s">
        <v>121</v>
      </c>
      <c r="E512" s="75" t="s">
        <v>0</v>
      </c>
      <c r="F512" s="91" t="n">
        <f aca="false">SUMIF(Position!$B$3:$B$21,Trades!D512,Position!$E$3:$E$21)+SUMIF(Position!$K$3:$K$20,Trades!D512,Position!$N$3:$N$20)</f>
        <v>0</v>
      </c>
      <c r="G512" s="92" t="n">
        <f aca="false">(F512-C512)*B512</f>
        <v>-0</v>
      </c>
      <c r="H512" s="93" t="str">
        <f aca="false">D512&amp;E512</f>
        <v>niners </v>
      </c>
      <c r="I512" s="93" t="n">
        <f aca="false">B512*C512</f>
        <v>0</v>
      </c>
      <c r="J512" s="92" t="n">
        <f aca="false">(30-C512)*B512</f>
        <v>0</v>
      </c>
    </row>
    <row r="513" customFormat="false" ht="12.75" hidden="false" customHeight="false" outlineLevel="0" collapsed="false">
      <c r="A513" s="88" t="n">
        <v>36452</v>
      </c>
      <c r="B513" s="75"/>
      <c r="C513" s="95" t="n">
        <v>0.9</v>
      </c>
      <c r="D513" s="90" t="s">
        <v>111</v>
      </c>
      <c r="E513" s="75" t="s">
        <v>0</v>
      </c>
      <c r="F513" s="91" t="n">
        <f aca="false">SUMIF(Position!$B$3:$B$21,Trades!D513,Position!$E$3:$E$21)+SUMIF(Position!$K$3:$K$20,Trades!D513,Position!$N$3:$N$20)</f>
        <v>0</v>
      </c>
      <c r="G513" s="92" t="n">
        <f aca="false">(F513-C513)*B513</f>
        <v>-0</v>
      </c>
      <c r="H513" s="93" t="str">
        <f aca="false">D513&amp;E513</f>
        <v>pats </v>
      </c>
      <c r="I513" s="93" t="n">
        <f aca="false">B513*C513</f>
        <v>0</v>
      </c>
      <c r="J513" s="92" t="n">
        <f aca="false">(30-C513)*B513</f>
        <v>0</v>
      </c>
    </row>
    <row r="514" customFormat="false" ht="12.75" hidden="false" customHeight="false" outlineLevel="0" collapsed="false">
      <c r="A514" s="88" t="n">
        <v>36452</v>
      </c>
      <c r="B514" s="75"/>
      <c r="C514" s="95" t="n">
        <v>4.5</v>
      </c>
      <c r="D514" s="90" t="s">
        <v>69</v>
      </c>
      <c r="E514" s="75" t="s">
        <v>0</v>
      </c>
      <c r="F514" s="91" t="n">
        <f aca="false">SUMIF(Position!$B$3:$B$21,Trades!D514,Position!$E$3:$E$21)+SUMIF(Position!$K$3:$K$20,Trades!D514,Position!$N$3:$N$20)</f>
        <v>4.75</v>
      </c>
      <c r="G514" s="92" t="n">
        <f aca="false">(F514-C514)*B514</f>
        <v>0</v>
      </c>
      <c r="H514" s="93" t="str">
        <f aca="false">D514&amp;E514</f>
        <v>rams </v>
      </c>
      <c r="I514" s="93" t="n">
        <f aca="false">B514*C514</f>
        <v>0</v>
      </c>
      <c r="J514" s="92" t="n">
        <f aca="false">(30-C514)*B514</f>
        <v>0</v>
      </c>
    </row>
    <row r="515" customFormat="false" ht="12.75" hidden="false" customHeight="false" outlineLevel="0" collapsed="false">
      <c r="A515" s="88" t="n">
        <v>36452</v>
      </c>
      <c r="B515" s="75"/>
      <c r="C515" s="95" t="n">
        <v>2.25</v>
      </c>
      <c r="D515" s="90" t="s">
        <v>82</v>
      </c>
      <c r="E515" s="75" t="s">
        <v>0</v>
      </c>
      <c r="F515" s="91" t="n">
        <f aca="false">SUMIF(Position!$B$3:$B$21,Trades!D515,Position!$E$3:$E$21)+SUMIF(Position!$K$3:$K$20,Trades!D515,Position!$N$3:$N$20)</f>
        <v>1.625</v>
      </c>
      <c r="G515" s="92" t="n">
        <f aca="false">(F515-C515)*B515</f>
        <v>-0</v>
      </c>
      <c r="H515" s="93" t="str">
        <f aca="false">D515&amp;E515</f>
        <v>tennessee </v>
      </c>
      <c r="I515" s="93" t="n">
        <f aca="false">B515*C515</f>
        <v>0</v>
      </c>
      <c r="J515" s="92" t="n">
        <f aca="false">(30-C515)*B515</f>
        <v>0</v>
      </c>
    </row>
    <row r="516" customFormat="false" ht="12.75" hidden="false" customHeight="false" outlineLevel="0" collapsed="false">
      <c r="A516" s="88" t="n">
        <v>36453</v>
      </c>
      <c r="B516" s="75"/>
      <c r="C516" s="95" t="n">
        <v>0.8</v>
      </c>
      <c r="D516" s="90" t="s">
        <v>75</v>
      </c>
      <c r="E516" s="75" t="s">
        <v>0</v>
      </c>
      <c r="F516" s="91" t="n">
        <f aca="false">SUMIF(Position!$B$3:$B$21,Trades!D516,Position!$E$3:$E$21)+SUMIF(Position!$K$3:$K$20,Trades!D516,Position!$N$3:$N$20)</f>
        <v>3.25</v>
      </c>
      <c r="G516" s="92" t="n">
        <f aca="false">(F516-C516)*B516</f>
        <v>0</v>
      </c>
      <c r="H516" s="93" t="str">
        <f aca="false">D516&amp;E516</f>
        <v>bucks </v>
      </c>
      <c r="I516" s="93" t="n">
        <f aca="false">B516*C516</f>
        <v>0</v>
      </c>
      <c r="J516" s="92" t="n">
        <f aca="false">(30-C516)*B516</f>
        <v>0</v>
      </c>
    </row>
    <row r="517" customFormat="false" ht="12.75" hidden="false" customHeight="false" outlineLevel="0" collapsed="false">
      <c r="A517" s="88" t="n">
        <v>36453</v>
      </c>
      <c r="B517" s="75"/>
      <c r="C517" s="95" t="n">
        <v>1.5</v>
      </c>
      <c r="D517" s="90" t="s">
        <v>106</v>
      </c>
      <c r="E517" s="75" t="s">
        <v>0</v>
      </c>
      <c r="F517" s="91" t="n">
        <f aca="false">SUMIF(Position!$B$3:$B$21,Trades!D517,Position!$E$3:$E$21)+SUMIF(Position!$K$3:$K$20,Trades!D517,Position!$N$3:$N$20)</f>
        <v>0</v>
      </c>
      <c r="G517" s="92" t="n">
        <f aca="false">(F517-C517)*B517</f>
        <v>-0</v>
      </c>
      <c r="H517" s="93" t="str">
        <f aca="false">D517&amp;E517</f>
        <v>buffalo </v>
      </c>
      <c r="I517" s="93" t="n">
        <f aca="false">B517*C517</f>
        <v>0</v>
      </c>
      <c r="J517" s="92" t="n">
        <f aca="false">(30-C517)*B517</f>
        <v>0</v>
      </c>
    </row>
    <row r="518" customFormat="false" ht="12.75" hidden="false" customHeight="false" outlineLevel="0" collapsed="false">
      <c r="A518" s="88" t="n">
        <v>36453</v>
      </c>
      <c r="B518" s="75"/>
      <c r="C518" s="95" t="n">
        <v>1.5</v>
      </c>
      <c r="D518" s="90" t="s">
        <v>106</v>
      </c>
      <c r="E518" s="75" t="s">
        <v>0</v>
      </c>
      <c r="F518" s="91" t="n">
        <f aca="false">SUMIF(Position!$B$3:$B$21,Trades!D518,Position!$E$3:$E$21)+SUMIF(Position!$K$3:$K$20,Trades!D518,Position!$N$3:$N$20)</f>
        <v>0</v>
      </c>
      <c r="G518" s="92" t="n">
        <f aca="false">(F518-C518)*B518</f>
        <v>-0</v>
      </c>
      <c r="H518" s="93" t="str">
        <f aca="false">D518&amp;E518</f>
        <v>buffalo </v>
      </c>
      <c r="I518" s="93" t="n">
        <f aca="false">B518*C518</f>
        <v>0</v>
      </c>
      <c r="J518" s="92" t="n">
        <f aca="false">(30-C518)*B518</f>
        <v>0</v>
      </c>
    </row>
    <row r="519" customFormat="false" ht="12.75" hidden="false" customHeight="false" outlineLevel="0" collapsed="false">
      <c r="A519" s="88" t="n">
        <v>36453</v>
      </c>
      <c r="B519" s="75"/>
      <c r="C519" s="95" t="n">
        <v>0.37</v>
      </c>
      <c r="D519" s="90" t="s">
        <v>67</v>
      </c>
      <c r="E519" s="75" t="s">
        <v>0</v>
      </c>
      <c r="F519" s="91" t="n">
        <f aca="false">SUMIF(Position!$B$3:$B$21,Trades!D519,Position!$E$3:$E$21)+SUMIF(Position!$K$3:$K$20,Trades!D519,Position!$N$3:$N$20)</f>
        <v>0</v>
      </c>
      <c r="G519" s="92" t="n">
        <f aca="false">(F519-C519)*B519</f>
        <v>-0</v>
      </c>
      <c r="H519" s="93" t="str">
        <f aca="false">D519&amp;E519</f>
        <v>carolina </v>
      </c>
      <c r="I519" s="93" t="n">
        <f aca="false">B519*C519</f>
        <v>0</v>
      </c>
      <c r="J519" s="92" t="n">
        <f aca="false">(30-C519)*B519</f>
        <v>0</v>
      </c>
    </row>
    <row r="520" customFormat="false" ht="12.75" hidden="false" customHeight="false" outlineLevel="0" collapsed="false">
      <c r="A520" s="88" t="n">
        <v>36453</v>
      </c>
      <c r="B520" s="75"/>
      <c r="C520" s="95" t="n">
        <v>0.65</v>
      </c>
      <c r="D520" s="90" t="s">
        <v>79</v>
      </c>
      <c r="E520" s="75" t="s">
        <v>0</v>
      </c>
      <c r="F520" s="91" t="n">
        <f aca="false">SUMIF(Position!$B$3:$B$21,Trades!D520,Position!$E$3:$E$21)+SUMIF(Position!$K$3:$K$20,Trades!D520,Position!$N$3:$N$20)</f>
        <v>0.2</v>
      </c>
      <c r="G520" s="92" t="n">
        <f aca="false">(F520-C520)*B520</f>
        <v>-0</v>
      </c>
      <c r="H520" s="93" t="str">
        <f aca="false">D520&amp;E520</f>
        <v>chargers </v>
      </c>
      <c r="I520" s="93" t="n">
        <f aca="false">B520*C520</f>
        <v>0</v>
      </c>
      <c r="J520" s="92" t="n">
        <f aca="false">(30-C520)*B520</f>
        <v>0</v>
      </c>
    </row>
    <row r="521" customFormat="false" ht="12.75" hidden="false" customHeight="false" outlineLevel="0" collapsed="false">
      <c r="A521" s="88" t="n">
        <v>36453</v>
      </c>
      <c r="B521" s="75"/>
      <c r="C521" s="95" t="n">
        <v>0.65</v>
      </c>
      <c r="D521" s="90" t="s">
        <v>79</v>
      </c>
      <c r="E521" s="75" t="s">
        <v>0</v>
      </c>
      <c r="F521" s="91" t="n">
        <f aca="false">SUMIF(Position!$B$3:$B$21,Trades!D521,Position!$E$3:$E$21)+SUMIF(Position!$K$3:$K$20,Trades!D521,Position!$N$3:$N$20)</f>
        <v>0.2</v>
      </c>
      <c r="G521" s="92" t="n">
        <f aca="false">(F521-C521)*B521</f>
        <v>-0</v>
      </c>
      <c r="H521" s="93" t="str">
        <f aca="false">D521&amp;E521</f>
        <v>chargers </v>
      </c>
      <c r="I521" s="93" t="n">
        <f aca="false">B521*C521</f>
        <v>0</v>
      </c>
      <c r="J521" s="92" t="n">
        <f aca="false">(30-C521)*B521</f>
        <v>0</v>
      </c>
    </row>
    <row r="522" customFormat="false" ht="12.75" hidden="false" customHeight="false" outlineLevel="0" collapsed="false">
      <c r="A522" s="88" t="n">
        <v>36453</v>
      </c>
      <c r="B522" s="75"/>
      <c r="C522" s="95" t="n">
        <v>1.5</v>
      </c>
      <c r="D522" s="90" t="s">
        <v>108</v>
      </c>
      <c r="E522" s="75" t="s">
        <v>0</v>
      </c>
      <c r="F522" s="91" t="n">
        <f aca="false">SUMIF(Position!$B$3:$B$21,Trades!D522,Position!$E$3:$E$21)+SUMIF(Position!$K$3:$K$20,Trades!D522,Position!$N$3:$N$20)</f>
        <v>0</v>
      </c>
      <c r="G522" s="92" t="n">
        <f aca="false">(F522-C522)*B522</f>
        <v>-0</v>
      </c>
      <c r="H522" s="93" t="str">
        <f aca="false">D522&amp;E522</f>
        <v>dallas </v>
      </c>
      <c r="I522" s="93" t="n">
        <f aca="false">B522*C522</f>
        <v>0</v>
      </c>
      <c r="J522" s="92" t="n">
        <f aca="false">(30-C522)*B522</f>
        <v>0</v>
      </c>
    </row>
    <row r="523" customFormat="false" ht="12.75" hidden="false" customHeight="false" outlineLevel="0" collapsed="false">
      <c r="A523" s="88" t="n">
        <v>36453</v>
      </c>
      <c r="B523" s="75"/>
      <c r="C523" s="95" t="n">
        <v>1.5</v>
      </c>
      <c r="D523" s="90" t="s">
        <v>108</v>
      </c>
      <c r="E523" s="75" t="s">
        <v>0</v>
      </c>
      <c r="F523" s="91" t="n">
        <f aca="false">SUMIF(Position!$B$3:$B$21,Trades!D523,Position!$E$3:$E$21)+SUMIF(Position!$K$3:$K$20,Trades!D523,Position!$N$3:$N$20)</f>
        <v>0</v>
      </c>
      <c r="G523" s="92" t="n">
        <f aca="false">(F523-C523)*B523</f>
        <v>-0</v>
      </c>
      <c r="H523" s="93" t="str">
        <f aca="false">D523&amp;E523</f>
        <v>dallas </v>
      </c>
      <c r="I523" s="93" t="n">
        <f aca="false">B523*C523</f>
        <v>0</v>
      </c>
      <c r="J523" s="92" t="n">
        <f aca="false">(30-C523)*B523</f>
        <v>0</v>
      </c>
    </row>
    <row r="524" customFormat="false" ht="12.75" hidden="false" customHeight="false" outlineLevel="0" collapsed="false">
      <c r="A524" s="88" t="n">
        <v>36453</v>
      </c>
      <c r="B524" s="75"/>
      <c r="C524" s="95" t="n">
        <v>1</v>
      </c>
      <c r="D524" s="90" t="s">
        <v>108</v>
      </c>
      <c r="E524" s="75" t="s">
        <v>0</v>
      </c>
      <c r="F524" s="91" t="n">
        <f aca="false">SUMIF(Position!$B$3:$B$21,Trades!D524,Position!$E$3:$E$21)+SUMIF(Position!$K$3:$K$20,Trades!D524,Position!$N$3:$N$20)</f>
        <v>0</v>
      </c>
      <c r="G524" s="92" t="n">
        <f aca="false">(F524-C524)*B524</f>
        <v>-0</v>
      </c>
      <c r="H524" s="93" t="str">
        <f aca="false">D524&amp;E524</f>
        <v>dallas </v>
      </c>
      <c r="I524" s="93" t="n">
        <f aca="false">B524*C524</f>
        <v>0</v>
      </c>
      <c r="J524" s="92" t="n">
        <f aca="false">(30-C524)*B524</f>
        <v>0</v>
      </c>
    </row>
    <row r="525" customFormat="false" ht="12.75" hidden="false" customHeight="false" outlineLevel="0" collapsed="false">
      <c r="A525" s="88" t="n">
        <v>36453</v>
      </c>
      <c r="B525" s="75"/>
      <c r="C525" s="95" t="n">
        <v>1.5</v>
      </c>
      <c r="D525" s="90" t="s">
        <v>108</v>
      </c>
      <c r="E525" s="75" t="s">
        <v>0</v>
      </c>
      <c r="F525" s="91" t="n">
        <f aca="false">SUMIF(Position!$B$3:$B$21,Trades!D525,Position!$E$3:$E$21)+SUMIF(Position!$K$3:$K$20,Trades!D525,Position!$N$3:$N$20)</f>
        <v>0</v>
      </c>
      <c r="G525" s="92" t="n">
        <f aca="false">(F525-C525)*B525</f>
        <v>-0</v>
      </c>
      <c r="H525" s="93" t="str">
        <f aca="false">D525&amp;E525</f>
        <v>dallas </v>
      </c>
      <c r="I525" s="93" t="n">
        <f aca="false">B525*C525</f>
        <v>0</v>
      </c>
      <c r="J525" s="92" t="n">
        <f aca="false">(30-C525)*B525</f>
        <v>0</v>
      </c>
    </row>
    <row r="526" customFormat="false" ht="12.75" hidden="false" customHeight="false" outlineLevel="0" collapsed="false">
      <c r="A526" s="88" t="n">
        <v>36453</v>
      </c>
      <c r="B526" s="75"/>
      <c r="C526" s="95" t="n">
        <v>0.25</v>
      </c>
      <c r="D526" s="90" t="s">
        <v>65</v>
      </c>
      <c r="E526" s="75" t="s">
        <v>0</v>
      </c>
      <c r="F526" s="91" t="n">
        <f aca="false">SUMIF(Position!$B$3:$B$21,Trades!D526,Position!$E$3:$E$21)+SUMIF(Position!$K$3:$K$20,Trades!D526,Position!$N$3:$N$20)</f>
        <v>3.5</v>
      </c>
      <c r="G526" s="92" t="n">
        <f aca="false">(F526-C526)*B526</f>
        <v>0</v>
      </c>
      <c r="H526" s="93" t="str">
        <f aca="false">D526&amp;E526</f>
        <v>denver </v>
      </c>
      <c r="I526" s="93" t="n">
        <f aca="false">B526*C526</f>
        <v>0</v>
      </c>
      <c r="J526" s="92" t="n">
        <f aca="false">(30-C526)*B526</f>
        <v>0</v>
      </c>
    </row>
    <row r="527" customFormat="false" ht="12.75" hidden="false" customHeight="false" outlineLevel="0" collapsed="false">
      <c r="A527" s="88" t="n">
        <v>36453</v>
      </c>
      <c r="B527" s="75"/>
      <c r="C527" s="95" t="n">
        <v>0.2</v>
      </c>
      <c r="D527" s="90" t="s">
        <v>86</v>
      </c>
      <c r="E527" s="75" t="s">
        <v>0</v>
      </c>
      <c r="F527" s="91" t="n">
        <f aca="false">SUMIF(Position!$B$3:$B$21,Trades!D527,Position!$E$3:$E$21)+SUMIF(Position!$K$3:$K$20,Trades!D527,Position!$N$3:$N$20)</f>
        <v>0</v>
      </c>
      <c r="G527" s="92" t="n">
        <f aca="false">(F527-C527)*B527</f>
        <v>-0</v>
      </c>
      <c r="H527" s="93" t="str">
        <f aca="false">D527&amp;E527</f>
        <v>detroit </v>
      </c>
      <c r="I527" s="93" t="n">
        <f aca="false">B527*C527</f>
        <v>0</v>
      </c>
      <c r="J527" s="92" t="n">
        <f aca="false">(30-C527)*B527</f>
        <v>0</v>
      </c>
    </row>
    <row r="528" customFormat="false" ht="12.75" hidden="false" customHeight="false" outlineLevel="0" collapsed="false">
      <c r="A528" s="88" t="n">
        <v>36453</v>
      </c>
      <c r="B528" s="75"/>
      <c r="C528" s="95" t="n">
        <v>0.3</v>
      </c>
      <c r="D528" s="90" t="s">
        <v>86</v>
      </c>
      <c r="E528" s="75" t="s">
        <v>0</v>
      </c>
      <c r="F528" s="91" t="n">
        <f aca="false">SUMIF(Position!$B$3:$B$21,Trades!D528,Position!$E$3:$E$21)+SUMIF(Position!$K$3:$K$20,Trades!D528,Position!$N$3:$N$20)</f>
        <v>0</v>
      </c>
      <c r="G528" s="92" t="n">
        <f aca="false">(F528-C528)*B528</f>
        <v>-0</v>
      </c>
      <c r="H528" s="93" t="str">
        <f aca="false">D528&amp;E528</f>
        <v>detroit </v>
      </c>
      <c r="I528" s="93" t="n">
        <f aca="false">B528*C528</f>
        <v>0</v>
      </c>
      <c r="J528" s="92" t="n">
        <f aca="false">(30-C528)*B528</f>
        <v>0</v>
      </c>
    </row>
    <row r="529" customFormat="false" ht="12.75" hidden="false" customHeight="false" outlineLevel="0" collapsed="false">
      <c r="A529" s="88" t="n">
        <v>36453</v>
      </c>
      <c r="B529" s="75"/>
      <c r="C529" s="95" t="n">
        <v>0.37</v>
      </c>
      <c r="D529" s="90" t="s">
        <v>73</v>
      </c>
      <c r="E529" s="75" t="s">
        <v>0</v>
      </c>
      <c r="F529" s="91" t="n">
        <f aca="false">SUMIF(Position!$B$3:$B$21,Trades!D529,Position!$E$3:$E$21)+SUMIF(Position!$K$3:$K$20,Trades!D529,Position!$N$3:$N$20)</f>
        <v>0.5</v>
      </c>
      <c r="G529" s="92" t="n">
        <f aca="false">(F529-C529)*B529</f>
        <v>0</v>
      </c>
      <c r="H529" s="93" t="str">
        <f aca="false">D529&amp;E529</f>
        <v>giants </v>
      </c>
      <c r="I529" s="93" t="n">
        <f aca="false">B529*C529</f>
        <v>0</v>
      </c>
      <c r="J529" s="92" t="n">
        <f aca="false">(30-C529)*B529</f>
        <v>0</v>
      </c>
    </row>
    <row r="530" customFormat="false" ht="12.75" hidden="false" customHeight="false" outlineLevel="0" collapsed="false">
      <c r="A530" s="88" t="n">
        <v>36453</v>
      </c>
      <c r="B530" s="75"/>
      <c r="C530" s="95" t="n">
        <v>0.9</v>
      </c>
      <c r="D530" s="90" t="s">
        <v>88</v>
      </c>
      <c r="E530" s="75" t="s">
        <v>0</v>
      </c>
      <c r="F530" s="91" t="n">
        <f aca="false">SUMIF(Position!$B$3:$B$21,Trades!D530,Position!$E$3:$E$21)+SUMIF(Position!$K$3:$K$20,Trades!D530,Position!$N$3:$N$20)</f>
        <v>2.75</v>
      </c>
      <c r="G530" s="92" t="n">
        <f aca="false">(F530-C530)*B530</f>
        <v>0</v>
      </c>
      <c r="H530" s="93" t="str">
        <f aca="false">D530&amp;E530</f>
        <v>indianapolis </v>
      </c>
      <c r="I530" s="93" t="n">
        <f aca="false">B530*C530</f>
        <v>0</v>
      </c>
      <c r="J530" s="92" t="n">
        <f aca="false">(30-C530)*B530</f>
        <v>0</v>
      </c>
    </row>
    <row r="531" customFormat="false" ht="12.75" hidden="false" customHeight="false" outlineLevel="0" collapsed="false">
      <c r="A531" s="88" t="n">
        <v>36453</v>
      </c>
      <c r="B531" s="75"/>
      <c r="C531" s="95" t="n">
        <v>5.5</v>
      </c>
      <c r="D531" s="90" t="s">
        <v>71</v>
      </c>
      <c r="E531" s="75" t="s">
        <v>0</v>
      </c>
      <c r="F531" s="91" t="n">
        <f aca="false">SUMIF(Position!$B$3:$B$21,Trades!D531,Position!$E$3:$E$21)+SUMIF(Position!$K$3:$K$20,Trades!D531,Position!$N$3:$N$20)</f>
        <v>0.5</v>
      </c>
      <c r="G531" s="92" t="n">
        <f aca="false">(F531-C531)*B531</f>
        <v>-0</v>
      </c>
      <c r="H531" s="93" t="str">
        <f aca="false">D531&amp;E531</f>
        <v>jacksonville </v>
      </c>
      <c r="I531" s="93" t="n">
        <f aca="false">B531*C531</f>
        <v>0</v>
      </c>
      <c r="J531" s="92" t="n">
        <f aca="false">(30-C531)*B531</f>
        <v>0</v>
      </c>
    </row>
    <row r="532" customFormat="false" ht="12.75" hidden="false" customHeight="false" outlineLevel="0" collapsed="false">
      <c r="A532" s="88" t="n">
        <v>36453</v>
      </c>
      <c r="B532" s="75"/>
      <c r="C532" s="95" t="n">
        <v>4.6</v>
      </c>
      <c r="D532" s="90" t="s">
        <v>71</v>
      </c>
      <c r="E532" s="75" t="s">
        <v>0</v>
      </c>
      <c r="F532" s="91" t="n">
        <f aca="false">SUMIF(Position!$B$3:$B$21,Trades!D532,Position!$E$3:$E$21)+SUMIF(Position!$K$3:$K$20,Trades!D532,Position!$N$3:$N$20)</f>
        <v>0.5</v>
      </c>
      <c r="G532" s="92" t="n">
        <f aca="false">(F532-C532)*B532</f>
        <v>-0</v>
      </c>
      <c r="H532" s="93" t="str">
        <f aca="false">D532&amp;E532</f>
        <v>jacksonville </v>
      </c>
      <c r="I532" s="93" t="n">
        <f aca="false">B532*C532</f>
        <v>0</v>
      </c>
      <c r="J532" s="92" t="n">
        <f aca="false">(30-C532)*B532</f>
        <v>0</v>
      </c>
    </row>
    <row r="533" customFormat="false" ht="12.75" hidden="false" customHeight="false" outlineLevel="0" collapsed="false">
      <c r="A533" s="88" t="n">
        <v>36453</v>
      </c>
      <c r="B533" s="75"/>
      <c r="C533" s="95" t="n">
        <v>5.5</v>
      </c>
      <c r="D533" s="90" t="s">
        <v>71</v>
      </c>
      <c r="E533" s="75" t="s">
        <v>0</v>
      </c>
      <c r="F533" s="91" t="n">
        <f aca="false">SUMIF(Position!$B$3:$B$21,Trades!D533,Position!$E$3:$E$21)+SUMIF(Position!$K$3:$K$20,Trades!D533,Position!$N$3:$N$20)</f>
        <v>0.5</v>
      </c>
      <c r="G533" s="92" t="n">
        <f aca="false">(F533-C533)*B533</f>
        <v>-0</v>
      </c>
      <c r="H533" s="93" t="str">
        <f aca="false">D533&amp;E533</f>
        <v>jacksonville </v>
      </c>
      <c r="I533" s="93" t="n">
        <f aca="false">B533*C533</f>
        <v>0</v>
      </c>
      <c r="J533" s="92" t="n">
        <f aca="false">(30-C533)*B533</f>
        <v>0</v>
      </c>
    </row>
    <row r="534" customFormat="false" ht="12.75" hidden="false" customHeight="false" outlineLevel="0" collapsed="false">
      <c r="A534" s="88" t="n">
        <v>36453</v>
      </c>
      <c r="B534" s="75"/>
      <c r="C534" s="95" t="n">
        <v>0.5</v>
      </c>
      <c r="D534" s="90" t="s">
        <v>121</v>
      </c>
      <c r="E534" s="75" t="s">
        <v>0</v>
      </c>
      <c r="F534" s="91" t="n">
        <f aca="false">SUMIF(Position!$B$3:$B$21,Trades!D534,Position!$E$3:$E$21)+SUMIF(Position!$K$3:$K$20,Trades!D534,Position!$N$3:$N$20)</f>
        <v>0</v>
      </c>
      <c r="G534" s="92" t="n">
        <f aca="false">(F534-C534)*B534</f>
        <v>-0</v>
      </c>
      <c r="H534" s="93" t="str">
        <f aca="false">D534&amp;E534</f>
        <v>niners </v>
      </c>
      <c r="I534" s="93" t="n">
        <f aca="false">B534*C534</f>
        <v>0</v>
      </c>
      <c r="J534" s="92" t="n">
        <f aca="false">(30-C534)*B534</f>
        <v>0</v>
      </c>
    </row>
    <row r="535" customFormat="false" ht="12.75" hidden="false" customHeight="false" outlineLevel="0" collapsed="false">
      <c r="A535" s="88" t="n">
        <v>36453</v>
      </c>
      <c r="B535" s="75"/>
      <c r="C535" s="95" t="n">
        <v>2.25</v>
      </c>
      <c r="D535" s="90" t="s">
        <v>109</v>
      </c>
      <c r="E535" s="75" t="s">
        <v>0</v>
      </c>
      <c r="F535" s="91" t="n">
        <f aca="false">SUMIF(Position!$B$3:$B$21,Trades!D535,Position!$E$3:$E$21)+SUMIF(Position!$K$3:$K$20,Trades!D535,Position!$N$3:$N$20)</f>
        <v>1.125</v>
      </c>
      <c r="G535" s="92" t="n">
        <f aca="false">(F535-C535)*B535</f>
        <v>-0</v>
      </c>
      <c r="H535" s="93" t="str">
        <f aca="false">D535&amp;E535</f>
        <v>packers </v>
      </c>
      <c r="I535" s="93" t="n">
        <f aca="false">B535*C535</f>
        <v>0</v>
      </c>
      <c r="J535" s="92" t="n">
        <f aca="false">(30-C535)*B535</f>
        <v>0</v>
      </c>
    </row>
    <row r="536" customFormat="false" ht="12.75" hidden="false" customHeight="false" outlineLevel="0" collapsed="false">
      <c r="A536" s="88" t="n">
        <v>36453</v>
      </c>
      <c r="B536" s="75"/>
      <c r="C536" s="95" t="n">
        <v>0.8</v>
      </c>
      <c r="D536" s="90" t="s">
        <v>77</v>
      </c>
      <c r="E536" s="75" t="s">
        <v>0</v>
      </c>
      <c r="F536" s="91" t="n">
        <f aca="false">SUMIF(Position!$B$3:$B$21,Trades!D536,Position!$E$3:$E$21)+SUMIF(Position!$K$3:$K$20,Trades!D536,Position!$N$3:$N$20)</f>
        <v>0</v>
      </c>
      <c r="G536" s="92" t="n">
        <f aca="false">(F536-C536)*B536</f>
        <v>-0</v>
      </c>
      <c r="H536" s="93" t="str">
        <f aca="false">D536&amp;E536</f>
        <v>seattle </v>
      </c>
      <c r="I536" s="93" t="n">
        <f aca="false">B536*C536</f>
        <v>0</v>
      </c>
      <c r="J536" s="92" t="n">
        <f aca="false">(30-C536)*B536</f>
        <v>0</v>
      </c>
    </row>
    <row r="537" customFormat="false" ht="12.75" hidden="false" customHeight="false" outlineLevel="0" collapsed="false">
      <c r="A537" s="88" t="n">
        <v>36453</v>
      </c>
      <c r="B537" s="75"/>
      <c r="C537" s="95" t="n">
        <v>1.5</v>
      </c>
      <c r="D537" s="90" t="s">
        <v>82</v>
      </c>
      <c r="E537" s="75" t="s">
        <v>0</v>
      </c>
      <c r="F537" s="91" t="n">
        <f aca="false">SUMIF(Position!$B$3:$B$21,Trades!D537,Position!$E$3:$E$21)+SUMIF(Position!$K$3:$K$20,Trades!D537,Position!$N$3:$N$20)</f>
        <v>1.625</v>
      </c>
      <c r="G537" s="92" t="n">
        <f aca="false">(F537-C537)*B537</f>
        <v>0</v>
      </c>
      <c r="H537" s="93" t="str">
        <f aca="false">D537&amp;E537</f>
        <v>tennessee </v>
      </c>
      <c r="I537" s="93" t="n">
        <f aca="false">B537*C537</f>
        <v>0</v>
      </c>
      <c r="J537" s="92" t="n">
        <f aca="false">(30-C537)*B537</f>
        <v>0</v>
      </c>
    </row>
    <row r="538" customFormat="false" ht="12.75" hidden="false" customHeight="false" outlineLevel="0" collapsed="false">
      <c r="A538" s="88" t="n">
        <v>36453</v>
      </c>
      <c r="B538" s="75"/>
      <c r="C538" s="95" t="n">
        <v>2.5</v>
      </c>
      <c r="D538" s="90" t="s">
        <v>112</v>
      </c>
      <c r="E538" s="75" t="s">
        <v>0</v>
      </c>
      <c r="F538" s="91" t="n">
        <f aca="false">SUMIF(Position!$B$3:$B$21,Trades!D538,Position!$E$3:$E$21)+SUMIF(Position!$K$3:$K$20,Trades!D538,Position!$N$3:$N$20)</f>
        <v>0.125</v>
      </c>
      <c r="G538" s="92" t="n">
        <f aca="false">(F538-C538)*B538</f>
        <v>-0</v>
      </c>
      <c r="H538" s="93" t="str">
        <f aca="false">D538&amp;E538</f>
        <v>washington </v>
      </c>
      <c r="I538" s="93" t="n">
        <f aca="false">B538*C538</f>
        <v>0</v>
      </c>
      <c r="J538" s="92" t="n">
        <f aca="false">(30-C538)*B538</f>
        <v>0</v>
      </c>
    </row>
    <row r="539" customFormat="false" ht="12.75" hidden="false" customHeight="false" outlineLevel="0" collapsed="false">
      <c r="A539" s="88" t="n">
        <v>36453</v>
      </c>
      <c r="B539" s="75"/>
      <c r="C539" s="95" t="n">
        <v>2.5</v>
      </c>
      <c r="D539" s="90" t="s">
        <v>112</v>
      </c>
      <c r="E539" s="75" t="s">
        <v>0</v>
      </c>
      <c r="F539" s="91" t="n">
        <f aca="false">SUMIF(Position!$B$3:$B$21,Trades!D539,Position!$E$3:$E$21)+SUMIF(Position!$K$3:$K$20,Trades!D539,Position!$N$3:$N$20)</f>
        <v>0.125</v>
      </c>
      <c r="G539" s="92" t="n">
        <f aca="false">(F539-C539)*B539</f>
        <v>-0</v>
      </c>
      <c r="H539" s="93" t="str">
        <f aca="false">D539&amp;E539</f>
        <v>washington </v>
      </c>
      <c r="I539" s="93" t="n">
        <f aca="false">B539*C539</f>
        <v>0</v>
      </c>
      <c r="J539" s="92" t="n">
        <f aca="false">(30-C539)*B539</f>
        <v>0</v>
      </c>
    </row>
    <row r="540" customFormat="false" ht="12.75" hidden="false" customHeight="false" outlineLevel="0" collapsed="false">
      <c r="A540" s="88" t="n">
        <v>36453</v>
      </c>
      <c r="B540" s="75"/>
      <c r="C540" s="95" t="n">
        <v>2.15</v>
      </c>
      <c r="D540" s="90" t="s">
        <v>112</v>
      </c>
      <c r="E540" s="75" t="s">
        <v>0</v>
      </c>
      <c r="F540" s="91" t="n">
        <f aca="false">SUMIF(Position!$B$3:$B$21,Trades!D540,Position!$E$3:$E$21)+SUMIF(Position!$K$3:$K$20,Trades!D540,Position!$N$3:$N$20)</f>
        <v>0.125</v>
      </c>
      <c r="G540" s="92" t="n">
        <f aca="false">(F540-C540)*B540</f>
        <v>-0</v>
      </c>
      <c r="H540" s="93" t="str">
        <f aca="false">D540&amp;E540</f>
        <v>washington </v>
      </c>
      <c r="I540" s="93" t="n">
        <f aca="false">B540*C540</f>
        <v>0</v>
      </c>
      <c r="J540" s="92" t="n">
        <f aca="false">(30-C540)*B540</f>
        <v>0</v>
      </c>
    </row>
    <row r="541" customFormat="false" ht="12.75" hidden="false" customHeight="false" outlineLevel="0" collapsed="false">
      <c r="A541" s="88" t="n">
        <v>36453</v>
      </c>
      <c r="B541" s="75"/>
      <c r="C541" s="95" t="n">
        <v>2.25</v>
      </c>
      <c r="D541" s="90" t="s">
        <v>112</v>
      </c>
      <c r="E541" s="75" t="s">
        <v>0</v>
      </c>
      <c r="F541" s="91" t="n">
        <f aca="false">SUMIF(Position!$B$3:$B$21,Trades!D541,Position!$E$3:$E$21)+SUMIF(Position!$K$3:$K$20,Trades!D541,Position!$N$3:$N$20)</f>
        <v>0.125</v>
      </c>
      <c r="G541" s="92" t="n">
        <f aca="false">(F541-C541)*B541</f>
        <v>-0</v>
      </c>
      <c r="H541" s="93" t="str">
        <f aca="false">D541&amp;E541</f>
        <v>washington </v>
      </c>
      <c r="I541" s="93" t="n">
        <f aca="false">B541*C541</f>
        <v>0</v>
      </c>
      <c r="J541" s="92" t="n">
        <f aca="false">(30-C541)*B541</f>
        <v>0</v>
      </c>
    </row>
    <row r="542" customFormat="false" ht="12.75" hidden="false" customHeight="false" outlineLevel="0" collapsed="false">
      <c r="A542" s="88" t="n">
        <v>36454</v>
      </c>
      <c r="B542" s="75"/>
      <c r="C542" s="95" t="n">
        <v>2</v>
      </c>
      <c r="D542" s="90" t="s">
        <v>80</v>
      </c>
      <c r="E542" s="75" t="s">
        <v>0</v>
      </c>
      <c r="F542" s="91" t="n">
        <f aca="false">SUMIF(Position!$B$3:$B$21,Trades!D542,Position!$E$3:$E$21)+SUMIF(Position!$K$3:$K$20,Trades!D542,Position!$N$3:$N$20)</f>
        <v>0.7</v>
      </c>
      <c r="G542" s="92" t="n">
        <f aca="false">(F542-C542)*B542</f>
        <v>-0</v>
      </c>
      <c r="H542" s="93" t="str">
        <f aca="false">D542&amp;E542</f>
        <v>minnesota </v>
      </c>
      <c r="I542" s="93" t="n">
        <f aca="false">B542*C542</f>
        <v>0</v>
      </c>
      <c r="J542" s="92" t="n">
        <f aca="false">(30-C542)*B542</f>
        <v>0</v>
      </c>
    </row>
    <row r="543" customFormat="false" ht="12.75" hidden="false" customHeight="false" outlineLevel="0" collapsed="false">
      <c r="A543" s="88" t="n">
        <v>36454</v>
      </c>
      <c r="B543" s="75"/>
      <c r="C543" s="95" t="n">
        <v>2</v>
      </c>
      <c r="D543" s="90" t="s">
        <v>80</v>
      </c>
      <c r="E543" s="75" t="s">
        <v>0</v>
      </c>
      <c r="F543" s="91" t="n">
        <f aca="false">SUMIF(Position!$B$3:$B$21,Trades!D543,Position!$E$3:$E$21)+SUMIF(Position!$K$3:$K$20,Trades!D543,Position!$N$3:$N$20)</f>
        <v>0.7</v>
      </c>
      <c r="G543" s="92" t="n">
        <f aca="false">(F543-C543)*B543</f>
        <v>-0</v>
      </c>
      <c r="H543" s="93" t="str">
        <f aca="false">D543&amp;E543</f>
        <v>minnesota </v>
      </c>
      <c r="I543" s="93" t="n">
        <f aca="false">B543*C543</f>
        <v>0</v>
      </c>
      <c r="J543" s="92" t="n">
        <f aca="false">(30-C543)*B543</f>
        <v>0</v>
      </c>
    </row>
    <row r="544" customFormat="false" ht="12.75" hidden="false" customHeight="false" outlineLevel="0" collapsed="false">
      <c r="A544" s="88" t="n">
        <v>36454</v>
      </c>
      <c r="B544" s="75"/>
      <c r="C544" s="95" t="n">
        <v>2</v>
      </c>
      <c r="D544" s="90" t="s">
        <v>80</v>
      </c>
      <c r="E544" s="75" t="s">
        <v>0</v>
      </c>
      <c r="F544" s="91" t="n">
        <f aca="false">SUMIF(Position!$B$3:$B$21,Trades!D544,Position!$E$3:$E$21)+SUMIF(Position!$K$3:$K$20,Trades!D544,Position!$N$3:$N$20)</f>
        <v>0.7</v>
      </c>
      <c r="G544" s="92" t="n">
        <f aca="false">(F544-C544)*B544</f>
        <v>-0</v>
      </c>
      <c r="H544" s="93" t="str">
        <f aca="false">D544&amp;E544</f>
        <v>minnesota </v>
      </c>
      <c r="I544" s="93" t="n">
        <f aca="false">B544*C544</f>
        <v>0</v>
      </c>
      <c r="J544" s="92" t="n">
        <f aca="false">(30-C544)*B544</f>
        <v>0</v>
      </c>
    </row>
    <row r="545" customFormat="false" ht="12.75" hidden="false" customHeight="false" outlineLevel="0" collapsed="false">
      <c r="A545" s="88" t="n">
        <v>36454</v>
      </c>
      <c r="B545" s="75"/>
      <c r="C545" s="95" t="n">
        <v>4</v>
      </c>
      <c r="D545" s="90" t="s">
        <v>69</v>
      </c>
      <c r="E545" s="75" t="s">
        <v>0</v>
      </c>
      <c r="F545" s="91" t="n">
        <f aca="false">SUMIF(Position!$B$3:$B$21,Trades!D545,Position!$E$3:$E$21)+SUMIF(Position!$K$3:$K$20,Trades!D545,Position!$N$3:$N$20)</f>
        <v>4.75</v>
      </c>
      <c r="G545" s="92" t="n">
        <f aca="false">(F545-C545)*B545</f>
        <v>0</v>
      </c>
      <c r="H545" s="93" t="str">
        <f aca="false">D545&amp;E545</f>
        <v>rams </v>
      </c>
      <c r="I545" s="93" t="n">
        <f aca="false">B545*C545</f>
        <v>0</v>
      </c>
      <c r="J545" s="92" t="n">
        <f aca="false">(30-C545)*B545</f>
        <v>0</v>
      </c>
    </row>
    <row r="546" customFormat="false" ht="12.75" hidden="false" customHeight="false" outlineLevel="0" collapsed="false">
      <c r="A546" s="88" t="n">
        <v>36454</v>
      </c>
      <c r="B546" s="75"/>
      <c r="C546" s="95" t="n">
        <v>1</v>
      </c>
      <c r="D546" s="90" t="s">
        <v>108</v>
      </c>
      <c r="E546" s="75" t="s">
        <v>0</v>
      </c>
      <c r="F546" s="91" t="n">
        <f aca="false">SUMIF(Position!$B$3:$B$21,Trades!D546,Position!$E$3:$E$21)+SUMIF(Position!$K$3:$K$20,Trades!D546,Position!$N$3:$N$20)</f>
        <v>0</v>
      </c>
      <c r="G546" s="92" t="n">
        <f aca="false">(F546-C546)*B546</f>
        <v>-0</v>
      </c>
      <c r="H546" s="93" t="str">
        <f aca="false">D546&amp;E546</f>
        <v>dallas </v>
      </c>
      <c r="I546" s="93" t="n">
        <f aca="false">B546*C546</f>
        <v>0</v>
      </c>
      <c r="J546" s="92" t="n">
        <f aca="false">(30-C546)*B546</f>
        <v>0</v>
      </c>
    </row>
    <row r="547" customFormat="false" ht="12.75" hidden="false" customHeight="false" outlineLevel="0" collapsed="false">
      <c r="A547" s="88" t="n">
        <v>36454</v>
      </c>
      <c r="B547" s="75"/>
      <c r="C547" s="95" t="n">
        <v>2.25</v>
      </c>
      <c r="D547" s="90" t="s">
        <v>112</v>
      </c>
      <c r="E547" s="75" t="s">
        <v>0</v>
      </c>
      <c r="F547" s="91" t="n">
        <f aca="false">SUMIF(Position!$B$3:$B$21,Trades!D547,Position!$E$3:$E$21)+SUMIF(Position!$K$3:$K$20,Trades!D547,Position!$N$3:$N$20)</f>
        <v>0.125</v>
      </c>
      <c r="G547" s="92" t="n">
        <f aca="false">(F547-C547)*B547</f>
        <v>-0</v>
      </c>
      <c r="H547" s="93" t="str">
        <f aca="false">D547&amp;E547</f>
        <v>washington </v>
      </c>
      <c r="I547" s="93" t="n">
        <f aca="false">B547*C547</f>
        <v>0</v>
      </c>
      <c r="J547" s="92" t="n">
        <f aca="false">(30-C547)*B547</f>
        <v>0</v>
      </c>
    </row>
    <row r="548" customFormat="false" ht="12.75" hidden="false" customHeight="false" outlineLevel="0" collapsed="false">
      <c r="A548" s="88" t="n">
        <v>36455</v>
      </c>
      <c r="B548" s="75"/>
      <c r="C548" s="95" t="n">
        <v>2.5</v>
      </c>
      <c r="D548" s="90" t="s">
        <v>103</v>
      </c>
      <c r="E548" s="75" t="s">
        <v>0</v>
      </c>
      <c r="F548" s="91" t="n">
        <f aca="false">SUMIF(Position!$B$3:$B$21,Trades!D548,Position!$E$3:$E$21)+SUMIF(Position!$K$3:$K$20,Trades!D548,Position!$N$3:$N$20)</f>
        <v>1</v>
      </c>
      <c r="G548" s="92" t="n">
        <f aca="false">(F548-C548)*B548</f>
        <v>-0</v>
      </c>
      <c r="H548" s="93" t="str">
        <f aca="false">D548&amp;E548</f>
        <v>miami </v>
      </c>
      <c r="I548" s="93" t="n">
        <f aca="false">B548*C548</f>
        <v>0</v>
      </c>
      <c r="J548" s="92" t="n">
        <f aca="false">(30-C548)*B548</f>
        <v>0</v>
      </c>
    </row>
    <row r="549" customFormat="false" ht="12.75" hidden="false" customHeight="false" outlineLevel="0" collapsed="false">
      <c r="A549" s="88" t="n">
        <v>36455</v>
      </c>
      <c r="B549" s="75"/>
      <c r="C549" s="95" t="n">
        <v>2</v>
      </c>
      <c r="D549" s="90" t="s">
        <v>80</v>
      </c>
      <c r="E549" s="75" t="s">
        <v>0</v>
      </c>
      <c r="F549" s="91" t="n">
        <f aca="false">SUMIF(Position!$B$3:$B$21,Trades!D549,Position!$E$3:$E$21)+SUMIF(Position!$K$3:$K$20,Trades!D549,Position!$N$3:$N$20)</f>
        <v>0.7</v>
      </c>
      <c r="G549" s="92" t="n">
        <f aca="false">(F549-C549)*B549</f>
        <v>-0</v>
      </c>
      <c r="H549" s="93" t="str">
        <f aca="false">D549&amp;E549</f>
        <v>minnesota </v>
      </c>
      <c r="I549" s="93" t="n">
        <f aca="false">B549*C549</f>
        <v>0</v>
      </c>
      <c r="J549" s="92" t="n">
        <f aca="false">(30-C549)*B549</f>
        <v>0</v>
      </c>
    </row>
    <row r="550" customFormat="false" ht="12.75" hidden="false" customHeight="false" outlineLevel="0" collapsed="false">
      <c r="A550" s="88" t="n">
        <v>36400</v>
      </c>
      <c r="B550" s="75"/>
      <c r="C550" s="95" t="n">
        <v>0.12</v>
      </c>
      <c r="D550" s="90" t="s">
        <v>87</v>
      </c>
      <c r="E550" s="75" t="s">
        <v>0</v>
      </c>
      <c r="F550" s="91" t="n">
        <f aca="false">SUMIF(Position!$B$3:$B$21,Trades!D550,Position!$E$3:$E$21)+SUMIF(Position!$K$3:$K$20,Trades!D550,Position!$N$3:$N$20)</f>
        <v>3.25</v>
      </c>
      <c r="G550" s="92" t="n">
        <f aca="false">(F550-C550)*B550</f>
        <v>0</v>
      </c>
      <c r="H550" s="93" t="str">
        <f aca="false">D550&amp;E550</f>
        <v>oakland </v>
      </c>
      <c r="I550" s="93" t="n">
        <f aca="false">B550*C550</f>
        <v>0</v>
      </c>
      <c r="J550" s="92" t="n">
        <f aca="false">(30-C550)*B550</f>
        <v>0</v>
      </c>
    </row>
    <row r="551" customFormat="false" ht="12.75" hidden="false" customHeight="false" outlineLevel="0" collapsed="false">
      <c r="A551" s="88" t="n">
        <v>36455</v>
      </c>
      <c r="B551" s="75"/>
      <c r="C551" s="95" t="n">
        <v>0.05</v>
      </c>
      <c r="D551" s="90" t="s">
        <v>113</v>
      </c>
      <c r="E551" s="75" t="s">
        <v>0</v>
      </c>
      <c r="F551" s="91" t="n">
        <f aca="false">SUMIF(Position!$B$3:$B$21,Trades!D551,Position!$E$3:$E$21)+SUMIF(Position!$K$3:$K$20,Trades!D551,Position!$N$3:$N$20)</f>
        <v>0</v>
      </c>
      <c r="G551" s="92" t="n">
        <f aca="false">(F551-C551)*B551</f>
        <v>-0</v>
      </c>
      <c r="H551" s="93" t="str">
        <f aca="false">D551&amp;E551</f>
        <v>chicago </v>
      </c>
      <c r="I551" s="93" t="n">
        <f aca="false">B551*C551</f>
        <v>0</v>
      </c>
      <c r="J551" s="92" t="n">
        <f aca="false">(30-C551)*B551</f>
        <v>0</v>
      </c>
    </row>
    <row r="552" customFormat="false" ht="12.75" hidden="false" customHeight="false" outlineLevel="0" collapsed="false">
      <c r="A552" s="88" t="n">
        <v>36455</v>
      </c>
      <c r="B552" s="75"/>
      <c r="C552" s="95" t="n">
        <v>2.5</v>
      </c>
      <c r="D552" s="90" t="s">
        <v>112</v>
      </c>
      <c r="E552" s="75" t="s">
        <v>0</v>
      </c>
      <c r="F552" s="91" t="n">
        <f aca="false">SUMIF(Position!$B$3:$B$21,Trades!D552,Position!$E$3:$E$21)+SUMIF(Position!$K$3:$K$20,Trades!D552,Position!$N$3:$N$20)</f>
        <v>0.125</v>
      </c>
      <c r="G552" s="92" t="n">
        <f aca="false">(F552-C552)*B552</f>
        <v>-0</v>
      </c>
      <c r="H552" s="93" t="str">
        <f aca="false">D552&amp;E552</f>
        <v>washington </v>
      </c>
      <c r="I552" s="93" t="n">
        <f aca="false">B552*C552</f>
        <v>0</v>
      </c>
      <c r="J552" s="92" t="n">
        <f aca="false">(30-C552)*B552</f>
        <v>0</v>
      </c>
    </row>
    <row r="553" customFormat="false" ht="12.75" hidden="false" customHeight="false" outlineLevel="0" collapsed="false">
      <c r="A553" s="88" t="n">
        <v>36455</v>
      </c>
      <c r="B553" s="75"/>
      <c r="C553" s="95" t="n">
        <v>2.25</v>
      </c>
      <c r="D553" s="90" t="s">
        <v>112</v>
      </c>
      <c r="E553" s="75" t="s">
        <v>0</v>
      </c>
      <c r="F553" s="91" t="n">
        <f aca="false">SUMIF(Position!$B$3:$B$21,Trades!D553,Position!$E$3:$E$21)+SUMIF(Position!$K$3:$K$20,Trades!D553,Position!$N$3:$N$20)</f>
        <v>0.125</v>
      </c>
      <c r="G553" s="92" t="n">
        <f aca="false">(F553-C553)*B553</f>
        <v>-0</v>
      </c>
      <c r="H553" s="93" t="str">
        <f aca="false">D553&amp;E553</f>
        <v>washington </v>
      </c>
      <c r="I553" s="93" t="n">
        <f aca="false">B553*C553</f>
        <v>0</v>
      </c>
      <c r="J553" s="92" t="n">
        <f aca="false">(30-C553)*B553</f>
        <v>0</v>
      </c>
    </row>
    <row r="554" customFormat="false" ht="12.75" hidden="false" customHeight="false" outlineLevel="0" collapsed="false">
      <c r="A554" s="88" t="n">
        <v>36456</v>
      </c>
      <c r="B554" s="75"/>
      <c r="C554" s="95" t="n">
        <v>0.85</v>
      </c>
      <c r="D554" s="90" t="s">
        <v>77</v>
      </c>
      <c r="E554" s="75" t="s">
        <v>0</v>
      </c>
      <c r="F554" s="91" t="n">
        <f aca="false">SUMIF(Position!$B$3:$B$21,Trades!D554,Position!$E$3:$E$21)+SUMIF(Position!$K$3:$K$20,Trades!D554,Position!$N$3:$N$20)</f>
        <v>0</v>
      </c>
      <c r="G554" s="92" t="n">
        <f aca="false">(F554-C554)*B554</f>
        <v>-0</v>
      </c>
      <c r="H554" s="93" t="str">
        <f aca="false">D554&amp;E554</f>
        <v>seattle </v>
      </c>
      <c r="I554" s="93" t="n">
        <f aca="false">B554*C554</f>
        <v>0</v>
      </c>
      <c r="J554" s="92" t="n">
        <f aca="false">(30-C554)*B554</f>
        <v>0</v>
      </c>
    </row>
    <row r="555" customFormat="false" ht="12.75" hidden="false" customHeight="false" outlineLevel="0" collapsed="false">
      <c r="A555" s="88" t="n">
        <v>36456</v>
      </c>
      <c r="B555" s="75"/>
      <c r="C555" s="95" t="n">
        <v>1.1</v>
      </c>
      <c r="D555" s="90" t="s">
        <v>75</v>
      </c>
      <c r="E555" s="75" t="s">
        <v>0</v>
      </c>
      <c r="F555" s="91" t="n">
        <f aca="false">SUMIF(Position!$B$3:$B$21,Trades!D555,Position!$E$3:$E$21)+SUMIF(Position!$K$3:$K$20,Trades!D555,Position!$N$3:$N$20)</f>
        <v>3.25</v>
      </c>
      <c r="G555" s="92" t="n">
        <f aca="false">(F555-C555)*B555</f>
        <v>0</v>
      </c>
      <c r="H555" s="93" t="str">
        <f aca="false">D555&amp;E555</f>
        <v>bucks </v>
      </c>
      <c r="I555" s="93" t="n">
        <f aca="false">B555*C555</f>
        <v>0</v>
      </c>
      <c r="J555" s="92" t="n">
        <f aca="false">(30-C555)*B555</f>
        <v>0</v>
      </c>
    </row>
    <row r="556" customFormat="false" ht="12.75" hidden="false" customHeight="false" outlineLevel="0" collapsed="false">
      <c r="A556" s="88" t="n">
        <v>36456</v>
      </c>
      <c r="B556" s="75"/>
      <c r="C556" s="95" t="n">
        <v>0.25</v>
      </c>
      <c r="D556" s="90" t="s">
        <v>65</v>
      </c>
      <c r="E556" s="75" t="s">
        <v>0</v>
      </c>
      <c r="F556" s="91" t="n">
        <f aca="false">SUMIF(Position!$B$3:$B$21,Trades!D556,Position!$E$3:$E$21)+SUMIF(Position!$K$3:$K$20,Trades!D556,Position!$N$3:$N$20)</f>
        <v>3.5</v>
      </c>
      <c r="G556" s="92" t="n">
        <f aca="false">(F556-C556)*B556</f>
        <v>0</v>
      </c>
      <c r="H556" s="93" t="str">
        <f aca="false">D556&amp;E556</f>
        <v>denver </v>
      </c>
      <c r="I556" s="93" t="n">
        <f aca="false">B556*C556</f>
        <v>0</v>
      </c>
      <c r="J556" s="92" t="n">
        <f aca="false">(30-C556)*B556</f>
        <v>0</v>
      </c>
    </row>
    <row r="557" customFormat="false" ht="12.75" hidden="false" customHeight="false" outlineLevel="0" collapsed="false">
      <c r="A557" s="88" t="n">
        <v>36456</v>
      </c>
      <c r="B557" s="75"/>
      <c r="C557" s="95" t="n">
        <v>1</v>
      </c>
      <c r="D557" s="90" t="s">
        <v>108</v>
      </c>
      <c r="E557" s="75" t="s">
        <v>0</v>
      </c>
      <c r="F557" s="91" t="n">
        <f aca="false">SUMIF(Position!$B$3:$B$21,Trades!D557,Position!$E$3:$E$21)+SUMIF(Position!$K$3:$K$20,Trades!D557,Position!$N$3:$N$20)</f>
        <v>0</v>
      </c>
      <c r="G557" s="92" t="n">
        <f aca="false">(F557-C557)*B557</f>
        <v>-0</v>
      </c>
      <c r="H557" s="93" t="str">
        <f aca="false">D557&amp;E557</f>
        <v>dallas </v>
      </c>
      <c r="I557" s="93" t="n">
        <f aca="false">B557*C557</f>
        <v>0</v>
      </c>
      <c r="J557" s="92" t="n">
        <f aca="false">(30-C557)*B557</f>
        <v>0</v>
      </c>
    </row>
    <row r="558" customFormat="false" ht="12.75" hidden="false" customHeight="false" outlineLevel="0" collapsed="false">
      <c r="A558" s="88" t="n">
        <v>36456</v>
      </c>
      <c r="B558" s="75"/>
      <c r="C558" s="95" t="n">
        <v>1</v>
      </c>
      <c r="D558" s="90" t="s">
        <v>108</v>
      </c>
      <c r="E558" s="75" t="s">
        <v>0</v>
      </c>
      <c r="F558" s="91" t="n">
        <f aca="false">SUMIF(Position!$B$3:$B$21,Trades!D558,Position!$E$3:$E$21)+SUMIF(Position!$K$3:$K$20,Trades!D558,Position!$N$3:$N$20)</f>
        <v>0</v>
      </c>
      <c r="G558" s="92" t="n">
        <f aca="false">(F558-C558)*B558</f>
        <v>-0</v>
      </c>
      <c r="H558" s="93" t="str">
        <f aca="false">D558&amp;E558</f>
        <v>dallas </v>
      </c>
      <c r="I558" s="93" t="n">
        <f aca="false">B558*C558</f>
        <v>0</v>
      </c>
      <c r="J558" s="92" t="n">
        <f aca="false">(30-C558)*B558</f>
        <v>0</v>
      </c>
    </row>
    <row r="559" customFormat="false" ht="12.75" hidden="false" customHeight="false" outlineLevel="0" collapsed="false">
      <c r="A559" s="88" t="n">
        <v>36456</v>
      </c>
      <c r="B559" s="75"/>
      <c r="C559" s="95" t="n">
        <v>0.55</v>
      </c>
      <c r="D559" s="90" t="s">
        <v>121</v>
      </c>
      <c r="E559" s="75" t="s">
        <v>0</v>
      </c>
      <c r="F559" s="91" t="n">
        <f aca="false">SUMIF(Position!$B$3:$B$21,Trades!D559,Position!$E$3:$E$21)+SUMIF(Position!$K$3:$K$20,Trades!D559,Position!$N$3:$N$20)</f>
        <v>0</v>
      </c>
      <c r="G559" s="92" t="n">
        <f aca="false">(F559-C559)*B559</f>
        <v>-0</v>
      </c>
      <c r="H559" s="93" t="str">
        <f aca="false">D559&amp;E559</f>
        <v>niners </v>
      </c>
      <c r="I559" s="93" t="n">
        <f aca="false">B559*C559</f>
        <v>0</v>
      </c>
      <c r="J559" s="92" t="n">
        <f aca="false">(30-C559)*B559</f>
        <v>0</v>
      </c>
    </row>
    <row r="560" customFormat="false" ht="12.75" hidden="false" customHeight="false" outlineLevel="0" collapsed="false">
      <c r="A560" s="88" t="n">
        <v>36456</v>
      </c>
      <c r="B560" s="75"/>
      <c r="C560" s="95" t="n">
        <v>0.7</v>
      </c>
      <c r="D560" s="90" t="s">
        <v>76</v>
      </c>
      <c r="E560" s="75" t="s">
        <v>0</v>
      </c>
      <c r="F560" s="91" t="n">
        <f aca="false">SUMIF(Position!$B$3:$B$21,Trades!D560,Position!$E$3:$E$21)+SUMIF(Position!$K$3:$K$20,Trades!D560,Position!$N$3:$N$20)</f>
        <v>0</v>
      </c>
      <c r="G560" s="92" t="n">
        <f aca="false">(F560-C560)*B560</f>
        <v>-0</v>
      </c>
      <c r="H560" s="93" t="str">
        <f aca="false">D560&amp;E560</f>
        <v>chiefs </v>
      </c>
      <c r="I560" s="93" t="n">
        <f aca="false">B560*C560</f>
        <v>0</v>
      </c>
      <c r="J560" s="92" t="n">
        <f aca="false">(30-C560)*B560</f>
        <v>0</v>
      </c>
    </row>
    <row r="561" customFormat="false" ht="12.75" hidden="false" customHeight="false" outlineLevel="0" collapsed="false">
      <c r="A561" s="88" t="n">
        <v>36456</v>
      </c>
      <c r="B561" s="75"/>
      <c r="C561" s="95" t="n">
        <v>0.5</v>
      </c>
      <c r="D561" s="90" t="s">
        <v>79</v>
      </c>
      <c r="E561" s="75" t="s">
        <v>0</v>
      </c>
      <c r="F561" s="91" t="n">
        <f aca="false">SUMIF(Position!$B$3:$B$21,Trades!D561,Position!$E$3:$E$21)+SUMIF(Position!$K$3:$K$20,Trades!D561,Position!$N$3:$N$20)</f>
        <v>0.2</v>
      </c>
      <c r="G561" s="92" t="n">
        <f aca="false">(F561-C561)*B561</f>
        <v>-0</v>
      </c>
      <c r="H561" s="93" t="str">
        <f aca="false">D561&amp;E561</f>
        <v>chargers </v>
      </c>
      <c r="I561" s="93" t="n">
        <f aca="false">B561*C561</f>
        <v>0</v>
      </c>
      <c r="J561" s="92" t="n">
        <f aca="false">(30-C561)*B561</f>
        <v>0</v>
      </c>
    </row>
    <row r="562" customFormat="false" ht="12.75" hidden="false" customHeight="false" outlineLevel="0" collapsed="false">
      <c r="A562" s="88" t="n">
        <v>36456</v>
      </c>
      <c r="B562" s="75"/>
      <c r="C562" s="95" t="n">
        <v>5</v>
      </c>
      <c r="D562" s="90" t="s">
        <v>71</v>
      </c>
      <c r="E562" s="75" t="s">
        <v>0</v>
      </c>
      <c r="F562" s="91" t="n">
        <f aca="false">SUMIF(Position!$B$3:$B$21,Trades!D562,Position!$E$3:$E$21)+SUMIF(Position!$K$3:$K$20,Trades!D562,Position!$N$3:$N$20)</f>
        <v>0.5</v>
      </c>
      <c r="G562" s="92" t="n">
        <f aca="false">(F562-C562)*B562</f>
        <v>-0</v>
      </c>
      <c r="H562" s="93" t="str">
        <f aca="false">D562&amp;E562</f>
        <v>jacksonville </v>
      </c>
      <c r="I562" s="93" t="n">
        <f aca="false">B562*C562</f>
        <v>0</v>
      </c>
      <c r="J562" s="92" t="n">
        <f aca="false">(30-C562)*B562</f>
        <v>0</v>
      </c>
    </row>
    <row r="563" customFormat="false" ht="12.75" hidden="false" customHeight="false" outlineLevel="0" collapsed="false">
      <c r="A563" s="88" t="n">
        <v>36456</v>
      </c>
      <c r="B563" s="75"/>
      <c r="C563" s="95" t="n">
        <v>1.5</v>
      </c>
      <c r="D563" s="90" t="s">
        <v>82</v>
      </c>
      <c r="E563" s="75" t="s">
        <v>0</v>
      </c>
      <c r="F563" s="91" t="n">
        <f aca="false">SUMIF(Position!$B$3:$B$21,Trades!D563,Position!$E$3:$E$21)+SUMIF(Position!$K$3:$K$20,Trades!D563,Position!$N$3:$N$20)</f>
        <v>1.625</v>
      </c>
      <c r="G563" s="92" t="n">
        <f aca="false">(F563-C563)*B563</f>
        <v>0</v>
      </c>
      <c r="H563" s="93" t="str">
        <f aca="false">D563&amp;E563</f>
        <v>tennessee </v>
      </c>
      <c r="I563" s="93" t="n">
        <f aca="false">B563*C563</f>
        <v>0</v>
      </c>
      <c r="J563" s="92" t="n">
        <f aca="false">(30-C563)*B563</f>
        <v>0</v>
      </c>
    </row>
    <row r="564" customFormat="false" ht="12.75" hidden="false" customHeight="false" outlineLevel="0" collapsed="false">
      <c r="A564" s="88" t="n">
        <v>36456</v>
      </c>
      <c r="B564" s="75"/>
      <c r="C564" s="95" t="n">
        <v>0.95</v>
      </c>
      <c r="D564" s="90" t="s">
        <v>75</v>
      </c>
      <c r="E564" s="75" t="s">
        <v>0</v>
      </c>
      <c r="F564" s="91" t="n">
        <f aca="false">SUMIF(Position!$B$3:$B$21,Trades!D564,Position!$E$3:$E$21)+SUMIF(Position!$K$3:$K$20,Trades!D564,Position!$N$3:$N$20)</f>
        <v>3.25</v>
      </c>
      <c r="G564" s="92" t="n">
        <f aca="false">(F564-C564)*B564</f>
        <v>0</v>
      </c>
      <c r="H564" s="93" t="str">
        <f aca="false">D564&amp;E564</f>
        <v>bucks </v>
      </c>
      <c r="I564" s="93" t="n">
        <f aca="false">B564*C564</f>
        <v>0</v>
      </c>
      <c r="J564" s="92" t="n">
        <f aca="false">(30-C564)*B564</f>
        <v>0</v>
      </c>
    </row>
    <row r="565" customFormat="false" ht="12.75" hidden="false" customHeight="false" outlineLevel="0" collapsed="false">
      <c r="A565" s="88" t="n">
        <v>36460</v>
      </c>
      <c r="B565" s="75"/>
      <c r="C565" s="95" t="n">
        <v>0.6</v>
      </c>
      <c r="D565" s="90" t="s">
        <v>75</v>
      </c>
      <c r="E565" s="75" t="s">
        <v>0</v>
      </c>
      <c r="F565" s="91" t="n">
        <f aca="false">SUMIF(Position!$B$3:$B$21,Trades!D565,Position!$E$3:$E$21)+SUMIF(Position!$K$3:$K$20,Trades!D565,Position!$N$3:$N$20)</f>
        <v>3.25</v>
      </c>
      <c r="G565" s="92" t="n">
        <f aca="false">(F565-C565)*B565</f>
        <v>0</v>
      </c>
      <c r="H565" s="93" t="str">
        <f aca="false">D565&amp;E565</f>
        <v>bucks </v>
      </c>
      <c r="I565" s="93" t="n">
        <f aca="false">B565*C565</f>
        <v>0</v>
      </c>
      <c r="J565" s="92" t="n">
        <f aca="false">(30-C565)*B565</f>
        <v>0</v>
      </c>
    </row>
    <row r="566" customFormat="false" ht="12.75" hidden="false" customHeight="false" outlineLevel="0" collapsed="false">
      <c r="A566" s="88" t="n">
        <v>36460</v>
      </c>
      <c r="B566" s="75"/>
      <c r="C566" s="95" t="n">
        <v>0.4</v>
      </c>
      <c r="D566" s="90" t="s">
        <v>86</v>
      </c>
      <c r="E566" s="75" t="s">
        <v>0</v>
      </c>
      <c r="F566" s="91" t="n">
        <f aca="false">SUMIF(Position!$B$3:$B$21,Trades!D566,Position!$E$3:$E$21)+SUMIF(Position!$K$3:$K$20,Trades!D566,Position!$N$3:$N$20)</f>
        <v>0</v>
      </c>
      <c r="G566" s="92" t="n">
        <f aca="false">(F566-C566)*B566</f>
        <v>-0</v>
      </c>
      <c r="H566" s="93" t="str">
        <f aca="false">D566&amp;E566</f>
        <v>detroit </v>
      </c>
      <c r="I566" s="93" t="n">
        <f aca="false">B566*C566</f>
        <v>0</v>
      </c>
      <c r="J566" s="92" t="n">
        <f aca="false">(30-C566)*B566</f>
        <v>0</v>
      </c>
    </row>
    <row r="567" customFormat="false" ht="12.75" hidden="false" customHeight="false" outlineLevel="0" collapsed="false">
      <c r="A567" s="88" t="n">
        <v>36460</v>
      </c>
      <c r="B567" s="75"/>
      <c r="C567" s="95" t="n">
        <v>3</v>
      </c>
      <c r="D567" s="78" t="s">
        <v>69</v>
      </c>
      <c r="E567" s="75" t="s">
        <v>0</v>
      </c>
      <c r="F567" s="91" t="n">
        <f aca="false">SUMIF(Position!$B$3:$B$21,Trades!D567,Position!$E$3:$E$21)+SUMIF(Position!$K$3:$K$20,Trades!D567,Position!$N$3:$N$20)</f>
        <v>4.75</v>
      </c>
      <c r="G567" s="92" t="n">
        <f aca="false">(F567-C567)*B567</f>
        <v>0</v>
      </c>
      <c r="H567" s="93" t="str">
        <f aca="false">D567&amp;E567</f>
        <v>rams </v>
      </c>
      <c r="I567" s="93" t="n">
        <f aca="false">B567*C567</f>
        <v>0</v>
      </c>
      <c r="J567" s="92" t="n">
        <f aca="false">(30-C567)*B567</f>
        <v>0</v>
      </c>
    </row>
    <row r="568" customFormat="false" ht="12.75" hidden="false" customHeight="false" outlineLevel="0" collapsed="false">
      <c r="A568" s="88" t="n">
        <v>36460</v>
      </c>
      <c r="B568" s="75"/>
      <c r="C568" s="95" t="n">
        <v>3</v>
      </c>
      <c r="D568" s="90" t="s">
        <v>71</v>
      </c>
      <c r="E568" s="75" t="s">
        <v>0</v>
      </c>
      <c r="F568" s="91" t="n">
        <f aca="false">SUMIF(Position!$B$3:$B$21,Trades!D568,Position!$E$3:$E$21)+SUMIF(Position!$K$3:$K$20,Trades!D568,Position!$N$3:$N$20)</f>
        <v>0.5</v>
      </c>
      <c r="G568" s="92" t="n">
        <f aca="false">(F568-C568)*B568</f>
        <v>-0</v>
      </c>
      <c r="H568" s="93" t="str">
        <f aca="false">D568&amp;E568</f>
        <v>jacksonville </v>
      </c>
      <c r="I568" s="93" t="n">
        <f aca="false">B568*C568</f>
        <v>0</v>
      </c>
      <c r="J568" s="92" t="n">
        <f aca="false">(30-C568)*B568</f>
        <v>0</v>
      </c>
    </row>
    <row r="569" customFormat="false" ht="12.75" hidden="false" customHeight="false" outlineLevel="0" collapsed="false">
      <c r="A569" s="88" t="n">
        <v>36460</v>
      </c>
      <c r="B569" s="75"/>
      <c r="C569" s="95" t="n">
        <v>4.75</v>
      </c>
      <c r="D569" s="90" t="s">
        <v>69</v>
      </c>
      <c r="E569" s="75" t="s">
        <v>0</v>
      </c>
      <c r="F569" s="91" t="n">
        <f aca="false">SUMIF(Position!$B$3:$B$21,Trades!D569,Position!$E$3:$E$21)+SUMIF(Position!$K$3:$K$20,Trades!D569,Position!$N$3:$N$20)</f>
        <v>4.75</v>
      </c>
      <c r="G569" s="92" t="n">
        <f aca="false">(F569-C569)*B569</f>
        <v>0</v>
      </c>
      <c r="H569" s="93" t="str">
        <f aca="false">D569&amp;E569</f>
        <v>rams </v>
      </c>
      <c r="I569" s="93" t="n">
        <f aca="false">B569*C569</f>
        <v>0</v>
      </c>
      <c r="J569" s="92" t="n">
        <f aca="false">(30-C569)*B569</f>
        <v>0</v>
      </c>
    </row>
    <row r="570" customFormat="false" ht="12.75" hidden="false" customHeight="false" outlineLevel="0" collapsed="false">
      <c r="A570" s="88" t="n">
        <v>36460</v>
      </c>
      <c r="B570" s="75"/>
      <c r="C570" s="95" t="n">
        <v>1.5</v>
      </c>
      <c r="D570" s="90" t="s">
        <v>108</v>
      </c>
      <c r="E570" s="75" t="s">
        <v>0</v>
      </c>
      <c r="F570" s="91" t="n">
        <f aca="false">SUMIF(Position!$B$3:$B$21,Trades!D570,Position!$E$3:$E$21)+SUMIF(Position!$K$3:$K$20,Trades!D570,Position!$N$3:$N$20)</f>
        <v>0</v>
      </c>
      <c r="G570" s="92" t="n">
        <f aca="false">(F570-C570)*B570</f>
        <v>-0</v>
      </c>
      <c r="H570" s="93" t="str">
        <f aca="false">D570&amp;E570</f>
        <v>dallas </v>
      </c>
      <c r="I570" s="93" t="n">
        <f aca="false">B570*C570</f>
        <v>0</v>
      </c>
      <c r="J570" s="92" t="n">
        <f aca="false">(30-C570)*B570</f>
        <v>0</v>
      </c>
    </row>
    <row r="571" customFormat="false" ht="12.75" hidden="false" customHeight="false" outlineLevel="0" collapsed="false">
      <c r="A571" s="88" t="n">
        <v>36460</v>
      </c>
      <c r="B571" s="75"/>
      <c r="C571" s="95" t="n">
        <v>1.5</v>
      </c>
      <c r="D571" s="90" t="s">
        <v>112</v>
      </c>
      <c r="E571" s="75" t="s">
        <v>0</v>
      </c>
      <c r="F571" s="91" t="n">
        <f aca="false">SUMIF(Position!$B$3:$B$21,Trades!D571,Position!$E$3:$E$21)+SUMIF(Position!$K$3:$K$20,Trades!D571,Position!$N$3:$N$20)</f>
        <v>0.125</v>
      </c>
      <c r="G571" s="92" t="n">
        <f aca="false">(F571-C571)*B571</f>
        <v>-0</v>
      </c>
      <c r="H571" s="93" t="str">
        <f aca="false">D571&amp;E571</f>
        <v>washington </v>
      </c>
      <c r="I571" s="93" t="n">
        <f aca="false">B571*C571</f>
        <v>0</v>
      </c>
      <c r="J571" s="92" t="n">
        <f aca="false">(30-C571)*B571</f>
        <v>0</v>
      </c>
    </row>
    <row r="572" customFormat="false" ht="12.75" hidden="false" customHeight="false" outlineLevel="0" collapsed="false">
      <c r="A572" s="88" t="n">
        <v>36460</v>
      </c>
      <c r="B572" s="75"/>
      <c r="C572" s="95" t="n">
        <v>2.5</v>
      </c>
      <c r="D572" s="90" t="s">
        <v>80</v>
      </c>
      <c r="E572" s="75" t="s">
        <v>0</v>
      </c>
      <c r="F572" s="91" t="n">
        <f aca="false">SUMIF(Position!$B$3:$B$21,Trades!D572,Position!$E$3:$E$21)+SUMIF(Position!$K$3:$K$20,Trades!D572,Position!$N$3:$N$20)</f>
        <v>0.7</v>
      </c>
      <c r="G572" s="92" t="n">
        <f aca="false">(F572-C572)*B572</f>
        <v>-0</v>
      </c>
      <c r="H572" s="93" t="str">
        <f aca="false">D572&amp;E572</f>
        <v>minnesota </v>
      </c>
      <c r="I572" s="93" t="n">
        <f aca="false">B572*C572</f>
        <v>0</v>
      </c>
      <c r="J572" s="92" t="n">
        <f aca="false">(30-C572)*B572</f>
        <v>0</v>
      </c>
    </row>
    <row r="573" customFormat="false" ht="12.75" hidden="false" customHeight="false" outlineLevel="0" collapsed="false">
      <c r="A573" s="88" t="n">
        <v>36460</v>
      </c>
      <c r="B573" s="75"/>
      <c r="C573" s="95" t="n">
        <v>0.75</v>
      </c>
      <c r="D573" s="90" t="s">
        <v>87</v>
      </c>
      <c r="E573" s="75" t="s">
        <v>0</v>
      </c>
      <c r="F573" s="91" t="n">
        <f aca="false">SUMIF(Position!$B$3:$B$21,Trades!D573,Position!$E$3:$E$21)+SUMIF(Position!$K$3:$K$20,Trades!D573,Position!$N$3:$N$20)</f>
        <v>3.25</v>
      </c>
      <c r="G573" s="92" t="n">
        <f aca="false">(F573-C573)*B573</f>
        <v>0</v>
      </c>
      <c r="H573" s="93" t="str">
        <f aca="false">D573&amp;E573</f>
        <v>oakland </v>
      </c>
      <c r="I573" s="93" t="n">
        <f aca="false">B573*C573</f>
        <v>0</v>
      </c>
      <c r="J573" s="92" t="n">
        <f aca="false">(30-C573)*B573</f>
        <v>0</v>
      </c>
    </row>
    <row r="574" customFormat="false" ht="12.75" hidden="false" customHeight="false" outlineLevel="0" collapsed="false">
      <c r="A574" s="88" t="n">
        <v>36460</v>
      </c>
      <c r="B574" s="75"/>
      <c r="C574" s="95" t="n">
        <v>1.15</v>
      </c>
      <c r="D574" s="90" t="s">
        <v>88</v>
      </c>
      <c r="E574" s="75" t="s">
        <v>0</v>
      </c>
      <c r="F574" s="91" t="n">
        <f aca="false">SUMIF(Position!$B$3:$B$21,Trades!D574,Position!$E$3:$E$21)+SUMIF(Position!$K$3:$K$20,Trades!D574,Position!$N$3:$N$20)</f>
        <v>2.75</v>
      </c>
      <c r="G574" s="92" t="n">
        <f aca="false">(F574-C574)*B574</f>
        <v>0</v>
      </c>
      <c r="H574" s="93" t="str">
        <f aca="false">D574&amp;E574</f>
        <v>indianapolis </v>
      </c>
      <c r="I574" s="93" t="n">
        <f aca="false">B574*C574</f>
        <v>0</v>
      </c>
      <c r="J574" s="92" t="n">
        <f aca="false">(30-C574)*B574</f>
        <v>0</v>
      </c>
    </row>
    <row r="575" customFormat="false" ht="12.75" hidden="false" customHeight="false" outlineLevel="0" collapsed="false">
      <c r="A575" s="88" t="n">
        <v>36460</v>
      </c>
      <c r="B575" s="75"/>
      <c r="C575" s="95" t="n">
        <v>2.3</v>
      </c>
      <c r="D575" s="90" t="s">
        <v>103</v>
      </c>
      <c r="E575" s="75" t="s">
        <v>0</v>
      </c>
      <c r="F575" s="91" t="n">
        <f aca="false">SUMIF(Position!$B$3:$B$21,Trades!D575,Position!$E$3:$E$21)+SUMIF(Position!$K$3:$K$20,Trades!D575,Position!$N$3:$N$20)</f>
        <v>1</v>
      </c>
      <c r="G575" s="92" t="n">
        <f aca="false">(F575-C575)*B575</f>
        <v>-0</v>
      </c>
      <c r="H575" s="93" t="str">
        <f aca="false">D575&amp;E575</f>
        <v>miami </v>
      </c>
      <c r="I575" s="93" t="n">
        <f aca="false">B575*C575</f>
        <v>0</v>
      </c>
      <c r="J575" s="92" t="n">
        <f aca="false">(30-C575)*B575</f>
        <v>0</v>
      </c>
    </row>
    <row r="576" customFormat="false" ht="12.75" hidden="false" customHeight="false" outlineLevel="0" collapsed="false">
      <c r="A576" s="88" t="n">
        <v>36460</v>
      </c>
      <c r="B576" s="75"/>
      <c r="C576" s="95" t="n">
        <v>0.75</v>
      </c>
      <c r="D576" s="90" t="s">
        <v>75</v>
      </c>
      <c r="E576" s="75" t="s">
        <v>0</v>
      </c>
      <c r="F576" s="91" t="n">
        <f aca="false">SUMIF(Position!$B$3:$B$21,Trades!D576,Position!$E$3:$E$21)+SUMIF(Position!$K$3:$K$20,Trades!D576,Position!$N$3:$N$20)</f>
        <v>3.25</v>
      </c>
      <c r="G576" s="92" t="n">
        <f aca="false">(F576-C576)*B576</f>
        <v>0</v>
      </c>
      <c r="H576" s="93" t="str">
        <f aca="false">D576&amp;E576</f>
        <v>bucks </v>
      </c>
      <c r="I576" s="93" t="n">
        <f aca="false">B576*C576</f>
        <v>0</v>
      </c>
      <c r="J576" s="92" t="n">
        <f aca="false">(30-C576)*B576</f>
        <v>0</v>
      </c>
    </row>
    <row r="577" customFormat="false" ht="12.75" hidden="false" customHeight="false" outlineLevel="0" collapsed="false">
      <c r="A577" s="88" t="n">
        <v>36460</v>
      </c>
      <c r="B577" s="75"/>
      <c r="C577" s="95" t="n">
        <v>0.65</v>
      </c>
      <c r="D577" s="90" t="s">
        <v>76</v>
      </c>
      <c r="E577" s="75" t="s">
        <v>0</v>
      </c>
      <c r="F577" s="91" t="n">
        <f aca="false">SUMIF(Position!$B$3:$B$21,Trades!D577,Position!$E$3:$E$21)+SUMIF(Position!$K$3:$K$20,Trades!D577,Position!$N$3:$N$20)</f>
        <v>0</v>
      </c>
      <c r="G577" s="92" t="n">
        <f aca="false">(F577-C577)*B577</f>
        <v>-0</v>
      </c>
      <c r="H577" s="93" t="str">
        <f aca="false">D577&amp;E577</f>
        <v>chiefs </v>
      </c>
      <c r="I577" s="93" t="n">
        <f aca="false">B577*C577</f>
        <v>0</v>
      </c>
      <c r="J577" s="92" t="n">
        <f aca="false">(30-C577)*B577</f>
        <v>0</v>
      </c>
    </row>
    <row r="578" customFormat="false" ht="12.75" hidden="false" customHeight="false" outlineLevel="0" collapsed="false">
      <c r="A578" s="88" t="n">
        <v>36460</v>
      </c>
      <c r="B578" s="75"/>
      <c r="C578" s="95" t="n">
        <v>1.25</v>
      </c>
      <c r="D578" s="90" t="s">
        <v>108</v>
      </c>
      <c r="E578" s="75" t="s">
        <v>0</v>
      </c>
      <c r="F578" s="91" t="n">
        <f aca="false">SUMIF(Position!$B$3:$B$21,Trades!D578,Position!$E$3:$E$21)+SUMIF(Position!$K$3:$K$20,Trades!D578,Position!$N$3:$N$20)</f>
        <v>0</v>
      </c>
      <c r="G578" s="92" t="n">
        <f aca="false">(F578-C578)*B578</f>
        <v>-0</v>
      </c>
      <c r="H578" s="93" t="str">
        <f aca="false">D578&amp;E578</f>
        <v>dallas </v>
      </c>
      <c r="I578" s="93" t="n">
        <f aca="false">B578*C578</f>
        <v>0</v>
      </c>
      <c r="J578" s="92" t="n">
        <f aca="false">(30-C578)*B578</f>
        <v>0</v>
      </c>
    </row>
    <row r="579" customFormat="false" ht="12.75" hidden="false" customHeight="false" outlineLevel="0" collapsed="false">
      <c r="A579" s="88" t="n">
        <v>36460</v>
      </c>
      <c r="B579" s="75"/>
      <c r="C579" s="95" t="n">
        <v>1.65</v>
      </c>
      <c r="D579" s="90" t="s">
        <v>112</v>
      </c>
      <c r="E579" s="75" t="s">
        <v>0</v>
      </c>
      <c r="F579" s="91" t="n">
        <f aca="false">SUMIF(Position!$B$3:$B$21,Trades!D579,Position!$E$3:$E$21)+SUMIF(Position!$K$3:$K$20,Trades!D579,Position!$N$3:$N$20)</f>
        <v>0.125</v>
      </c>
      <c r="G579" s="92" t="n">
        <f aca="false">(F579-C579)*B579</f>
        <v>-0</v>
      </c>
      <c r="H579" s="93" t="str">
        <f aca="false">D579&amp;E579</f>
        <v>washington </v>
      </c>
      <c r="I579" s="93" t="n">
        <f aca="false">B579*C579</f>
        <v>0</v>
      </c>
      <c r="J579" s="92" t="n">
        <f aca="false">(30-C579)*B579</f>
        <v>0</v>
      </c>
    </row>
    <row r="580" customFormat="false" ht="12.75" hidden="false" customHeight="false" outlineLevel="0" collapsed="false">
      <c r="A580" s="88" t="n">
        <v>36460</v>
      </c>
      <c r="B580" s="75"/>
      <c r="C580" s="95" t="n">
        <v>0.2</v>
      </c>
      <c r="D580" s="90" t="s">
        <v>117</v>
      </c>
      <c r="E580" s="75" t="s">
        <v>0</v>
      </c>
      <c r="F580" s="91" t="n">
        <f aca="false">SUMIF(Position!$B$3:$B$21,Trades!D580,Position!$E$3:$E$21)+SUMIF(Position!$K$3:$K$20,Trades!D580,Position!$N$3:$N$20)</f>
        <v>0</v>
      </c>
      <c r="G580" s="92" t="n">
        <f aca="false">(F580-C580)*B580</f>
        <v>-0</v>
      </c>
      <c r="H580" s="93" t="str">
        <f aca="false">D580&amp;E580</f>
        <v>arizona </v>
      </c>
      <c r="I580" s="93" t="n">
        <f aca="false">B580*C580</f>
        <v>0</v>
      </c>
      <c r="J580" s="92" t="n">
        <f aca="false">(30-C580)*B580</f>
        <v>0</v>
      </c>
    </row>
    <row r="581" customFormat="false" ht="12.75" hidden="false" customHeight="false" outlineLevel="0" collapsed="false">
      <c r="A581" s="88" t="n">
        <v>36460</v>
      </c>
      <c r="B581" s="75"/>
      <c r="C581" s="95" t="n">
        <v>0.5</v>
      </c>
      <c r="D581" s="90" t="s">
        <v>73</v>
      </c>
      <c r="E581" s="75" t="s">
        <v>0</v>
      </c>
      <c r="F581" s="91" t="n">
        <f aca="false">SUMIF(Position!$B$3:$B$21,Trades!D581,Position!$E$3:$E$21)+SUMIF(Position!$K$3:$K$20,Trades!D581,Position!$N$3:$N$20)</f>
        <v>0.5</v>
      </c>
      <c r="G581" s="92" t="n">
        <f aca="false">(F581-C581)*B581</f>
        <v>0</v>
      </c>
      <c r="H581" s="93" t="str">
        <f aca="false">D581&amp;E581</f>
        <v>giants </v>
      </c>
      <c r="I581" s="93" t="n">
        <f aca="false">B581*C581</f>
        <v>0</v>
      </c>
      <c r="J581" s="92" t="n">
        <f aca="false">(30-C581)*B581</f>
        <v>0</v>
      </c>
    </row>
    <row r="582" customFormat="false" ht="12.75" hidden="false" customHeight="false" outlineLevel="0" collapsed="false">
      <c r="A582" s="88" t="n">
        <v>36460</v>
      </c>
      <c r="B582" s="75"/>
      <c r="C582" s="95" t="n">
        <v>0.05</v>
      </c>
      <c r="D582" s="90" t="s">
        <v>74</v>
      </c>
      <c r="E582" s="75" t="s">
        <v>0</v>
      </c>
      <c r="F582" s="91" t="n">
        <f aca="false">SUMIF(Position!$B$3:$B$21,Trades!D582,Position!$E$3:$E$21)+SUMIF(Position!$K$3:$K$20,Trades!D582,Position!$N$3:$N$20)</f>
        <v>1.125</v>
      </c>
      <c r="G582" s="92" t="n">
        <f aca="false">(F582-C582)*B582</f>
        <v>0</v>
      </c>
      <c r="H582" s="93" t="str">
        <f aca="false">D582&amp;E582</f>
        <v>philadelphia </v>
      </c>
      <c r="I582" s="93" t="n">
        <f aca="false">B582*C582</f>
        <v>0</v>
      </c>
      <c r="J582" s="92" t="n">
        <f aca="false">(30-C582)*B582</f>
        <v>0</v>
      </c>
    </row>
    <row r="583" customFormat="false" ht="12.75" hidden="false" customHeight="false" outlineLevel="0" collapsed="false">
      <c r="A583" s="88" t="n">
        <v>36460</v>
      </c>
      <c r="B583" s="75"/>
      <c r="C583" s="95" t="n">
        <v>3</v>
      </c>
      <c r="D583" s="90" t="s">
        <v>109</v>
      </c>
      <c r="E583" s="75" t="s">
        <v>0</v>
      </c>
      <c r="F583" s="91" t="n">
        <f aca="false">SUMIF(Position!$B$3:$B$21,Trades!D583,Position!$E$3:$E$21)+SUMIF(Position!$K$3:$K$20,Trades!D583,Position!$N$3:$N$20)</f>
        <v>1.125</v>
      </c>
      <c r="G583" s="92" t="n">
        <f aca="false">(F583-C583)*B583</f>
        <v>-0</v>
      </c>
      <c r="H583" s="93" t="str">
        <f aca="false">D583&amp;E583</f>
        <v>packers </v>
      </c>
      <c r="I583" s="93" t="n">
        <f aca="false">B583*C583</f>
        <v>0</v>
      </c>
      <c r="J583" s="92" t="n">
        <f aca="false">(30-C583)*B583</f>
        <v>0</v>
      </c>
    </row>
    <row r="584" customFormat="false" ht="12.75" hidden="false" customHeight="false" outlineLevel="0" collapsed="false">
      <c r="A584" s="88" t="n">
        <v>36460</v>
      </c>
      <c r="B584" s="75"/>
      <c r="C584" s="95" t="n">
        <v>2.5</v>
      </c>
      <c r="D584" s="90" t="s">
        <v>80</v>
      </c>
      <c r="E584" s="75" t="s">
        <v>0</v>
      </c>
      <c r="F584" s="91" t="n">
        <f aca="false">SUMIF(Position!$B$3:$B$21,Trades!D584,Position!$E$3:$E$21)+SUMIF(Position!$K$3:$K$20,Trades!D584,Position!$N$3:$N$20)</f>
        <v>0.7</v>
      </c>
      <c r="G584" s="92" t="n">
        <f aca="false">(F584-C584)*B584</f>
        <v>-0</v>
      </c>
      <c r="H584" s="93" t="str">
        <f aca="false">D584&amp;E584</f>
        <v>minnesota </v>
      </c>
      <c r="I584" s="93" t="n">
        <f aca="false">B584*C584</f>
        <v>0</v>
      </c>
      <c r="J584" s="92" t="n">
        <f aca="false">(30-C584)*B584</f>
        <v>0</v>
      </c>
    </row>
    <row r="585" customFormat="false" ht="12.75" hidden="false" customHeight="false" outlineLevel="0" collapsed="false">
      <c r="A585" s="88" t="n">
        <v>36460</v>
      </c>
      <c r="B585" s="75"/>
      <c r="C585" s="95" t="n">
        <v>0.8</v>
      </c>
      <c r="D585" s="90" t="s">
        <v>75</v>
      </c>
      <c r="E585" s="75" t="s">
        <v>0</v>
      </c>
      <c r="F585" s="91" t="n">
        <f aca="false">SUMIF(Position!$B$3:$B$21,Trades!D585,Position!$E$3:$E$21)+SUMIF(Position!$K$3:$K$20,Trades!D585,Position!$N$3:$N$20)</f>
        <v>3.25</v>
      </c>
      <c r="G585" s="92" t="n">
        <f aca="false">(F585-C585)*B585</f>
        <v>0</v>
      </c>
      <c r="H585" s="93" t="str">
        <f aca="false">D585&amp;E585</f>
        <v>bucks </v>
      </c>
      <c r="I585" s="93" t="n">
        <f aca="false">B585*C585</f>
        <v>0</v>
      </c>
      <c r="J585" s="92" t="n">
        <f aca="false">(30-C585)*B585</f>
        <v>0</v>
      </c>
    </row>
    <row r="586" customFormat="false" ht="12.75" hidden="false" customHeight="false" outlineLevel="0" collapsed="false">
      <c r="A586" s="88" t="n">
        <v>36460</v>
      </c>
      <c r="B586" s="75"/>
      <c r="C586" s="95" t="n">
        <v>0.4</v>
      </c>
      <c r="D586" s="90" t="s">
        <v>86</v>
      </c>
      <c r="E586" s="75" t="s">
        <v>0</v>
      </c>
      <c r="F586" s="91" t="n">
        <f aca="false">SUMIF(Position!$B$3:$B$21,Trades!D586,Position!$E$3:$E$21)+SUMIF(Position!$K$3:$K$20,Trades!D586,Position!$N$3:$N$20)</f>
        <v>0</v>
      </c>
      <c r="G586" s="92" t="n">
        <f aca="false">(F586-C586)*B586</f>
        <v>-0</v>
      </c>
      <c r="H586" s="93" t="str">
        <f aca="false">D586&amp;E586</f>
        <v>detroit </v>
      </c>
      <c r="I586" s="93" t="n">
        <f aca="false">B586*C586</f>
        <v>0</v>
      </c>
      <c r="J586" s="92" t="n">
        <f aca="false">(30-C586)*B586</f>
        <v>0</v>
      </c>
    </row>
    <row r="587" customFormat="false" ht="12.75" hidden="false" customHeight="false" outlineLevel="0" collapsed="false">
      <c r="A587" s="88" t="n">
        <v>36460</v>
      </c>
      <c r="B587" s="75"/>
      <c r="C587" s="95" t="n">
        <v>0.1</v>
      </c>
      <c r="D587" s="90" t="s">
        <v>113</v>
      </c>
      <c r="E587" s="75" t="s">
        <v>0</v>
      </c>
      <c r="F587" s="91" t="n">
        <f aca="false">SUMIF(Position!$B$3:$B$21,Trades!D587,Position!$E$3:$E$21)+SUMIF(Position!$K$3:$K$20,Trades!D587,Position!$N$3:$N$20)</f>
        <v>0</v>
      </c>
      <c r="G587" s="92" t="n">
        <f aca="false">(F587-C587)*B587</f>
        <v>-0</v>
      </c>
      <c r="H587" s="93" t="str">
        <f aca="false">D587&amp;E587</f>
        <v>chicago </v>
      </c>
      <c r="I587" s="93" t="n">
        <f aca="false">B587*C587</f>
        <v>0</v>
      </c>
      <c r="J587" s="92" t="n">
        <f aca="false">(30-C587)*B587</f>
        <v>0</v>
      </c>
    </row>
    <row r="588" customFormat="false" ht="12.75" hidden="false" customHeight="false" outlineLevel="0" collapsed="false">
      <c r="A588" s="88" t="n">
        <v>36460</v>
      </c>
      <c r="B588" s="75"/>
      <c r="C588" s="95" t="n">
        <v>0.8</v>
      </c>
      <c r="D588" s="90" t="s">
        <v>107</v>
      </c>
      <c r="E588" s="75" t="s">
        <v>0</v>
      </c>
      <c r="F588" s="91" t="n">
        <f aca="false">SUMIF(Position!$B$3:$B$21,Trades!D588,Position!$E$3:$E$21)+SUMIF(Position!$K$3:$K$20,Trades!D588,Position!$N$3:$N$20)</f>
        <v>0</v>
      </c>
      <c r="G588" s="92" t="n">
        <f aca="false">(F588-C588)*B588</f>
        <v>-0</v>
      </c>
      <c r="H588" s="93" t="str">
        <f aca="false">D588&amp;E588</f>
        <v>atlanta </v>
      </c>
      <c r="I588" s="93" t="n">
        <f aca="false">B588*C588</f>
        <v>0</v>
      </c>
      <c r="J588" s="92" t="n">
        <f aca="false">(30-C588)*B588</f>
        <v>0</v>
      </c>
    </row>
    <row r="589" customFormat="false" ht="12.75" hidden="false" customHeight="false" outlineLevel="0" collapsed="false">
      <c r="A589" s="88" t="n">
        <v>36460</v>
      </c>
      <c r="B589" s="75"/>
      <c r="C589" s="95" t="n">
        <v>0.75</v>
      </c>
      <c r="D589" s="90" t="s">
        <v>121</v>
      </c>
      <c r="E589" s="75" t="s">
        <v>0</v>
      </c>
      <c r="F589" s="91" t="n">
        <f aca="false">SUMIF(Position!$B$3:$B$21,Trades!D589,Position!$E$3:$E$21)+SUMIF(Position!$K$3:$K$20,Trades!D589,Position!$N$3:$N$20)</f>
        <v>0</v>
      </c>
      <c r="G589" s="92" t="n">
        <f aca="false">(F589-C589)*B589</f>
        <v>-0</v>
      </c>
      <c r="H589" s="93" t="str">
        <f aca="false">D589&amp;E589</f>
        <v>niners </v>
      </c>
      <c r="I589" s="93" t="n">
        <f aca="false">B589*C589</f>
        <v>0</v>
      </c>
      <c r="J589" s="92" t="n">
        <f aca="false">(30-C589)*B589</f>
        <v>0</v>
      </c>
    </row>
    <row r="590" customFormat="false" ht="12.75" hidden="false" customHeight="false" outlineLevel="0" collapsed="false">
      <c r="A590" s="88" t="n">
        <v>36460</v>
      </c>
      <c r="B590" s="75"/>
      <c r="C590" s="95" t="n">
        <v>0.1</v>
      </c>
      <c r="D590" s="90" t="s">
        <v>90</v>
      </c>
      <c r="E590" s="75" t="s">
        <v>0</v>
      </c>
      <c r="F590" s="91" t="n">
        <f aca="false">SUMIF(Position!$B$3:$B$21,Trades!D590,Position!$E$3:$E$21)+SUMIF(Position!$K$3:$K$20,Trades!D590,Position!$N$3:$N$20)</f>
        <v>2</v>
      </c>
      <c r="G590" s="92" t="n">
        <f aca="false">(F590-C590)*B590</f>
        <v>0</v>
      </c>
      <c r="H590" s="93" t="str">
        <f aca="false">D590&amp;E590</f>
        <v>saints </v>
      </c>
      <c r="I590" s="93" t="n">
        <f aca="false">B590*C590</f>
        <v>0</v>
      </c>
      <c r="J590" s="92" t="n">
        <f aca="false">(30-C590)*B590</f>
        <v>0</v>
      </c>
    </row>
    <row r="591" customFormat="false" ht="12.75" hidden="false" customHeight="false" outlineLevel="0" collapsed="false">
      <c r="A591" s="88" t="n">
        <v>36460</v>
      </c>
      <c r="B591" s="75"/>
      <c r="C591" s="95" t="n">
        <v>0.15</v>
      </c>
      <c r="D591" s="90" t="s">
        <v>67</v>
      </c>
      <c r="E591" s="75" t="s">
        <v>0</v>
      </c>
      <c r="F591" s="91" t="n">
        <f aca="false">SUMIF(Position!$B$3:$B$21,Trades!D591,Position!$E$3:$E$21)+SUMIF(Position!$K$3:$K$20,Trades!D591,Position!$N$3:$N$20)</f>
        <v>0</v>
      </c>
      <c r="G591" s="92" t="n">
        <f aca="false">(F591-C591)*B591</f>
        <v>-0</v>
      </c>
      <c r="H591" s="93" t="str">
        <f aca="false">D591&amp;E591</f>
        <v>carolina </v>
      </c>
      <c r="I591" s="93" t="n">
        <f aca="false">B591*C591</f>
        <v>0</v>
      </c>
      <c r="J591" s="92" t="n">
        <f aca="false">(30-C591)*B591</f>
        <v>0</v>
      </c>
    </row>
    <row r="592" customFormat="false" ht="12.75" hidden="false" customHeight="false" outlineLevel="0" collapsed="false">
      <c r="A592" s="88" t="n">
        <v>36460</v>
      </c>
      <c r="B592" s="75"/>
      <c r="C592" s="95" t="n">
        <v>3</v>
      </c>
      <c r="D592" s="78" t="s">
        <v>69</v>
      </c>
      <c r="E592" s="75" t="s">
        <v>0</v>
      </c>
      <c r="F592" s="91" t="n">
        <f aca="false">SUMIF(Position!$B$3:$B$21,Trades!D592,Position!$E$3:$E$21)+SUMIF(Position!$K$3:$K$20,Trades!D592,Position!$N$3:$N$20)</f>
        <v>4.75</v>
      </c>
      <c r="G592" s="92" t="n">
        <f aca="false">(F592-C592)*B592</f>
        <v>0</v>
      </c>
      <c r="H592" s="93" t="str">
        <f aca="false">D592&amp;E592</f>
        <v>rams </v>
      </c>
      <c r="I592" s="93" t="n">
        <f aca="false">B592*C592</f>
        <v>0</v>
      </c>
      <c r="J592" s="92" t="n">
        <f aca="false">(30-C592)*B592</f>
        <v>0</v>
      </c>
    </row>
    <row r="593" customFormat="false" ht="12.75" hidden="false" customHeight="false" outlineLevel="0" collapsed="false">
      <c r="A593" s="88" t="n">
        <v>36460</v>
      </c>
      <c r="B593" s="75"/>
      <c r="C593" s="95" t="n">
        <v>0.25</v>
      </c>
      <c r="D593" s="90" t="s">
        <v>121</v>
      </c>
      <c r="E593" s="75" t="s">
        <v>0</v>
      </c>
      <c r="F593" s="91" t="n">
        <f aca="false">SUMIF(Position!$B$3:$B$21,Trades!D593,Position!$E$3:$E$21)+SUMIF(Position!$K$3:$K$20,Trades!D593,Position!$N$3:$N$20)</f>
        <v>0</v>
      </c>
      <c r="G593" s="92" t="n">
        <f aca="false">(F593-C593)*B593</f>
        <v>-0</v>
      </c>
      <c r="H593" s="93" t="str">
        <f aca="false">D593&amp;E593</f>
        <v>niners </v>
      </c>
      <c r="I593" s="93" t="n">
        <f aca="false">B593*C593</f>
        <v>0</v>
      </c>
      <c r="J593" s="92" t="n">
        <f aca="false">(30-C593)*B593</f>
        <v>0</v>
      </c>
    </row>
    <row r="594" customFormat="false" ht="12.75" hidden="false" customHeight="false" outlineLevel="0" collapsed="false">
      <c r="A594" s="88" t="n">
        <v>36460</v>
      </c>
      <c r="B594" s="75"/>
      <c r="C594" s="95" t="n">
        <v>1.15</v>
      </c>
      <c r="D594" s="90" t="s">
        <v>108</v>
      </c>
      <c r="E594" s="75" t="s">
        <v>0</v>
      </c>
      <c r="F594" s="91" t="n">
        <f aca="false">SUMIF(Position!$B$3:$B$21,Trades!D594,Position!$E$3:$E$21)+SUMIF(Position!$K$3:$K$20,Trades!D594,Position!$N$3:$N$20)</f>
        <v>0</v>
      </c>
      <c r="G594" s="92" t="n">
        <f aca="false">(F594-C594)*B594</f>
        <v>-0</v>
      </c>
      <c r="H594" s="93" t="str">
        <f aca="false">D594&amp;E594</f>
        <v>dallas </v>
      </c>
      <c r="I594" s="93" t="n">
        <f aca="false">B594*C594</f>
        <v>0</v>
      </c>
      <c r="J594" s="92" t="n">
        <f aca="false">(30-C594)*B594</f>
        <v>0</v>
      </c>
    </row>
    <row r="595" customFormat="false" ht="12.75" hidden="false" customHeight="false" outlineLevel="0" collapsed="false">
      <c r="A595" s="88" t="n">
        <v>36460</v>
      </c>
      <c r="B595" s="75"/>
      <c r="C595" s="95" t="n">
        <v>5.5</v>
      </c>
      <c r="D595" s="90" t="s">
        <v>71</v>
      </c>
      <c r="E595" s="75" t="s">
        <v>0</v>
      </c>
      <c r="F595" s="91" t="n">
        <f aca="false">SUMIF(Position!$B$3:$B$21,Trades!D595,Position!$E$3:$E$21)+SUMIF(Position!$K$3:$K$20,Trades!D595,Position!$N$3:$N$20)</f>
        <v>0.5</v>
      </c>
      <c r="G595" s="92" t="n">
        <f aca="false">(F595-C595)*B595</f>
        <v>-0</v>
      </c>
      <c r="H595" s="93" t="str">
        <f aca="false">D595&amp;E595</f>
        <v>jacksonville </v>
      </c>
      <c r="I595" s="93" t="n">
        <f aca="false">B595*C595</f>
        <v>0</v>
      </c>
      <c r="J595" s="92" t="n">
        <f aca="false">(30-C595)*B595</f>
        <v>0</v>
      </c>
    </row>
    <row r="596" customFormat="false" ht="12.75" hidden="false" customHeight="false" outlineLevel="0" collapsed="false">
      <c r="A596" s="88" t="n">
        <v>36460</v>
      </c>
      <c r="B596" s="75"/>
      <c r="C596" s="95" t="n">
        <v>1.75</v>
      </c>
      <c r="D596" s="90" t="s">
        <v>82</v>
      </c>
      <c r="E596" s="75" t="s">
        <v>0</v>
      </c>
      <c r="F596" s="91" t="n">
        <f aca="false">SUMIF(Position!$B$3:$B$21,Trades!D596,Position!$E$3:$E$21)+SUMIF(Position!$K$3:$K$20,Trades!D596,Position!$N$3:$N$20)</f>
        <v>1.625</v>
      </c>
      <c r="G596" s="92" t="n">
        <f aca="false">(F596-C596)*B596</f>
        <v>-0</v>
      </c>
      <c r="H596" s="93" t="str">
        <f aca="false">D596&amp;E596</f>
        <v>tennessee </v>
      </c>
      <c r="I596" s="93" t="n">
        <f aca="false">B596*C596</f>
        <v>0</v>
      </c>
      <c r="J596" s="92" t="n">
        <f aca="false">(30-C596)*B596</f>
        <v>0</v>
      </c>
    </row>
    <row r="597" customFormat="false" ht="12.75" hidden="false" customHeight="false" outlineLevel="0" collapsed="false">
      <c r="A597" s="88" t="n">
        <v>36460</v>
      </c>
      <c r="B597" s="75"/>
      <c r="C597" s="95" t="n">
        <v>1.25</v>
      </c>
      <c r="D597" s="90" t="s">
        <v>108</v>
      </c>
      <c r="E597" s="75" t="s">
        <v>0</v>
      </c>
      <c r="F597" s="91" t="n">
        <f aca="false">SUMIF(Position!$B$3:$B$21,Trades!D597,Position!$E$3:$E$21)+SUMIF(Position!$K$3:$K$20,Trades!D597,Position!$N$3:$N$20)</f>
        <v>0</v>
      </c>
      <c r="G597" s="92" t="n">
        <f aca="false">(F597-C597)*B597</f>
        <v>-0</v>
      </c>
      <c r="H597" s="93" t="str">
        <f aca="false">D597&amp;E597</f>
        <v>dallas </v>
      </c>
      <c r="I597" s="93" t="n">
        <f aca="false">B597*C597</f>
        <v>0</v>
      </c>
      <c r="J597" s="92" t="n">
        <f aca="false">(30-C597)*B597</f>
        <v>0</v>
      </c>
    </row>
    <row r="598" customFormat="false" ht="12.75" hidden="false" customHeight="false" outlineLevel="0" collapsed="false">
      <c r="A598" s="88" t="n">
        <v>36460</v>
      </c>
      <c r="B598" s="75"/>
      <c r="C598" s="95" t="n">
        <v>1.1</v>
      </c>
      <c r="D598" s="90" t="s">
        <v>88</v>
      </c>
      <c r="E598" s="75" t="s">
        <v>0</v>
      </c>
      <c r="F598" s="91" t="n">
        <f aca="false">SUMIF(Position!$B$3:$B$21,Trades!D598,Position!$E$3:$E$21)+SUMIF(Position!$K$3:$K$20,Trades!D598,Position!$N$3:$N$20)</f>
        <v>2.75</v>
      </c>
      <c r="G598" s="92" t="n">
        <f aca="false">(F598-C598)*B598</f>
        <v>0</v>
      </c>
      <c r="H598" s="93" t="str">
        <f aca="false">D598&amp;E598</f>
        <v>indianapolis </v>
      </c>
      <c r="I598" s="93" t="n">
        <f aca="false">B598*C598</f>
        <v>0</v>
      </c>
      <c r="J598" s="92" t="n">
        <f aca="false">(30-C598)*B598</f>
        <v>0</v>
      </c>
    </row>
    <row r="599" customFormat="false" ht="12.75" hidden="false" customHeight="false" outlineLevel="0" collapsed="false">
      <c r="A599" s="88" t="n">
        <v>36460</v>
      </c>
      <c r="B599" s="75"/>
      <c r="C599" s="95" t="n">
        <v>0.8</v>
      </c>
      <c r="D599" s="90" t="s">
        <v>77</v>
      </c>
      <c r="E599" s="75" t="s">
        <v>0</v>
      </c>
      <c r="F599" s="91" t="n">
        <f aca="false">SUMIF(Position!$B$3:$B$21,Trades!D599,Position!$E$3:$E$21)+SUMIF(Position!$K$3:$K$20,Trades!D599,Position!$N$3:$N$20)</f>
        <v>0</v>
      </c>
      <c r="G599" s="92" t="n">
        <f aca="false">(F599-C599)*B599</f>
        <v>-0</v>
      </c>
      <c r="H599" s="93" t="str">
        <f aca="false">D599&amp;E599</f>
        <v>seattle </v>
      </c>
      <c r="I599" s="93" t="n">
        <f aca="false">B599*C599</f>
        <v>0</v>
      </c>
      <c r="J599" s="92" t="n">
        <f aca="false">(30-C599)*B599</f>
        <v>0</v>
      </c>
    </row>
    <row r="600" customFormat="false" ht="12.75" hidden="false" customHeight="false" outlineLevel="0" collapsed="false">
      <c r="A600" s="88" t="n">
        <v>36460</v>
      </c>
      <c r="B600" s="75"/>
      <c r="C600" s="95" t="n">
        <v>0.65</v>
      </c>
      <c r="D600" s="90" t="s">
        <v>87</v>
      </c>
      <c r="E600" s="75" t="s">
        <v>0</v>
      </c>
      <c r="F600" s="91" t="n">
        <f aca="false">SUMIF(Position!$B$3:$B$21,Trades!D600,Position!$E$3:$E$21)+SUMIF(Position!$K$3:$K$20,Trades!D600,Position!$N$3:$N$20)</f>
        <v>3.25</v>
      </c>
      <c r="G600" s="92" t="n">
        <f aca="false">(F600-C600)*B600</f>
        <v>0</v>
      </c>
      <c r="H600" s="93" t="str">
        <f aca="false">D600&amp;E600</f>
        <v>oakland </v>
      </c>
      <c r="I600" s="93" t="n">
        <f aca="false">B600*C600</f>
        <v>0</v>
      </c>
      <c r="J600" s="92" t="n">
        <f aca="false">(30-C600)*B600</f>
        <v>0</v>
      </c>
    </row>
    <row r="601" customFormat="false" ht="12.75" hidden="false" customHeight="false" outlineLevel="0" collapsed="false">
      <c r="A601" s="88" t="n">
        <v>36460</v>
      </c>
      <c r="B601" s="75"/>
      <c r="C601" s="95" t="n">
        <v>1.7</v>
      </c>
      <c r="D601" s="90" t="s">
        <v>82</v>
      </c>
      <c r="E601" s="75" t="s">
        <v>0</v>
      </c>
      <c r="F601" s="91" t="n">
        <f aca="false">SUMIF(Position!$B$3:$B$21,Trades!D601,Position!$E$3:$E$21)+SUMIF(Position!$K$3:$K$20,Trades!D601,Position!$N$3:$N$20)</f>
        <v>1.625</v>
      </c>
      <c r="G601" s="92" t="n">
        <f aca="false">(F601-C601)*B601</f>
        <v>-0</v>
      </c>
      <c r="H601" s="93" t="str">
        <f aca="false">D601&amp;E601</f>
        <v>tennessee </v>
      </c>
      <c r="I601" s="93" t="n">
        <f aca="false">B601*C601</f>
        <v>0</v>
      </c>
      <c r="J601" s="92" t="n">
        <f aca="false">(30-C601)*B601</f>
        <v>0</v>
      </c>
    </row>
    <row r="602" customFormat="false" ht="12.75" hidden="false" customHeight="false" outlineLevel="0" collapsed="false">
      <c r="A602" s="88" t="n">
        <v>36460</v>
      </c>
      <c r="B602" s="75"/>
      <c r="C602" s="95" t="n">
        <v>0.9</v>
      </c>
      <c r="D602" s="90" t="s">
        <v>106</v>
      </c>
      <c r="E602" s="75" t="s">
        <v>0</v>
      </c>
      <c r="F602" s="91" t="n">
        <f aca="false">SUMIF(Position!$B$3:$B$21,Trades!D602,Position!$E$3:$E$21)+SUMIF(Position!$K$3:$K$20,Trades!D602,Position!$N$3:$N$20)</f>
        <v>0</v>
      </c>
      <c r="G602" s="92" t="n">
        <f aca="false">(F602-C602)*B602</f>
        <v>-0</v>
      </c>
      <c r="H602" s="93" t="str">
        <f aca="false">D602&amp;E602</f>
        <v>buffalo </v>
      </c>
      <c r="I602" s="93" t="n">
        <f aca="false">B602*C602</f>
        <v>0</v>
      </c>
      <c r="J602" s="92" t="n">
        <f aca="false">(30-C602)*B602</f>
        <v>0</v>
      </c>
    </row>
    <row r="603" customFormat="false" ht="12.75" hidden="false" customHeight="false" outlineLevel="0" collapsed="false">
      <c r="A603" s="88" t="n">
        <v>36460</v>
      </c>
      <c r="B603" s="75"/>
      <c r="C603" s="95" t="n">
        <v>3</v>
      </c>
      <c r="D603" s="90" t="s">
        <v>109</v>
      </c>
      <c r="E603" s="75" t="s">
        <v>0</v>
      </c>
      <c r="F603" s="91" t="n">
        <f aca="false">SUMIF(Position!$B$3:$B$21,Trades!D603,Position!$E$3:$E$21)+SUMIF(Position!$K$3:$K$20,Trades!D603,Position!$N$3:$N$20)</f>
        <v>1.125</v>
      </c>
      <c r="G603" s="92" t="n">
        <f aca="false">(F603-C603)*B603</f>
        <v>-0</v>
      </c>
      <c r="H603" s="93" t="str">
        <f aca="false">D603&amp;E603</f>
        <v>packers </v>
      </c>
      <c r="I603" s="93" t="n">
        <f aca="false">B603*C603</f>
        <v>0</v>
      </c>
      <c r="J603" s="92" t="n">
        <f aca="false">(30-C603)*B603</f>
        <v>0</v>
      </c>
    </row>
    <row r="604" customFormat="false" ht="12.75" hidden="false" customHeight="false" outlineLevel="0" collapsed="false">
      <c r="A604" s="88" t="n">
        <v>36460</v>
      </c>
      <c r="B604" s="75"/>
      <c r="C604" s="95" t="n">
        <v>2.75</v>
      </c>
      <c r="D604" s="90" t="s">
        <v>80</v>
      </c>
      <c r="E604" s="75" t="s">
        <v>0</v>
      </c>
      <c r="F604" s="91" t="n">
        <f aca="false">SUMIF(Position!$B$3:$B$21,Trades!D604,Position!$E$3:$E$21)+SUMIF(Position!$K$3:$K$20,Trades!D604,Position!$N$3:$N$20)</f>
        <v>0.7</v>
      </c>
      <c r="G604" s="92" t="n">
        <f aca="false">(F604-C604)*B604</f>
        <v>-0</v>
      </c>
      <c r="H604" s="93" t="str">
        <f aca="false">D604&amp;E604</f>
        <v>minnesota </v>
      </c>
      <c r="I604" s="93" t="n">
        <f aca="false">B604*C604</f>
        <v>0</v>
      </c>
      <c r="J604" s="92" t="n">
        <f aca="false">(30-C604)*B604</f>
        <v>0</v>
      </c>
    </row>
    <row r="605" customFormat="false" ht="12.75" hidden="false" customHeight="false" outlineLevel="0" collapsed="false">
      <c r="A605" s="88" t="n">
        <v>36460</v>
      </c>
      <c r="B605" s="75"/>
      <c r="C605" s="95" t="n">
        <v>1.25</v>
      </c>
      <c r="D605" s="90" t="s">
        <v>108</v>
      </c>
      <c r="E605" s="75" t="s">
        <v>0</v>
      </c>
      <c r="F605" s="91" t="n">
        <f aca="false">SUMIF(Position!$B$3:$B$21,Trades!D605,Position!$E$3:$E$21)+SUMIF(Position!$K$3:$K$20,Trades!D605,Position!$N$3:$N$20)</f>
        <v>0</v>
      </c>
      <c r="G605" s="92" t="n">
        <f aca="false">(F605-C605)*B605</f>
        <v>-0</v>
      </c>
      <c r="H605" s="93" t="str">
        <f aca="false">D605&amp;E605</f>
        <v>dallas </v>
      </c>
      <c r="I605" s="93" t="n">
        <f aca="false">B605*C605</f>
        <v>0</v>
      </c>
      <c r="J605" s="92" t="n">
        <f aca="false">(30-C605)*B605</f>
        <v>0</v>
      </c>
    </row>
    <row r="606" customFormat="false" ht="12.75" hidden="false" customHeight="false" outlineLevel="0" collapsed="false">
      <c r="A606" s="88" t="n">
        <v>36460</v>
      </c>
      <c r="B606" s="75"/>
      <c r="C606" s="95" t="n">
        <v>2.5</v>
      </c>
      <c r="D606" s="90" t="s">
        <v>80</v>
      </c>
      <c r="E606" s="75" t="s">
        <v>0</v>
      </c>
      <c r="F606" s="91" t="n">
        <f aca="false">SUMIF(Position!$B$3:$B$21,Trades!D606,Position!$E$3:$E$21)+SUMIF(Position!$K$3:$K$20,Trades!D606,Position!$N$3:$N$20)</f>
        <v>0.7</v>
      </c>
      <c r="G606" s="92" t="n">
        <f aca="false">(F606-C606)*B606</f>
        <v>-0</v>
      </c>
      <c r="H606" s="93" t="str">
        <f aca="false">D606&amp;E606</f>
        <v>minnesota </v>
      </c>
      <c r="I606" s="93" t="n">
        <f aca="false">B606*C606</f>
        <v>0</v>
      </c>
      <c r="J606" s="92" t="n">
        <f aca="false">(30-C606)*B606</f>
        <v>0</v>
      </c>
    </row>
    <row r="607" customFormat="false" ht="12.75" hidden="false" customHeight="false" outlineLevel="0" collapsed="false">
      <c r="A607" s="88" t="n">
        <v>36460</v>
      </c>
      <c r="B607" s="75"/>
      <c r="C607" s="95" t="n">
        <v>0.65</v>
      </c>
      <c r="D607" s="90" t="s">
        <v>111</v>
      </c>
      <c r="E607" s="75" t="s">
        <v>0</v>
      </c>
      <c r="F607" s="91" t="n">
        <f aca="false">SUMIF(Position!$B$3:$B$21,Trades!D607,Position!$E$3:$E$21)+SUMIF(Position!$K$3:$K$20,Trades!D607,Position!$N$3:$N$20)</f>
        <v>0</v>
      </c>
      <c r="G607" s="92" t="n">
        <f aca="false">(F607-C607)*B607</f>
        <v>-0</v>
      </c>
      <c r="H607" s="93" t="str">
        <f aca="false">D607&amp;E607</f>
        <v>pats </v>
      </c>
      <c r="I607" s="93" t="n">
        <f aca="false">B607*C607</f>
        <v>0</v>
      </c>
      <c r="J607" s="92" t="n">
        <f aca="false">(30-C607)*B607</f>
        <v>0</v>
      </c>
    </row>
    <row r="608" customFormat="false" ht="12.75" hidden="false" customHeight="false" outlineLevel="0" collapsed="false">
      <c r="A608" s="88" t="n">
        <v>36460</v>
      </c>
      <c r="B608" s="75"/>
      <c r="C608" s="95" t="n">
        <v>1.75</v>
      </c>
      <c r="D608" s="90" t="s">
        <v>112</v>
      </c>
      <c r="E608" s="75" t="s">
        <v>0</v>
      </c>
      <c r="F608" s="91" t="n">
        <f aca="false">SUMIF(Position!$B$3:$B$21,Trades!D608,Position!$E$3:$E$21)+SUMIF(Position!$K$3:$K$20,Trades!D608,Position!$N$3:$N$20)</f>
        <v>0.125</v>
      </c>
      <c r="G608" s="92" t="n">
        <f aca="false">(F608-C608)*B608</f>
        <v>-0</v>
      </c>
      <c r="H608" s="93" t="str">
        <f aca="false">D608&amp;E608</f>
        <v>washington </v>
      </c>
      <c r="I608" s="93" t="n">
        <f aca="false">B608*C608</f>
        <v>0</v>
      </c>
      <c r="J608" s="92" t="n">
        <f aca="false">(30-C608)*B608</f>
        <v>0</v>
      </c>
    </row>
    <row r="609" customFormat="false" ht="12.75" hidden="false" customHeight="false" outlineLevel="0" collapsed="false">
      <c r="A609" s="88" t="n">
        <v>36460</v>
      </c>
      <c r="B609" s="75"/>
      <c r="C609" s="95" t="n">
        <v>2.25</v>
      </c>
      <c r="D609" s="90" t="s">
        <v>103</v>
      </c>
      <c r="E609" s="75" t="s">
        <v>0</v>
      </c>
      <c r="F609" s="91" t="n">
        <f aca="false">SUMIF(Position!$B$3:$B$21,Trades!D609,Position!$E$3:$E$21)+SUMIF(Position!$K$3:$K$20,Trades!D609,Position!$N$3:$N$20)</f>
        <v>1</v>
      </c>
      <c r="G609" s="92" t="n">
        <f aca="false">(F609-C609)*B609</f>
        <v>-0</v>
      </c>
      <c r="H609" s="93" t="str">
        <f aca="false">D609&amp;E609</f>
        <v>miami </v>
      </c>
      <c r="I609" s="93" t="n">
        <f aca="false">B609*C609</f>
        <v>0</v>
      </c>
      <c r="J609" s="92" t="n">
        <f aca="false">(30-C609)*B609</f>
        <v>0</v>
      </c>
    </row>
    <row r="610" customFormat="false" ht="12.75" hidden="false" customHeight="false" outlineLevel="0" collapsed="false">
      <c r="A610" s="88" t="n">
        <v>36460</v>
      </c>
      <c r="B610" s="75"/>
      <c r="C610" s="95" t="n">
        <v>1</v>
      </c>
      <c r="D610" s="90" t="s">
        <v>111</v>
      </c>
      <c r="E610" s="75" t="s">
        <v>0</v>
      </c>
      <c r="F610" s="91" t="n">
        <f aca="false">SUMIF(Position!$B$3:$B$21,Trades!D610,Position!$E$3:$E$21)+SUMIF(Position!$K$3:$K$20,Trades!D610,Position!$N$3:$N$20)</f>
        <v>0</v>
      </c>
      <c r="G610" s="92" t="n">
        <f aca="false">(F610-C610)*B610</f>
        <v>-0</v>
      </c>
      <c r="H610" s="93" t="str">
        <f aca="false">D610&amp;E610</f>
        <v>pats </v>
      </c>
      <c r="I610" s="93" t="n">
        <f aca="false">B610*C610</f>
        <v>0</v>
      </c>
      <c r="J610" s="92" t="n">
        <f aca="false">(30-C610)*B610</f>
        <v>0</v>
      </c>
    </row>
    <row r="611" customFormat="false" ht="12.75" hidden="false" customHeight="false" outlineLevel="0" collapsed="false">
      <c r="A611" s="88" t="n">
        <v>36460</v>
      </c>
      <c r="B611" s="75"/>
      <c r="C611" s="95" t="n">
        <v>0.15</v>
      </c>
      <c r="D611" s="90" t="s">
        <v>114</v>
      </c>
      <c r="E611" s="75" t="s">
        <v>0</v>
      </c>
      <c r="F611" s="91" t="n">
        <f aca="false">SUMIF(Position!$B$3:$B$21,Trades!D611,Position!$E$3:$E$21)+SUMIF(Position!$K$3:$K$20,Trades!D611,Position!$N$3:$N$20)</f>
        <v>0</v>
      </c>
      <c r="G611" s="92" t="n">
        <f aca="false">(F611-C611)*B611</f>
        <v>-0</v>
      </c>
      <c r="H611" s="93" t="str">
        <f aca="false">D611&amp;E611</f>
        <v>pittsburgh </v>
      </c>
      <c r="I611" s="93" t="n">
        <f aca="false">B611*C611</f>
        <v>0</v>
      </c>
      <c r="J611" s="92" t="n">
        <f aca="false">(30-C611)*B611</f>
        <v>0</v>
      </c>
    </row>
    <row r="612" customFormat="false" ht="12.75" hidden="false" customHeight="false" outlineLevel="0" collapsed="false">
      <c r="A612" s="88" t="n">
        <v>36460</v>
      </c>
      <c r="B612" s="75"/>
      <c r="C612" s="95" t="n">
        <v>0.75</v>
      </c>
      <c r="D612" s="90" t="s">
        <v>77</v>
      </c>
      <c r="E612" s="75" t="s">
        <v>0</v>
      </c>
      <c r="F612" s="91" t="n">
        <f aca="false">SUMIF(Position!$B$3:$B$21,Trades!D612,Position!$E$3:$E$21)+SUMIF(Position!$K$3:$K$20,Trades!D612,Position!$N$3:$N$20)</f>
        <v>0</v>
      </c>
      <c r="G612" s="92" t="n">
        <f aca="false">(F612-C612)*B612</f>
        <v>-0</v>
      </c>
      <c r="H612" s="93" t="str">
        <f aca="false">D612&amp;E612</f>
        <v>seattle </v>
      </c>
      <c r="I612" s="93" t="n">
        <f aca="false">B612*C612</f>
        <v>0</v>
      </c>
      <c r="J612" s="92" t="n">
        <f aca="false">(30-C612)*B612</f>
        <v>0</v>
      </c>
    </row>
    <row r="613" customFormat="false" ht="12.75" hidden="false" customHeight="false" outlineLevel="0" collapsed="false">
      <c r="A613" s="88" t="n">
        <v>36460</v>
      </c>
      <c r="B613" s="75"/>
      <c r="C613" s="95" t="n">
        <v>4.5</v>
      </c>
      <c r="D613" s="90" t="s">
        <v>69</v>
      </c>
      <c r="E613" s="75" t="s">
        <v>0</v>
      </c>
      <c r="F613" s="91" t="n">
        <f aca="false">SUMIF(Position!$B$3:$B$21,Trades!D613,Position!$E$3:$E$21)+SUMIF(Position!$K$3:$K$20,Trades!D613,Position!$N$3:$N$20)</f>
        <v>4.75</v>
      </c>
      <c r="G613" s="92" t="n">
        <f aca="false">(F613-C613)*B613</f>
        <v>0</v>
      </c>
      <c r="H613" s="93" t="str">
        <f aca="false">D613&amp;E613</f>
        <v>rams </v>
      </c>
      <c r="I613" s="93" t="n">
        <f aca="false">B613*C613</f>
        <v>0</v>
      </c>
      <c r="J613" s="92" t="n">
        <f aca="false">(30-C613)*B613</f>
        <v>0</v>
      </c>
    </row>
    <row r="614" customFormat="false" ht="12.75" hidden="false" customHeight="false" outlineLevel="0" collapsed="false">
      <c r="A614" s="88" t="n">
        <v>36460</v>
      </c>
      <c r="B614" s="75"/>
      <c r="C614" s="95" t="n">
        <v>5</v>
      </c>
      <c r="D614" s="90" t="s">
        <v>71</v>
      </c>
      <c r="E614" s="75" t="s">
        <v>0</v>
      </c>
      <c r="F614" s="91" t="n">
        <f aca="false">SUMIF(Position!$B$3:$B$21,Trades!D614,Position!$E$3:$E$21)+SUMIF(Position!$K$3:$K$20,Trades!D614,Position!$N$3:$N$20)</f>
        <v>0.5</v>
      </c>
      <c r="G614" s="92" t="n">
        <f aca="false">(F614-C614)*B614</f>
        <v>-0</v>
      </c>
      <c r="H614" s="93" t="str">
        <f aca="false">D614&amp;E614</f>
        <v>jacksonville </v>
      </c>
      <c r="I614" s="93" t="n">
        <f aca="false">B614*C614</f>
        <v>0</v>
      </c>
      <c r="J614" s="92" t="n">
        <f aca="false">(30-C614)*B614</f>
        <v>0</v>
      </c>
    </row>
    <row r="615" customFormat="false" ht="12.75" hidden="false" customHeight="false" outlineLevel="0" collapsed="false">
      <c r="A615" s="88" t="n">
        <v>36460</v>
      </c>
      <c r="B615" s="75"/>
      <c r="C615" s="95" t="n">
        <v>5</v>
      </c>
      <c r="D615" s="78" t="s">
        <v>69</v>
      </c>
      <c r="E615" s="75" t="s">
        <v>0</v>
      </c>
      <c r="F615" s="91" t="n">
        <f aca="false">SUMIF(Position!$B$3:$B$21,Trades!D615,Position!$E$3:$E$21)+SUMIF(Position!$K$3:$K$20,Trades!D615,Position!$N$3:$N$20)</f>
        <v>4.75</v>
      </c>
      <c r="G615" s="92" t="n">
        <f aca="false">(F615-C615)*B615</f>
        <v>-0</v>
      </c>
      <c r="H615" s="93" t="str">
        <f aca="false">D615&amp;E615</f>
        <v>rams </v>
      </c>
      <c r="I615" s="93" t="n">
        <f aca="false">B615*C615</f>
        <v>0</v>
      </c>
      <c r="J615" s="92" t="n">
        <f aca="false">(30-C615)*B615</f>
        <v>0</v>
      </c>
    </row>
    <row r="616" customFormat="false" ht="12.75" hidden="false" customHeight="false" outlineLevel="0" collapsed="false">
      <c r="A616" s="88" t="n">
        <v>36460</v>
      </c>
      <c r="B616" s="75"/>
      <c r="C616" s="95" t="n">
        <v>5.25</v>
      </c>
      <c r="D616" s="90" t="s">
        <v>71</v>
      </c>
      <c r="E616" s="75" t="s">
        <v>0</v>
      </c>
      <c r="F616" s="91" t="n">
        <f aca="false">SUMIF(Position!$B$3:$B$21,Trades!D616,Position!$E$3:$E$21)+SUMIF(Position!$K$3:$K$20,Trades!D616,Position!$N$3:$N$20)</f>
        <v>0.5</v>
      </c>
      <c r="G616" s="92" t="n">
        <f aca="false">(F616-C616)*B616</f>
        <v>-0</v>
      </c>
      <c r="H616" s="93" t="str">
        <f aca="false">D616&amp;E616</f>
        <v>jacksonville </v>
      </c>
      <c r="I616" s="93" t="n">
        <f aca="false">B616*C616</f>
        <v>0</v>
      </c>
      <c r="J616" s="92" t="n">
        <f aca="false">(30-C616)*B616</f>
        <v>0</v>
      </c>
    </row>
    <row r="617" customFormat="false" ht="12.75" hidden="false" customHeight="false" outlineLevel="0" collapsed="false">
      <c r="A617" s="88" t="n">
        <v>36461</v>
      </c>
      <c r="B617" s="75"/>
      <c r="C617" s="95" t="n">
        <v>1.5</v>
      </c>
      <c r="D617" s="90" t="s">
        <v>108</v>
      </c>
      <c r="E617" s="75" t="s">
        <v>0</v>
      </c>
      <c r="F617" s="91" t="n">
        <f aca="false">SUMIF(Position!$B$3:$B$21,Trades!D617,Position!$E$3:$E$21)+SUMIF(Position!$K$3:$K$20,Trades!D617,Position!$N$3:$N$20)</f>
        <v>0</v>
      </c>
      <c r="G617" s="92" t="n">
        <f aca="false">(F617-C617)*B617</f>
        <v>-0</v>
      </c>
      <c r="H617" s="93" t="str">
        <f aca="false">D617&amp;E617</f>
        <v>dallas </v>
      </c>
      <c r="I617" s="93" t="n">
        <f aca="false">B617*C617</f>
        <v>0</v>
      </c>
      <c r="J617" s="92" t="n">
        <f aca="false">(30-C617)*B617</f>
        <v>0</v>
      </c>
    </row>
    <row r="618" customFormat="false" ht="12.75" hidden="false" customHeight="false" outlineLevel="0" collapsed="false">
      <c r="A618" s="88" t="n">
        <v>36461</v>
      </c>
      <c r="B618" s="75"/>
      <c r="C618" s="95" t="n">
        <v>1.25</v>
      </c>
      <c r="D618" s="90" t="s">
        <v>88</v>
      </c>
      <c r="E618" s="75" t="s">
        <v>0</v>
      </c>
      <c r="F618" s="91" t="n">
        <f aca="false">SUMIF(Position!$B$3:$B$21,Trades!D618,Position!$E$3:$E$21)+SUMIF(Position!$K$3:$K$20,Trades!D618,Position!$N$3:$N$20)</f>
        <v>2.75</v>
      </c>
      <c r="G618" s="92" t="n">
        <f aca="false">(F618-C618)*B618</f>
        <v>0</v>
      </c>
      <c r="H618" s="93" t="str">
        <f aca="false">D618&amp;E618</f>
        <v>indianapolis </v>
      </c>
      <c r="I618" s="93" t="n">
        <f aca="false">B618*C618</f>
        <v>0</v>
      </c>
      <c r="J618" s="92" t="n">
        <f aca="false">(30-C618)*B618</f>
        <v>0</v>
      </c>
    </row>
    <row r="619" customFormat="false" ht="12.75" hidden="false" customHeight="false" outlineLevel="0" collapsed="false">
      <c r="A619" s="88" t="n">
        <v>36461</v>
      </c>
      <c r="B619" s="75"/>
      <c r="C619" s="95" t="n">
        <v>1.1</v>
      </c>
      <c r="D619" s="90" t="s">
        <v>88</v>
      </c>
      <c r="E619" s="75" t="s">
        <v>0</v>
      </c>
      <c r="F619" s="91" t="n">
        <f aca="false">SUMIF(Position!$B$3:$B$21,Trades!D619,Position!$E$3:$E$21)+SUMIF(Position!$K$3:$K$20,Trades!D619,Position!$N$3:$N$20)</f>
        <v>2.75</v>
      </c>
      <c r="G619" s="92" t="n">
        <f aca="false">(F619-C619)*B619</f>
        <v>0</v>
      </c>
      <c r="H619" s="93" t="str">
        <f aca="false">D619&amp;E619</f>
        <v>indianapolis </v>
      </c>
      <c r="I619" s="93" t="n">
        <f aca="false">B619*C619</f>
        <v>0</v>
      </c>
      <c r="J619" s="92" t="n">
        <f aca="false">(30-C619)*B619</f>
        <v>0</v>
      </c>
    </row>
    <row r="620" customFormat="false" ht="12.75" hidden="false" customHeight="false" outlineLevel="0" collapsed="false">
      <c r="A620" s="88" t="n">
        <v>36461</v>
      </c>
      <c r="B620" s="75"/>
      <c r="C620" s="95" t="n">
        <v>1.1</v>
      </c>
      <c r="D620" s="90" t="s">
        <v>88</v>
      </c>
      <c r="E620" s="75" t="s">
        <v>0</v>
      </c>
      <c r="F620" s="91" t="n">
        <f aca="false">SUMIF(Position!$B$3:$B$21,Trades!D620,Position!$E$3:$E$21)+SUMIF(Position!$K$3:$K$20,Trades!D620,Position!$N$3:$N$20)</f>
        <v>2.75</v>
      </c>
      <c r="G620" s="92" t="n">
        <f aca="false">(F620-C620)*B620</f>
        <v>0</v>
      </c>
      <c r="H620" s="93" t="str">
        <f aca="false">D620&amp;E620</f>
        <v>indianapolis </v>
      </c>
      <c r="I620" s="93" t="n">
        <f aca="false">B620*C620</f>
        <v>0</v>
      </c>
      <c r="J620" s="92" t="n">
        <f aca="false">(30-C620)*B620</f>
        <v>0</v>
      </c>
    </row>
    <row r="621" customFormat="false" ht="12.75" hidden="false" customHeight="false" outlineLevel="0" collapsed="false">
      <c r="A621" s="88" t="n">
        <v>36461</v>
      </c>
      <c r="B621" s="75"/>
      <c r="C621" s="95" t="n">
        <v>0.05</v>
      </c>
      <c r="D621" s="90" t="s">
        <v>117</v>
      </c>
      <c r="E621" s="75" t="s">
        <v>0</v>
      </c>
      <c r="F621" s="91" t="n">
        <f aca="false">SUMIF(Position!$B$3:$B$21,Trades!D621,Position!$E$3:$E$21)+SUMIF(Position!$K$3:$K$20,Trades!D621,Position!$N$3:$N$20)</f>
        <v>0</v>
      </c>
      <c r="G621" s="92" t="n">
        <f aca="false">(F621-C621)*B621</f>
        <v>-0</v>
      </c>
      <c r="H621" s="93" t="str">
        <f aca="false">D621&amp;E621</f>
        <v>arizona </v>
      </c>
      <c r="I621" s="93" t="n">
        <f aca="false">B621*C621</f>
        <v>0</v>
      </c>
      <c r="J621" s="92" t="n">
        <f aca="false">(30-C621)*B621</f>
        <v>0</v>
      </c>
    </row>
    <row r="622" customFormat="false" ht="12.75" hidden="false" customHeight="false" outlineLevel="0" collapsed="false">
      <c r="A622" s="88" t="n">
        <v>36461</v>
      </c>
      <c r="B622" s="75"/>
      <c r="C622" s="95" t="n">
        <v>1</v>
      </c>
      <c r="D622" s="90" t="s">
        <v>77</v>
      </c>
      <c r="E622" s="75" t="s">
        <v>0</v>
      </c>
      <c r="F622" s="91" t="n">
        <f aca="false">SUMIF(Position!$B$3:$B$21,Trades!D622,Position!$E$3:$E$21)+SUMIF(Position!$K$3:$K$20,Trades!D622,Position!$N$3:$N$20)</f>
        <v>0</v>
      </c>
      <c r="G622" s="92" t="n">
        <f aca="false">(F622-C622)*B622</f>
        <v>-0</v>
      </c>
      <c r="H622" s="93" t="str">
        <f aca="false">D622&amp;E622</f>
        <v>seattle </v>
      </c>
      <c r="I622" s="93" t="n">
        <f aca="false">B622*C622</f>
        <v>0</v>
      </c>
      <c r="J622" s="92" t="n">
        <f aca="false">(30-C622)*B622</f>
        <v>0</v>
      </c>
    </row>
    <row r="623" customFormat="false" ht="12.75" hidden="false" customHeight="false" outlineLevel="0" collapsed="false">
      <c r="A623" s="88" t="n">
        <v>36461</v>
      </c>
      <c r="B623" s="75"/>
      <c r="C623" s="95" t="n">
        <v>0.1</v>
      </c>
      <c r="D623" s="90" t="s">
        <v>67</v>
      </c>
      <c r="E623" s="75" t="s">
        <v>0</v>
      </c>
      <c r="F623" s="91" t="n">
        <f aca="false">SUMIF(Position!$B$3:$B$21,Trades!D623,Position!$E$3:$E$21)+SUMIF(Position!$K$3:$K$20,Trades!D623,Position!$N$3:$N$20)</f>
        <v>0</v>
      </c>
      <c r="G623" s="92" t="n">
        <f aca="false">(F623-C623)*B623</f>
        <v>-0</v>
      </c>
      <c r="H623" s="93" t="str">
        <f aca="false">D623&amp;E623</f>
        <v>carolina </v>
      </c>
      <c r="I623" s="93" t="n">
        <f aca="false">B623*C623</f>
        <v>0</v>
      </c>
      <c r="J623" s="92" t="n">
        <f aca="false">(30-C623)*B623</f>
        <v>0</v>
      </c>
    </row>
    <row r="624" customFormat="false" ht="12.75" hidden="false" customHeight="false" outlineLevel="0" collapsed="false">
      <c r="A624" s="88" t="n">
        <v>36461</v>
      </c>
      <c r="B624" s="75"/>
      <c r="C624" s="95" t="n">
        <v>0.5</v>
      </c>
      <c r="D624" s="90" t="s">
        <v>86</v>
      </c>
      <c r="E624" s="75" t="s">
        <v>0</v>
      </c>
      <c r="F624" s="91" t="n">
        <f aca="false">SUMIF(Position!$B$3:$B$21,Trades!D624,Position!$E$3:$E$21)+SUMIF(Position!$K$3:$K$20,Trades!D624,Position!$N$3:$N$20)</f>
        <v>0</v>
      </c>
      <c r="G624" s="92" t="n">
        <f aca="false">(F624-C624)*B624</f>
        <v>-0</v>
      </c>
      <c r="H624" s="93" t="str">
        <f aca="false">D624&amp;E624</f>
        <v>detroit </v>
      </c>
      <c r="I624" s="93" t="n">
        <f aca="false">B624*C624</f>
        <v>0</v>
      </c>
      <c r="J624" s="92" t="n">
        <f aca="false">(30-C624)*B624</f>
        <v>0</v>
      </c>
    </row>
    <row r="625" customFormat="false" ht="12.75" hidden="false" customHeight="false" outlineLevel="0" collapsed="false">
      <c r="A625" s="88" t="n">
        <v>36461</v>
      </c>
      <c r="B625" s="75"/>
      <c r="C625" s="95" t="n">
        <v>1.15</v>
      </c>
      <c r="D625" s="90" t="s">
        <v>88</v>
      </c>
      <c r="E625" s="75" t="s">
        <v>0</v>
      </c>
      <c r="F625" s="91" t="n">
        <f aca="false">SUMIF(Position!$B$3:$B$21,Trades!D625,Position!$E$3:$E$21)+SUMIF(Position!$K$3:$K$20,Trades!D625,Position!$N$3:$N$20)</f>
        <v>2.75</v>
      </c>
      <c r="G625" s="92" t="n">
        <f aca="false">(F625-C625)*B625</f>
        <v>0</v>
      </c>
      <c r="H625" s="93" t="str">
        <f aca="false">D625&amp;E625</f>
        <v>indianapolis </v>
      </c>
      <c r="I625" s="93" t="n">
        <f aca="false">B625*C625</f>
        <v>0</v>
      </c>
      <c r="J625" s="92" t="n">
        <f aca="false">(30-C625)*B625</f>
        <v>0</v>
      </c>
    </row>
    <row r="626" customFormat="false" ht="12.75" hidden="false" customHeight="false" outlineLevel="0" collapsed="false">
      <c r="A626" s="88" t="n">
        <v>36461</v>
      </c>
      <c r="B626" s="75"/>
      <c r="C626" s="95" t="n">
        <v>0</v>
      </c>
      <c r="D626" s="90" t="s">
        <v>11</v>
      </c>
      <c r="E626" s="75" t="s">
        <v>0</v>
      </c>
      <c r="F626" s="91" t="n">
        <f aca="false">SUMIF(Position!$B$3:$B$21,Trades!D626,Position!$E$3:$E$21)+SUMIF(Position!$K$3:$K$20,Trades!D626,Position!$N$3:$N$20)</f>
        <v>0</v>
      </c>
      <c r="G626" s="92" t="n">
        <f aca="false">(F626-C626)*B626</f>
        <v>0</v>
      </c>
      <c r="H626" s="93" t="str">
        <f aca="false">D626&amp;E626</f>
        <v>Jets </v>
      </c>
      <c r="I626" s="93" t="n">
        <f aca="false">B626*C626</f>
        <v>0</v>
      </c>
      <c r="J626" s="92" t="n">
        <f aca="false">(30-C626)*B626</f>
        <v>0</v>
      </c>
    </row>
    <row r="627" customFormat="false" ht="12.75" hidden="false" customHeight="false" outlineLevel="0" collapsed="false">
      <c r="A627" s="88" t="n">
        <v>36461</v>
      </c>
      <c r="B627" s="75"/>
      <c r="C627" s="95" t="n">
        <v>0.15</v>
      </c>
      <c r="D627" s="90" t="s">
        <v>111</v>
      </c>
      <c r="E627" s="75" t="s">
        <v>0</v>
      </c>
      <c r="F627" s="91" t="n">
        <f aca="false">SUMIF(Position!$B$3:$B$21,Trades!D627,Position!$E$3:$E$21)+SUMIF(Position!$K$3:$K$20,Trades!D627,Position!$N$3:$N$20)</f>
        <v>0</v>
      </c>
      <c r="G627" s="92" t="n">
        <f aca="false">(F627-C627)*B627</f>
        <v>-0</v>
      </c>
      <c r="H627" s="93" t="str">
        <f aca="false">D627&amp;E627</f>
        <v>pats </v>
      </c>
      <c r="I627" s="93" t="n">
        <f aca="false">B627*C627</f>
        <v>0</v>
      </c>
      <c r="J627" s="92" t="n">
        <f aca="false">(30-C627)*B627</f>
        <v>0</v>
      </c>
    </row>
    <row r="628" customFormat="false" ht="12.75" hidden="false" customHeight="false" outlineLevel="0" collapsed="false">
      <c r="A628" s="88" t="n">
        <v>36461</v>
      </c>
      <c r="B628" s="75"/>
      <c r="C628" s="95" t="n">
        <v>2.75</v>
      </c>
      <c r="D628" s="90" t="s">
        <v>103</v>
      </c>
      <c r="E628" s="75" t="s">
        <v>0</v>
      </c>
      <c r="F628" s="91" t="n">
        <f aca="false">SUMIF(Position!$B$3:$B$21,Trades!D628,Position!$E$3:$E$21)+SUMIF(Position!$K$3:$K$20,Trades!D628,Position!$N$3:$N$20)</f>
        <v>1</v>
      </c>
      <c r="G628" s="92" t="n">
        <f aca="false">(F628-C628)*B628</f>
        <v>-0</v>
      </c>
      <c r="H628" s="93" t="str">
        <f aca="false">D628&amp;E628</f>
        <v>miami </v>
      </c>
      <c r="I628" s="93" t="n">
        <f aca="false">B628*C628</f>
        <v>0</v>
      </c>
      <c r="J628" s="92" t="n">
        <f aca="false">(30-C628)*B628</f>
        <v>0</v>
      </c>
    </row>
    <row r="629" customFormat="false" ht="12.75" hidden="false" customHeight="false" outlineLevel="0" collapsed="false">
      <c r="A629" s="88" t="n">
        <v>36461</v>
      </c>
      <c r="B629" s="75"/>
      <c r="C629" s="95" t="n">
        <v>1.15</v>
      </c>
      <c r="D629" s="90" t="s">
        <v>88</v>
      </c>
      <c r="E629" s="75" t="s">
        <v>0</v>
      </c>
      <c r="F629" s="91" t="n">
        <f aca="false">SUMIF(Position!$B$3:$B$21,Trades!D629,Position!$E$3:$E$21)+SUMIF(Position!$K$3:$K$20,Trades!D629,Position!$N$3:$N$20)</f>
        <v>2.75</v>
      </c>
      <c r="G629" s="92" t="n">
        <f aca="false">(F629-C629)*B629</f>
        <v>0</v>
      </c>
      <c r="H629" s="93" t="str">
        <f aca="false">D629&amp;E629</f>
        <v>indianapolis </v>
      </c>
      <c r="I629" s="93" t="n">
        <f aca="false">B629*C629</f>
        <v>0</v>
      </c>
      <c r="J629" s="92" t="n">
        <f aca="false">(30-C629)*B629</f>
        <v>0</v>
      </c>
    </row>
    <row r="630" customFormat="false" ht="12.75" hidden="false" customHeight="false" outlineLevel="0" collapsed="false">
      <c r="A630" s="88" t="n">
        <v>36461</v>
      </c>
      <c r="B630" s="75"/>
      <c r="C630" s="95" t="n">
        <v>0.2</v>
      </c>
      <c r="D630" s="90" t="s">
        <v>106</v>
      </c>
      <c r="E630" s="75" t="s">
        <v>0</v>
      </c>
      <c r="F630" s="91" t="n">
        <f aca="false">SUMIF(Position!$B$3:$B$21,Trades!D630,Position!$E$3:$E$21)+SUMIF(Position!$K$3:$K$20,Trades!D630,Position!$N$3:$N$20)</f>
        <v>0</v>
      </c>
      <c r="G630" s="92" t="n">
        <f aca="false">(F630-C630)*B630</f>
        <v>-0</v>
      </c>
      <c r="H630" s="93" t="str">
        <f aca="false">D630&amp;E630</f>
        <v>buffalo </v>
      </c>
      <c r="I630" s="93" t="n">
        <f aca="false">B630*C630</f>
        <v>0</v>
      </c>
      <c r="J630" s="92" t="n">
        <f aca="false">(30-C630)*B630</f>
        <v>0</v>
      </c>
    </row>
    <row r="631" customFormat="false" ht="12.75" hidden="false" customHeight="false" outlineLevel="0" collapsed="false">
      <c r="A631" s="88" t="n">
        <v>36461</v>
      </c>
      <c r="B631" s="75"/>
      <c r="C631" s="95" t="n">
        <v>0.95</v>
      </c>
      <c r="D631" s="90" t="s">
        <v>111</v>
      </c>
      <c r="E631" s="75" t="s">
        <v>0</v>
      </c>
      <c r="F631" s="91" t="n">
        <f aca="false">SUMIF(Position!$B$3:$B$21,Trades!D631,Position!$E$3:$E$21)+SUMIF(Position!$K$3:$K$20,Trades!D631,Position!$N$3:$N$20)</f>
        <v>0</v>
      </c>
      <c r="G631" s="92" t="n">
        <f aca="false">(F631-C631)*B631</f>
        <v>-0</v>
      </c>
      <c r="H631" s="93" t="str">
        <f aca="false">D631&amp;E631</f>
        <v>pats </v>
      </c>
      <c r="I631" s="93" t="n">
        <f aca="false">B631*C631</f>
        <v>0</v>
      </c>
      <c r="J631" s="92" t="n">
        <f aca="false">(30-C631)*B631</f>
        <v>0</v>
      </c>
    </row>
    <row r="632" customFormat="false" ht="12.75" hidden="false" customHeight="false" outlineLevel="0" collapsed="false">
      <c r="A632" s="88" t="n">
        <v>36462</v>
      </c>
      <c r="B632" s="75"/>
      <c r="C632" s="95" t="n">
        <v>1.1</v>
      </c>
      <c r="D632" s="90" t="s">
        <v>111</v>
      </c>
      <c r="E632" s="75" t="s">
        <v>0</v>
      </c>
      <c r="F632" s="91" t="n">
        <f aca="false">SUMIF(Position!$B$3:$B$21,Trades!D632,Position!$E$3:$E$21)+SUMIF(Position!$K$3:$K$20,Trades!D632,Position!$N$3:$N$20)</f>
        <v>0</v>
      </c>
      <c r="G632" s="92" t="n">
        <f aca="false">(F632-C632)*B632</f>
        <v>-0</v>
      </c>
      <c r="H632" s="93" t="str">
        <f aca="false">D632&amp;E632</f>
        <v>pats </v>
      </c>
      <c r="I632" s="93" t="n">
        <f aca="false">B632*C632</f>
        <v>0</v>
      </c>
      <c r="J632" s="92" t="n">
        <f aca="false">(30-C632)*B632</f>
        <v>0</v>
      </c>
    </row>
    <row r="633" customFormat="false" ht="12.75" hidden="false" customHeight="false" outlineLevel="0" collapsed="false">
      <c r="A633" s="88" t="n">
        <v>36462</v>
      </c>
      <c r="B633" s="75"/>
      <c r="C633" s="95" t="n">
        <v>0.9</v>
      </c>
      <c r="D633" s="90" t="s">
        <v>77</v>
      </c>
      <c r="E633" s="75" t="s">
        <v>0</v>
      </c>
      <c r="F633" s="91" t="n">
        <f aca="false">SUMIF(Position!$B$3:$B$21,Trades!D633,Position!$E$3:$E$21)+SUMIF(Position!$K$3:$K$20,Trades!D633,Position!$N$3:$N$20)</f>
        <v>0</v>
      </c>
      <c r="G633" s="92" t="n">
        <f aca="false">(F633-C633)*B633</f>
        <v>-0</v>
      </c>
      <c r="H633" s="93" t="str">
        <f aca="false">D633&amp;E633</f>
        <v>seattle </v>
      </c>
      <c r="I633" s="93" t="n">
        <f aca="false">B633*C633</f>
        <v>0</v>
      </c>
      <c r="J633" s="92" t="n">
        <f aca="false">(30-C633)*B633</f>
        <v>0</v>
      </c>
    </row>
    <row r="634" customFormat="false" ht="12.75" hidden="false" customHeight="false" outlineLevel="0" collapsed="false">
      <c r="A634" s="88" t="n">
        <v>36462</v>
      </c>
      <c r="B634" s="75"/>
      <c r="C634" s="95" t="n">
        <v>1.75</v>
      </c>
      <c r="D634" s="90" t="s">
        <v>82</v>
      </c>
      <c r="E634" s="75" t="s">
        <v>0</v>
      </c>
      <c r="F634" s="91" t="n">
        <f aca="false">SUMIF(Position!$B$3:$B$21,Trades!D634,Position!$E$3:$E$21)+SUMIF(Position!$K$3:$K$20,Trades!D634,Position!$N$3:$N$20)</f>
        <v>1.625</v>
      </c>
      <c r="G634" s="92" t="n">
        <f aca="false">(F634-C634)*B634</f>
        <v>-0</v>
      </c>
      <c r="H634" s="93" t="str">
        <f aca="false">D634&amp;E634</f>
        <v>tennessee </v>
      </c>
      <c r="I634" s="93" t="n">
        <f aca="false">B634*C634</f>
        <v>0</v>
      </c>
      <c r="J634" s="92" t="n">
        <f aca="false">(30-C634)*B634</f>
        <v>0</v>
      </c>
    </row>
    <row r="635" customFormat="false" ht="12.75" hidden="false" customHeight="false" outlineLevel="0" collapsed="false">
      <c r="A635" s="88" t="n">
        <v>36462</v>
      </c>
      <c r="B635" s="75"/>
      <c r="C635" s="95" t="n">
        <v>2.75</v>
      </c>
      <c r="D635" s="90" t="s">
        <v>109</v>
      </c>
      <c r="E635" s="75" t="s">
        <v>0</v>
      </c>
      <c r="F635" s="91" t="n">
        <f aca="false">SUMIF(Position!$B$3:$B$21,Trades!D635,Position!$E$3:$E$21)+SUMIF(Position!$K$3:$K$20,Trades!D635,Position!$N$3:$N$20)</f>
        <v>1.125</v>
      </c>
      <c r="G635" s="92" t="n">
        <f aca="false">(F635-C635)*B635</f>
        <v>-0</v>
      </c>
      <c r="H635" s="93" t="str">
        <f aca="false">D635&amp;E635</f>
        <v>packers </v>
      </c>
      <c r="I635" s="93" t="n">
        <f aca="false">B635*C635</f>
        <v>0</v>
      </c>
      <c r="J635" s="92" t="n">
        <f aca="false">(30-C635)*B635</f>
        <v>0</v>
      </c>
    </row>
    <row r="636" customFormat="false" ht="12.75" hidden="false" customHeight="false" outlineLevel="0" collapsed="false">
      <c r="A636" s="88" t="n">
        <v>36462</v>
      </c>
      <c r="B636" s="75"/>
      <c r="C636" s="95" t="n">
        <v>3</v>
      </c>
      <c r="D636" s="90" t="s">
        <v>80</v>
      </c>
      <c r="E636" s="75" t="s">
        <v>0</v>
      </c>
      <c r="F636" s="91" t="n">
        <f aca="false">SUMIF(Position!$B$3:$B$21,Trades!D636,Position!$E$3:$E$21)+SUMIF(Position!$K$3:$K$20,Trades!D636,Position!$N$3:$N$20)</f>
        <v>0.7</v>
      </c>
      <c r="G636" s="92" t="n">
        <f aca="false">(F636-C636)*B636</f>
        <v>-0</v>
      </c>
      <c r="H636" s="93" t="str">
        <f aca="false">D636&amp;E636</f>
        <v>minnesota </v>
      </c>
      <c r="I636" s="93" t="n">
        <f aca="false">B636*C636</f>
        <v>0</v>
      </c>
      <c r="J636" s="92" t="n">
        <f aca="false">(30-C636)*B636</f>
        <v>0</v>
      </c>
    </row>
    <row r="637" customFormat="false" ht="12.75" hidden="false" customHeight="false" outlineLevel="0" collapsed="false">
      <c r="A637" s="88" t="n">
        <v>36464</v>
      </c>
      <c r="B637" s="75"/>
      <c r="C637" s="95" t="n">
        <v>0.05</v>
      </c>
      <c r="D637" s="90" t="s">
        <v>67</v>
      </c>
      <c r="E637" s="75" t="s">
        <v>0</v>
      </c>
      <c r="F637" s="91" t="n">
        <f aca="false">SUMIF(Position!$B$3:$B$21,Trades!D637,Position!$E$3:$E$21)+SUMIF(Position!$K$3:$K$20,Trades!D637,Position!$N$3:$N$20)</f>
        <v>0</v>
      </c>
      <c r="G637" s="92" t="n">
        <f aca="false">(F637-C637)*B637</f>
        <v>-0</v>
      </c>
      <c r="H637" s="93" t="str">
        <f aca="false">D637&amp;E637</f>
        <v>carolina </v>
      </c>
      <c r="I637" s="93" t="n">
        <f aca="false">B637*C637</f>
        <v>0</v>
      </c>
      <c r="J637" s="92" t="n">
        <f aca="false">(30-C637)*B637</f>
        <v>0</v>
      </c>
    </row>
    <row r="638" customFormat="false" ht="12.75" hidden="false" customHeight="false" outlineLevel="0" collapsed="false">
      <c r="A638" s="88" t="n">
        <v>36464</v>
      </c>
      <c r="B638" s="75"/>
      <c r="C638" s="95" t="n">
        <v>2.75</v>
      </c>
      <c r="D638" s="90" t="s">
        <v>109</v>
      </c>
      <c r="E638" s="75" t="s">
        <v>0</v>
      </c>
      <c r="F638" s="91" t="n">
        <f aca="false">SUMIF(Position!$B$3:$B$21,Trades!D638,Position!$E$3:$E$21)+SUMIF(Position!$K$3:$K$20,Trades!D638,Position!$N$3:$N$20)</f>
        <v>1.125</v>
      </c>
      <c r="G638" s="92" t="n">
        <f aca="false">(F638-C638)*B638</f>
        <v>-0</v>
      </c>
      <c r="H638" s="93" t="str">
        <f aca="false">D638&amp;E638</f>
        <v>packers </v>
      </c>
      <c r="I638" s="93" t="n">
        <f aca="false">B638*C638</f>
        <v>0</v>
      </c>
      <c r="J638" s="92" t="n">
        <f aca="false">(30-C638)*B638</f>
        <v>0</v>
      </c>
    </row>
    <row r="639" customFormat="false" ht="12.75" hidden="false" customHeight="false" outlineLevel="0" collapsed="false">
      <c r="A639" s="88" t="n">
        <v>36464</v>
      </c>
      <c r="B639" s="75"/>
      <c r="C639" s="95" t="n">
        <v>2</v>
      </c>
      <c r="D639" s="90" t="s">
        <v>112</v>
      </c>
      <c r="E639" s="75" t="s">
        <v>0</v>
      </c>
      <c r="F639" s="91" t="n">
        <f aca="false">SUMIF(Position!$B$3:$B$21,Trades!D639,Position!$E$3:$E$21)+SUMIF(Position!$K$3:$K$20,Trades!D639,Position!$N$3:$N$20)</f>
        <v>0.125</v>
      </c>
      <c r="G639" s="92" t="n">
        <f aca="false">(F639-C639)*B639</f>
        <v>-0</v>
      </c>
      <c r="H639" s="93" t="str">
        <f aca="false">D639&amp;E639</f>
        <v>washington </v>
      </c>
      <c r="I639" s="93" t="n">
        <f aca="false">B639*C639</f>
        <v>0</v>
      </c>
      <c r="J639" s="92" t="n">
        <f aca="false">(30-C639)*B639</f>
        <v>0</v>
      </c>
    </row>
    <row r="640" customFormat="false" ht="12.75" hidden="false" customHeight="false" outlineLevel="0" collapsed="false">
      <c r="A640" s="88" t="n">
        <v>36464</v>
      </c>
      <c r="B640" s="75"/>
      <c r="C640" s="95" t="n">
        <v>1</v>
      </c>
      <c r="D640" s="90" t="s">
        <v>108</v>
      </c>
      <c r="E640" s="75" t="s">
        <v>0</v>
      </c>
      <c r="F640" s="91" t="n">
        <f aca="false">SUMIF(Position!$B$3:$B$21,Trades!D640,Position!$E$3:$E$21)+SUMIF(Position!$K$3:$K$20,Trades!D640,Position!$N$3:$N$20)</f>
        <v>0</v>
      </c>
      <c r="G640" s="92" t="n">
        <f aca="false">(F640-C640)*B640</f>
        <v>-0</v>
      </c>
      <c r="H640" s="93" t="str">
        <f aca="false">D640&amp;E640</f>
        <v>dallas </v>
      </c>
      <c r="I640" s="93" t="n">
        <f aca="false">B640*C640</f>
        <v>0</v>
      </c>
      <c r="J640" s="92" t="n">
        <f aca="false">(30-C640)*B640</f>
        <v>0</v>
      </c>
    </row>
    <row r="641" customFormat="false" ht="12.75" hidden="false" customHeight="false" outlineLevel="0" collapsed="false">
      <c r="A641" s="88" t="n">
        <v>36464</v>
      </c>
      <c r="B641" s="75"/>
      <c r="C641" s="95" t="n">
        <v>0</v>
      </c>
      <c r="D641" s="90" t="n">
        <v>0</v>
      </c>
      <c r="E641" s="75" t="s">
        <v>0</v>
      </c>
      <c r="F641" s="91" t="n">
        <f aca="false">SUMIF(Position!$B$3:$B$21,Trades!D641,Position!$E$3:$E$21)+SUMIF(Position!$K$3:$K$20,Trades!D641,Position!$N$3:$N$20)</f>
        <v>0</v>
      </c>
      <c r="G641" s="92" t="n">
        <f aca="false">(F641-C641)*B641</f>
        <v>0</v>
      </c>
      <c r="H641" s="93" t="str">
        <f aca="false">D641&amp;E641</f>
        <v>0 </v>
      </c>
      <c r="I641" s="93" t="n">
        <f aca="false">B641*C641</f>
        <v>0</v>
      </c>
      <c r="J641" s="92" t="n">
        <f aca="false">(30-C641)*B641</f>
        <v>0</v>
      </c>
    </row>
    <row r="642" customFormat="false" ht="12.75" hidden="false" customHeight="false" outlineLevel="0" collapsed="false">
      <c r="A642" s="88" t="n">
        <v>36464</v>
      </c>
      <c r="B642" s="75"/>
      <c r="C642" s="95" t="n">
        <v>0</v>
      </c>
      <c r="D642" s="90" t="n">
        <v>0</v>
      </c>
      <c r="E642" s="75" t="s">
        <v>0</v>
      </c>
      <c r="F642" s="91" t="n">
        <f aca="false">SUMIF(Position!$B$3:$B$21,Trades!D642,Position!$E$3:$E$21)+SUMIF(Position!$K$3:$K$20,Trades!D642,Position!$N$3:$N$20)</f>
        <v>0</v>
      </c>
      <c r="G642" s="92" t="n">
        <f aca="false">(F642-C642)*B642</f>
        <v>0</v>
      </c>
      <c r="H642" s="93" t="str">
        <f aca="false">D642&amp;E642</f>
        <v>0 </v>
      </c>
      <c r="I642" s="93" t="n">
        <f aca="false">B642*C642</f>
        <v>0</v>
      </c>
      <c r="J642" s="92" t="n">
        <f aca="false">(30-C642)*B642</f>
        <v>0</v>
      </c>
    </row>
    <row r="643" customFormat="false" ht="12.75" hidden="false" customHeight="false" outlineLevel="0" collapsed="false">
      <c r="A643" s="88" t="n">
        <v>36464</v>
      </c>
      <c r="B643" s="75"/>
      <c r="C643" s="95" t="n">
        <v>0.25</v>
      </c>
      <c r="D643" s="90" t="s">
        <v>114</v>
      </c>
      <c r="E643" s="75" t="s">
        <v>0</v>
      </c>
      <c r="F643" s="91" t="n">
        <f aca="false">SUMIF(Position!$B$3:$B$21,Trades!D643,Position!$E$3:$E$21)+SUMIF(Position!$K$3:$K$20,Trades!D643,Position!$N$3:$N$20)</f>
        <v>0</v>
      </c>
      <c r="G643" s="92" t="n">
        <f aca="false">(F643-C643)*B643</f>
        <v>-0</v>
      </c>
      <c r="H643" s="93" t="str">
        <f aca="false">D643&amp;E643</f>
        <v>pittsburgh </v>
      </c>
      <c r="I643" s="93" t="n">
        <f aca="false">B643*C643</f>
        <v>0</v>
      </c>
      <c r="J643" s="92" t="n">
        <f aca="false">(30-C643)*B643</f>
        <v>0</v>
      </c>
    </row>
    <row r="644" customFormat="false" ht="12.75" hidden="false" customHeight="false" outlineLevel="0" collapsed="false">
      <c r="A644" s="88" t="n">
        <v>36464</v>
      </c>
      <c r="B644" s="75"/>
      <c r="C644" s="95" t="n">
        <v>1.15</v>
      </c>
      <c r="D644" s="90" t="s">
        <v>108</v>
      </c>
      <c r="E644" s="75" t="s">
        <v>0</v>
      </c>
      <c r="F644" s="91" t="n">
        <f aca="false">SUMIF(Position!$B$3:$B$21,Trades!D644,Position!$E$3:$E$21)+SUMIF(Position!$K$3:$K$20,Trades!D644,Position!$N$3:$N$20)</f>
        <v>0</v>
      </c>
      <c r="G644" s="92" t="n">
        <f aca="false">(F644-C644)*B644</f>
        <v>-0</v>
      </c>
      <c r="H644" s="93" t="str">
        <f aca="false">D644&amp;E644</f>
        <v>dallas </v>
      </c>
      <c r="I644" s="93" t="n">
        <f aca="false">B644*C644</f>
        <v>0</v>
      </c>
      <c r="J644" s="92" t="n">
        <f aca="false">(30-C644)*B644</f>
        <v>0</v>
      </c>
    </row>
    <row r="645" customFormat="false" ht="12.75" hidden="false" customHeight="false" outlineLevel="0" collapsed="false">
      <c r="A645" s="88" t="n">
        <v>36464</v>
      </c>
      <c r="B645" s="75"/>
      <c r="C645" s="95" t="n">
        <v>1.15</v>
      </c>
      <c r="D645" s="90" t="s">
        <v>88</v>
      </c>
      <c r="E645" s="75" t="s">
        <v>0</v>
      </c>
      <c r="F645" s="91" t="n">
        <f aca="false">SUMIF(Position!$B$3:$B$21,Trades!D645,Position!$E$3:$E$21)+SUMIF(Position!$K$3:$K$20,Trades!D645,Position!$N$3:$N$20)</f>
        <v>2.75</v>
      </c>
      <c r="G645" s="92" t="n">
        <f aca="false">(F645-C645)*B645</f>
        <v>0</v>
      </c>
      <c r="H645" s="93" t="str">
        <f aca="false">D645&amp;E645</f>
        <v>indianapolis </v>
      </c>
      <c r="I645" s="93" t="n">
        <f aca="false">B645*C645</f>
        <v>0</v>
      </c>
      <c r="J645" s="92" t="n">
        <f aca="false">(30-C645)*B645</f>
        <v>0</v>
      </c>
    </row>
    <row r="646" customFormat="false" ht="12.75" hidden="false" customHeight="false" outlineLevel="0" collapsed="false">
      <c r="A646" s="88" t="n">
        <v>36464</v>
      </c>
      <c r="B646" s="75"/>
      <c r="C646" s="95" t="n">
        <v>1.1</v>
      </c>
      <c r="D646" s="90" t="s">
        <v>88</v>
      </c>
      <c r="E646" s="75" t="s">
        <v>0</v>
      </c>
      <c r="F646" s="91" t="n">
        <f aca="false">SUMIF(Position!$B$3:$B$21,Trades!D646,Position!$E$3:$E$21)+SUMIF(Position!$K$3:$K$20,Trades!D646,Position!$N$3:$N$20)</f>
        <v>2.75</v>
      </c>
      <c r="G646" s="92" t="n">
        <f aca="false">(F646-C646)*B646</f>
        <v>0</v>
      </c>
      <c r="H646" s="93" t="str">
        <f aca="false">D646&amp;E646</f>
        <v>indianapolis </v>
      </c>
      <c r="I646" s="93" t="n">
        <f aca="false">B646*C646</f>
        <v>0</v>
      </c>
      <c r="J646" s="92" t="n">
        <f aca="false">(30-C646)*B646</f>
        <v>0</v>
      </c>
    </row>
    <row r="647" customFormat="false" ht="12.75" hidden="false" customHeight="false" outlineLevel="0" collapsed="false">
      <c r="A647" s="88" t="n">
        <v>36464</v>
      </c>
      <c r="B647" s="75"/>
      <c r="C647" s="95" t="n">
        <v>1.1</v>
      </c>
      <c r="D647" s="90" t="s">
        <v>108</v>
      </c>
      <c r="E647" s="75" t="s">
        <v>0</v>
      </c>
      <c r="F647" s="91" t="n">
        <f aca="false">SUMIF(Position!$B$3:$B$21,Trades!D647,Position!$E$3:$E$21)+SUMIF(Position!$K$3:$K$20,Trades!D647,Position!$N$3:$N$20)</f>
        <v>0</v>
      </c>
      <c r="G647" s="92" t="n">
        <f aca="false">(F647-C647)*B647</f>
        <v>-0</v>
      </c>
      <c r="H647" s="93" t="str">
        <f aca="false">D647&amp;E647</f>
        <v>dallas </v>
      </c>
      <c r="I647" s="93" t="n">
        <f aca="false">B647*C647</f>
        <v>0</v>
      </c>
      <c r="J647" s="92" t="n">
        <f aca="false">(30-C647)*B647</f>
        <v>0</v>
      </c>
    </row>
    <row r="648" customFormat="false" ht="12.75" hidden="false" customHeight="false" outlineLevel="0" collapsed="false">
      <c r="A648" s="88" t="n">
        <v>36464</v>
      </c>
      <c r="B648" s="75"/>
      <c r="C648" s="95" t="n">
        <v>1.75</v>
      </c>
      <c r="D648" s="90" t="s">
        <v>80</v>
      </c>
      <c r="E648" s="75" t="s">
        <v>0</v>
      </c>
      <c r="F648" s="91" t="n">
        <f aca="false">SUMIF(Position!$B$3:$B$21,Trades!D648,Position!$E$3:$E$21)+SUMIF(Position!$K$3:$K$20,Trades!D648,Position!$N$3:$N$20)</f>
        <v>0.7</v>
      </c>
      <c r="G648" s="92" t="n">
        <f aca="false">(F648-C648)*B648</f>
        <v>-0</v>
      </c>
      <c r="H648" s="93" t="str">
        <f aca="false">D648&amp;E648</f>
        <v>minnesota </v>
      </c>
      <c r="I648" s="93" t="n">
        <f aca="false">B648*C648</f>
        <v>0</v>
      </c>
      <c r="J648" s="92" t="n">
        <f aca="false">(30-C648)*B648</f>
        <v>0</v>
      </c>
    </row>
    <row r="649" customFormat="false" ht="12.75" hidden="false" customHeight="false" outlineLevel="0" collapsed="false">
      <c r="A649" s="88" t="n">
        <v>36464</v>
      </c>
      <c r="B649" s="75"/>
      <c r="C649" s="95" t="n">
        <v>1.25</v>
      </c>
      <c r="D649" s="90" t="s">
        <v>88</v>
      </c>
      <c r="E649" s="75" t="s">
        <v>0</v>
      </c>
      <c r="F649" s="91" t="n">
        <f aca="false">SUMIF(Position!$B$3:$B$21,Trades!D649,Position!$E$3:$E$21)+SUMIF(Position!$K$3:$K$20,Trades!D649,Position!$N$3:$N$20)</f>
        <v>2.75</v>
      </c>
      <c r="G649" s="92" t="n">
        <f aca="false">(F649-C649)*B649</f>
        <v>0</v>
      </c>
      <c r="H649" s="93" t="str">
        <f aca="false">D649&amp;E649</f>
        <v>indianapolis </v>
      </c>
      <c r="I649" s="93" t="n">
        <f aca="false">B649*C649</f>
        <v>0</v>
      </c>
      <c r="J649" s="92" t="n">
        <f aca="false">(30-C649)*B649</f>
        <v>0</v>
      </c>
    </row>
    <row r="650" customFormat="false" ht="12.75" hidden="false" customHeight="false" outlineLevel="0" collapsed="false">
      <c r="A650" s="88" t="n">
        <v>36464</v>
      </c>
      <c r="B650" s="75"/>
      <c r="C650" s="95" t="n">
        <v>2.5</v>
      </c>
      <c r="D650" s="90" t="s">
        <v>82</v>
      </c>
      <c r="E650" s="75" t="s">
        <v>0</v>
      </c>
      <c r="F650" s="91" t="n">
        <f aca="false">SUMIF(Position!$B$3:$B$21,Trades!D650,Position!$E$3:$E$21)+SUMIF(Position!$K$3:$K$20,Trades!D650,Position!$N$3:$N$20)</f>
        <v>1.625</v>
      </c>
      <c r="G650" s="92" t="n">
        <f aca="false">(F650-C650)*B650</f>
        <v>-0</v>
      </c>
      <c r="H650" s="93" t="str">
        <f aca="false">D650&amp;E650</f>
        <v>tennessee </v>
      </c>
      <c r="I650" s="93" t="n">
        <f aca="false">B650*C650</f>
        <v>0</v>
      </c>
      <c r="J650" s="92" t="n">
        <f aca="false">(30-C650)*B650</f>
        <v>0</v>
      </c>
    </row>
    <row r="651" customFormat="false" ht="12.75" hidden="false" customHeight="false" outlineLevel="0" collapsed="false">
      <c r="A651" s="88" t="n">
        <v>36464</v>
      </c>
      <c r="B651" s="75"/>
      <c r="C651" s="95" t="n">
        <v>0.3</v>
      </c>
      <c r="D651" s="90" t="s">
        <v>73</v>
      </c>
      <c r="E651" s="75" t="s">
        <v>0</v>
      </c>
      <c r="F651" s="91" t="n">
        <f aca="false">SUMIF(Position!$B$3:$B$21,Trades!D651,Position!$E$3:$E$21)+SUMIF(Position!$K$3:$K$20,Trades!D651,Position!$N$3:$N$20)</f>
        <v>0.5</v>
      </c>
      <c r="G651" s="92" t="n">
        <f aca="false">(F651-C651)*B651</f>
        <v>0</v>
      </c>
      <c r="H651" s="93" t="str">
        <f aca="false">D651&amp;E651</f>
        <v>giants </v>
      </c>
      <c r="I651" s="93" t="n">
        <f aca="false">B651*C651</f>
        <v>0</v>
      </c>
      <c r="J651" s="92" t="n">
        <f aca="false">(30-C651)*B651</f>
        <v>0</v>
      </c>
    </row>
    <row r="652" customFormat="false" ht="12.75" hidden="false" customHeight="false" outlineLevel="0" collapsed="false">
      <c r="A652" s="88" t="n">
        <v>36464</v>
      </c>
      <c r="B652" s="75"/>
      <c r="C652" s="95" t="n">
        <v>1.3</v>
      </c>
      <c r="D652" s="90" t="s">
        <v>111</v>
      </c>
      <c r="E652" s="75" t="s">
        <v>0</v>
      </c>
      <c r="F652" s="91" t="n">
        <f aca="false">SUMIF(Position!$B$3:$B$21,Trades!D652,Position!$E$3:$E$21)+SUMIF(Position!$K$3:$K$20,Trades!D652,Position!$N$3:$N$20)</f>
        <v>0</v>
      </c>
      <c r="G652" s="92" t="n">
        <f aca="false">(F652-C652)*B652</f>
        <v>-0</v>
      </c>
      <c r="H652" s="93" t="str">
        <f aca="false">D652&amp;E652</f>
        <v>pats </v>
      </c>
      <c r="I652" s="93" t="n">
        <f aca="false">B652*C652</f>
        <v>0</v>
      </c>
      <c r="J652" s="92" t="n">
        <f aca="false">(30-C652)*B652</f>
        <v>0</v>
      </c>
    </row>
    <row r="653" customFormat="false" ht="12.75" hidden="false" customHeight="false" outlineLevel="0" collapsed="false">
      <c r="A653" s="88" t="n">
        <v>36464</v>
      </c>
      <c r="B653" s="75"/>
      <c r="C653" s="95" t="n">
        <v>5.5</v>
      </c>
      <c r="D653" s="90" t="s">
        <v>71</v>
      </c>
      <c r="E653" s="75" t="s">
        <v>0</v>
      </c>
      <c r="F653" s="91" t="n">
        <f aca="false">SUMIF(Position!$B$3:$B$21,Trades!D653,Position!$E$3:$E$21)+SUMIF(Position!$K$3:$K$20,Trades!D653,Position!$N$3:$N$20)</f>
        <v>0.5</v>
      </c>
      <c r="G653" s="92" t="n">
        <f aca="false">(F653-C653)*B653</f>
        <v>-0</v>
      </c>
      <c r="H653" s="93" t="str">
        <f aca="false">D653&amp;E653</f>
        <v>jacksonville </v>
      </c>
      <c r="I653" s="93" t="n">
        <f aca="false">B653*C653</f>
        <v>0</v>
      </c>
      <c r="J653" s="92" t="n">
        <f aca="false">(30-C653)*B653</f>
        <v>0</v>
      </c>
    </row>
    <row r="654" customFormat="false" ht="12.75" hidden="false" customHeight="false" outlineLevel="0" collapsed="false">
      <c r="A654" s="88" t="n">
        <v>36464</v>
      </c>
      <c r="B654" s="75"/>
      <c r="C654" s="95" t="n">
        <v>1.25</v>
      </c>
      <c r="D654" s="90" t="s">
        <v>108</v>
      </c>
      <c r="E654" s="75" t="s">
        <v>0</v>
      </c>
      <c r="F654" s="91" t="n">
        <f aca="false">SUMIF(Position!$B$3:$B$21,Trades!D654,Position!$E$3:$E$21)+SUMIF(Position!$K$3:$K$20,Trades!D654,Position!$N$3:$N$20)</f>
        <v>0</v>
      </c>
      <c r="G654" s="92" t="n">
        <f aca="false">(F654-C654)*B654</f>
        <v>-0</v>
      </c>
      <c r="H654" s="93" t="str">
        <f aca="false">D654&amp;E654</f>
        <v>dallas </v>
      </c>
      <c r="I654" s="93" t="n">
        <f aca="false">B654*C654</f>
        <v>0</v>
      </c>
      <c r="J654" s="92" t="n">
        <f aca="false">(30-C654)*B654</f>
        <v>0</v>
      </c>
    </row>
    <row r="655" customFormat="false" ht="12.75" hidden="false" customHeight="false" outlineLevel="0" collapsed="false">
      <c r="A655" s="88" t="n">
        <v>36464</v>
      </c>
      <c r="B655" s="75"/>
      <c r="C655" s="95" t="n">
        <v>0.9</v>
      </c>
      <c r="D655" s="90" t="s">
        <v>108</v>
      </c>
      <c r="E655" s="75" t="s">
        <v>0</v>
      </c>
      <c r="F655" s="91" t="n">
        <f aca="false">SUMIF(Position!$B$3:$B$21,Trades!D655,Position!$E$3:$E$21)+SUMIF(Position!$K$3:$K$20,Trades!D655,Position!$N$3:$N$20)</f>
        <v>0</v>
      </c>
      <c r="G655" s="92" t="n">
        <f aca="false">(F655-C655)*B655</f>
        <v>-0</v>
      </c>
      <c r="H655" s="93" t="str">
        <f aca="false">D655&amp;E655</f>
        <v>dallas </v>
      </c>
      <c r="I655" s="93" t="n">
        <f aca="false">B655*C655</f>
        <v>0</v>
      </c>
      <c r="J655" s="92" t="n">
        <f aca="false">(30-C655)*B655</f>
        <v>0</v>
      </c>
    </row>
    <row r="656" customFormat="false" ht="12.75" hidden="false" customHeight="false" outlineLevel="0" collapsed="false">
      <c r="A656" s="88" t="n">
        <v>36464</v>
      </c>
      <c r="B656" s="75"/>
      <c r="C656" s="95" t="n">
        <v>2.5</v>
      </c>
      <c r="D656" s="90" t="s">
        <v>103</v>
      </c>
      <c r="E656" s="75" t="s">
        <v>0</v>
      </c>
      <c r="F656" s="91" t="n">
        <f aca="false">SUMIF(Position!$B$3:$B$21,Trades!D656,Position!$E$3:$E$21)+SUMIF(Position!$K$3:$K$20,Trades!D656,Position!$N$3:$N$20)</f>
        <v>1</v>
      </c>
      <c r="G656" s="92" t="n">
        <f aca="false">(F656-C656)*B656</f>
        <v>-0</v>
      </c>
      <c r="H656" s="93" t="str">
        <f aca="false">D656&amp;E656</f>
        <v>miami </v>
      </c>
      <c r="I656" s="93" t="n">
        <f aca="false">B656*C656</f>
        <v>0</v>
      </c>
      <c r="J656" s="92" t="n">
        <f aca="false">(30-C656)*B656</f>
        <v>0</v>
      </c>
    </row>
    <row r="657" customFormat="false" ht="12.75" hidden="false" customHeight="false" outlineLevel="0" collapsed="false">
      <c r="A657" s="88" t="n">
        <v>36464</v>
      </c>
      <c r="B657" s="75"/>
      <c r="C657" s="95" t="n">
        <v>5.75</v>
      </c>
      <c r="D657" s="90" t="s">
        <v>71</v>
      </c>
      <c r="E657" s="75" t="s">
        <v>0</v>
      </c>
      <c r="F657" s="91" t="n">
        <f aca="false">SUMIF(Position!$B$3:$B$21,Trades!D657,Position!$E$3:$E$21)+SUMIF(Position!$K$3:$K$20,Trades!D657,Position!$N$3:$N$20)</f>
        <v>0.5</v>
      </c>
      <c r="G657" s="92" t="n">
        <f aca="false">(F657-C657)*B657</f>
        <v>-0</v>
      </c>
      <c r="H657" s="93" t="str">
        <f aca="false">D657&amp;E657</f>
        <v>jacksonville </v>
      </c>
      <c r="I657" s="93" t="n">
        <f aca="false">B657*C657</f>
        <v>0</v>
      </c>
      <c r="J657" s="92" t="n">
        <f aca="false">(30-C657)*B657</f>
        <v>0</v>
      </c>
    </row>
    <row r="658" customFormat="false" ht="12.75" hidden="false" customHeight="false" outlineLevel="0" collapsed="false">
      <c r="A658" s="88" t="n">
        <v>36465</v>
      </c>
      <c r="B658" s="75"/>
      <c r="C658" s="95" t="n">
        <v>2.75</v>
      </c>
      <c r="D658" s="90" t="s">
        <v>80</v>
      </c>
      <c r="E658" s="75" t="s">
        <v>0</v>
      </c>
      <c r="F658" s="91" t="n">
        <f aca="false">SUMIF(Position!$B$3:$B$21,Trades!D658,Position!$E$3:$E$21)+SUMIF(Position!$K$3:$K$20,Trades!D658,Position!$N$3:$N$20)</f>
        <v>0.7</v>
      </c>
      <c r="G658" s="92" t="n">
        <f aca="false">(F658-C658)*B658</f>
        <v>-0</v>
      </c>
      <c r="H658" s="93" t="str">
        <f aca="false">D658&amp;E658</f>
        <v>minnesota </v>
      </c>
      <c r="I658" s="93" t="n">
        <f aca="false">B658*C658</f>
        <v>0</v>
      </c>
      <c r="J658" s="92" t="n">
        <f aca="false">(30-C658)*B658</f>
        <v>0</v>
      </c>
    </row>
    <row r="659" customFormat="false" ht="12.75" hidden="false" customHeight="false" outlineLevel="0" collapsed="false">
      <c r="A659" s="88" t="n">
        <v>36465</v>
      </c>
      <c r="B659" s="75"/>
      <c r="C659" s="95" t="n">
        <v>4</v>
      </c>
      <c r="D659" s="90" t="s">
        <v>69</v>
      </c>
      <c r="E659" s="75" t="s">
        <v>0</v>
      </c>
      <c r="F659" s="91" t="n">
        <f aca="false">SUMIF(Position!$B$3:$B$21,Trades!D659,Position!$E$3:$E$21)+SUMIF(Position!$K$3:$K$20,Trades!D659,Position!$N$3:$N$20)</f>
        <v>4.75</v>
      </c>
      <c r="G659" s="92" t="n">
        <f aca="false">(F659-C659)*B659</f>
        <v>0</v>
      </c>
      <c r="H659" s="93" t="str">
        <f aca="false">D659&amp;E659</f>
        <v>rams </v>
      </c>
      <c r="I659" s="93" t="n">
        <f aca="false">B659*C659</f>
        <v>0</v>
      </c>
      <c r="J659" s="92" t="n">
        <f aca="false">(30-C659)*B659</f>
        <v>0</v>
      </c>
    </row>
    <row r="660" customFormat="false" ht="12.75" hidden="false" customHeight="false" outlineLevel="0" collapsed="false">
      <c r="A660" s="88" t="n">
        <v>36465</v>
      </c>
      <c r="B660" s="75"/>
      <c r="C660" s="95" t="n">
        <v>1</v>
      </c>
      <c r="D660" s="90" t="s">
        <v>88</v>
      </c>
      <c r="E660" s="75" t="s">
        <v>0</v>
      </c>
      <c r="F660" s="91" t="n">
        <f aca="false">SUMIF(Position!$B$3:$B$21,Trades!D660,Position!$E$3:$E$21)+SUMIF(Position!$K$3:$K$20,Trades!D660,Position!$N$3:$N$20)</f>
        <v>2.75</v>
      </c>
      <c r="G660" s="92" t="n">
        <f aca="false">(F660-C660)*B660</f>
        <v>0</v>
      </c>
      <c r="H660" s="93" t="str">
        <f aca="false">D660&amp;E660</f>
        <v>indianapolis </v>
      </c>
      <c r="I660" s="93" t="n">
        <f aca="false">B660*C660</f>
        <v>0</v>
      </c>
      <c r="J660" s="92" t="n">
        <f aca="false">(30-C660)*B660</f>
        <v>0</v>
      </c>
    </row>
    <row r="661" customFormat="false" ht="12.75" hidden="false" customHeight="false" outlineLevel="0" collapsed="false">
      <c r="A661" s="88" t="n">
        <v>36465</v>
      </c>
      <c r="B661" s="75"/>
      <c r="C661" s="95" t="n">
        <v>4.75</v>
      </c>
      <c r="D661" s="90" t="s">
        <v>69</v>
      </c>
      <c r="E661" s="75" t="s">
        <v>0</v>
      </c>
      <c r="F661" s="91" t="n">
        <f aca="false">SUMIF(Position!$B$3:$B$21,Trades!D661,Position!$E$3:$E$21)+SUMIF(Position!$K$3:$K$20,Trades!D661,Position!$N$3:$N$20)</f>
        <v>4.75</v>
      </c>
      <c r="G661" s="92" t="n">
        <f aca="false">(F661-C661)*B661</f>
        <v>0</v>
      </c>
      <c r="H661" s="93" t="str">
        <f aca="false">D661&amp;E661</f>
        <v>rams </v>
      </c>
      <c r="I661" s="93" t="n">
        <f aca="false">B661*C661</f>
        <v>0</v>
      </c>
      <c r="J661" s="92" t="n">
        <f aca="false">(30-C661)*B661</f>
        <v>0</v>
      </c>
    </row>
    <row r="662" customFormat="false" ht="12.75" hidden="false" customHeight="false" outlineLevel="0" collapsed="false">
      <c r="A662" s="88" t="n">
        <v>36465</v>
      </c>
      <c r="B662" s="75"/>
      <c r="C662" s="95" t="n">
        <v>2.75</v>
      </c>
      <c r="D662" s="90" t="s">
        <v>80</v>
      </c>
      <c r="E662" s="75" t="s">
        <v>0</v>
      </c>
      <c r="F662" s="91" t="n">
        <f aca="false">SUMIF(Position!$B$3:$B$21,Trades!D662,Position!$E$3:$E$21)+SUMIF(Position!$K$3:$K$20,Trades!D662,Position!$N$3:$N$20)</f>
        <v>0.7</v>
      </c>
      <c r="G662" s="92" t="n">
        <f aca="false">(F662-C662)*B662</f>
        <v>-0</v>
      </c>
      <c r="H662" s="93" t="str">
        <f aca="false">D662&amp;E662</f>
        <v>minnesota </v>
      </c>
      <c r="I662" s="93" t="n">
        <f aca="false">B662*C662</f>
        <v>0</v>
      </c>
      <c r="J662" s="92" t="n">
        <f aca="false">(30-C662)*B662</f>
        <v>0</v>
      </c>
    </row>
    <row r="663" customFormat="false" ht="12.75" hidden="false" customHeight="false" outlineLevel="0" collapsed="false">
      <c r="A663" s="88" t="n">
        <v>36465</v>
      </c>
      <c r="B663" s="75"/>
      <c r="C663" s="95" t="n">
        <v>3</v>
      </c>
      <c r="D663" s="90" t="s">
        <v>109</v>
      </c>
      <c r="E663" s="75" t="s">
        <v>0</v>
      </c>
      <c r="F663" s="91" t="n">
        <f aca="false">SUMIF(Position!$B$3:$B$21,Trades!D663,Position!$E$3:$E$21)+SUMIF(Position!$K$3:$K$20,Trades!D663,Position!$N$3:$N$20)</f>
        <v>1.125</v>
      </c>
      <c r="G663" s="92" t="n">
        <f aca="false">(F663-C663)*B663</f>
        <v>-0</v>
      </c>
      <c r="H663" s="93" t="str">
        <f aca="false">D663&amp;E663</f>
        <v>packers </v>
      </c>
      <c r="I663" s="93" t="n">
        <f aca="false">B663*C663</f>
        <v>0</v>
      </c>
      <c r="J663" s="92" t="n">
        <f aca="false">(30-C663)*B663</f>
        <v>0</v>
      </c>
    </row>
    <row r="664" customFormat="false" ht="12.75" hidden="false" customHeight="false" outlineLevel="0" collapsed="false">
      <c r="A664" s="88" t="n">
        <v>36465</v>
      </c>
      <c r="B664" s="75"/>
      <c r="C664" s="95" t="n">
        <v>0.75</v>
      </c>
      <c r="D664" s="90" t="s">
        <v>86</v>
      </c>
      <c r="E664" s="75" t="s">
        <v>0</v>
      </c>
      <c r="F664" s="91" t="n">
        <f aca="false">SUMIF(Position!$B$3:$B$21,Trades!D664,Position!$E$3:$E$21)+SUMIF(Position!$K$3:$K$20,Trades!D664,Position!$N$3:$N$20)</f>
        <v>0</v>
      </c>
      <c r="G664" s="92" t="n">
        <f aca="false">(F664-C664)*B664</f>
        <v>-0</v>
      </c>
      <c r="H664" s="93" t="str">
        <f aca="false">D664&amp;E664</f>
        <v>detroit </v>
      </c>
      <c r="I664" s="93" t="n">
        <f aca="false">B664*C664</f>
        <v>0</v>
      </c>
      <c r="J664" s="92" t="n">
        <f aca="false">(30-C664)*B664</f>
        <v>0</v>
      </c>
    </row>
    <row r="665" customFormat="false" ht="12.75" hidden="false" customHeight="false" outlineLevel="0" collapsed="false">
      <c r="A665" s="88" t="n">
        <v>36465</v>
      </c>
      <c r="B665" s="75"/>
      <c r="C665" s="95" t="n">
        <v>2.25</v>
      </c>
      <c r="D665" s="90" t="s">
        <v>80</v>
      </c>
      <c r="E665" s="75" t="s">
        <v>0</v>
      </c>
      <c r="F665" s="91" t="n">
        <f aca="false">SUMIF(Position!$B$3:$B$21,Trades!D665,Position!$E$3:$E$21)+SUMIF(Position!$K$3:$K$20,Trades!D665,Position!$N$3:$N$20)</f>
        <v>0.7</v>
      </c>
      <c r="G665" s="92" t="n">
        <f aca="false">(F665-C665)*B665</f>
        <v>-0</v>
      </c>
      <c r="H665" s="93" t="str">
        <f aca="false">D665&amp;E665</f>
        <v>minnesota </v>
      </c>
      <c r="I665" s="93" t="n">
        <f aca="false">B665*C665</f>
        <v>0</v>
      </c>
      <c r="J665" s="92" t="n">
        <f aca="false">(30-C665)*B665</f>
        <v>0</v>
      </c>
    </row>
    <row r="666" customFormat="false" ht="12.75" hidden="false" customHeight="false" outlineLevel="0" collapsed="false">
      <c r="A666" s="88" t="n">
        <v>36465</v>
      </c>
      <c r="B666" s="75"/>
      <c r="C666" s="95" t="n">
        <v>2</v>
      </c>
      <c r="D666" s="90" t="s">
        <v>82</v>
      </c>
      <c r="E666" s="75" t="s">
        <v>0</v>
      </c>
      <c r="F666" s="91" t="n">
        <f aca="false">SUMIF(Position!$B$3:$B$21,Trades!D666,Position!$E$3:$E$21)+SUMIF(Position!$K$3:$K$20,Trades!D666,Position!$N$3:$N$20)</f>
        <v>1.625</v>
      </c>
      <c r="G666" s="92" t="n">
        <f aca="false">(F666-C666)*B666</f>
        <v>-0</v>
      </c>
      <c r="H666" s="93" t="str">
        <f aca="false">D666&amp;E666</f>
        <v>tennessee </v>
      </c>
      <c r="I666" s="93" t="n">
        <f aca="false">B666*C666</f>
        <v>0</v>
      </c>
      <c r="J666" s="92" t="n">
        <f aca="false">(30-C666)*B666</f>
        <v>0</v>
      </c>
    </row>
    <row r="667" customFormat="false" ht="12.75" hidden="false" customHeight="false" outlineLevel="0" collapsed="false">
      <c r="A667" s="88" t="n">
        <v>36465</v>
      </c>
      <c r="B667" s="75"/>
      <c r="C667" s="95" t="n">
        <v>2</v>
      </c>
      <c r="D667" s="90" t="s">
        <v>82</v>
      </c>
      <c r="E667" s="75" t="s">
        <v>0</v>
      </c>
      <c r="F667" s="91" t="n">
        <f aca="false">SUMIF(Position!$B$3:$B$21,Trades!D667,Position!$E$3:$E$21)+SUMIF(Position!$K$3:$K$20,Trades!D667,Position!$N$3:$N$20)</f>
        <v>1.625</v>
      </c>
      <c r="G667" s="92" t="n">
        <f aca="false">(F667-C667)*B667</f>
        <v>-0</v>
      </c>
      <c r="H667" s="93" t="str">
        <f aca="false">D667&amp;E667</f>
        <v>tennessee </v>
      </c>
      <c r="I667" s="93" t="n">
        <f aca="false">B667*C667</f>
        <v>0</v>
      </c>
      <c r="J667" s="92" t="n">
        <f aca="false">(30-C667)*B667</f>
        <v>0</v>
      </c>
    </row>
    <row r="668" customFormat="false" ht="12.75" hidden="false" customHeight="false" outlineLevel="0" collapsed="false">
      <c r="A668" s="88" t="n">
        <v>36465</v>
      </c>
      <c r="B668" s="75"/>
      <c r="C668" s="95" t="n">
        <v>1</v>
      </c>
      <c r="D668" s="90" t="s">
        <v>76</v>
      </c>
      <c r="E668" s="75" t="s">
        <v>0</v>
      </c>
      <c r="F668" s="91" t="n">
        <f aca="false">SUMIF(Position!$B$3:$B$21,Trades!D668,Position!$E$3:$E$21)+SUMIF(Position!$K$3:$K$20,Trades!D668,Position!$N$3:$N$20)</f>
        <v>0</v>
      </c>
      <c r="G668" s="92" t="n">
        <f aca="false">(F668-C668)*B668</f>
        <v>-0</v>
      </c>
      <c r="H668" s="93" t="str">
        <f aca="false">D668&amp;E668</f>
        <v>chiefs </v>
      </c>
      <c r="I668" s="93" t="n">
        <f aca="false">B668*C668</f>
        <v>0</v>
      </c>
      <c r="J668" s="92" t="n">
        <f aca="false">(30-C668)*B668</f>
        <v>0</v>
      </c>
    </row>
    <row r="669" customFormat="false" ht="12.75" hidden="false" customHeight="false" outlineLevel="0" collapsed="false">
      <c r="A669" s="88" t="n">
        <v>36465</v>
      </c>
      <c r="B669" s="75"/>
      <c r="C669" s="95" t="n">
        <v>0.75</v>
      </c>
      <c r="D669" s="90" t="s">
        <v>77</v>
      </c>
      <c r="E669" s="75" t="s">
        <v>0</v>
      </c>
      <c r="F669" s="91" t="n">
        <f aca="false">SUMIF(Position!$B$3:$B$21,Trades!D669,Position!$E$3:$E$21)+SUMIF(Position!$K$3:$K$20,Trades!D669,Position!$N$3:$N$20)</f>
        <v>0</v>
      </c>
      <c r="G669" s="92" t="n">
        <f aca="false">(F669-C669)*B669</f>
        <v>-0</v>
      </c>
      <c r="H669" s="93" t="str">
        <f aca="false">D669&amp;E669</f>
        <v>seattle </v>
      </c>
      <c r="I669" s="93" t="n">
        <f aca="false">B669*C669</f>
        <v>0</v>
      </c>
      <c r="J669" s="92" t="n">
        <f aca="false">(30-C669)*B669</f>
        <v>0</v>
      </c>
    </row>
    <row r="670" customFormat="false" ht="12.75" hidden="false" customHeight="false" outlineLevel="0" collapsed="false">
      <c r="A670" s="88" t="n">
        <v>36465</v>
      </c>
      <c r="B670" s="75"/>
      <c r="C670" s="95" t="n">
        <v>4.75</v>
      </c>
      <c r="D670" s="90" t="s">
        <v>69</v>
      </c>
      <c r="E670" s="75" t="s">
        <v>0</v>
      </c>
      <c r="F670" s="91" t="n">
        <f aca="false">SUMIF(Position!$B$3:$B$21,Trades!D670,Position!$E$3:$E$21)+SUMIF(Position!$K$3:$K$20,Trades!D670,Position!$N$3:$N$20)</f>
        <v>4.75</v>
      </c>
      <c r="G670" s="92" t="n">
        <f aca="false">(F670-C670)*B670</f>
        <v>0</v>
      </c>
      <c r="H670" s="93" t="str">
        <f aca="false">D670&amp;E670</f>
        <v>rams </v>
      </c>
      <c r="I670" s="93" t="n">
        <f aca="false">B670*C670</f>
        <v>0</v>
      </c>
      <c r="J670" s="92" t="n">
        <f aca="false">(30-C670)*B670</f>
        <v>0</v>
      </c>
    </row>
    <row r="671" customFormat="false" ht="12.75" hidden="false" customHeight="false" outlineLevel="0" collapsed="false">
      <c r="A671" s="88" t="n">
        <v>36465</v>
      </c>
      <c r="B671" s="75"/>
      <c r="C671" s="95" t="n">
        <v>2.45</v>
      </c>
      <c r="D671" s="90" t="s">
        <v>103</v>
      </c>
      <c r="E671" s="75" t="s">
        <v>0</v>
      </c>
      <c r="F671" s="91" t="n">
        <f aca="false">SUMIF(Position!$B$3:$B$21,Trades!D671,Position!$E$3:$E$21)+SUMIF(Position!$K$3:$K$20,Trades!D671,Position!$N$3:$N$20)</f>
        <v>1</v>
      </c>
      <c r="G671" s="92" t="n">
        <f aca="false">(F671-C671)*B671</f>
        <v>-0</v>
      </c>
      <c r="H671" s="93" t="str">
        <f aca="false">D671&amp;E671</f>
        <v>miami </v>
      </c>
      <c r="I671" s="93" t="n">
        <f aca="false">B671*C671</f>
        <v>0</v>
      </c>
      <c r="J671" s="92" t="n">
        <f aca="false">(30-C671)*B671</f>
        <v>0</v>
      </c>
    </row>
    <row r="672" customFormat="false" ht="12.75" hidden="false" customHeight="false" outlineLevel="0" collapsed="false">
      <c r="A672" s="88" t="n">
        <v>36465</v>
      </c>
      <c r="B672" s="75"/>
      <c r="C672" s="95" t="n">
        <v>1.5</v>
      </c>
      <c r="D672" s="90" t="s">
        <v>88</v>
      </c>
      <c r="E672" s="75" t="s">
        <v>0</v>
      </c>
      <c r="F672" s="91" t="n">
        <f aca="false">SUMIF(Position!$B$3:$B$21,Trades!D672,Position!$E$3:$E$21)+SUMIF(Position!$K$3:$K$20,Trades!D672,Position!$N$3:$N$20)</f>
        <v>2.75</v>
      </c>
      <c r="G672" s="92" t="n">
        <f aca="false">(F672-C672)*B672</f>
        <v>0</v>
      </c>
      <c r="H672" s="93" t="str">
        <f aca="false">D672&amp;E672</f>
        <v>indianapolis </v>
      </c>
      <c r="I672" s="93" t="n">
        <f aca="false">B672*C672</f>
        <v>0</v>
      </c>
      <c r="J672" s="92" t="n">
        <f aca="false">(30-C672)*B672</f>
        <v>0</v>
      </c>
    </row>
    <row r="673" customFormat="false" ht="12.75" hidden="false" customHeight="false" outlineLevel="0" collapsed="false">
      <c r="A673" s="88" t="n">
        <v>36465</v>
      </c>
      <c r="B673" s="75"/>
      <c r="C673" s="95" t="n">
        <v>0.95</v>
      </c>
      <c r="D673" s="90" t="s">
        <v>111</v>
      </c>
      <c r="E673" s="75" t="s">
        <v>0</v>
      </c>
      <c r="F673" s="91" t="n">
        <f aca="false">SUMIF(Position!$B$3:$B$21,Trades!D673,Position!$E$3:$E$21)+SUMIF(Position!$K$3:$K$20,Trades!D673,Position!$N$3:$N$20)</f>
        <v>0</v>
      </c>
      <c r="G673" s="92" t="n">
        <f aca="false">(F673-C673)*B673</f>
        <v>-0</v>
      </c>
      <c r="H673" s="93" t="str">
        <f aca="false">D673&amp;E673</f>
        <v>pats </v>
      </c>
      <c r="I673" s="93" t="n">
        <f aca="false">B673*C673</f>
        <v>0</v>
      </c>
      <c r="J673" s="92" t="n">
        <f aca="false">(30-C673)*B673</f>
        <v>0</v>
      </c>
    </row>
    <row r="674" customFormat="false" ht="12.75" hidden="false" customHeight="false" outlineLevel="0" collapsed="false">
      <c r="A674" s="88" t="n">
        <v>36465</v>
      </c>
      <c r="B674" s="75"/>
      <c r="C674" s="95" t="n">
        <v>0.75</v>
      </c>
      <c r="D674" s="90" t="s">
        <v>106</v>
      </c>
      <c r="E674" s="75" t="s">
        <v>0</v>
      </c>
      <c r="F674" s="91" t="n">
        <f aca="false">SUMIF(Position!$B$3:$B$21,Trades!D674,Position!$E$3:$E$21)+SUMIF(Position!$K$3:$K$20,Trades!D674,Position!$N$3:$N$20)</f>
        <v>0</v>
      </c>
      <c r="G674" s="92" t="n">
        <f aca="false">(F674-C674)*B674</f>
        <v>-0</v>
      </c>
      <c r="H674" s="93" t="str">
        <f aca="false">D674&amp;E674</f>
        <v>buffalo </v>
      </c>
      <c r="I674" s="93" t="n">
        <f aca="false">B674*C674</f>
        <v>0</v>
      </c>
      <c r="J674" s="92" t="n">
        <f aca="false">(30-C674)*B674</f>
        <v>0</v>
      </c>
    </row>
    <row r="675" customFormat="false" ht="12.75" hidden="false" customHeight="false" outlineLevel="0" collapsed="false">
      <c r="A675" s="88" t="n">
        <v>36465</v>
      </c>
      <c r="B675" s="75"/>
      <c r="C675" s="95" t="n">
        <v>1.25</v>
      </c>
      <c r="D675" s="90" t="s">
        <v>106</v>
      </c>
      <c r="E675" s="75" t="s">
        <v>0</v>
      </c>
      <c r="F675" s="91" t="n">
        <f aca="false">SUMIF(Position!$B$3:$B$21,Trades!D675,Position!$E$3:$E$21)+SUMIF(Position!$K$3:$K$20,Trades!D675,Position!$N$3:$N$20)</f>
        <v>0</v>
      </c>
      <c r="G675" s="92" t="n">
        <f aca="false">(F675-C675)*B675</f>
        <v>-0</v>
      </c>
      <c r="H675" s="93" t="str">
        <f aca="false">D675&amp;E675</f>
        <v>buffalo </v>
      </c>
      <c r="I675" s="93" t="n">
        <f aca="false">B675*C675</f>
        <v>0</v>
      </c>
      <c r="J675" s="92" t="n">
        <f aca="false">(30-C675)*B675</f>
        <v>0</v>
      </c>
    </row>
    <row r="676" customFormat="false" ht="12.75" hidden="false" customHeight="false" outlineLevel="0" collapsed="false">
      <c r="A676" s="88" t="n">
        <v>36465</v>
      </c>
      <c r="B676" s="75"/>
      <c r="C676" s="95" t="n">
        <v>0.8</v>
      </c>
      <c r="D676" s="90" t="s">
        <v>108</v>
      </c>
      <c r="E676" s="75" t="s">
        <v>0</v>
      </c>
      <c r="F676" s="91" t="n">
        <f aca="false">SUMIF(Position!$B$3:$B$21,Trades!D676,Position!$E$3:$E$21)+SUMIF(Position!$K$3:$K$20,Trades!D676,Position!$N$3:$N$20)</f>
        <v>0</v>
      </c>
      <c r="G676" s="92" t="n">
        <f aca="false">(F676-C676)*B676</f>
        <v>-0</v>
      </c>
      <c r="H676" s="93" t="str">
        <f aca="false">D676&amp;E676</f>
        <v>dallas </v>
      </c>
      <c r="I676" s="93" t="n">
        <f aca="false">B676*C676</f>
        <v>0</v>
      </c>
      <c r="J676" s="92" t="n">
        <f aca="false">(30-C676)*B676</f>
        <v>0</v>
      </c>
    </row>
    <row r="677" customFormat="false" ht="12.75" hidden="false" customHeight="false" outlineLevel="0" collapsed="false">
      <c r="A677" s="88" t="n">
        <v>36465</v>
      </c>
      <c r="B677" s="75"/>
      <c r="C677" s="95" t="n">
        <v>0.6</v>
      </c>
      <c r="D677" s="90" t="s">
        <v>75</v>
      </c>
      <c r="E677" s="75" t="s">
        <v>0</v>
      </c>
      <c r="F677" s="91" t="n">
        <f aca="false">SUMIF(Position!$B$3:$B$21,Trades!D677,Position!$E$3:$E$21)+SUMIF(Position!$K$3:$K$20,Trades!D677,Position!$N$3:$N$20)</f>
        <v>3.25</v>
      </c>
      <c r="G677" s="92" t="n">
        <f aca="false">(F677-C677)*B677</f>
        <v>0</v>
      </c>
      <c r="H677" s="93" t="str">
        <f aca="false">D677&amp;E677</f>
        <v>bucks </v>
      </c>
      <c r="I677" s="93" t="n">
        <f aca="false">B677*C677</f>
        <v>0</v>
      </c>
      <c r="J677" s="92" t="n">
        <f aca="false">(30-C677)*B677</f>
        <v>0</v>
      </c>
    </row>
    <row r="678" customFormat="false" ht="12.75" hidden="false" customHeight="false" outlineLevel="0" collapsed="false">
      <c r="A678" s="88" t="n">
        <v>36465</v>
      </c>
      <c r="B678" s="75"/>
      <c r="C678" s="95" t="n">
        <v>0.9</v>
      </c>
      <c r="D678" s="90" t="s">
        <v>86</v>
      </c>
      <c r="E678" s="75" t="s">
        <v>0</v>
      </c>
      <c r="F678" s="91" t="n">
        <f aca="false">SUMIF(Position!$B$3:$B$21,Trades!D678,Position!$E$3:$E$21)+SUMIF(Position!$K$3:$K$20,Trades!D678,Position!$N$3:$N$20)</f>
        <v>0</v>
      </c>
      <c r="G678" s="92" t="n">
        <f aca="false">(F678-C678)*B678</f>
        <v>-0</v>
      </c>
      <c r="H678" s="93" t="str">
        <f aca="false">D678&amp;E678</f>
        <v>detroit </v>
      </c>
      <c r="I678" s="93" t="n">
        <f aca="false">B678*C678</f>
        <v>0</v>
      </c>
      <c r="J678" s="92" t="n">
        <f aca="false">(30-C678)*B678</f>
        <v>0</v>
      </c>
    </row>
    <row r="679" customFormat="false" ht="12.75" hidden="false" customHeight="false" outlineLevel="0" collapsed="false">
      <c r="A679" s="88" t="n">
        <v>36465</v>
      </c>
      <c r="B679" s="75"/>
      <c r="C679" s="95" t="n">
        <v>2</v>
      </c>
      <c r="D679" s="90" t="s">
        <v>82</v>
      </c>
      <c r="E679" s="75" t="s">
        <v>0</v>
      </c>
      <c r="F679" s="91" t="n">
        <f aca="false">SUMIF(Position!$B$3:$B$21,Trades!D679,Position!$E$3:$E$21)+SUMIF(Position!$K$3:$K$20,Trades!D679,Position!$N$3:$N$20)</f>
        <v>1.625</v>
      </c>
      <c r="G679" s="92" t="n">
        <f aca="false">(F679-C679)*B679</f>
        <v>-0</v>
      </c>
      <c r="H679" s="93" t="str">
        <f aca="false">D679&amp;E679</f>
        <v>tennessee </v>
      </c>
      <c r="I679" s="93" t="n">
        <f aca="false">B679*C679</f>
        <v>0</v>
      </c>
      <c r="J679" s="92" t="n">
        <f aca="false">(30-C679)*B679</f>
        <v>0</v>
      </c>
    </row>
    <row r="680" customFormat="false" ht="12.75" hidden="false" customHeight="false" outlineLevel="0" collapsed="false">
      <c r="A680" s="88" t="n">
        <v>36465</v>
      </c>
      <c r="B680" s="75"/>
      <c r="C680" s="95" t="n">
        <v>2.25</v>
      </c>
      <c r="D680" s="90" t="s">
        <v>112</v>
      </c>
      <c r="E680" s="75" t="s">
        <v>0</v>
      </c>
      <c r="F680" s="91" t="n">
        <f aca="false">SUMIF(Position!$B$3:$B$21,Trades!D680,Position!$E$3:$E$21)+SUMIF(Position!$K$3:$K$20,Trades!D680,Position!$N$3:$N$20)</f>
        <v>0.125</v>
      </c>
      <c r="G680" s="92" t="n">
        <f aca="false">(F680-C680)*B680</f>
        <v>-0</v>
      </c>
      <c r="H680" s="93" t="str">
        <f aca="false">D680&amp;E680</f>
        <v>washington </v>
      </c>
      <c r="I680" s="93" t="n">
        <f aca="false">B680*C680</f>
        <v>0</v>
      </c>
      <c r="J680" s="92" t="n">
        <f aca="false">(30-C680)*B680</f>
        <v>0</v>
      </c>
    </row>
    <row r="681" customFormat="false" ht="12.75" hidden="false" customHeight="false" outlineLevel="0" collapsed="false">
      <c r="A681" s="88" t="n">
        <v>36465</v>
      </c>
      <c r="B681" s="75"/>
      <c r="C681" s="95" t="n">
        <v>1</v>
      </c>
      <c r="D681" s="90" t="s">
        <v>77</v>
      </c>
      <c r="E681" s="75" t="s">
        <v>0</v>
      </c>
      <c r="F681" s="91" t="n">
        <f aca="false">SUMIF(Position!$B$3:$B$21,Trades!D681,Position!$E$3:$E$21)+SUMIF(Position!$K$3:$K$20,Trades!D681,Position!$N$3:$N$20)</f>
        <v>0</v>
      </c>
      <c r="G681" s="92" t="n">
        <f aca="false">(F681-C681)*B681</f>
        <v>-0</v>
      </c>
      <c r="H681" s="93" t="str">
        <f aca="false">D681&amp;E681</f>
        <v>seattle </v>
      </c>
      <c r="I681" s="93" t="n">
        <f aca="false">B681*C681</f>
        <v>0</v>
      </c>
      <c r="J681" s="92" t="n">
        <f aca="false">(30-C681)*B681</f>
        <v>0</v>
      </c>
    </row>
    <row r="682" customFormat="false" ht="12.75" hidden="false" customHeight="false" outlineLevel="0" collapsed="false">
      <c r="A682" s="88" t="n">
        <v>36465</v>
      </c>
      <c r="B682" s="75"/>
      <c r="C682" s="95" t="n">
        <v>2.5</v>
      </c>
      <c r="D682" s="90" t="s">
        <v>109</v>
      </c>
      <c r="E682" s="75" t="s">
        <v>0</v>
      </c>
      <c r="F682" s="91" t="n">
        <f aca="false">SUMIF(Position!$B$3:$B$21,Trades!D682,Position!$E$3:$E$21)+SUMIF(Position!$K$3:$K$20,Trades!D682,Position!$N$3:$N$20)</f>
        <v>1.125</v>
      </c>
      <c r="G682" s="92" t="n">
        <f aca="false">(F682-C682)*B682</f>
        <v>-0</v>
      </c>
      <c r="H682" s="93" t="str">
        <f aca="false">D682&amp;E682</f>
        <v>packers </v>
      </c>
      <c r="I682" s="93" t="n">
        <f aca="false">B682*C682</f>
        <v>0</v>
      </c>
      <c r="J682" s="92" t="n">
        <f aca="false">(30-C682)*B682</f>
        <v>0</v>
      </c>
    </row>
    <row r="683" customFormat="false" ht="12.75" hidden="false" customHeight="false" outlineLevel="0" collapsed="false">
      <c r="A683" s="88" t="n">
        <v>36465</v>
      </c>
      <c r="B683" s="75"/>
      <c r="C683" s="95" t="n">
        <v>2.5</v>
      </c>
      <c r="D683" s="90" t="s">
        <v>109</v>
      </c>
      <c r="E683" s="75" t="s">
        <v>0</v>
      </c>
      <c r="F683" s="91" t="n">
        <f aca="false">SUMIF(Position!$B$3:$B$21,Trades!D683,Position!$E$3:$E$21)+SUMIF(Position!$K$3:$K$20,Trades!D683,Position!$N$3:$N$20)</f>
        <v>1.125</v>
      </c>
      <c r="G683" s="92" t="n">
        <f aca="false">(F683-C683)*B683</f>
        <v>-0</v>
      </c>
      <c r="H683" s="93" t="str">
        <f aca="false">D683&amp;E683</f>
        <v>packers </v>
      </c>
      <c r="I683" s="93" t="n">
        <f aca="false">B683*C683</f>
        <v>0</v>
      </c>
      <c r="J683" s="92" t="n">
        <f aca="false">(30-C683)*B683</f>
        <v>0</v>
      </c>
    </row>
    <row r="684" customFormat="false" ht="12.75" hidden="false" customHeight="false" outlineLevel="0" collapsed="false">
      <c r="A684" s="88" t="n">
        <v>36465</v>
      </c>
      <c r="B684" s="75"/>
      <c r="C684" s="95" t="n">
        <v>0.85</v>
      </c>
      <c r="D684" s="90" t="s">
        <v>108</v>
      </c>
      <c r="E684" s="75" t="s">
        <v>0</v>
      </c>
      <c r="F684" s="91" t="n">
        <f aca="false">SUMIF(Position!$B$3:$B$21,Trades!D684,Position!$E$3:$E$21)+SUMIF(Position!$K$3:$K$20,Trades!D684,Position!$N$3:$N$20)</f>
        <v>0</v>
      </c>
      <c r="G684" s="92" t="n">
        <f aca="false">(F684-C684)*B684</f>
        <v>-0</v>
      </c>
      <c r="H684" s="93" t="str">
        <f aca="false">D684&amp;E684</f>
        <v>dallas </v>
      </c>
      <c r="I684" s="93" t="n">
        <f aca="false">B684*C684</f>
        <v>0</v>
      </c>
      <c r="J684" s="92" t="n">
        <f aca="false">(30-C684)*B684</f>
        <v>0</v>
      </c>
    </row>
    <row r="685" customFormat="false" ht="12.75" hidden="false" customHeight="false" outlineLevel="0" collapsed="false">
      <c r="A685" s="88" t="n">
        <v>36465</v>
      </c>
      <c r="B685" s="75"/>
      <c r="C685" s="95" t="n">
        <v>0.35</v>
      </c>
      <c r="D685" s="90" t="s">
        <v>73</v>
      </c>
      <c r="E685" s="75" t="s">
        <v>0</v>
      </c>
      <c r="F685" s="91" t="n">
        <f aca="false">SUMIF(Position!$B$3:$B$21,Trades!D685,Position!$E$3:$E$21)+SUMIF(Position!$K$3:$K$20,Trades!D685,Position!$N$3:$N$20)</f>
        <v>0.5</v>
      </c>
      <c r="G685" s="92" t="n">
        <f aca="false">(F685-C685)*B685</f>
        <v>0</v>
      </c>
      <c r="H685" s="93" t="str">
        <f aca="false">D685&amp;E685</f>
        <v>giants </v>
      </c>
      <c r="I685" s="93" t="n">
        <f aca="false">B685*C685</f>
        <v>0</v>
      </c>
      <c r="J685" s="92" t="n">
        <f aca="false">(30-C685)*B685</f>
        <v>0</v>
      </c>
    </row>
    <row r="686" customFormat="false" ht="12.75" hidden="false" customHeight="false" outlineLevel="0" collapsed="false">
      <c r="A686" s="88" t="n">
        <v>36465</v>
      </c>
      <c r="B686" s="75"/>
      <c r="C686" s="95" t="n">
        <v>2.3</v>
      </c>
      <c r="D686" s="90" t="s">
        <v>82</v>
      </c>
      <c r="E686" s="75" t="s">
        <v>0</v>
      </c>
      <c r="F686" s="91" t="n">
        <f aca="false">SUMIF(Position!$B$3:$B$21,Trades!D686,Position!$E$3:$E$21)+SUMIF(Position!$K$3:$K$20,Trades!D686,Position!$N$3:$N$20)</f>
        <v>1.625</v>
      </c>
      <c r="G686" s="92" t="n">
        <f aca="false">(F686-C686)*B686</f>
        <v>-0</v>
      </c>
      <c r="H686" s="93" t="str">
        <f aca="false">D686&amp;E686</f>
        <v>tennessee </v>
      </c>
      <c r="I686" s="93" t="n">
        <f aca="false">B686*C686</f>
        <v>0</v>
      </c>
      <c r="J686" s="92" t="n">
        <f aca="false">(30-C686)*B686</f>
        <v>0</v>
      </c>
    </row>
    <row r="687" customFormat="false" ht="12.75" hidden="false" customHeight="false" outlineLevel="0" collapsed="false">
      <c r="A687" s="88" t="n">
        <v>36465</v>
      </c>
      <c r="B687" s="75"/>
      <c r="C687" s="95" t="n">
        <v>1.25</v>
      </c>
      <c r="D687" s="90" t="s">
        <v>88</v>
      </c>
      <c r="E687" s="75" t="s">
        <v>0</v>
      </c>
      <c r="F687" s="91" t="n">
        <f aca="false">SUMIF(Position!$B$3:$B$21,Trades!D687,Position!$E$3:$E$21)+SUMIF(Position!$K$3:$K$20,Trades!D687,Position!$N$3:$N$20)</f>
        <v>2.75</v>
      </c>
      <c r="G687" s="92" t="n">
        <f aca="false">(F687-C687)*B687</f>
        <v>0</v>
      </c>
      <c r="H687" s="93" t="str">
        <f aca="false">D687&amp;E687</f>
        <v>indianapolis </v>
      </c>
      <c r="I687" s="93" t="n">
        <f aca="false">B687*C687</f>
        <v>0</v>
      </c>
      <c r="J687" s="92" t="n">
        <f aca="false">(30-C687)*B687</f>
        <v>0</v>
      </c>
    </row>
    <row r="688" customFormat="false" ht="12.75" hidden="false" customHeight="false" outlineLevel="0" collapsed="false">
      <c r="A688" s="88" t="n">
        <v>36465</v>
      </c>
      <c r="B688" s="75"/>
      <c r="C688" s="95" t="n">
        <v>1.25</v>
      </c>
      <c r="D688" s="90" t="s">
        <v>88</v>
      </c>
      <c r="E688" s="75" t="s">
        <v>0</v>
      </c>
      <c r="F688" s="91" t="n">
        <f aca="false">SUMIF(Position!$B$3:$B$21,Trades!D688,Position!$E$3:$E$21)+SUMIF(Position!$K$3:$K$20,Trades!D688,Position!$N$3:$N$20)</f>
        <v>2.75</v>
      </c>
      <c r="G688" s="92" t="n">
        <f aca="false">(F688-C688)*B688</f>
        <v>0</v>
      </c>
      <c r="H688" s="93" t="str">
        <f aca="false">D688&amp;E688</f>
        <v>indianapolis </v>
      </c>
      <c r="I688" s="93" t="n">
        <f aca="false">B688*C688</f>
        <v>0</v>
      </c>
      <c r="J688" s="92" t="n">
        <f aca="false">(30-C688)*B688</f>
        <v>0</v>
      </c>
    </row>
    <row r="689" customFormat="false" ht="12.75" hidden="false" customHeight="false" outlineLevel="0" collapsed="false">
      <c r="A689" s="88" t="n">
        <v>36465</v>
      </c>
      <c r="B689" s="75"/>
      <c r="C689" s="95" t="n">
        <v>1.25</v>
      </c>
      <c r="D689" s="90" t="s">
        <v>88</v>
      </c>
      <c r="E689" s="75" t="s">
        <v>0</v>
      </c>
      <c r="F689" s="91" t="n">
        <f aca="false">SUMIF(Position!$B$3:$B$21,Trades!D689,Position!$E$3:$E$21)+SUMIF(Position!$K$3:$K$20,Trades!D689,Position!$N$3:$N$20)</f>
        <v>2.75</v>
      </c>
      <c r="G689" s="92" t="n">
        <f aca="false">(F689-C689)*B689</f>
        <v>0</v>
      </c>
      <c r="H689" s="93" t="str">
        <f aca="false">D689&amp;E689</f>
        <v>indianapolis </v>
      </c>
      <c r="I689" s="93" t="n">
        <f aca="false">B689*C689</f>
        <v>0</v>
      </c>
      <c r="J689" s="92" t="n">
        <f aca="false">(30-C689)*B689</f>
        <v>0</v>
      </c>
    </row>
    <row r="690" customFormat="false" ht="12.75" hidden="false" customHeight="false" outlineLevel="0" collapsed="false">
      <c r="A690" s="88" t="n">
        <v>36465</v>
      </c>
      <c r="B690" s="75"/>
      <c r="C690" s="95" t="n">
        <v>2.25</v>
      </c>
      <c r="D690" s="90" t="s">
        <v>109</v>
      </c>
      <c r="E690" s="75" t="s">
        <v>0</v>
      </c>
      <c r="F690" s="91" t="n">
        <f aca="false">SUMIF(Position!$B$3:$B$21,Trades!D690,Position!$E$3:$E$21)+SUMIF(Position!$K$3:$K$20,Trades!D690,Position!$N$3:$N$20)</f>
        <v>1.125</v>
      </c>
      <c r="G690" s="92" t="n">
        <f aca="false">(F690-C690)*B690</f>
        <v>-0</v>
      </c>
      <c r="H690" s="93" t="str">
        <f aca="false">D690&amp;E690</f>
        <v>packers </v>
      </c>
      <c r="I690" s="93" t="n">
        <f aca="false">B690*C690</f>
        <v>0</v>
      </c>
      <c r="J690" s="92" t="n">
        <f aca="false">(30-C690)*B690</f>
        <v>0</v>
      </c>
    </row>
    <row r="691" customFormat="false" ht="12.75" hidden="false" customHeight="false" outlineLevel="0" collapsed="false">
      <c r="A691" s="88" t="n">
        <v>36465</v>
      </c>
      <c r="B691" s="75"/>
      <c r="C691" s="95" t="n">
        <v>2.5</v>
      </c>
      <c r="D691" s="90" t="s">
        <v>80</v>
      </c>
      <c r="E691" s="75" t="s">
        <v>0</v>
      </c>
      <c r="F691" s="91" t="n">
        <f aca="false">SUMIF(Position!$B$3:$B$21,Trades!D691,Position!$E$3:$E$21)+SUMIF(Position!$K$3:$K$20,Trades!D691,Position!$N$3:$N$20)</f>
        <v>0.7</v>
      </c>
      <c r="G691" s="92" t="n">
        <f aca="false">(F691-C691)*B691</f>
        <v>-0</v>
      </c>
      <c r="H691" s="93" t="str">
        <f aca="false">D691&amp;E691</f>
        <v>minnesota </v>
      </c>
      <c r="I691" s="93" t="n">
        <f aca="false">B691*C691</f>
        <v>0</v>
      </c>
      <c r="J691" s="92" t="n">
        <f aca="false">(30-C691)*B691</f>
        <v>0</v>
      </c>
    </row>
    <row r="692" customFormat="false" ht="12.75" hidden="false" customHeight="false" outlineLevel="0" collapsed="false">
      <c r="A692" s="88" t="n">
        <v>36465</v>
      </c>
      <c r="B692" s="75"/>
      <c r="C692" s="95" t="n">
        <v>2</v>
      </c>
      <c r="D692" s="90" t="s">
        <v>109</v>
      </c>
      <c r="E692" s="75" t="s">
        <v>0</v>
      </c>
      <c r="F692" s="91" t="n">
        <f aca="false">SUMIF(Position!$B$3:$B$21,Trades!D692,Position!$E$3:$E$21)+SUMIF(Position!$K$3:$K$20,Trades!D692,Position!$N$3:$N$20)</f>
        <v>1.125</v>
      </c>
      <c r="G692" s="92" t="n">
        <f aca="false">(F692-C692)*B692</f>
        <v>-0</v>
      </c>
      <c r="H692" s="93" t="str">
        <f aca="false">D692&amp;E692</f>
        <v>packers </v>
      </c>
      <c r="I692" s="93" t="n">
        <f aca="false">B692*C692</f>
        <v>0</v>
      </c>
      <c r="J692" s="92" t="n">
        <f aca="false">(30-C692)*B692</f>
        <v>0</v>
      </c>
    </row>
    <row r="693" customFormat="false" ht="12.75" hidden="false" customHeight="false" outlineLevel="0" collapsed="false">
      <c r="A693" s="88" t="n">
        <v>36465</v>
      </c>
      <c r="B693" s="75"/>
      <c r="C693" s="95" t="n">
        <v>0.45</v>
      </c>
      <c r="D693" s="90" t="s">
        <v>75</v>
      </c>
      <c r="E693" s="75" t="s">
        <v>0</v>
      </c>
      <c r="F693" s="91" t="n">
        <f aca="false">SUMIF(Position!$B$3:$B$21,Trades!D693,Position!$E$3:$E$21)+SUMIF(Position!$K$3:$K$20,Trades!D693,Position!$N$3:$N$20)</f>
        <v>3.25</v>
      </c>
      <c r="G693" s="92" t="n">
        <f aca="false">(F693-C693)*B693</f>
        <v>0</v>
      </c>
      <c r="H693" s="93" t="str">
        <f aca="false">D693&amp;E693</f>
        <v>bucks </v>
      </c>
      <c r="I693" s="93" t="n">
        <f aca="false">B693*C693</f>
        <v>0</v>
      </c>
      <c r="J693" s="92" t="n">
        <f aca="false">(30-C693)*B693</f>
        <v>0</v>
      </c>
    </row>
    <row r="694" customFormat="false" ht="12.75" hidden="false" customHeight="false" outlineLevel="0" collapsed="false">
      <c r="A694" s="88" t="n">
        <v>36465</v>
      </c>
      <c r="B694" s="75"/>
      <c r="C694" s="95" t="n">
        <v>0.75</v>
      </c>
      <c r="D694" s="90" t="s">
        <v>108</v>
      </c>
      <c r="E694" s="75" t="s">
        <v>0</v>
      </c>
      <c r="F694" s="91" t="n">
        <f aca="false">SUMIF(Position!$B$3:$B$21,Trades!D694,Position!$E$3:$E$21)+SUMIF(Position!$K$3:$K$20,Trades!D694,Position!$N$3:$N$20)</f>
        <v>0</v>
      </c>
      <c r="G694" s="92" t="n">
        <f aca="false">(F694-C694)*B694</f>
        <v>-0</v>
      </c>
      <c r="H694" s="93" t="str">
        <f aca="false">D694&amp;E694</f>
        <v>dallas </v>
      </c>
      <c r="I694" s="93" t="n">
        <f aca="false">B694*C694</f>
        <v>0</v>
      </c>
      <c r="J694" s="92" t="n">
        <f aca="false">(30-C694)*B694</f>
        <v>0</v>
      </c>
    </row>
    <row r="695" customFormat="false" ht="12.75" hidden="false" customHeight="false" outlineLevel="0" collapsed="false">
      <c r="A695" s="88" t="n">
        <v>36465</v>
      </c>
      <c r="B695" s="75"/>
      <c r="C695" s="95" t="n">
        <v>0.5</v>
      </c>
      <c r="D695" s="90" t="s">
        <v>73</v>
      </c>
      <c r="E695" s="75" t="s">
        <v>0</v>
      </c>
      <c r="F695" s="91" t="n">
        <f aca="false">SUMIF(Position!$B$3:$B$21,Trades!D695,Position!$E$3:$E$21)+SUMIF(Position!$K$3:$K$20,Trades!D695,Position!$N$3:$N$20)</f>
        <v>0.5</v>
      </c>
      <c r="G695" s="92" t="n">
        <f aca="false">(F695-C695)*B695</f>
        <v>0</v>
      </c>
      <c r="H695" s="93" t="str">
        <f aca="false">D695&amp;E695</f>
        <v>giants </v>
      </c>
      <c r="I695" s="93" t="n">
        <f aca="false">B695*C695</f>
        <v>0</v>
      </c>
      <c r="J695" s="92" t="n">
        <f aca="false">(30-C695)*B695</f>
        <v>0</v>
      </c>
    </row>
    <row r="696" customFormat="false" ht="12.75" hidden="false" customHeight="false" outlineLevel="0" collapsed="false">
      <c r="A696" s="88" t="n">
        <v>36465</v>
      </c>
      <c r="B696" s="75"/>
      <c r="C696" s="95" t="n">
        <v>0.1</v>
      </c>
      <c r="D696" s="90" t="s">
        <v>117</v>
      </c>
      <c r="E696" s="75" t="s">
        <v>0</v>
      </c>
      <c r="F696" s="91" t="n">
        <f aca="false">SUMIF(Position!$B$3:$B$21,Trades!D696,Position!$E$3:$E$21)+SUMIF(Position!$K$3:$K$20,Trades!D696,Position!$N$3:$N$20)</f>
        <v>0</v>
      </c>
      <c r="G696" s="92" t="n">
        <f aca="false">(F696-C696)*B696</f>
        <v>-0</v>
      </c>
      <c r="H696" s="93" t="str">
        <f aca="false">D696&amp;E696</f>
        <v>arizona </v>
      </c>
      <c r="I696" s="93" t="n">
        <f aca="false">B696*C696</f>
        <v>0</v>
      </c>
      <c r="J696" s="92" t="n">
        <f aca="false">(30-C696)*B696</f>
        <v>0</v>
      </c>
    </row>
    <row r="697" customFormat="false" ht="12.75" hidden="false" customHeight="false" outlineLevel="0" collapsed="false">
      <c r="A697" s="88" t="n">
        <v>36465</v>
      </c>
      <c r="B697" s="75"/>
      <c r="C697" s="95" t="n">
        <v>2.75</v>
      </c>
      <c r="D697" s="90" t="s">
        <v>112</v>
      </c>
      <c r="E697" s="75" t="s">
        <v>0</v>
      </c>
      <c r="F697" s="91" t="n">
        <f aca="false">SUMIF(Position!$B$3:$B$21,Trades!D697,Position!$E$3:$E$21)+SUMIF(Position!$K$3:$K$20,Trades!D697,Position!$N$3:$N$20)</f>
        <v>0.125</v>
      </c>
      <c r="G697" s="92" t="n">
        <f aca="false">(F697-C697)*B697</f>
        <v>-0</v>
      </c>
      <c r="H697" s="93" t="str">
        <f aca="false">D697&amp;E697</f>
        <v>washington </v>
      </c>
      <c r="I697" s="93" t="n">
        <f aca="false">B697*C697</f>
        <v>0</v>
      </c>
      <c r="J697" s="92" t="n">
        <f aca="false">(30-C697)*B697</f>
        <v>0</v>
      </c>
    </row>
    <row r="698" customFormat="false" ht="12.75" hidden="false" customHeight="false" outlineLevel="0" collapsed="false">
      <c r="A698" s="88" t="n">
        <v>36465</v>
      </c>
      <c r="B698" s="75"/>
      <c r="C698" s="95" t="n">
        <v>0.05</v>
      </c>
      <c r="D698" s="90" t="s">
        <v>74</v>
      </c>
      <c r="E698" s="75" t="s">
        <v>0</v>
      </c>
      <c r="F698" s="91" t="n">
        <f aca="false">SUMIF(Position!$B$3:$B$21,Trades!D698,Position!$E$3:$E$21)+SUMIF(Position!$K$3:$K$20,Trades!D698,Position!$N$3:$N$20)</f>
        <v>1.125</v>
      </c>
      <c r="G698" s="92" t="n">
        <f aca="false">(F698-C698)*B698</f>
        <v>0</v>
      </c>
      <c r="H698" s="93" t="str">
        <f aca="false">D698&amp;E698</f>
        <v>philadelphia </v>
      </c>
      <c r="I698" s="93" t="n">
        <f aca="false">B698*C698</f>
        <v>0</v>
      </c>
      <c r="J698" s="92" t="n">
        <f aca="false">(30-C698)*B698</f>
        <v>0</v>
      </c>
    </row>
    <row r="699" customFormat="false" ht="12.75" hidden="false" customHeight="false" outlineLevel="0" collapsed="false">
      <c r="A699" s="88" t="n">
        <v>36465</v>
      </c>
      <c r="B699" s="75"/>
      <c r="C699" s="95" t="n">
        <v>1.5</v>
      </c>
      <c r="D699" s="90" t="s">
        <v>109</v>
      </c>
      <c r="E699" s="75" t="s">
        <v>0</v>
      </c>
      <c r="F699" s="91" t="n">
        <f aca="false">SUMIF(Position!$B$3:$B$21,Trades!D699,Position!$E$3:$E$21)+SUMIF(Position!$K$3:$K$20,Trades!D699,Position!$N$3:$N$20)</f>
        <v>1.125</v>
      </c>
      <c r="G699" s="92" t="n">
        <f aca="false">(F699-C699)*B699</f>
        <v>-0</v>
      </c>
      <c r="H699" s="93" t="str">
        <f aca="false">D699&amp;E699</f>
        <v>packers </v>
      </c>
      <c r="I699" s="93" t="n">
        <f aca="false">B699*C699</f>
        <v>0</v>
      </c>
      <c r="J699" s="92" t="n">
        <f aca="false">(30-C699)*B699</f>
        <v>0</v>
      </c>
    </row>
    <row r="700" customFormat="false" ht="12.75" hidden="false" customHeight="false" outlineLevel="0" collapsed="false">
      <c r="A700" s="88" t="n">
        <v>36465</v>
      </c>
      <c r="B700" s="75"/>
      <c r="C700" s="95" t="n">
        <v>2</v>
      </c>
      <c r="D700" s="90" t="s">
        <v>80</v>
      </c>
      <c r="E700" s="75" t="s">
        <v>0</v>
      </c>
      <c r="F700" s="91" t="n">
        <f aca="false">SUMIF(Position!$B$3:$B$21,Trades!D700,Position!$E$3:$E$21)+SUMIF(Position!$K$3:$K$20,Trades!D700,Position!$N$3:$N$20)</f>
        <v>0.7</v>
      </c>
      <c r="G700" s="92" t="n">
        <f aca="false">(F700-C700)*B700</f>
        <v>-0</v>
      </c>
      <c r="H700" s="93" t="str">
        <f aca="false">D700&amp;E700</f>
        <v>minnesota </v>
      </c>
      <c r="I700" s="93" t="n">
        <f aca="false">B700*C700</f>
        <v>0</v>
      </c>
      <c r="J700" s="92" t="n">
        <f aca="false">(30-C700)*B700</f>
        <v>0</v>
      </c>
    </row>
    <row r="701" customFormat="false" ht="12.75" hidden="false" customHeight="false" outlineLevel="0" collapsed="false">
      <c r="A701" s="88" t="n">
        <v>36465</v>
      </c>
      <c r="B701" s="75"/>
      <c r="C701" s="95" t="n">
        <v>0.75</v>
      </c>
      <c r="D701" s="90" t="s">
        <v>75</v>
      </c>
      <c r="E701" s="75" t="s">
        <v>0</v>
      </c>
      <c r="F701" s="91" t="n">
        <f aca="false">SUMIF(Position!$B$3:$B$21,Trades!D701,Position!$E$3:$E$21)+SUMIF(Position!$K$3:$K$20,Trades!D701,Position!$N$3:$N$20)</f>
        <v>3.25</v>
      </c>
      <c r="G701" s="92" t="n">
        <f aca="false">(F701-C701)*B701</f>
        <v>0</v>
      </c>
      <c r="H701" s="93" t="str">
        <f aca="false">D701&amp;E701</f>
        <v>bucks </v>
      </c>
      <c r="I701" s="93" t="n">
        <f aca="false">B701*C701</f>
        <v>0</v>
      </c>
      <c r="J701" s="92" t="n">
        <f aca="false">(30-C701)*B701</f>
        <v>0</v>
      </c>
    </row>
    <row r="702" customFormat="false" ht="12.75" hidden="false" customHeight="false" outlineLevel="0" collapsed="false">
      <c r="A702" s="88" t="n">
        <v>36465</v>
      </c>
      <c r="B702" s="75"/>
      <c r="C702" s="95" t="n">
        <v>0.05</v>
      </c>
      <c r="D702" s="90" t="s">
        <v>113</v>
      </c>
      <c r="E702" s="75" t="s">
        <v>0</v>
      </c>
      <c r="F702" s="91" t="n">
        <f aca="false">SUMIF(Position!$B$3:$B$21,Trades!D702,Position!$E$3:$E$21)+SUMIF(Position!$K$3:$K$20,Trades!D702,Position!$N$3:$N$20)</f>
        <v>0</v>
      </c>
      <c r="G702" s="92" t="n">
        <f aca="false">(F702-C702)*B702</f>
        <v>-0</v>
      </c>
      <c r="H702" s="93" t="str">
        <f aca="false">D702&amp;E702</f>
        <v>chicago </v>
      </c>
      <c r="I702" s="93" t="n">
        <f aca="false">B702*C702</f>
        <v>0</v>
      </c>
      <c r="J702" s="92" t="n">
        <f aca="false">(30-C702)*B702</f>
        <v>0</v>
      </c>
    </row>
    <row r="703" customFormat="false" ht="12.75" hidden="false" customHeight="false" outlineLevel="0" collapsed="false">
      <c r="A703" s="88" t="n">
        <v>36465</v>
      </c>
      <c r="B703" s="75"/>
      <c r="C703" s="95" t="n">
        <v>1</v>
      </c>
      <c r="D703" s="90" t="s">
        <v>86</v>
      </c>
      <c r="E703" s="75" t="s">
        <v>0</v>
      </c>
      <c r="F703" s="91" t="n">
        <f aca="false">SUMIF(Position!$B$3:$B$21,Trades!D703,Position!$E$3:$E$21)+SUMIF(Position!$K$3:$K$20,Trades!D703,Position!$N$3:$N$20)</f>
        <v>0</v>
      </c>
      <c r="G703" s="92" t="n">
        <f aca="false">(F703-C703)*B703</f>
        <v>-0</v>
      </c>
      <c r="H703" s="93" t="str">
        <f aca="false">D703&amp;E703</f>
        <v>detroit </v>
      </c>
      <c r="I703" s="93" t="n">
        <f aca="false">B703*C703</f>
        <v>0</v>
      </c>
      <c r="J703" s="92" t="n">
        <f aca="false">(30-C703)*B703</f>
        <v>0</v>
      </c>
    </row>
    <row r="704" customFormat="false" ht="12.75" hidden="false" customHeight="false" outlineLevel="0" collapsed="false">
      <c r="A704" s="88" t="n">
        <v>36465</v>
      </c>
      <c r="B704" s="75"/>
      <c r="C704" s="95" t="n">
        <v>0.25</v>
      </c>
      <c r="D704" s="90" t="s">
        <v>107</v>
      </c>
      <c r="E704" s="75" t="s">
        <v>0</v>
      </c>
      <c r="F704" s="91" t="n">
        <f aca="false">SUMIF(Position!$B$3:$B$21,Trades!D704,Position!$E$3:$E$21)+SUMIF(Position!$K$3:$K$20,Trades!D704,Position!$N$3:$N$20)</f>
        <v>0</v>
      </c>
      <c r="G704" s="92" t="n">
        <f aca="false">(F704-C704)*B704</f>
        <v>-0</v>
      </c>
      <c r="H704" s="93" t="str">
        <f aca="false">D704&amp;E704</f>
        <v>atlanta </v>
      </c>
      <c r="I704" s="93" t="n">
        <f aca="false">B704*C704</f>
        <v>0</v>
      </c>
      <c r="J704" s="92" t="n">
        <f aca="false">(30-C704)*B704</f>
        <v>0</v>
      </c>
    </row>
    <row r="705" customFormat="false" ht="12.75" hidden="false" customHeight="false" outlineLevel="0" collapsed="false">
      <c r="A705" s="88" t="n">
        <v>36465</v>
      </c>
      <c r="B705" s="75"/>
      <c r="C705" s="95" t="n">
        <v>0.15</v>
      </c>
      <c r="D705" s="90" t="s">
        <v>67</v>
      </c>
      <c r="E705" s="75" t="s">
        <v>0</v>
      </c>
      <c r="F705" s="91" t="n">
        <f aca="false">SUMIF(Position!$B$3:$B$21,Trades!D705,Position!$E$3:$E$21)+SUMIF(Position!$K$3:$K$20,Trades!D705,Position!$N$3:$N$20)</f>
        <v>0</v>
      </c>
      <c r="G705" s="92" t="n">
        <f aca="false">(F705-C705)*B705</f>
        <v>-0</v>
      </c>
      <c r="H705" s="93" t="str">
        <f aca="false">D705&amp;E705</f>
        <v>carolina </v>
      </c>
      <c r="I705" s="93" t="n">
        <f aca="false">B705*C705</f>
        <v>0</v>
      </c>
      <c r="J705" s="92" t="n">
        <f aca="false">(30-C705)*B705</f>
        <v>0</v>
      </c>
    </row>
    <row r="706" customFormat="false" ht="12.75" hidden="false" customHeight="false" outlineLevel="0" collapsed="false">
      <c r="A706" s="88" t="n">
        <v>36465</v>
      </c>
      <c r="B706" s="75"/>
      <c r="C706" s="95" t="n">
        <v>0.05</v>
      </c>
      <c r="D706" s="90" t="s">
        <v>90</v>
      </c>
      <c r="E706" s="75" t="s">
        <v>0</v>
      </c>
      <c r="F706" s="91" t="n">
        <f aca="false">SUMIF(Position!$B$3:$B$21,Trades!D706,Position!$E$3:$E$21)+SUMIF(Position!$K$3:$K$20,Trades!D706,Position!$N$3:$N$20)</f>
        <v>2</v>
      </c>
      <c r="G706" s="92" t="n">
        <f aca="false">(F706-C706)*B706</f>
        <v>0</v>
      </c>
      <c r="H706" s="93" t="str">
        <f aca="false">D706&amp;E706</f>
        <v>saints </v>
      </c>
      <c r="I706" s="93" t="n">
        <f aca="false">B706*C706</f>
        <v>0</v>
      </c>
      <c r="J706" s="92" t="n">
        <f aca="false">(30-C706)*B706</f>
        <v>0</v>
      </c>
    </row>
    <row r="707" customFormat="false" ht="12.75" hidden="false" customHeight="false" outlineLevel="0" collapsed="false">
      <c r="A707" s="88" t="n">
        <v>36465</v>
      </c>
      <c r="B707" s="75"/>
      <c r="C707" s="95" t="n">
        <v>0.6</v>
      </c>
      <c r="D707" s="90" t="s">
        <v>121</v>
      </c>
      <c r="E707" s="75" t="s">
        <v>0</v>
      </c>
      <c r="F707" s="91" t="n">
        <f aca="false">SUMIF(Position!$B$3:$B$21,Trades!D707,Position!$E$3:$E$21)+SUMIF(Position!$K$3:$K$20,Trades!D707,Position!$N$3:$N$20)</f>
        <v>0</v>
      </c>
      <c r="G707" s="92" t="n">
        <f aca="false">(F707-C707)*B707</f>
        <v>-0</v>
      </c>
      <c r="H707" s="93" t="str">
        <f aca="false">D707&amp;E707</f>
        <v>niners </v>
      </c>
      <c r="I707" s="93" t="n">
        <f aca="false">B707*C707</f>
        <v>0</v>
      </c>
      <c r="J707" s="92" t="n">
        <f aca="false">(30-C707)*B707</f>
        <v>0</v>
      </c>
    </row>
    <row r="708" customFormat="false" ht="12.75" hidden="false" customHeight="false" outlineLevel="0" collapsed="false">
      <c r="A708" s="88" t="n">
        <v>36465</v>
      </c>
      <c r="B708" s="75"/>
      <c r="C708" s="95" t="n">
        <v>4.5</v>
      </c>
      <c r="D708" s="90" t="s">
        <v>69</v>
      </c>
      <c r="E708" s="75" t="s">
        <v>0</v>
      </c>
      <c r="F708" s="91" t="n">
        <f aca="false">SUMIF(Position!$B$3:$B$21,Trades!D708,Position!$E$3:$E$21)+SUMIF(Position!$K$3:$K$20,Trades!D708,Position!$N$3:$N$20)</f>
        <v>4.75</v>
      </c>
      <c r="G708" s="92" t="n">
        <f aca="false">(F708-C708)*B708</f>
        <v>0</v>
      </c>
      <c r="H708" s="93" t="str">
        <f aca="false">D708&amp;E708</f>
        <v>rams </v>
      </c>
      <c r="I708" s="93" t="n">
        <f aca="false">B708*C708</f>
        <v>0</v>
      </c>
      <c r="J708" s="92" t="n">
        <f aca="false">(30-C708)*B708</f>
        <v>0</v>
      </c>
    </row>
    <row r="709" customFormat="false" ht="12.75" hidden="false" customHeight="false" outlineLevel="0" collapsed="false">
      <c r="A709" s="88" t="n">
        <v>36467</v>
      </c>
      <c r="B709" s="75"/>
      <c r="C709" s="95" t="n">
        <v>2.75</v>
      </c>
      <c r="D709" s="90" t="s">
        <v>80</v>
      </c>
      <c r="E709" s="75" t="s">
        <v>0</v>
      </c>
      <c r="F709" s="91" t="n">
        <f aca="false">SUMIF(Position!$B$3:$B$21,Trades!D709,Position!$E$3:$E$21)+SUMIF(Position!$K$3:$K$20,Trades!D709,Position!$N$3:$N$20)</f>
        <v>0.7</v>
      </c>
      <c r="G709" s="92" t="n">
        <f aca="false">(F709-C709)*B709</f>
        <v>-0</v>
      </c>
      <c r="H709" s="93" t="str">
        <f aca="false">D709&amp;E709</f>
        <v>minnesota </v>
      </c>
      <c r="I709" s="93" t="n">
        <f aca="false">B709*C709</f>
        <v>0</v>
      </c>
      <c r="J709" s="92" t="n">
        <f aca="false">(30-C709)*B709</f>
        <v>0</v>
      </c>
    </row>
    <row r="710" customFormat="false" ht="12.75" hidden="false" customHeight="false" outlineLevel="0" collapsed="false">
      <c r="A710" s="88" t="n">
        <v>36467</v>
      </c>
      <c r="B710" s="75"/>
      <c r="C710" s="95" t="n">
        <v>2.25</v>
      </c>
      <c r="D710" s="90" t="s">
        <v>112</v>
      </c>
      <c r="E710" s="75" t="s">
        <v>0</v>
      </c>
      <c r="F710" s="91" t="n">
        <f aca="false">SUMIF(Position!$B$3:$B$21,Trades!D710,Position!$E$3:$E$21)+SUMIF(Position!$K$3:$K$20,Trades!D710,Position!$N$3:$N$20)</f>
        <v>0.125</v>
      </c>
      <c r="G710" s="92" t="n">
        <f aca="false">(F710-C710)*B710</f>
        <v>-0</v>
      </c>
      <c r="H710" s="93" t="str">
        <f aca="false">D710&amp;E710</f>
        <v>washington </v>
      </c>
      <c r="I710" s="93" t="n">
        <f aca="false">B710*C710</f>
        <v>0</v>
      </c>
      <c r="J710" s="92" t="n">
        <f aca="false">(30-C710)*B710</f>
        <v>0</v>
      </c>
    </row>
    <row r="711" customFormat="false" ht="12.75" hidden="false" customHeight="false" outlineLevel="0" collapsed="false">
      <c r="A711" s="88" t="n">
        <v>36467</v>
      </c>
      <c r="B711" s="75"/>
      <c r="C711" s="95" t="n">
        <v>0.85</v>
      </c>
      <c r="D711" s="90" t="s">
        <v>106</v>
      </c>
      <c r="E711" s="75" t="s">
        <v>0</v>
      </c>
      <c r="F711" s="91" t="n">
        <f aca="false">SUMIF(Position!$B$3:$B$21,Trades!D711,Position!$E$3:$E$21)+SUMIF(Position!$K$3:$K$20,Trades!D711,Position!$N$3:$N$20)</f>
        <v>0</v>
      </c>
      <c r="G711" s="92" t="n">
        <f aca="false">(F711-C711)*B711</f>
        <v>-0</v>
      </c>
      <c r="H711" s="93" t="str">
        <f aca="false">D711&amp;E711</f>
        <v>buffalo </v>
      </c>
      <c r="I711" s="93" t="n">
        <f aca="false">B711*C711</f>
        <v>0</v>
      </c>
      <c r="J711" s="92" t="n">
        <f aca="false">(30-C711)*B711</f>
        <v>0</v>
      </c>
    </row>
    <row r="712" customFormat="false" ht="12.75" hidden="false" customHeight="false" outlineLevel="0" collapsed="false">
      <c r="A712" s="88" t="n">
        <v>36467</v>
      </c>
      <c r="B712" s="75"/>
      <c r="C712" s="95" t="n">
        <v>0.6</v>
      </c>
      <c r="D712" s="90" t="s">
        <v>108</v>
      </c>
      <c r="E712" s="75" t="s">
        <v>0</v>
      </c>
      <c r="F712" s="91" t="n">
        <f aca="false">SUMIF(Position!$B$3:$B$21,Trades!D712,Position!$E$3:$E$21)+SUMIF(Position!$K$3:$K$20,Trades!D712,Position!$N$3:$N$20)</f>
        <v>0</v>
      </c>
      <c r="G712" s="92" t="n">
        <f aca="false">(F712-C712)*B712</f>
        <v>-0</v>
      </c>
      <c r="H712" s="93" t="str">
        <f aca="false">D712&amp;E712</f>
        <v>dallas </v>
      </c>
      <c r="I712" s="93" t="n">
        <f aca="false">B712*C712</f>
        <v>0</v>
      </c>
      <c r="J712" s="92" t="n">
        <f aca="false">(30-C712)*B712</f>
        <v>0</v>
      </c>
    </row>
    <row r="713" customFormat="false" ht="12.75" hidden="false" customHeight="false" outlineLevel="0" collapsed="false">
      <c r="A713" s="88" t="n">
        <v>36467</v>
      </c>
      <c r="B713" s="75"/>
      <c r="C713" s="95" t="n">
        <v>0.2</v>
      </c>
      <c r="D713" s="90" t="s">
        <v>87</v>
      </c>
      <c r="E713" s="75" t="s">
        <v>0</v>
      </c>
      <c r="F713" s="91" t="n">
        <f aca="false">SUMIF(Position!$B$3:$B$21,Trades!D713,Position!$E$3:$E$21)+SUMIF(Position!$K$3:$K$20,Trades!D713,Position!$N$3:$N$20)</f>
        <v>3.25</v>
      </c>
      <c r="G713" s="92" t="n">
        <f aca="false">(F713-C713)*B713</f>
        <v>0</v>
      </c>
      <c r="H713" s="93" t="str">
        <f aca="false">D713&amp;E713</f>
        <v>oakland </v>
      </c>
      <c r="I713" s="93" t="n">
        <f aca="false">B713*C713</f>
        <v>0</v>
      </c>
      <c r="J713" s="92" t="n">
        <f aca="false">(30-C713)*B713</f>
        <v>0</v>
      </c>
    </row>
    <row r="714" customFormat="false" ht="12.75" hidden="false" customHeight="false" outlineLevel="0" collapsed="false">
      <c r="A714" s="88" t="n">
        <v>36467</v>
      </c>
      <c r="B714" s="75"/>
      <c r="C714" s="95" t="n">
        <v>0.2</v>
      </c>
      <c r="D714" s="90" t="s">
        <v>87</v>
      </c>
      <c r="E714" s="75" t="s">
        <v>0</v>
      </c>
      <c r="F714" s="91" t="n">
        <f aca="false">SUMIF(Position!$B$3:$B$21,Trades!D714,Position!$E$3:$E$21)+SUMIF(Position!$K$3:$K$20,Trades!D714,Position!$N$3:$N$20)</f>
        <v>3.25</v>
      </c>
      <c r="G714" s="92" t="n">
        <f aca="false">(F714-C714)*B714</f>
        <v>0</v>
      </c>
      <c r="H714" s="93" t="str">
        <f aca="false">D714&amp;E714</f>
        <v>oakland </v>
      </c>
      <c r="I714" s="93" t="n">
        <f aca="false">B714*C714</f>
        <v>0</v>
      </c>
      <c r="J714" s="92" t="n">
        <f aca="false">(30-C714)*B714</f>
        <v>0</v>
      </c>
    </row>
    <row r="715" customFormat="false" ht="12.75" hidden="false" customHeight="false" outlineLevel="0" collapsed="false">
      <c r="A715" s="88" t="n">
        <v>36467</v>
      </c>
      <c r="B715" s="75"/>
      <c r="C715" s="95" t="n">
        <v>1.25</v>
      </c>
      <c r="D715" s="90" t="s">
        <v>88</v>
      </c>
      <c r="E715" s="75" t="s">
        <v>0</v>
      </c>
      <c r="F715" s="91" t="n">
        <f aca="false">SUMIF(Position!$B$3:$B$21,Trades!D715,Position!$E$3:$E$21)+SUMIF(Position!$K$3:$K$20,Trades!D715,Position!$N$3:$N$20)</f>
        <v>2.75</v>
      </c>
      <c r="G715" s="92" t="n">
        <f aca="false">(F715-C715)*B715</f>
        <v>0</v>
      </c>
      <c r="H715" s="93" t="str">
        <f aca="false">D715&amp;E715</f>
        <v>indianapolis </v>
      </c>
      <c r="I715" s="93" t="n">
        <f aca="false">B715*C715</f>
        <v>0</v>
      </c>
      <c r="J715" s="92" t="n">
        <f aca="false">(30-C715)*B715</f>
        <v>0</v>
      </c>
    </row>
    <row r="716" customFormat="false" ht="12.75" hidden="false" customHeight="false" outlineLevel="0" collapsed="false">
      <c r="A716" s="88" t="n">
        <v>36467</v>
      </c>
      <c r="B716" s="75"/>
      <c r="C716" s="95" t="n">
        <v>5.75</v>
      </c>
      <c r="D716" s="90" t="s">
        <v>71</v>
      </c>
      <c r="E716" s="75" t="s">
        <v>0</v>
      </c>
      <c r="F716" s="91" t="n">
        <f aca="false">SUMIF(Position!$B$3:$B$21,Trades!D716,Position!$E$3:$E$21)+SUMIF(Position!$K$3:$K$20,Trades!D716,Position!$N$3:$N$20)</f>
        <v>0.5</v>
      </c>
      <c r="G716" s="92" t="n">
        <f aca="false">(F716-C716)*B716</f>
        <v>-0</v>
      </c>
      <c r="H716" s="93" t="str">
        <f aca="false">D716&amp;E716</f>
        <v>jacksonville </v>
      </c>
      <c r="I716" s="93" t="n">
        <f aca="false">B716*C716</f>
        <v>0</v>
      </c>
      <c r="J716" s="92" t="n">
        <f aca="false">(30-C716)*B716</f>
        <v>0</v>
      </c>
    </row>
    <row r="717" customFormat="false" ht="12.75" hidden="false" customHeight="false" outlineLevel="0" collapsed="false">
      <c r="A717" s="88" t="n">
        <v>36467</v>
      </c>
      <c r="B717" s="75"/>
      <c r="C717" s="95" t="n">
        <v>2.25</v>
      </c>
      <c r="D717" s="90" t="s">
        <v>103</v>
      </c>
      <c r="E717" s="75" t="s">
        <v>0</v>
      </c>
      <c r="F717" s="91" t="n">
        <f aca="false">SUMIF(Position!$B$3:$B$21,Trades!D717,Position!$E$3:$E$21)+SUMIF(Position!$K$3:$K$20,Trades!D717,Position!$N$3:$N$20)</f>
        <v>1</v>
      </c>
      <c r="G717" s="92" t="n">
        <f aca="false">(F717-C717)*B717</f>
        <v>-0</v>
      </c>
      <c r="H717" s="93" t="str">
        <f aca="false">D717&amp;E717</f>
        <v>miami </v>
      </c>
      <c r="I717" s="93" t="n">
        <f aca="false">B717*C717</f>
        <v>0</v>
      </c>
      <c r="J717" s="92" t="n">
        <f aca="false">(30-C717)*B717</f>
        <v>0</v>
      </c>
    </row>
    <row r="718" customFormat="false" ht="12.75" hidden="false" customHeight="false" outlineLevel="0" collapsed="false">
      <c r="A718" s="88" t="n">
        <v>36467</v>
      </c>
      <c r="B718" s="75"/>
      <c r="C718" s="95" t="n">
        <v>2.1</v>
      </c>
      <c r="D718" s="90" t="s">
        <v>82</v>
      </c>
      <c r="E718" s="75" t="s">
        <v>0</v>
      </c>
      <c r="F718" s="91" t="n">
        <f aca="false">SUMIF(Position!$B$3:$B$21,Trades!D718,Position!$E$3:$E$21)+SUMIF(Position!$K$3:$K$20,Trades!D718,Position!$N$3:$N$20)</f>
        <v>1.625</v>
      </c>
      <c r="G718" s="92" t="n">
        <f aca="false">(F718-C718)*B718</f>
        <v>-0</v>
      </c>
      <c r="H718" s="93" t="str">
        <f aca="false">D718&amp;E718</f>
        <v>tennessee </v>
      </c>
      <c r="I718" s="93" t="n">
        <f aca="false">B718*C718</f>
        <v>0</v>
      </c>
      <c r="J718" s="92" t="n">
        <f aca="false">(30-C718)*B718</f>
        <v>0</v>
      </c>
    </row>
    <row r="719" customFormat="false" ht="12.75" hidden="false" customHeight="false" outlineLevel="0" collapsed="false">
      <c r="A719" s="88" t="n">
        <v>36467</v>
      </c>
      <c r="B719" s="75"/>
      <c r="C719" s="95" t="n">
        <v>2.75</v>
      </c>
      <c r="D719" s="90" t="s">
        <v>80</v>
      </c>
      <c r="E719" s="75" t="s">
        <v>0</v>
      </c>
      <c r="F719" s="91" t="n">
        <f aca="false">SUMIF(Position!$B$3:$B$21,Trades!D719,Position!$E$3:$E$21)+SUMIF(Position!$K$3:$K$20,Trades!D719,Position!$N$3:$N$20)</f>
        <v>0.7</v>
      </c>
      <c r="G719" s="92" t="n">
        <f aca="false">(F719-C719)*B719</f>
        <v>-0</v>
      </c>
      <c r="H719" s="93" t="str">
        <f aca="false">D719&amp;E719</f>
        <v>minnesota </v>
      </c>
      <c r="I719" s="93" t="n">
        <f aca="false">B719*C719</f>
        <v>0</v>
      </c>
      <c r="J719" s="92" t="n">
        <f aca="false">(30-C719)*B719</f>
        <v>0</v>
      </c>
    </row>
    <row r="720" customFormat="false" ht="12.75" hidden="false" customHeight="false" outlineLevel="0" collapsed="false">
      <c r="A720" s="88" t="n">
        <v>36467</v>
      </c>
      <c r="B720" s="75"/>
      <c r="C720" s="95" t="n">
        <v>2.75</v>
      </c>
      <c r="D720" s="90" t="s">
        <v>80</v>
      </c>
      <c r="E720" s="75" t="s">
        <v>0</v>
      </c>
      <c r="F720" s="91" t="n">
        <f aca="false">SUMIF(Position!$B$3:$B$21,Trades!D720,Position!$E$3:$E$21)+SUMIF(Position!$K$3:$K$20,Trades!D720,Position!$N$3:$N$20)</f>
        <v>0.7</v>
      </c>
      <c r="G720" s="92" t="n">
        <f aca="false">(F720-C720)*B720</f>
        <v>-0</v>
      </c>
      <c r="H720" s="93" t="str">
        <f aca="false">D720&amp;E720</f>
        <v>minnesota </v>
      </c>
      <c r="I720" s="93" t="n">
        <f aca="false">B720*C720</f>
        <v>0</v>
      </c>
      <c r="J720" s="92" t="n">
        <f aca="false">(30-C720)*B720</f>
        <v>0</v>
      </c>
    </row>
    <row r="721" customFormat="false" ht="12.75" hidden="false" customHeight="false" outlineLevel="0" collapsed="false">
      <c r="A721" s="88" t="n">
        <v>36467</v>
      </c>
      <c r="B721" s="75"/>
      <c r="C721" s="95" t="n">
        <v>2.25</v>
      </c>
      <c r="D721" s="90" t="s">
        <v>103</v>
      </c>
      <c r="E721" s="75" t="s">
        <v>0</v>
      </c>
      <c r="F721" s="91" t="n">
        <f aca="false">SUMIF(Position!$B$3:$B$21,Trades!D721,Position!$E$3:$E$21)+SUMIF(Position!$K$3:$K$20,Trades!D721,Position!$N$3:$N$20)</f>
        <v>1</v>
      </c>
      <c r="G721" s="92" t="n">
        <f aca="false">(F721-C721)*B721</f>
        <v>-0</v>
      </c>
      <c r="H721" s="93" t="str">
        <f aca="false">D721&amp;E721</f>
        <v>miami </v>
      </c>
      <c r="I721" s="93" t="n">
        <f aca="false">B721*C721</f>
        <v>0</v>
      </c>
      <c r="J721" s="92" t="n">
        <f aca="false">(30-C721)*B721</f>
        <v>0</v>
      </c>
    </row>
    <row r="722" customFormat="false" ht="12.75" hidden="false" customHeight="false" outlineLevel="0" collapsed="false">
      <c r="A722" s="88" t="n">
        <v>36467</v>
      </c>
      <c r="B722" s="75"/>
      <c r="C722" s="95" t="n">
        <v>2.25</v>
      </c>
      <c r="D722" s="90" t="s">
        <v>82</v>
      </c>
      <c r="E722" s="75" t="s">
        <v>0</v>
      </c>
      <c r="F722" s="91" t="n">
        <f aca="false">SUMIF(Position!$B$3:$B$21,Trades!D722,Position!$E$3:$E$21)+SUMIF(Position!$K$3:$K$20,Trades!D722,Position!$N$3:$N$20)</f>
        <v>1.625</v>
      </c>
      <c r="G722" s="92" t="n">
        <f aca="false">(F722-C722)*B722</f>
        <v>-0</v>
      </c>
      <c r="H722" s="93" t="str">
        <f aca="false">D722&amp;E722</f>
        <v>tennessee </v>
      </c>
      <c r="I722" s="93" t="n">
        <f aca="false">B722*C722</f>
        <v>0</v>
      </c>
      <c r="J722" s="92" t="n">
        <f aca="false">(30-C722)*B722</f>
        <v>0</v>
      </c>
    </row>
    <row r="723" customFormat="false" ht="12.75" hidden="false" customHeight="false" outlineLevel="0" collapsed="false">
      <c r="A723" s="88" t="n">
        <v>36467</v>
      </c>
      <c r="B723" s="75"/>
      <c r="C723" s="95" t="n">
        <v>2.5</v>
      </c>
      <c r="D723" s="90" t="s">
        <v>103</v>
      </c>
      <c r="E723" s="75" t="s">
        <v>0</v>
      </c>
      <c r="F723" s="91" t="n">
        <f aca="false">SUMIF(Position!$B$3:$B$21,Trades!D723,Position!$E$3:$E$21)+SUMIF(Position!$K$3:$K$20,Trades!D723,Position!$N$3:$N$20)</f>
        <v>1</v>
      </c>
      <c r="G723" s="92" t="n">
        <f aca="false">(F723-C723)*B723</f>
        <v>-0</v>
      </c>
      <c r="H723" s="93" t="str">
        <f aca="false">D723&amp;E723</f>
        <v>miami </v>
      </c>
      <c r="I723" s="93" t="n">
        <f aca="false">B723*C723</f>
        <v>0</v>
      </c>
      <c r="J723" s="92" t="n">
        <f aca="false">(30-C723)*B723</f>
        <v>0</v>
      </c>
    </row>
    <row r="724" customFormat="false" ht="12.75" hidden="false" customHeight="false" outlineLevel="0" collapsed="false">
      <c r="A724" s="88" t="n">
        <v>36467</v>
      </c>
      <c r="B724" s="75"/>
      <c r="C724" s="95" t="n">
        <v>2.5</v>
      </c>
      <c r="D724" s="90" t="s">
        <v>112</v>
      </c>
      <c r="E724" s="75" t="s">
        <v>0</v>
      </c>
      <c r="F724" s="91" t="n">
        <f aca="false">SUMIF(Position!$B$3:$B$21,Trades!D724,Position!$E$3:$E$21)+SUMIF(Position!$K$3:$K$20,Trades!D724,Position!$N$3:$N$20)</f>
        <v>0.125</v>
      </c>
      <c r="G724" s="92" t="n">
        <f aca="false">(F724-C724)*B724</f>
        <v>-0</v>
      </c>
      <c r="H724" s="93" t="str">
        <f aca="false">D724&amp;E724</f>
        <v>washington </v>
      </c>
      <c r="I724" s="93" t="n">
        <f aca="false">B724*C724</f>
        <v>0</v>
      </c>
      <c r="J724" s="92" t="n">
        <f aca="false">(30-C724)*B724</f>
        <v>0</v>
      </c>
    </row>
    <row r="725" customFormat="false" ht="12.75" hidden="false" customHeight="false" outlineLevel="0" collapsed="false">
      <c r="A725" s="88" t="n">
        <v>36467</v>
      </c>
      <c r="B725" s="75"/>
      <c r="C725" s="95" t="n">
        <v>2.5</v>
      </c>
      <c r="D725" s="90" t="s">
        <v>112</v>
      </c>
      <c r="E725" s="75" t="s">
        <v>0</v>
      </c>
      <c r="F725" s="91" t="n">
        <f aca="false">SUMIF(Position!$B$3:$B$21,Trades!D725,Position!$E$3:$E$21)+SUMIF(Position!$K$3:$K$20,Trades!D725,Position!$N$3:$N$20)</f>
        <v>0.125</v>
      </c>
      <c r="G725" s="92" t="n">
        <f aca="false">(F725-C725)*B725</f>
        <v>-0</v>
      </c>
      <c r="H725" s="93" t="str">
        <f aca="false">D725&amp;E725</f>
        <v>washington </v>
      </c>
      <c r="I725" s="93" t="n">
        <f aca="false">B725*C725</f>
        <v>0</v>
      </c>
      <c r="J725" s="92" t="n">
        <f aca="false">(30-C725)*B725</f>
        <v>0</v>
      </c>
    </row>
    <row r="726" customFormat="false" ht="12.75" hidden="false" customHeight="false" outlineLevel="0" collapsed="false">
      <c r="A726" s="88" t="n">
        <v>36467</v>
      </c>
      <c r="B726" s="75"/>
      <c r="C726" s="95" t="n">
        <v>2.5</v>
      </c>
      <c r="D726" s="90" t="s">
        <v>112</v>
      </c>
      <c r="E726" s="75" t="s">
        <v>0</v>
      </c>
      <c r="F726" s="91" t="n">
        <f aca="false">SUMIF(Position!$B$3:$B$21,Trades!D726,Position!$E$3:$E$21)+SUMIF(Position!$K$3:$K$20,Trades!D726,Position!$N$3:$N$20)</f>
        <v>0.125</v>
      </c>
      <c r="G726" s="92" t="n">
        <f aca="false">(F726-C726)*B726</f>
        <v>-0</v>
      </c>
      <c r="H726" s="93" t="str">
        <f aca="false">D726&amp;E726</f>
        <v>washington </v>
      </c>
      <c r="I726" s="93" t="n">
        <f aca="false">B726*C726</f>
        <v>0</v>
      </c>
      <c r="J726" s="92" t="n">
        <f aca="false">(30-C726)*B726</f>
        <v>0</v>
      </c>
    </row>
    <row r="727" customFormat="false" ht="12.75" hidden="false" customHeight="false" outlineLevel="0" collapsed="false">
      <c r="A727" s="88" t="n">
        <v>36467</v>
      </c>
      <c r="B727" s="75"/>
      <c r="C727" s="95" t="n">
        <v>2.5</v>
      </c>
      <c r="D727" s="90" t="s">
        <v>112</v>
      </c>
      <c r="E727" s="75" t="s">
        <v>0</v>
      </c>
      <c r="F727" s="91" t="n">
        <f aca="false">SUMIF(Position!$B$3:$B$21,Trades!D727,Position!$E$3:$E$21)+SUMIF(Position!$K$3:$K$20,Trades!D727,Position!$N$3:$N$20)</f>
        <v>0.125</v>
      </c>
      <c r="G727" s="92" t="n">
        <f aca="false">(F727-C727)*B727</f>
        <v>-0</v>
      </c>
      <c r="H727" s="93" t="str">
        <f aca="false">D727&amp;E727</f>
        <v>washington </v>
      </c>
      <c r="I727" s="93" t="n">
        <f aca="false">B727*C727</f>
        <v>0</v>
      </c>
      <c r="J727" s="92" t="n">
        <f aca="false">(30-C727)*B727</f>
        <v>0</v>
      </c>
    </row>
    <row r="728" customFormat="false" ht="12.75" hidden="false" customHeight="false" outlineLevel="0" collapsed="false">
      <c r="A728" s="88" t="n">
        <v>36467</v>
      </c>
      <c r="B728" s="75"/>
      <c r="C728" s="95" t="n">
        <v>2.5</v>
      </c>
      <c r="D728" s="90" t="s">
        <v>112</v>
      </c>
      <c r="E728" s="75" t="s">
        <v>0</v>
      </c>
      <c r="F728" s="91" t="n">
        <f aca="false">SUMIF(Position!$B$3:$B$21,Trades!D728,Position!$E$3:$E$21)+SUMIF(Position!$K$3:$K$20,Trades!D728,Position!$N$3:$N$20)</f>
        <v>0.125</v>
      </c>
      <c r="G728" s="92" t="n">
        <f aca="false">(F728-C728)*B728</f>
        <v>-0</v>
      </c>
      <c r="H728" s="93" t="str">
        <f aca="false">D728&amp;E728</f>
        <v>washington </v>
      </c>
      <c r="I728" s="93" t="n">
        <f aca="false">B728*C728</f>
        <v>0</v>
      </c>
      <c r="J728" s="92" t="n">
        <f aca="false">(30-C728)*B728</f>
        <v>0</v>
      </c>
    </row>
    <row r="729" customFormat="false" ht="12.75" hidden="false" customHeight="false" outlineLevel="0" collapsed="false">
      <c r="A729" s="88" t="n">
        <v>36467</v>
      </c>
      <c r="B729" s="75"/>
      <c r="C729" s="95" t="n">
        <v>1.4</v>
      </c>
      <c r="D729" s="90" t="s">
        <v>111</v>
      </c>
      <c r="E729" s="75" t="s">
        <v>0</v>
      </c>
      <c r="F729" s="91" t="n">
        <f aca="false">SUMIF(Position!$B$3:$B$21,Trades!D729,Position!$E$3:$E$21)+SUMIF(Position!$K$3:$K$20,Trades!D729,Position!$N$3:$N$20)</f>
        <v>0</v>
      </c>
      <c r="G729" s="92" t="n">
        <f aca="false">(F729-C729)*B729</f>
        <v>-0</v>
      </c>
      <c r="H729" s="93" t="str">
        <f aca="false">D729&amp;E729</f>
        <v>pats </v>
      </c>
      <c r="I729" s="93" t="n">
        <f aca="false">B729*C729</f>
        <v>0</v>
      </c>
      <c r="J729" s="92" t="n">
        <f aca="false">(30-C729)*B729</f>
        <v>0</v>
      </c>
    </row>
    <row r="730" customFormat="false" ht="12.75" hidden="false" customHeight="false" outlineLevel="0" collapsed="false">
      <c r="A730" s="88" t="n">
        <v>36467</v>
      </c>
      <c r="B730" s="75"/>
      <c r="C730" s="95" t="n">
        <v>0.85</v>
      </c>
      <c r="D730" s="90" t="s">
        <v>76</v>
      </c>
      <c r="E730" s="75" t="s">
        <v>0</v>
      </c>
      <c r="F730" s="91" t="n">
        <f aca="false">SUMIF(Position!$B$3:$B$21,Trades!D730,Position!$E$3:$E$21)+SUMIF(Position!$K$3:$K$20,Trades!D730,Position!$N$3:$N$20)</f>
        <v>0</v>
      </c>
      <c r="G730" s="92" t="n">
        <f aca="false">(F730-C730)*B730</f>
        <v>-0</v>
      </c>
      <c r="H730" s="93" t="str">
        <f aca="false">D730&amp;E730</f>
        <v>chiefs </v>
      </c>
      <c r="I730" s="93" t="n">
        <f aca="false">B730*C730</f>
        <v>0</v>
      </c>
      <c r="J730" s="92" t="n">
        <f aca="false">(30-C730)*B730</f>
        <v>0</v>
      </c>
    </row>
    <row r="731" customFormat="false" ht="12.75" hidden="false" customHeight="false" outlineLevel="0" collapsed="false">
      <c r="A731" s="88" t="n">
        <v>36467</v>
      </c>
      <c r="B731" s="75"/>
      <c r="C731" s="95" t="n">
        <v>0.3</v>
      </c>
      <c r="D731" s="90" t="s">
        <v>121</v>
      </c>
      <c r="E731" s="75" t="s">
        <v>0</v>
      </c>
      <c r="F731" s="91" t="n">
        <f aca="false">SUMIF(Position!$B$3:$B$21,Trades!D731,Position!$E$3:$E$21)+SUMIF(Position!$K$3:$K$20,Trades!D731,Position!$N$3:$N$20)</f>
        <v>0</v>
      </c>
      <c r="G731" s="92" t="n">
        <f aca="false">(F731-C731)*B731</f>
        <v>-0</v>
      </c>
      <c r="H731" s="93" t="str">
        <f aca="false">D731&amp;E731</f>
        <v>niners </v>
      </c>
      <c r="I731" s="93" t="n">
        <f aca="false">B731*C731</f>
        <v>0</v>
      </c>
      <c r="J731" s="92" t="n">
        <f aca="false">(30-C731)*B731</f>
        <v>0</v>
      </c>
    </row>
    <row r="732" customFormat="false" ht="12.75" hidden="false" customHeight="false" outlineLevel="0" collapsed="false">
      <c r="A732" s="88" t="n">
        <v>36467</v>
      </c>
      <c r="B732" s="75"/>
      <c r="C732" s="95" t="n">
        <v>1.75</v>
      </c>
      <c r="D732" s="90" t="s">
        <v>111</v>
      </c>
      <c r="E732" s="75" t="s">
        <v>0</v>
      </c>
      <c r="F732" s="91" t="n">
        <f aca="false">SUMIF(Position!$B$3:$B$21,Trades!D732,Position!$E$3:$E$21)+SUMIF(Position!$K$3:$K$20,Trades!D732,Position!$N$3:$N$20)</f>
        <v>0</v>
      </c>
      <c r="G732" s="92" t="n">
        <f aca="false">(F732-C732)*B732</f>
        <v>-0</v>
      </c>
      <c r="H732" s="93" t="str">
        <f aca="false">D732&amp;E732</f>
        <v>pats </v>
      </c>
      <c r="I732" s="93" t="n">
        <f aca="false">B732*C732</f>
        <v>0</v>
      </c>
      <c r="J732" s="92" t="n">
        <f aca="false">(30-C732)*B732</f>
        <v>0</v>
      </c>
    </row>
    <row r="733" customFormat="false" ht="12.75" hidden="false" customHeight="false" outlineLevel="0" collapsed="false">
      <c r="A733" s="88" t="n">
        <v>36467</v>
      </c>
      <c r="B733" s="75"/>
      <c r="C733" s="95" t="n">
        <v>1.5</v>
      </c>
      <c r="D733" s="90" t="s">
        <v>111</v>
      </c>
      <c r="E733" s="75" t="s">
        <v>0</v>
      </c>
      <c r="F733" s="91" t="n">
        <f aca="false">SUMIF(Position!$B$3:$B$21,Trades!D733,Position!$E$3:$E$21)+SUMIF(Position!$K$3:$K$20,Trades!D733,Position!$N$3:$N$20)</f>
        <v>0</v>
      </c>
      <c r="G733" s="92" t="n">
        <f aca="false">(F733-C733)*B733</f>
        <v>-0</v>
      </c>
      <c r="H733" s="93" t="str">
        <f aca="false">D733&amp;E733</f>
        <v>pats </v>
      </c>
      <c r="I733" s="93" t="n">
        <f aca="false">B733*C733</f>
        <v>0</v>
      </c>
      <c r="J733" s="92" t="n">
        <f aca="false">(30-C733)*B733</f>
        <v>0</v>
      </c>
    </row>
    <row r="734" customFormat="false" ht="12.75" hidden="false" customHeight="false" outlineLevel="0" collapsed="false">
      <c r="A734" s="88" t="n">
        <v>36467</v>
      </c>
      <c r="B734" s="75"/>
      <c r="C734" s="95" t="n">
        <v>5.5</v>
      </c>
      <c r="D734" s="90" t="s">
        <v>71</v>
      </c>
      <c r="E734" s="75" t="s">
        <v>0</v>
      </c>
      <c r="F734" s="91" t="n">
        <f aca="false">SUMIF(Position!$B$3:$B$21,Trades!D734,Position!$E$3:$E$21)+SUMIF(Position!$K$3:$K$20,Trades!D734,Position!$N$3:$N$20)</f>
        <v>0.5</v>
      </c>
      <c r="G734" s="92" t="n">
        <f aca="false">(F734-C734)*B734</f>
        <v>-0</v>
      </c>
      <c r="H734" s="93" t="str">
        <f aca="false">D734&amp;E734</f>
        <v>jacksonville </v>
      </c>
      <c r="I734" s="93" t="n">
        <f aca="false">B734*C734</f>
        <v>0</v>
      </c>
      <c r="J734" s="92" t="n">
        <f aca="false">(30-C734)*B734</f>
        <v>0</v>
      </c>
    </row>
    <row r="735" customFormat="false" ht="12.75" hidden="false" customHeight="false" outlineLevel="0" collapsed="false">
      <c r="A735" s="88" t="n">
        <v>36467</v>
      </c>
      <c r="B735" s="75"/>
      <c r="C735" s="95" t="n">
        <v>2.25</v>
      </c>
      <c r="D735" s="90" t="s">
        <v>82</v>
      </c>
      <c r="E735" s="75" t="s">
        <v>0</v>
      </c>
      <c r="F735" s="91" t="n">
        <f aca="false">SUMIF(Position!$B$3:$B$21,Trades!D735,Position!$E$3:$E$21)+SUMIF(Position!$K$3:$K$20,Trades!D735,Position!$N$3:$N$20)</f>
        <v>1.625</v>
      </c>
      <c r="G735" s="92" t="n">
        <f aca="false">(F735-C735)*B735</f>
        <v>-0</v>
      </c>
      <c r="H735" s="93" t="str">
        <f aca="false">D735&amp;E735</f>
        <v>tennessee </v>
      </c>
      <c r="I735" s="93" t="n">
        <f aca="false">B735*C735</f>
        <v>0</v>
      </c>
      <c r="J735" s="92" t="n">
        <f aca="false">(30-C735)*B735</f>
        <v>0</v>
      </c>
    </row>
    <row r="736" customFormat="false" ht="12.75" hidden="false" customHeight="false" outlineLevel="0" collapsed="false">
      <c r="A736" s="88" t="n">
        <v>36467</v>
      </c>
      <c r="B736" s="75"/>
      <c r="C736" s="95" t="n">
        <v>0</v>
      </c>
      <c r="D736" s="90" t="s">
        <v>116</v>
      </c>
      <c r="E736" s="75" t="s">
        <v>0</v>
      </c>
      <c r="F736" s="91" t="n">
        <f aca="false">SUMIF(Position!$B$3:$B$21,Trades!D736,Position!$E$3:$E$21)+SUMIF(Position!$K$3:$K$20,Trades!D736,Position!$N$3:$N$20)</f>
        <v>0</v>
      </c>
      <c r="G736" s="92" t="n">
        <f aca="false">(F736-C736)*B736</f>
        <v>0</v>
      </c>
      <c r="H736" s="93" t="str">
        <f aca="false">D736&amp;E736</f>
        <v>cincinnati </v>
      </c>
      <c r="I736" s="93" t="n">
        <f aca="false">B736*C736</f>
        <v>0</v>
      </c>
      <c r="J736" s="92" t="n">
        <f aca="false">(30-C736)*B736</f>
        <v>0</v>
      </c>
    </row>
    <row r="737" customFormat="false" ht="12.75" hidden="false" customHeight="false" outlineLevel="0" collapsed="false">
      <c r="A737" s="88" t="n">
        <v>36467</v>
      </c>
      <c r="B737" s="75"/>
      <c r="C737" s="95" t="n">
        <v>0</v>
      </c>
      <c r="D737" s="90" t="s">
        <v>114</v>
      </c>
      <c r="E737" s="75" t="s">
        <v>0</v>
      </c>
      <c r="F737" s="91" t="n">
        <f aca="false">SUMIF(Position!$B$3:$B$21,Trades!D737,Position!$E$3:$E$21)+SUMIF(Position!$K$3:$K$20,Trades!D737,Position!$N$3:$N$20)</f>
        <v>0</v>
      </c>
      <c r="G737" s="92" t="n">
        <f aca="false">(F737-C737)*B737</f>
        <v>0</v>
      </c>
      <c r="H737" s="93" t="str">
        <f aca="false">D737&amp;E737</f>
        <v>pittsburgh </v>
      </c>
      <c r="I737" s="93" t="n">
        <f aca="false">B737*C737</f>
        <v>0</v>
      </c>
      <c r="J737" s="92" t="n">
        <f aca="false">(30-C737)*B737</f>
        <v>0</v>
      </c>
    </row>
    <row r="738" customFormat="false" ht="12.75" hidden="false" customHeight="false" outlineLevel="0" collapsed="false">
      <c r="A738" s="88" t="n">
        <v>36467</v>
      </c>
      <c r="B738" s="75"/>
      <c r="C738" s="95" t="n">
        <v>0</v>
      </c>
      <c r="D738" s="90" t="s">
        <v>115</v>
      </c>
      <c r="E738" s="75" t="s">
        <v>0</v>
      </c>
      <c r="F738" s="91" t="n">
        <f aca="false">SUMIF(Position!$B$3:$B$21,Trades!D738,Position!$E$3:$E$21)+SUMIF(Position!$K$3:$K$20,Trades!D738,Position!$N$3:$N$20)</f>
        <v>0</v>
      </c>
      <c r="G738" s="92" t="n">
        <f aca="false">(F738-C738)*B738</f>
        <v>0</v>
      </c>
      <c r="H738" s="93" t="str">
        <f aca="false">D738&amp;E738</f>
        <v>cleveland </v>
      </c>
      <c r="I738" s="93" t="n">
        <f aca="false">B738*C738</f>
        <v>0</v>
      </c>
      <c r="J738" s="92" t="n">
        <f aca="false">(30-C738)*B738</f>
        <v>0</v>
      </c>
    </row>
    <row r="739" customFormat="false" ht="12.75" hidden="false" customHeight="false" outlineLevel="0" collapsed="false">
      <c r="A739" s="88" t="n">
        <v>36467</v>
      </c>
      <c r="B739" s="75"/>
      <c r="C739" s="95" t="n">
        <v>0</v>
      </c>
      <c r="D739" s="90" t="s">
        <v>72</v>
      </c>
      <c r="E739" s="75" t="s">
        <v>0</v>
      </c>
      <c r="F739" s="91" t="n">
        <f aca="false">SUMIF(Position!$B$3:$B$21,Trades!D739,Position!$E$3:$E$21)+SUMIF(Position!$K$3:$K$20,Trades!D739,Position!$N$3:$N$20)</f>
        <v>3.875</v>
      </c>
      <c r="G739" s="92" t="n">
        <f aca="false">(F739-C739)*B739</f>
        <v>0</v>
      </c>
      <c r="H739" s="93" t="str">
        <f aca="false">D739&amp;E739</f>
        <v>baltimore </v>
      </c>
      <c r="I739" s="93" t="n">
        <f aca="false">B739*C739</f>
        <v>0</v>
      </c>
      <c r="J739" s="92" t="n">
        <f aca="false">(30-C739)*B739</f>
        <v>0</v>
      </c>
    </row>
    <row r="740" customFormat="false" ht="12.75" hidden="false" customHeight="false" outlineLevel="0" collapsed="false">
      <c r="A740" s="88" t="n">
        <v>36467</v>
      </c>
      <c r="B740" s="75"/>
      <c r="C740" s="95" t="n">
        <v>2.2</v>
      </c>
      <c r="D740" s="90" t="s">
        <v>109</v>
      </c>
      <c r="E740" s="75" t="s">
        <v>0</v>
      </c>
      <c r="F740" s="91" t="n">
        <f aca="false">SUMIF(Position!$B$3:$B$21,Trades!D740,Position!$E$3:$E$21)+SUMIF(Position!$K$3:$K$20,Trades!D740,Position!$N$3:$N$20)</f>
        <v>1.125</v>
      </c>
      <c r="G740" s="92" t="n">
        <f aca="false">(F740-C740)*B740</f>
        <v>-0</v>
      </c>
      <c r="H740" s="93" t="str">
        <f aca="false">D740&amp;E740</f>
        <v>packers </v>
      </c>
      <c r="I740" s="93" t="n">
        <f aca="false">B740*C740</f>
        <v>0</v>
      </c>
      <c r="J740" s="92" t="n">
        <f aca="false">(30-C740)*B740</f>
        <v>0</v>
      </c>
    </row>
    <row r="741" customFormat="false" ht="12.75" hidden="false" customHeight="false" outlineLevel="0" collapsed="false">
      <c r="A741" s="88" t="n">
        <v>32301</v>
      </c>
      <c r="B741" s="75"/>
      <c r="C741" s="95" t="n">
        <v>1.1</v>
      </c>
      <c r="D741" s="90" t="s">
        <v>111</v>
      </c>
      <c r="E741" s="75" t="s">
        <v>0</v>
      </c>
      <c r="F741" s="91" t="n">
        <f aca="false">SUMIF(Position!$B$3:$B$21,Trades!D741,Position!$E$3:$E$21)+SUMIF(Position!$K$3:$K$20,Trades!D741,Position!$N$3:$N$20)</f>
        <v>0</v>
      </c>
      <c r="G741" s="92" t="n">
        <f aca="false">(F741-C741)*B741</f>
        <v>-0</v>
      </c>
      <c r="H741" s="93" t="str">
        <f aca="false">D741&amp;E741</f>
        <v>pats </v>
      </c>
      <c r="I741" s="93" t="n">
        <f aca="false">B741*C741</f>
        <v>0</v>
      </c>
      <c r="J741" s="92" t="n">
        <f aca="false">(30-C741)*B741</f>
        <v>0</v>
      </c>
    </row>
    <row r="742" customFormat="false" ht="12.75" hidden="false" customHeight="false" outlineLevel="0" collapsed="false">
      <c r="A742" s="88" t="n">
        <v>32301</v>
      </c>
      <c r="B742" s="75"/>
      <c r="C742" s="95" t="n">
        <v>1.1</v>
      </c>
      <c r="D742" s="90" t="s">
        <v>76</v>
      </c>
      <c r="E742" s="75" t="s">
        <v>0</v>
      </c>
      <c r="F742" s="91" t="n">
        <f aca="false">SUMIF(Position!$B$3:$B$21,Trades!D742,Position!$E$3:$E$21)+SUMIF(Position!$K$3:$K$20,Trades!D742,Position!$N$3:$N$20)</f>
        <v>0</v>
      </c>
      <c r="G742" s="92" t="n">
        <f aca="false">(F742-C742)*B742</f>
        <v>-0</v>
      </c>
      <c r="H742" s="93" t="str">
        <f aca="false">D742&amp;E742</f>
        <v>chiefs </v>
      </c>
      <c r="I742" s="93" t="n">
        <f aca="false">B742*C742</f>
        <v>0</v>
      </c>
      <c r="J742" s="92" t="n">
        <f aca="false">(30-C742)*B742</f>
        <v>0</v>
      </c>
    </row>
    <row r="743" customFormat="false" ht="12.75" hidden="false" customHeight="false" outlineLevel="0" collapsed="false">
      <c r="A743" s="88" t="n">
        <v>36468</v>
      </c>
      <c r="B743" s="75"/>
      <c r="C743" s="95" t="n">
        <v>5.25</v>
      </c>
      <c r="D743" s="78" t="s">
        <v>69</v>
      </c>
      <c r="E743" s="75" t="s">
        <v>0</v>
      </c>
      <c r="F743" s="91" t="n">
        <f aca="false">SUMIF(Position!$B$3:$B$21,Trades!D743,Position!$E$3:$E$21)+SUMIF(Position!$K$3:$K$20,Trades!D743,Position!$N$3:$N$20)</f>
        <v>4.75</v>
      </c>
      <c r="G743" s="92" t="n">
        <f aca="false">(F743-C743)*B743</f>
        <v>-0</v>
      </c>
      <c r="H743" s="93" t="str">
        <f aca="false">D743&amp;E743</f>
        <v>rams </v>
      </c>
      <c r="I743" s="93" t="n">
        <f aca="false">B743*C743</f>
        <v>0</v>
      </c>
      <c r="J743" s="92" t="n">
        <f aca="false">(30-C743)*B743</f>
        <v>0</v>
      </c>
    </row>
    <row r="744" customFormat="false" ht="12.75" hidden="false" customHeight="false" outlineLevel="0" collapsed="false">
      <c r="A744" s="88" t="n">
        <v>36468</v>
      </c>
      <c r="B744" s="75"/>
      <c r="C744" s="95" t="n">
        <v>5.75</v>
      </c>
      <c r="D744" s="90" t="s">
        <v>71</v>
      </c>
      <c r="E744" s="75" t="s">
        <v>0</v>
      </c>
      <c r="F744" s="91" t="n">
        <f aca="false">SUMIF(Position!$B$3:$B$21,Trades!D744,Position!$E$3:$E$21)+SUMIF(Position!$K$3:$K$20,Trades!D744,Position!$N$3:$N$20)</f>
        <v>0.5</v>
      </c>
      <c r="G744" s="92" t="n">
        <f aca="false">(F744-C744)*B744</f>
        <v>-0</v>
      </c>
      <c r="H744" s="93" t="str">
        <f aca="false">D744&amp;E744</f>
        <v>jacksonville </v>
      </c>
      <c r="I744" s="93" t="n">
        <f aca="false">B744*C744</f>
        <v>0</v>
      </c>
      <c r="J744" s="92" t="n">
        <f aca="false">(30-C744)*B744</f>
        <v>0</v>
      </c>
    </row>
    <row r="745" customFormat="false" ht="12.75" hidden="false" customHeight="false" outlineLevel="0" collapsed="false">
      <c r="A745" s="88" t="n">
        <v>36468</v>
      </c>
      <c r="B745" s="75"/>
      <c r="C745" s="95" t="n">
        <v>2.5</v>
      </c>
      <c r="D745" s="90" t="s">
        <v>82</v>
      </c>
      <c r="E745" s="75" t="s">
        <v>0</v>
      </c>
      <c r="F745" s="91" t="n">
        <f aca="false">SUMIF(Position!$B$3:$B$21,Trades!D745,Position!$E$3:$E$21)+SUMIF(Position!$K$3:$K$20,Trades!D745,Position!$N$3:$N$20)</f>
        <v>1.625</v>
      </c>
      <c r="G745" s="92" t="n">
        <f aca="false">(F745-C745)*B745</f>
        <v>-0</v>
      </c>
      <c r="H745" s="93" t="str">
        <f aca="false">D745&amp;E745</f>
        <v>tennessee </v>
      </c>
      <c r="I745" s="93" t="n">
        <f aca="false">B745*C745</f>
        <v>0</v>
      </c>
      <c r="J745" s="92" t="n">
        <f aca="false">(30-C745)*B745</f>
        <v>0</v>
      </c>
    </row>
    <row r="746" customFormat="false" ht="12.75" hidden="false" customHeight="false" outlineLevel="0" collapsed="false">
      <c r="A746" s="88" t="n">
        <v>36468</v>
      </c>
      <c r="B746" s="75"/>
      <c r="C746" s="95" t="n">
        <v>1.5</v>
      </c>
      <c r="D746" s="90" t="s">
        <v>88</v>
      </c>
      <c r="E746" s="75" t="s">
        <v>0</v>
      </c>
      <c r="F746" s="91" t="n">
        <f aca="false">SUMIF(Position!$B$3:$B$21,Trades!D746,Position!$E$3:$E$21)+SUMIF(Position!$K$3:$K$20,Trades!D746,Position!$N$3:$N$20)</f>
        <v>2.75</v>
      </c>
      <c r="G746" s="92" t="n">
        <f aca="false">(F746-C746)*B746</f>
        <v>0</v>
      </c>
      <c r="H746" s="93" t="str">
        <f aca="false">D746&amp;E746</f>
        <v>indianapolis </v>
      </c>
      <c r="I746" s="93" t="n">
        <f aca="false">B746*C746</f>
        <v>0</v>
      </c>
      <c r="J746" s="92" t="n">
        <f aca="false">(30-C746)*B746</f>
        <v>0</v>
      </c>
    </row>
    <row r="747" customFormat="false" ht="12.75" hidden="false" customHeight="false" outlineLevel="0" collapsed="false">
      <c r="A747" s="88" t="n">
        <v>36468</v>
      </c>
      <c r="B747" s="75"/>
      <c r="C747" s="95" t="n">
        <v>4.5</v>
      </c>
      <c r="D747" s="90" t="s">
        <v>69</v>
      </c>
      <c r="E747" s="75" t="s">
        <v>0</v>
      </c>
      <c r="F747" s="91" t="n">
        <f aca="false">SUMIF(Position!$B$3:$B$21,Trades!D747,Position!$E$3:$E$21)+SUMIF(Position!$K$3:$K$20,Trades!D747,Position!$N$3:$N$20)</f>
        <v>4.75</v>
      </c>
      <c r="G747" s="92" t="n">
        <f aca="false">(F747-C747)*B747</f>
        <v>0</v>
      </c>
      <c r="H747" s="93" t="str">
        <f aca="false">D747&amp;E747</f>
        <v>rams </v>
      </c>
      <c r="I747" s="93" t="n">
        <f aca="false">B747*C747</f>
        <v>0</v>
      </c>
      <c r="J747" s="92" t="n">
        <f aca="false">(30-C747)*B747</f>
        <v>0</v>
      </c>
    </row>
    <row r="748" customFormat="false" ht="12.75" hidden="false" customHeight="false" outlineLevel="0" collapsed="false">
      <c r="A748" s="88" t="n">
        <v>36472</v>
      </c>
      <c r="B748" s="75"/>
      <c r="C748" s="95" t="n">
        <v>2</v>
      </c>
      <c r="D748" s="90" t="s">
        <v>112</v>
      </c>
      <c r="E748" s="75" t="s">
        <v>0</v>
      </c>
      <c r="F748" s="91" t="n">
        <f aca="false">SUMIF(Position!$B$3:$B$21,Trades!D748,Position!$E$3:$E$21)+SUMIF(Position!$K$3:$K$20,Trades!D748,Position!$N$3:$N$20)</f>
        <v>0.125</v>
      </c>
      <c r="G748" s="92" t="n">
        <f aca="false">(F748-C748)*B748</f>
        <v>-0</v>
      </c>
      <c r="H748" s="93" t="str">
        <f aca="false">D748&amp;E748</f>
        <v>washington </v>
      </c>
      <c r="I748" s="93" t="n">
        <f aca="false">B748*C748</f>
        <v>0</v>
      </c>
      <c r="J748" s="92" t="n">
        <f aca="false">(30-C748)*B748</f>
        <v>0</v>
      </c>
    </row>
    <row r="749" customFormat="false" ht="12.75" hidden="false" customHeight="false" outlineLevel="0" collapsed="false">
      <c r="A749" s="88" t="n">
        <v>36472</v>
      </c>
      <c r="B749" s="75"/>
      <c r="C749" s="95" t="n">
        <v>3</v>
      </c>
      <c r="D749" s="90" t="s">
        <v>80</v>
      </c>
      <c r="E749" s="75" t="s">
        <v>0</v>
      </c>
      <c r="F749" s="91" t="n">
        <f aca="false">SUMIF(Position!$B$3:$B$21,Trades!D749,Position!$E$3:$E$21)+SUMIF(Position!$K$3:$K$20,Trades!D749,Position!$N$3:$N$20)</f>
        <v>0.7</v>
      </c>
      <c r="G749" s="92" t="n">
        <f aca="false">(F749-C749)*B749</f>
        <v>-0</v>
      </c>
      <c r="H749" s="93" t="str">
        <f aca="false">D749&amp;E749</f>
        <v>minnesota </v>
      </c>
      <c r="I749" s="93" t="n">
        <f aca="false">B749*C749</f>
        <v>0</v>
      </c>
      <c r="J749" s="92" t="n">
        <f aca="false">(30-C749)*B749</f>
        <v>0</v>
      </c>
    </row>
    <row r="750" customFormat="false" ht="12.75" hidden="false" customHeight="false" outlineLevel="0" collapsed="false">
      <c r="A750" s="88" t="n">
        <v>36472</v>
      </c>
      <c r="B750" s="75"/>
      <c r="C750" s="95" t="n">
        <v>1.88</v>
      </c>
      <c r="D750" s="90" t="s">
        <v>86</v>
      </c>
      <c r="E750" s="75" t="s">
        <v>0</v>
      </c>
      <c r="F750" s="91" t="n">
        <f aca="false">SUMIF(Position!$B$3:$B$21,Trades!D750,Position!$E$3:$E$21)+SUMIF(Position!$K$3:$K$20,Trades!D750,Position!$N$3:$N$20)</f>
        <v>0</v>
      </c>
      <c r="G750" s="92" t="n">
        <f aca="false">(F750-C750)*B750</f>
        <v>-0</v>
      </c>
      <c r="H750" s="93" t="str">
        <f aca="false">D750&amp;E750</f>
        <v>detroit </v>
      </c>
      <c r="I750" s="93" t="n">
        <f aca="false">B750*C750</f>
        <v>0</v>
      </c>
      <c r="J750" s="92" t="n">
        <f aca="false">(30-C750)*B750</f>
        <v>0</v>
      </c>
    </row>
    <row r="751" customFormat="false" ht="12.75" hidden="false" customHeight="false" outlineLevel="0" collapsed="false">
      <c r="A751" s="88" t="n">
        <v>36472</v>
      </c>
      <c r="B751" s="75"/>
      <c r="C751" s="95" t="n">
        <v>1.75</v>
      </c>
      <c r="D751" s="90" t="s">
        <v>112</v>
      </c>
      <c r="E751" s="75" t="s">
        <v>0</v>
      </c>
      <c r="F751" s="91" t="n">
        <f aca="false">SUMIF(Position!$B$3:$B$21,Trades!D751,Position!$E$3:$E$21)+SUMIF(Position!$K$3:$K$20,Trades!D751,Position!$N$3:$N$20)</f>
        <v>0.125</v>
      </c>
      <c r="G751" s="92" t="n">
        <f aca="false">(F751-C751)*B751</f>
        <v>-0</v>
      </c>
      <c r="H751" s="93" t="str">
        <f aca="false">D751&amp;E751</f>
        <v>washington </v>
      </c>
      <c r="I751" s="93" t="n">
        <f aca="false">B751*C751</f>
        <v>0</v>
      </c>
      <c r="J751" s="92" t="n">
        <f aca="false">(30-C751)*B751</f>
        <v>0</v>
      </c>
    </row>
    <row r="752" customFormat="false" ht="12.75" hidden="false" customHeight="false" outlineLevel="0" collapsed="false">
      <c r="A752" s="88" t="n">
        <v>36472</v>
      </c>
      <c r="B752" s="75"/>
      <c r="C752" s="95" t="n">
        <v>4</v>
      </c>
      <c r="D752" s="78" t="s">
        <v>69</v>
      </c>
      <c r="E752" s="75" t="s">
        <v>0</v>
      </c>
      <c r="F752" s="91" t="n">
        <f aca="false">SUMIF(Position!$B$3:$B$21,Trades!D752,Position!$E$3:$E$21)+SUMIF(Position!$K$3:$K$20,Trades!D752,Position!$N$3:$N$20)</f>
        <v>4.75</v>
      </c>
      <c r="G752" s="92" t="n">
        <f aca="false">(F752-C752)*B752</f>
        <v>0</v>
      </c>
      <c r="H752" s="93" t="str">
        <f aca="false">D752&amp;E752</f>
        <v>rams </v>
      </c>
      <c r="I752" s="93" t="n">
        <f aca="false">B752*C752</f>
        <v>0</v>
      </c>
      <c r="J752" s="92" t="n">
        <f aca="false">(30-C752)*B752</f>
        <v>0</v>
      </c>
    </row>
    <row r="753" customFormat="false" ht="12.75" hidden="false" customHeight="false" outlineLevel="0" collapsed="false">
      <c r="A753" s="88" t="n">
        <v>36472</v>
      </c>
      <c r="B753" s="75"/>
      <c r="C753" s="95" t="n">
        <v>6</v>
      </c>
      <c r="D753" s="90" t="s">
        <v>71</v>
      </c>
      <c r="E753" s="75" t="s">
        <v>0</v>
      </c>
      <c r="F753" s="91" t="n">
        <f aca="false">SUMIF(Position!$B$3:$B$21,Trades!D753,Position!$E$3:$E$21)+SUMIF(Position!$K$3:$K$20,Trades!D753,Position!$N$3:$N$20)</f>
        <v>0.5</v>
      </c>
      <c r="G753" s="92" t="n">
        <f aca="false">(F753-C753)*B753</f>
        <v>-0</v>
      </c>
      <c r="H753" s="93" t="str">
        <f aca="false">D753&amp;E753</f>
        <v>jacksonville </v>
      </c>
      <c r="I753" s="93" t="n">
        <f aca="false">B753*C753</f>
        <v>0</v>
      </c>
      <c r="J753" s="92" t="n">
        <f aca="false">(30-C753)*B753</f>
        <v>0</v>
      </c>
    </row>
    <row r="754" customFormat="false" ht="12.75" hidden="false" customHeight="false" outlineLevel="0" collapsed="false">
      <c r="A754" s="88" t="n">
        <v>36472</v>
      </c>
      <c r="B754" s="75"/>
      <c r="C754" s="95" t="n">
        <v>1.5</v>
      </c>
      <c r="D754" s="90" t="s">
        <v>88</v>
      </c>
      <c r="E754" s="75" t="s">
        <v>0</v>
      </c>
      <c r="F754" s="91" t="n">
        <f aca="false">SUMIF(Position!$B$3:$B$21,Trades!D754,Position!$E$3:$E$21)+SUMIF(Position!$K$3:$K$20,Trades!D754,Position!$N$3:$N$20)</f>
        <v>2.75</v>
      </c>
      <c r="G754" s="92" t="n">
        <f aca="false">(F754-C754)*B754</f>
        <v>0</v>
      </c>
      <c r="H754" s="93" t="str">
        <f aca="false">D754&amp;E754</f>
        <v>indianapolis </v>
      </c>
      <c r="I754" s="93" t="n">
        <f aca="false">B754*C754</f>
        <v>0</v>
      </c>
      <c r="J754" s="92" t="n">
        <f aca="false">(30-C754)*B754</f>
        <v>0</v>
      </c>
    </row>
    <row r="755" customFormat="false" ht="12.75" hidden="false" customHeight="false" outlineLevel="0" collapsed="false">
      <c r="A755" s="88" t="n">
        <v>36472</v>
      </c>
      <c r="B755" s="75"/>
      <c r="C755" s="95" t="n">
        <v>0.1</v>
      </c>
      <c r="D755" s="90" t="s">
        <v>87</v>
      </c>
      <c r="E755" s="75" t="s">
        <v>0</v>
      </c>
      <c r="F755" s="91" t="n">
        <f aca="false">SUMIF(Position!$B$3:$B$21,Trades!D755,Position!$E$3:$E$21)+SUMIF(Position!$K$3:$K$20,Trades!D755,Position!$N$3:$N$20)</f>
        <v>3.25</v>
      </c>
      <c r="G755" s="92" t="n">
        <f aca="false">(F755-C755)*B755</f>
        <v>0</v>
      </c>
      <c r="H755" s="93" t="str">
        <f aca="false">D755&amp;E755</f>
        <v>oakland </v>
      </c>
      <c r="I755" s="93" t="n">
        <f aca="false">B755*C755</f>
        <v>0</v>
      </c>
      <c r="J755" s="92" t="n">
        <f aca="false">(30-C755)*B755</f>
        <v>0</v>
      </c>
    </row>
    <row r="756" customFormat="false" ht="12.75" hidden="false" customHeight="false" outlineLevel="0" collapsed="false">
      <c r="A756" s="88" t="n">
        <v>36472</v>
      </c>
      <c r="B756" s="75"/>
      <c r="C756" s="95" t="n">
        <v>0.2</v>
      </c>
      <c r="D756" s="90" t="s">
        <v>114</v>
      </c>
      <c r="E756" s="75" t="s">
        <v>0</v>
      </c>
      <c r="F756" s="91" t="n">
        <f aca="false">SUMIF(Position!$B$3:$B$21,Trades!D756,Position!$E$3:$E$21)+SUMIF(Position!$K$3:$K$20,Trades!D756,Position!$N$3:$N$20)</f>
        <v>0</v>
      </c>
      <c r="G756" s="92" t="n">
        <f aca="false">(F756-C756)*B756</f>
        <v>-0</v>
      </c>
      <c r="H756" s="93" t="str">
        <f aca="false">D756&amp;E756</f>
        <v>pittsburgh </v>
      </c>
      <c r="I756" s="93" t="n">
        <f aca="false">B756*C756</f>
        <v>0</v>
      </c>
      <c r="J756" s="92" t="n">
        <f aca="false">(30-C756)*B756</f>
        <v>0</v>
      </c>
    </row>
    <row r="757" customFormat="false" ht="12.75" hidden="false" customHeight="false" outlineLevel="0" collapsed="false">
      <c r="A757" s="88" t="n">
        <v>36472</v>
      </c>
      <c r="B757" s="75"/>
      <c r="C757" s="95" t="n">
        <v>0.2</v>
      </c>
      <c r="D757" s="90" t="s">
        <v>65</v>
      </c>
      <c r="E757" s="75" t="s">
        <v>0</v>
      </c>
      <c r="F757" s="91" t="n">
        <f aca="false">SUMIF(Position!$B$3:$B$21,Trades!D757,Position!$E$3:$E$21)+SUMIF(Position!$K$3:$K$20,Trades!D757,Position!$N$3:$N$20)</f>
        <v>3.5</v>
      </c>
      <c r="G757" s="92" t="n">
        <f aca="false">(F757-C757)*B757</f>
        <v>0</v>
      </c>
      <c r="H757" s="93" t="str">
        <f aca="false">D757&amp;E757</f>
        <v>denver </v>
      </c>
      <c r="I757" s="93" t="n">
        <f aca="false">B757*C757</f>
        <v>0</v>
      </c>
      <c r="J757" s="92" t="n">
        <f aca="false">(30-C757)*B757</f>
        <v>0</v>
      </c>
    </row>
    <row r="758" customFormat="false" ht="12.75" hidden="false" customHeight="false" outlineLevel="0" collapsed="false">
      <c r="A758" s="88" t="n">
        <v>36472</v>
      </c>
      <c r="B758" s="75"/>
      <c r="C758" s="95" t="n">
        <v>1.5</v>
      </c>
      <c r="D758" s="90" t="s">
        <v>77</v>
      </c>
      <c r="E758" s="75" t="s">
        <v>0</v>
      </c>
      <c r="F758" s="91" t="n">
        <f aca="false">SUMIF(Position!$B$3:$B$21,Trades!D758,Position!$E$3:$E$21)+SUMIF(Position!$K$3:$K$20,Trades!D758,Position!$N$3:$N$20)</f>
        <v>0</v>
      </c>
      <c r="G758" s="92" t="n">
        <f aca="false">(F758-C758)*B758</f>
        <v>-0</v>
      </c>
      <c r="H758" s="93" t="str">
        <f aca="false">D758&amp;E758</f>
        <v>seattle </v>
      </c>
      <c r="I758" s="93" t="n">
        <f aca="false">B758*C758</f>
        <v>0</v>
      </c>
      <c r="J758" s="92" t="n">
        <f aca="false">(30-C758)*B758</f>
        <v>0</v>
      </c>
    </row>
    <row r="759" customFormat="false" ht="12.75" hidden="false" customHeight="false" outlineLevel="0" collapsed="false">
      <c r="A759" s="88" t="n">
        <v>36472</v>
      </c>
      <c r="B759" s="75"/>
      <c r="C759" s="95" t="n">
        <v>0.75</v>
      </c>
      <c r="D759" s="90" t="s">
        <v>109</v>
      </c>
      <c r="E759" s="75" t="s">
        <v>0</v>
      </c>
      <c r="F759" s="91" t="n">
        <f aca="false">SUMIF(Position!$B$3:$B$21,Trades!D759,Position!$E$3:$E$21)+SUMIF(Position!$K$3:$K$20,Trades!D759,Position!$N$3:$N$20)</f>
        <v>1.125</v>
      </c>
      <c r="G759" s="92" t="n">
        <f aca="false">(F759-C759)*B759</f>
        <v>0</v>
      </c>
      <c r="H759" s="93" t="str">
        <f aca="false">D759&amp;E759</f>
        <v>packers </v>
      </c>
      <c r="I759" s="93" t="n">
        <f aca="false">B759*C759</f>
        <v>0</v>
      </c>
      <c r="J759" s="92" t="n">
        <f aca="false">(30-C759)*B759</f>
        <v>0</v>
      </c>
    </row>
    <row r="760" customFormat="false" ht="12.75" hidden="false" customHeight="false" outlineLevel="0" collapsed="false">
      <c r="A760" s="88" t="n">
        <v>36472</v>
      </c>
      <c r="B760" s="75"/>
      <c r="C760" s="95" t="n">
        <v>0.13</v>
      </c>
      <c r="D760" s="90" t="s">
        <v>67</v>
      </c>
      <c r="E760" s="75" t="s">
        <v>0</v>
      </c>
      <c r="F760" s="91" t="n">
        <f aca="false">SUMIF(Position!$B$3:$B$21,Trades!D760,Position!$E$3:$E$21)+SUMIF(Position!$K$3:$K$20,Trades!D760,Position!$N$3:$N$20)</f>
        <v>0</v>
      </c>
      <c r="G760" s="92" t="n">
        <f aca="false">(F760-C760)*B760</f>
        <v>-0</v>
      </c>
      <c r="H760" s="93" t="str">
        <f aca="false">D760&amp;E760</f>
        <v>carolina </v>
      </c>
      <c r="I760" s="93" t="n">
        <f aca="false">B760*C760</f>
        <v>0</v>
      </c>
      <c r="J760" s="92" t="n">
        <f aca="false">(30-C760)*B760</f>
        <v>0</v>
      </c>
    </row>
    <row r="761" customFormat="false" ht="12.75" hidden="false" customHeight="false" outlineLevel="0" collapsed="false">
      <c r="A761" s="88" t="n">
        <v>36472</v>
      </c>
      <c r="B761" s="75"/>
      <c r="C761" s="95" t="n">
        <v>0.03</v>
      </c>
      <c r="D761" s="90" t="s">
        <v>117</v>
      </c>
      <c r="E761" s="75" t="s">
        <v>0</v>
      </c>
      <c r="F761" s="91" t="n">
        <f aca="false">SUMIF(Position!$B$3:$B$21,Trades!D761,Position!$E$3:$E$21)+SUMIF(Position!$K$3:$K$20,Trades!D761,Position!$N$3:$N$20)</f>
        <v>0</v>
      </c>
      <c r="G761" s="92" t="n">
        <f aca="false">(F761-C761)*B761</f>
        <v>-0</v>
      </c>
      <c r="H761" s="93" t="str">
        <f aca="false">D761&amp;E761</f>
        <v>arizona </v>
      </c>
      <c r="I761" s="93" t="n">
        <f aca="false">B761*C761</f>
        <v>0</v>
      </c>
      <c r="J761" s="92" t="n">
        <f aca="false">(30-C761)*B761</f>
        <v>0</v>
      </c>
    </row>
    <row r="762" customFormat="false" ht="12.75" hidden="false" customHeight="false" outlineLevel="0" collapsed="false">
      <c r="A762" s="88" t="n">
        <v>36472</v>
      </c>
      <c r="B762" s="75"/>
      <c r="C762" s="95" t="n">
        <v>1.6</v>
      </c>
      <c r="D762" s="90" t="s">
        <v>112</v>
      </c>
      <c r="E762" s="75" t="s">
        <v>0</v>
      </c>
      <c r="F762" s="91" t="n">
        <f aca="false">SUMIF(Position!$B$3:$B$21,Trades!D762,Position!$E$3:$E$21)+SUMIF(Position!$K$3:$K$20,Trades!D762,Position!$N$3:$N$20)</f>
        <v>0.125</v>
      </c>
      <c r="G762" s="92" t="n">
        <f aca="false">(F762-C762)*B762</f>
        <v>-0</v>
      </c>
      <c r="H762" s="93" t="str">
        <f aca="false">D762&amp;E762</f>
        <v>washington </v>
      </c>
      <c r="I762" s="93" t="n">
        <f aca="false">B762*C762</f>
        <v>0</v>
      </c>
      <c r="J762" s="92" t="n">
        <f aca="false">(30-C762)*B762</f>
        <v>0</v>
      </c>
    </row>
    <row r="763" customFormat="false" ht="12.75" hidden="false" customHeight="false" outlineLevel="0" collapsed="false">
      <c r="A763" s="88" t="n">
        <v>36472</v>
      </c>
      <c r="B763" s="75"/>
      <c r="C763" s="95" t="n">
        <v>0.15</v>
      </c>
      <c r="D763" s="90" t="s">
        <v>87</v>
      </c>
      <c r="E763" s="75" t="s">
        <v>0</v>
      </c>
      <c r="F763" s="91" t="n">
        <f aca="false">SUMIF(Position!$B$3:$B$21,Trades!D763,Position!$E$3:$E$21)+SUMIF(Position!$K$3:$K$20,Trades!D763,Position!$N$3:$N$20)</f>
        <v>3.25</v>
      </c>
      <c r="G763" s="92" t="n">
        <f aca="false">(F763-C763)*B763</f>
        <v>0</v>
      </c>
      <c r="H763" s="93" t="str">
        <f aca="false">D763&amp;E763</f>
        <v>oakland </v>
      </c>
      <c r="I763" s="93" t="n">
        <f aca="false">B763*C763</f>
        <v>0</v>
      </c>
      <c r="J763" s="92" t="n">
        <f aca="false">(30-C763)*B763</f>
        <v>0</v>
      </c>
    </row>
    <row r="764" customFormat="false" ht="12.75" hidden="false" customHeight="false" outlineLevel="0" collapsed="false">
      <c r="A764" s="88" t="n">
        <v>36472</v>
      </c>
      <c r="B764" s="75"/>
      <c r="C764" s="95" t="n">
        <v>2.5</v>
      </c>
      <c r="D764" s="90" t="s">
        <v>86</v>
      </c>
      <c r="E764" s="75" t="s">
        <v>0</v>
      </c>
      <c r="F764" s="91" t="n">
        <f aca="false">SUMIF(Position!$B$3:$B$21,Trades!D764,Position!$E$3:$E$21)+SUMIF(Position!$K$3:$K$20,Trades!D764,Position!$N$3:$N$20)</f>
        <v>0</v>
      </c>
      <c r="G764" s="92" t="n">
        <f aca="false">(F764-C764)*B764</f>
        <v>-0</v>
      </c>
      <c r="H764" s="93" t="str">
        <f aca="false">D764&amp;E764</f>
        <v>detroit </v>
      </c>
      <c r="I764" s="93" t="n">
        <f aca="false">B764*C764</f>
        <v>0</v>
      </c>
      <c r="J764" s="92" t="n">
        <f aca="false">(30-C764)*B764</f>
        <v>0</v>
      </c>
    </row>
    <row r="765" customFormat="false" ht="12.75" hidden="false" customHeight="false" outlineLevel="0" collapsed="false">
      <c r="A765" s="88" t="n">
        <v>36472</v>
      </c>
      <c r="B765" s="75"/>
      <c r="C765" s="95" t="n">
        <v>1.75</v>
      </c>
      <c r="D765" s="90" t="s">
        <v>77</v>
      </c>
      <c r="E765" s="75" t="s">
        <v>0</v>
      </c>
      <c r="F765" s="91" t="n">
        <f aca="false">SUMIF(Position!$B$3:$B$21,Trades!D765,Position!$E$3:$E$21)+SUMIF(Position!$K$3:$K$20,Trades!D765,Position!$N$3:$N$20)</f>
        <v>0</v>
      </c>
      <c r="G765" s="92" t="n">
        <f aca="false">(F765-C765)*B765</f>
        <v>-0</v>
      </c>
      <c r="H765" s="93" t="str">
        <f aca="false">D765&amp;E765</f>
        <v>seattle </v>
      </c>
      <c r="I765" s="93" t="n">
        <f aca="false">B765*C765</f>
        <v>0</v>
      </c>
      <c r="J765" s="92" t="n">
        <f aca="false">(30-C765)*B765</f>
        <v>0</v>
      </c>
    </row>
    <row r="766" customFormat="false" ht="12.75" hidden="false" customHeight="false" outlineLevel="0" collapsed="false">
      <c r="A766" s="88" t="n">
        <v>36472</v>
      </c>
      <c r="B766" s="75"/>
      <c r="C766" s="95" t="n">
        <v>0.2</v>
      </c>
      <c r="D766" s="90" t="s">
        <v>87</v>
      </c>
      <c r="E766" s="75" t="s">
        <v>0</v>
      </c>
      <c r="F766" s="91" t="n">
        <f aca="false">SUMIF(Position!$B$3:$B$21,Trades!D766,Position!$E$3:$E$21)+SUMIF(Position!$K$3:$K$20,Trades!D766,Position!$N$3:$N$20)</f>
        <v>3.25</v>
      </c>
      <c r="G766" s="92" t="n">
        <f aca="false">(F766-C766)*B766</f>
        <v>0</v>
      </c>
      <c r="H766" s="93" t="str">
        <f aca="false">D766&amp;E766</f>
        <v>oakland </v>
      </c>
      <c r="I766" s="93" t="n">
        <f aca="false">B766*C766</f>
        <v>0</v>
      </c>
      <c r="J766" s="92" t="n">
        <f aca="false">(30-C766)*B766</f>
        <v>0</v>
      </c>
    </row>
    <row r="767" customFormat="false" ht="12.75" hidden="false" customHeight="false" outlineLevel="0" collapsed="false">
      <c r="A767" s="88" t="n">
        <v>36472</v>
      </c>
      <c r="B767" s="75"/>
      <c r="C767" s="95" t="n">
        <v>3</v>
      </c>
      <c r="D767" s="90" t="s">
        <v>80</v>
      </c>
      <c r="E767" s="75" t="s">
        <v>0</v>
      </c>
      <c r="F767" s="91" t="n">
        <f aca="false">SUMIF(Position!$B$3:$B$21,Trades!D767,Position!$E$3:$E$21)+SUMIF(Position!$K$3:$K$20,Trades!D767,Position!$N$3:$N$20)</f>
        <v>0.7</v>
      </c>
      <c r="G767" s="92" t="n">
        <f aca="false">(F767-C767)*B767</f>
        <v>-0</v>
      </c>
      <c r="H767" s="93" t="str">
        <f aca="false">D767&amp;E767</f>
        <v>minnesota </v>
      </c>
      <c r="I767" s="93" t="n">
        <f aca="false">B767*C767</f>
        <v>0</v>
      </c>
      <c r="J767" s="92" t="n">
        <f aca="false">(30-C767)*B767</f>
        <v>0</v>
      </c>
    </row>
    <row r="768" customFormat="false" ht="12.75" hidden="false" customHeight="false" outlineLevel="0" collapsed="false">
      <c r="A768" s="88" t="n">
        <v>36472</v>
      </c>
      <c r="B768" s="75"/>
      <c r="C768" s="95" t="n">
        <v>1.85</v>
      </c>
      <c r="D768" s="90" t="s">
        <v>82</v>
      </c>
      <c r="E768" s="75" t="s">
        <v>0</v>
      </c>
      <c r="F768" s="91" t="n">
        <f aca="false">SUMIF(Position!$B$3:$B$21,Trades!D768,Position!$E$3:$E$21)+SUMIF(Position!$K$3:$K$20,Trades!D768,Position!$N$3:$N$20)</f>
        <v>1.625</v>
      </c>
      <c r="G768" s="92" t="n">
        <f aca="false">(F768-C768)*B768</f>
        <v>-0</v>
      </c>
      <c r="H768" s="93" t="str">
        <f aca="false">D768&amp;E768</f>
        <v>tennessee </v>
      </c>
      <c r="I768" s="93" t="n">
        <f aca="false">B768*C768</f>
        <v>0</v>
      </c>
      <c r="J768" s="92" t="n">
        <f aca="false">(30-C768)*B768</f>
        <v>0</v>
      </c>
    </row>
    <row r="769" customFormat="false" ht="12.75" hidden="false" customHeight="false" outlineLevel="0" collapsed="false">
      <c r="A769" s="88" t="n">
        <v>36472</v>
      </c>
      <c r="B769" s="75"/>
      <c r="C769" s="95" t="n">
        <v>2</v>
      </c>
      <c r="D769" s="90" t="s">
        <v>103</v>
      </c>
      <c r="E769" s="75" t="s">
        <v>0</v>
      </c>
      <c r="F769" s="91" t="n">
        <f aca="false">SUMIF(Position!$B$3:$B$21,Trades!D769,Position!$E$3:$E$21)+SUMIF(Position!$K$3:$K$20,Trades!D769,Position!$N$3:$N$20)</f>
        <v>1</v>
      </c>
      <c r="G769" s="92" t="n">
        <f aca="false">(F769-C769)*B769</f>
        <v>-0</v>
      </c>
      <c r="H769" s="93" t="str">
        <f aca="false">D769&amp;E769</f>
        <v>miami </v>
      </c>
      <c r="I769" s="93" t="n">
        <f aca="false">B769*C769</f>
        <v>0</v>
      </c>
      <c r="J769" s="92" t="n">
        <f aca="false">(30-C769)*B769</f>
        <v>0</v>
      </c>
    </row>
    <row r="770" customFormat="false" ht="12.75" hidden="false" customHeight="false" outlineLevel="0" collapsed="false">
      <c r="A770" s="88" t="n">
        <v>36472</v>
      </c>
      <c r="B770" s="75"/>
      <c r="C770" s="95" t="n">
        <v>0.75</v>
      </c>
      <c r="D770" s="90" t="s">
        <v>106</v>
      </c>
      <c r="E770" s="75" t="s">
        <v>0</v>
      </c>
      <c r="F770" s="91" t="n">
        <f aca="false">SUMIF(Position!$B$3:$B$21,Trades!D770,Position!$E$3:$E$21)+SUMIF(Position!$K$3:$K$20,Trades!D770,Position!$N$3:$N$20)</f>
        <v>0</v>
      </c>
      <c r="G770" s="92" t="n">
        <f aca="false">(F770-C770)*B770</f>
        <v>-0</v>
      </c>
      <c r="H770" s="93" t="str">
        <f aca="false">D770&amp;E770</f>
        <v>buffalo </v>
      </c>
      <c r="I770" s="93" t="n">
        <f aca="false">B770*C770</f>
        <v>0</v>
      </c>
      <c r="J770" s="92" t="n">
        <f aca="false">(30-C770)*B770</f>
        <v>0</v>
      </c>
    </row>
    <row r="771" customFormat="false" ht="12.75" hidden="false" customHeight="false" outlineLevel="0" collapsed="false">
      <c r="A771" s="88" t="n">
        <v>36472</v>
      </c>
      <c r="B771" s="75"/>
      <c r="C771" s="95" t="n">
        <v>1.2</v>
      </c>
      <c r="D771" s="90" t="s">
        <v>111</v>
      </c>
      <c r="E771" s="75" t="s">
        <v>0</v>
      </c>
      <c r="F771" s="91" t="n">
        <f aca="false">SUMIF(Position!$B$3:$B$21,Trades!D771,Position!$E$3:$E$21)+SUMIF(Position!$K$3:$K$20,Trades!D771,Position!$N$3:$N$20)</f>
        <v>0</v>
      </c>
      <c r="G771" s="92" t="n">
        <f aca="false">(F771-C771)*B771</f>
        <v>-0</v>
      </c>
      <c r="H771" s="93" t="str">
        <f aca="false">D771&amp;E771</f>
        <v>pats </v>
      </c>
      <c r="I771" s="93" t="n">
        <f aca="false">B771*C771</f>
        <v>0</v>
      </c>
      <c r="J771" s="92" t="n">
        <f aca="false">(30-C771)*B771</f>
        <v>0</v>
      </c>
    </row>
    <row r="772" customFormat="false" ht="12.75" hidden="false" customHeight="false" outlineLevel="0" collapsed="false">
      <c r="A772" s="88" t="n">
        <v>36472</v>
      </c>
      <c r="B772" s="75"/>
      <c r="C772" s="95" t="n">
        <v>0.1</v>
      </c>
      <c r="D772" s="90" t="s">
        <v>11</v>
      </c>
      <c r="E772" s="75" t="s">
        <v>0</v>
      </c>
      <c r="F772" s="91" t="n">
        <f aca="false">SUMIF(Position!$B$3:$B$21,Trades!D772,Position!$E$3:$E$21)+SUMIF(Position!$K$3:$K$20,Trades!D772,Position!$N$3:$N$20)</f>
        <v>0</v>
      </c>
      <c r="G772" s="92" t="n">
        <f aca="false">(F772-C772)*B772</f>
        <v>-0</v>
      </c>
      <c r="H772" s="93" t="str">
        <f aca="false">D772&amp;E772</f>
        <v>Jets </v>
      </c>
      <c r="I772" s="93" t="n">
        <f aca="false">B772*C772</f>
        <v>0</v>
      </c>
      <c r="J772" s="92" t="n">
        <f aca="false">(30-C772)*B772</f>
        <v>0</v>
      </c>
    </row>
    <row r="773" customFormat="false" ht="12.75" hidden="false" customHeight="false" outlineLevel="0" collapsed="false">
      <c r="A773" s="88" t="n">
        <v>36472</v>
      </c>
      <c r="B773" s="75"/>
      <c r="C773" s="95" t="n">
        <v>1.5</v>
      </c>
      <c r="D773" s="90" t="s">
        <v>88</v>
      </c>
      <c r="E773" s="75" t="s">
        <v>0</v>
      </c>
      <c r="F773" s="91" t="n">
        <f aca="false">SUMIF(Position!$B$3:$B$21,Trades!D773,Position!$E$3:$E$21)+SUMIF(Position!$K$3:$K$20,Trades!D773,Position!$N$3:$N$20)</f>
        <v>2.75</v>
      </c>
      <c r="G773" s="92" t="n">
        <f aca="false">(F773-C773)*B773</f>
        <v>0</v>
      </c>
      <c r="H773" s="93" t="str">
        <f aca="false">D773&amp;E773</f>
        <v>indianapolis </v>
      </c>
      <c r="I773" s="93" t="n">
        <f aca="false">B773*C773</f>
        <v>0</v>
      </c>
      <c r="J773" s="92" t="n">
        <f aca="false">(30-C773)*B773</f>
        <v>0</v>
      </c>
    </row>
    <row r="774" customFormat="false" ht="12.75" hidden="false" customHeight="false" outlineLevel="0" collapsed="false">
      <c r="A774" s="88" t="n">
        <v>36472</v>
      </c>
      <c r="B774" s="75"/>
      <c r="C774" s="95" t="n">
        <v>1.75</v>
      </c>
      <c r="D774" s="90" t="s">
        <v>82</v>
      </c>
      <c r="E774" s="75" t="s">
        <v>0</v>
      </c>
      <c r="F774" s="91" t="n">
        <f aca="false">SUMIF(Position!$B$3:$B$21,Trades!D774,Position!$E$3:$E$21)+SUMIF(Position!$K$3:$K$20,Trades!D774,Position!$N$3:$N$20)</f>
        <v>1.625</v>
      </c>
      <c r="G774" s="92" t="n">
        <f aca="false">(F774-C774)*B774</f>
        <v>-0</v>
      </c>
      <c r="H774" s="93" t="str">
        <f aca="false">D774&amp;E774</f>
        <v>tennessee </v>
      </c>
      <c r="I774" s="93" t="n">
        <f aca="false">B774*C774</f>
        <v>0</v>
      </c>
      <c r="J774" s="92" t="n">
        <f aca="false">(30-C774)*B774</f>
        <v>0</v>
      </c>
    </row>
    <row r="775" customFormat="false" ht="12.75" hidden="false" customHeight="false" outlineLevel="0" collapsed="false">
      <c r="A775" s="88" t="n">
        <v>36472</v>
      </c>
      <c r="B775" s="75"/>
      <c r="C775" s="95" t="n">
        <v>0.35</v>
      </c>
      <c r="D775" s="90" t="s">
        <v>114</v>
      </c>
      <c r="E775" s="75" t="s">
        <v>0</v>
      </c>
      <c r="F775" s="91" t="n">
        <f aca="false">SUMIF(Position!$B$3:$B$21,Trades!D775,Position!$E$3:$E$21)+SUMIF(Position!$K$3:$K$20,Trades!D775,Position!$N$3:$N$20)</f>
        <v>0</v>
      </c>
      <c r="G775" s="92" t="n">
        <f aca="false">(F775-C775)*B775</f>
        <v>-0</v>
      </c>
      <c r="H775" s="93" t="str">
        <f aca="false">D775&amp;E775</f>
        <v>pittsburgh </v>
      </c>
      <c r="I775" s="93" t="n">
        <f aca="false">B775*C775</f>
        <v>0</v>
      </c>
      <c r="J775" s="92" t="n">
        <f aca="false">(30-C775)*B775</f>
        <v>0</v>
      </c>
    </row>
    <row r="776" customFormat="false" ht="12.75" hidden="false" customHeight="false" outlineLevel="0" collapsed="false">
      <c r="A776" s="88" t="n">
        <v>36472</v>
      </c>
      <c r="B776" s="75"/>
      <c r="C776" s="95" t="n">
        <v>0</v>
      </c>
      <c r="D776" s="90" t="s">
        <v>72</v>
      </c>
      <c r="E776" s="75" t="s">
        <v>0</v>
      </c>
      <c r="F776" s="91" t="n">
        <f aca="false">SUMIF(Position!$B$3:$B$21,Trades!D776,Position!$E$3:$E$21)+SUMIF(Position!$K$3:$K$20,Trades!D776,Position!$N$3:$N$20)</f>
        <v>3.875</v>
      </c>
      <c r="G776" s="92" t="n">
        <f aca="false">(F776-C776)*B776</f>
        <v>0</v>
      </c>
      <c r="H776" s="93" t="str">
        <f aca="false">D776&amp;E776</f>
        <v>baltimore </v>
      </c>
      <c r="I776" s="93" t="n">
        <f aca="false">B776*C776</f>
        <v>0</v>
      </c>
      <c r="J776" s="92" t="n">
        <f aca="false">(30-C776)*B776</f>
        <v>0</v>
      </c>
    </row>
    <row r="777" customFormat="false" ht="12.75" hidden="false" customHeight="false" outlineLevel="0" collapsed="false">
      <c r="A777" s="88" t="n">
        <v>36472</v>
      </c>
      <c r="B777" s="75"/>
      <c r="C777" s="95" t="n">
        <v>0</v>
      </c>
      <c r="D777" s="90" t="s">
        <v>115</v>
      </c>
      <c r="E777" s="75" t="s">
        <v>0</v>
      </c>
      <c r="F777" s="91" t="n">
        <f aca="false">SUMIF(Position!$B$3:$B$21,Trades!D777,Position!$E$3:$E$21)+SUMIF(Position!$K$3:$K$20,Trades!D777,Position!$N$3:$N$20)</f>
        <v>0</v>
      </c>
      <c r="G777" s="92" t="n">
        <f aca="false">(F777-C777)*B777</f>
        <v>0</v>
      </c>
      <c r="H777" s="93" t="str">
        <f aca="false">D777&amp;E777</f>
        <v>cleveland </v>
      </c>
      <c r="I777" s="93" t="n">
        <f aca="false">B777*C777</f>
        <v>0</v>
      </c>
      <c r="J777" s="92" t="n">
        <f aca="false">(30-C777)*B777</f>
        <v>0</v>
      </c>
    </row>
    <row r="778" customFormat="false" ht="12.75" hidden="false" customHeight="false" outlineLevel="0" collapsed="false">
      <c r="A778" s="88" t="n">
        <v>36472</v>
      </c>
      <c r="B778" s="75"/>
      <c r="C778" s="95" t="n">
        <v>0</v>
      </c>
      <c r="D778" s="90" t="s">
        <v>116</v>
      </c>
      <c r="E778" s="75" t="s">
        <v>0</v>
      </c>
      <c r="F778" s="91" t="n">
        <f aca="false">SUMIF(Position!$B$3:$B$21,Trades!D778,Position!$E$3:$E$21)+SUMIF(Position!$K$3:$K$20,Trades!D778,Position!$N$3:$N$20)</f>
        <v>0</v>
      </c>
      <c r="G778" s="92" t="n">
        <f aca="false">(F778-C778)*B778</f>
        <v>0</v>
      </c>
      <c r="H778" s="93" t="str">
        <f aca="false">D778&amp;E778</f>
        <v>cincinnati </v>
      </c>
      <c r="I778" s="93" t="n">
        <f aca="false">B778*C778</f>
        <v>0</v>
      </c>
      <c r="J778" s="92" t="n">
        <f aca="false">(30-C778)*B778</f>
        <v>0</v>
      </c>
    </row>
    <row r="779" customFormat="false" ht="12.75" hidden="false" customHeight="false" outlineLevel="0" collapsed="false">
      <c r="A779" s="88" t="n">
        <v>36472</v>
      </c>
      <c r="B779" s="75"/>
      <c r="C779" s="95" t="n">
        <v>0.25</v>
      </c>
      <c r="D779" s="90" t="s">
        <v>65</v>
      </c>
      <c r="E779" s="75" t="s">
        <v>0</v>
      </c>
      <c r="F779" s="91" t="n">
        <f aca="false">SUMIF(Position!$B$3:$B$21,Trades!D779,Position!$E$3:$E$21)+SUMIF(Position!$K$3:$K$20,Trades!D779,Position!$N$3:$N$20)</f>
        <v>3.5</v>
      </c>
      <c r="G779" s="92" t="n">
        <f aca="false">(F779-C779)*B779</f>
        <v>0</v>
      </c>
      <c r="H779" s="93" t="str">
        <f aca="false">D779&amp;E779</f>
        <v>denver </v>
      </c>
      <c r="I779" s="93" t="n">
        <f aca="false">B779*C779</f>
        <v>0</v>
      </c>
      <c r="J779" s="92" t="n">
        <f aca="false">(30-C779)*B779</f>
        <v>0</v>
      </c>
    </row>
    <row r="780" customFormat="false" ht="12.75" hidden="false" customHeight="false" outlineLevel="0" collapsed="false">
      <c r="A780" s="88" t="n">
        <v>36472</v>
      </c>
      <c r="B780" s="75"/>
      <c r="C780" s="95" t="n">
        <v>0.2</v>
      </c>
      <c r="D780" s="90" t="s">
        <v>87</v>
      </c>
      <c r="E780" s="75" t="s">
        <v>0</v>
      </c>
      <c r="F780" s="91" t="n">
        <f aca="false">SUMIF(Position!$B$3:$B$21,Trades!D780,Position!$E$3:$E$21)+SUMIF(Position!$K$3:$K$20,Trades!D780,Position!$N$3:$N$20)</f>
        <v>3.25</v>
      </c>
      <c r="G780" s="92" t="n">
        <f aca="false">(F780-C780)*B780</f>
        <v>0</v>
      </c>
      <c r="H780" s="93" t="str">
        <f aca="false">D780&amp;E780</f>
        <v>oakland </v>
      </c>
      <c r="I780" s="93" t="n">
        <f aca="false">B780*C780</f>
        <v>0</v>
      </c>
      <c r="J780" s="92" t="n">
        <f aca="false">(30-C780)*B780</f>
        <v>0</v>
      </c>
    </row>
    <row r="781" customFormat="false" ht="12.75" hidden="false" customHeight="false" outlineLevel="0" collapsed="false">
      <c r="A781" s="88" t="n">
        <v>36472</v>
      </c>
      <c r="B781" s="75"/>
      <c r="C781" s="95" t="n">
        <v>1.5</v>
      </c>
      <c r="D781" s="90" t="s">
        <v>77</v>
      </c>
      <c r="E781" s="75" t="s">
        <v>0</v>
      </c>
      <c r="F781" s="91" t="n">
        <f aca="false">SUMIF(Position!$B$3:$B$21,Trades!D781,Position!$E$3:$E$21)+SUMIF(Position!$K$3:$K$20,Trades!D781,Position!$N$3:$N$20)</f>
        <v>0</v>
      </c>
      <c r="G781" s="92" t="n">
        <f aca="false">(F781-C781)*B781</f>
        <v>-0</v>
      </c>
      <c r="H781" s="93" t="str">
        <f aca="false">D781&amp;E781</f>
        <v>seattle </v>
      </c>
      <c r="I781" s="93" t="n">
        <f aca="false">B781*C781</f>
        <v>0</v>
      </c>
      <c r="J781" s="92" t="n">
        <f aca="false">(30-C781)*B781</f>
        <v>0</v>
      </c>
    </row>
    <row r="782" customFormat="false" ht="12.75" hidden="false" customHeight="false" outlineLevel="0" collapsed="false">
      <c r="A782" s="88" t="n">
        <v>36472</v>
      </c>
      <c r="B782" s="75"/>
      <c r="C782" s="95" t="n">
        <v>0.4</v>
      </c>
      <c r="D782" s="90" t="s">
        <v>76</v>
      </c>
      <c r="E782" s="75" t="s">
        <v>0</v>
      </c>
      <c r="F782" s="91" t="n">
        <f aca="false">SUMIF(Position!$B$3:$B$21,Trades!D782,Position!$E$3:$E$21)+SUMIF(Position!$K$3:$K$20,Trades!D782,Position!$N$3:$N$20)</f>
        <v>0</v>
      </c>
      <c r="G782" s="92" t="n">
        <f aca="false">(F782-C782)*B782</f>
        <v>-0</v>
      </c>
      <c r="H782" s="93" t="str">
        <f aca="false">D782&amp;E782</f>
        <v>chiefs </v>
      </c>
      <c r="I782" s="93" t="n">
        <f aca="false">B782*C782</f>
        <v>0</v>
      </c>
      <c r="J782" s="92" t="n">
        <f aca="false">(30-C782)*B782</f>
        <v>0</v>
      </c>
    </row>
    <row r="783" customFormat="false" ht="12.75" hidden="false" customHeight="false" outlineLevel="0" collapsed="false">
      <c r="A783" s="88" t="n">
        <v>36472</v>
      </c>
      <c r="B783" s="75"/>
      <c r="C783" s="95" t="n">
        <v>0</v>
      </c>
      <c r="D783" s="90" t="s">
        <v>79</v>
      </c>
      <c r="E783" s="75" t="s">
        <v>0</v>
      </c>
      <c r="F783" s="91" t="n">
        <f aca="false">SUMIF(Position!$B$3:$B$21,Trades!D783,Position!$E$3:$E$21)+SUMIF(Position!$K$3:$K$20,Trades!D783,Position!$N$3:$N$20)</f>
        <v>0.2</v>
      </c>
      <c r="G783" s="92" t="n">
        <f aca="false">(F783-C783)*B783</f>
        <v>0</v>
      </c>
      <c r="H783" s="93" t="str">
        <f aca="false">D783&amp;E783</f>
        <v>chargers </v>
      </c>
      <c r="I783" s="93" t="n">
        <f aca="false">B783*C783</f>
        <v>0</v>
      </c>
      <c r="J783" s="92" t="n">
        <f aca="false">(30-C783)*B783</f>
        <v>0</v>
      </c>
    </row>
    <row r="784" customFormat="false" ht="12.75" hidden="false" customHeight="false" outlineLevel="0" collapsed="false">
      <c r="A784" s="88" t="n">
        <v>36474</v>
      </c>
      <c r="B784" s="75"/>
      <c r="C784" s="95" t="n">
        <v>3.75</v>
      </c>
      <c r="D784" s="90" t="s">
        <v>80</v>
      </c>
      <c r="E784" s="75" t="s">
        <v>0</v>
      </c>
      <c r="F784" s="91" t="n">
        <f aca="false">SUMIF(Position!$B$3:$B$21,Trades!D784,Position!$E$3:$E$21)+SUMIF(Position!$K$3:$K$20,Trades!D784,Position!$N$3:$N$20)</f>
        <v>0.7</v>
      </c>
      <c r="G784" s="92" t="n">
        <f aca="false">(F784-C784)*B784</f>
        <v>-0</v>
      </c>
      <c r="H784" s="93" t="str">
        <f aca="false">D784&amp;E784</f>
        <v>minnesota </v>
      </c>
      <c r="I784" s="93" t="n">
        <f aca="false">B784*C784</f>
        <v>0</v>
      </c>
      <c r="J784" s="92" t="n">
        <f aca="false">(30-C784)*B784</f>
        <v>0</v>
      </c>
    </row>
    <row r="785" customFormat="false" ht="12.75" hidden="false" customHeight="false" outlineLevel="0" collapsed="false">
      <c r="A785" s="88" t="n">
        <v>36474</v>
      </c>
      <c r="B785" s="75"/>
      <c r="C785" s="95" t="n">
        <v>3.75</v>
      </c>
      <c r="D785" s="90" t="s">
        <v>80</v>
      </c>
      <c r="E785" s="75" t="s">
        <v>0</v>
      </c>
      <c r="F785" s="91" t="n">
        <f aca="false">SUMIF(Position!$B$3:$B$21,Trades!D785,Position!$E$3:$E$21)+SUMIF(Position!$K$3:$K$20,Trades!D785,Position!$N$3:$N$20)</f>
        <v>0.7</v>
      </c>
      <c r="G785" s="92" t="n">
        <f aca="false">(F785-C785)*B785</f>
        <v>-0</v>
      </c>
      <c r="H785" s="93" t="str">
        <f aca="false">D785&amp;E785</f>
        <v>minnesota </v>
      </c>
      <c r="I785" s="93" t="n">
        <f aca="false">B785*C785</f>
        <v>0</v>
      </c>
      <c r="J785" s="92" t="n">
        <f aca="false">(30-C785)*B785</f>
        <v>0</v>
      </c>
    </row>
    <row r="786" customFormat="false" ht="12.75" hidden="false" customHeight="false" outlineLevel="0" collapsed="false">
      <c r="A786" s="88" t="n">
        <v>36474</v>
      </c>
      <c r="B786" s="75"/>
      <c r="C786" s="95" t="n">
        <v>3.75</v>
      </c>
      <c r="D786" s="90" t="s">
        <v>80</v>
      </c>
      <c r="E786" s="75" t="s">
        <v>0</v>
      </c>
      <c r="F786" s="91" t="n">
        <f aca="false">SUMIF(Position!$B$3:$B$21,Trades!D786,Position!$E$3:$E$21)+SUMIF(Position!$K$3:$K$20,Trades!D786,Position!$N$3:$N$20)</f>
        <v>0.7</v>
      </c>
      <c r="G786" s="92" t="n">
        <f aca="false">(F786-C786)*B786</f>
        <v>-0</v>
      </c>
      <c r="H786" s="93" t="str">
        <f aca="false">D786&amp;E786</f>
        <v>minnesota </v>
      </c>
      <c r="I786" s="93" t="n">
        <f aca="false">B786*C786</f>
        <v>0</v>
      </c>
      <c r="J786" s="92" t="n">
        <f aca="false">(30-C786)*B786</f>
        <v>0</v>
      </c>
    </row>
    <row r="787" customFormat="false" ht="12.75" hidden="false" customHeight="false" outlineLevel="0" collapsed="false">
      <c r="A787" s="88" t="n">
        <v>36474</v>
      </c>
      <c r="B787" s="75"/>
      <c r="C787" s="95" t="n">
        <v>1.25</v>
      </c>
      <c r="D787" s="90" t="s">
        <v>88</v>
      </c>
      <c r="E787" s="75" t="s">
        <v>0</v>
      </c>
      <c r="F787" s="91" t="n">
        <f aca="false">SUMIF(Position!$B$3:$B$21,Trades!D787,Position!$E$3:$E$21)+SUMIF(Position!$K$3:$K$20,Trades!D787,Position!$N$3:$N$20)</f>
        <v>2.75</v>
      </c>
      <c r="G787" s="92" t="n">
        <f aca="false">(F787-C787)*B787</f>
        <v>0</v>
      </c>
      <c r="H787" s="93" t="str">
        <f aca="false">D787&amp;E787</f>
        <v>indianapolis </v>
      </c>
      <c r="I787" s="93" t="n">
        <f aca="false">B787*C787</f>
        <v>0</v>
      </c>
      <c r="J787" s="92" t="n">
        <f aca="false">(30-C787)*B787</f>
        <v>0</v>
      </c>
    </row>
    <row r="788" customFormat="false" ht="12.75" hidden="false" customHeight="false" outlineLevel="0" collapsed="false">
      <c r="A788" s="88" t="n">
        <v>36474</v>
      </c>
      <c r="B788" s="75"/>
      <c r="C788" s="95" t="n">
        <v>3.5</v>
      </c>
      <c r="D788" s="90" t="s">
        <v>80</v>
      </c>
      <c r="E788" s="75" t="s">
        <v>0</v>
      </c>
      <c r="F788" s="91" t="n">
        <f aca="false">SUMIF(Position!$B$3:$B$21,Trades!D788,Position!$E$3:$E$21)+SUMIF(Position!$K$3:$K$20,Trades!D788,Position!$N$3:$N$20)</f>
        <v>0.7</v>
      </c>
      <c r="G788" s="92" t="n">
        <f aca="false">(F788-C788)*B788</f>
        <v>-0</v>
      </c>
      <c r="H788" s="93" t="str">
        <f aca="false">D788&amp;E788</f>
        <v>minnesota </v>
      </c>
      <c r="I788" s="93" t="n">
        <f aca="false">B788*C788</f>
        <v>0</v>
      </c>
      <c r="J788" s="92" t="n">
        <f aca="false">(30-C788)*B788</f>
        <v>0</v>
      </c>
    </row>
    <row r="789" customFormat="false" ht="12.75" hidden="false" customHeight="false" outlineLevel="0" collapsed="false">
      <c r="A789" s="88" t="n">
        <v>36474</v>
      </c>
      <c r="B789" s="75"/>
      <c r="C789" s="95" t="n">
        <v>3.75</v>
      </c>
      <c r="D789" s="90" t="s">
        <v>80</v>
      </c>
      <c r="E789" s="75" t="s">
        <v>0</v>
      </c>
      <c r="F789" s="91" t="n">
        <f aca="false">SUMIF(Position!$B$3:$B$21,Trades!D789,Position!$E$3:$E$21)+SUMIF(Position!$K$3:$K$20,Trades!D789,Position!$N$3:$N$20)</f>
        <v>0.7</v>
      </c>
      <c r="G789" s="92" t="n">
        <f aca="false">(F789-C789)*B789</f>
        <v>-0</v>
      </c>
      <c r="H789" s="93" t="str">
        <f aca="false">D789&amp;E789</f>
        <v>minnesota </v>
      </c>
      <c r="I789" s="93" t="n">
        <f aca="false">B789*C789</f>
        <v>0</v>
      </c>
      <c r="J789" s="92" t="n">
        <f aca="false">(30-C789)*B789</f>
        <v>0</v>
      </c>
    </row>
    <row r="790" customFormat="false" ht="12.75" hidden="false" customHeight="false" outlineLevel="0" collapsed="false">
      <c r="A790" s="88" t="n">
        <v>36474</v>
      </c>
      <c r="B790" s="75"/>
      <c r="C790" s="95" t="n">
        <v>0.2</v>
      </c>
      <c r="D790" s="90" t="s">
        <v>65</v>
      </c>
      <c r="E790" s="75" t="s">
        <v>0</v>
      </c>
      <c r="F790" s="91" t="n">
        <f aca="false">SUMIF(Position!$B$3:$B$21,Trades!D790,Position!$E$3:$E$21)+SUMIF(Position!$K$3:$K$20,Trades!D790,Position!$N$3:$N$20)</f>
        <v>3.5</v>
      </c>
      <c r="G790" s="92" t="n">
        <f aca="false">(F790-C790)*B790</f>
        <v>0</v>
      </c>
      <c r="H790" s="93" t="str">
        <f aca="false">D790&amp;E790</f>
        <v>denver </v>
      </c>
      <c r="I790" s="93" t="n">
        <f aca="false">B790*C790</f>
        <v>0</v>
      </c>
      <c r="J790" s="92" t="n">
        <f aca="false">(30-C790)*B790</f>
        <v>0</v>
      </c>
    </row>
    <row r="791" customFormat="false" ht="12.75" hidden="false" customHeight="false" outlineLevel="0" collapsed="false">
      <c r="A791" s="88" t="n">
        <v>36475</v>
      </c>
      <c r="B791" s="75"/>
      <c r="C791" s="95" t="n">
        <v>3</v>
      </c>
      <c r="D791" s="90" t="s">
        <v>103</v>
      </c>
      <c r="E791" s="75" t="s">
        <v>0</v>
      </c>
      <c r="F791" s="91" t="n">
        <f aca="false">SUMIF(Position!$B$3:$B$21,Trades!D791,Position!$E$3:$E$21)+SUMIF(Position!$K$3:$K$20,Trades!D791,Position!$N$3:$N$20)</f>
        <v>1</v>
      </c>
      <c r="G791" s="92" t="n">
        <f aca="false">(F791-C791)*B791</f>
        <v>-0</v>
      </c>
      <c r="H791" s="93" t="str">
        <f aca="false">D791&amp;E791</f>
        <v>miami </v>
      </c>
      <c r="I791" s="93" t="n">
        <f aca="false">B791*C791</f>
        <v>0</v>
      </c>
      <c r="J791" s="92" t="n">
        <f aca="false">(30-C791)*B791</f>
        <v>0</v>
      </c>
    </row>
    <row r="792" customFormat="false" ht="12.75" hidden="false" customHeight="false" outlineLevel="0" collapsed="false">
      <c r="A792" s="88" t="n">
        <v>36479</v>
      </c>
      <c r="B792" s="75"/>
      <c r="C792" s="95" t="n">
        <v>7.25</v>
      </c>
      <c r="D792" s="90" t="s">
        <v>71</v>
      </c>
      <c r="E792" s="75" t="s">
        <v>0</v>
      </c>
      <c r="F792" s="91" t="n">
        <f aca="false">SUMIF(Position!$B$3:$B$21,Trades!D792,Position!$E$3:$E$21)+SUMIF(Position!$K$3:$K$20,Trades!D792,Position!$N$3:$N$20)</f>
        <v>0.5</v>
      </c>
      <c r="G792" s="92" t="n">
        <f aca="false">(F792-C792)*B792</f>
        <v>-0</v>
      </c>
      <c r="H792" s="93" t="str">
        <f aca="false">D792&amp;E792</f>
        <v>jacksonville </v>
      </c>
      <c r="I792" s="93" t="n">
        <f aca="false">B792*C792</f>
        <v>0</v>
      </c>
      <c r="J792" s="92" t="n">
        <f aca="false">(30-C792)*B792</f>
        <v>0</v>
      </c>
    </row>
    <row r="793" customFormat="false" ht="12.75" hidden="false" customHeight="false" outlineLevel="0" collapsed="false">
      <c r="A793" s="88" t="n">
        <v>36479</v>
      </c>
      <c r="B793" s="75"/>
      <c r="C793" s="95" t="n">
        <v>5.5</v>
      </c>
      <c r="D793" s="90" t="s">
        <v>69</v>
      </c>
      <c r="E793" s="75" t="s">
        <v>0</v>
      </c>
      <c r="F793" s="91" t="n">
        <f aca="false">SUMIF(Position!$B$3:$B$21,Trades!D793,Position!$E$3:$E$21)+SUMIF(Position!$K$3:$K$20,Trades!D793,Position!$N$3:$N$20)</f>
        <v>4.75</v>
      </c>
      <c r="G793" s="92" t="n">
        <f aca="false">(F793-C793)*B793</f>
        <v>-0</v>
      </c>
      <c r="H793" s="93" t="str">
        <f aca="false">D793&amp;E793</f>
        <v>rams </v>
      </c>
      <c r="I793" s="93" t="n">
        <f aca="false">B793*C793</f>
        <v>0</v>
      </c>
      <c r="J793" s="92" t="n">
        <f aca="false">(30-C793)*B793</f>
        <v>0</v>
      </c>
    </row>
    <row r="794" customFormat="false" ht="12.75" hidden="false" customHeight="false" outlineLevel="0" collapsed="false">
      <c r="A794" s="88" t="n">
        <v>36479</v>
      </c>
      <c r="B794" s="75"/>
      <c r="C794" s="95" t="n">
        <v>5.5</v>
      </c>
      <c r="D794" s="90" t="s">
        <v>69</v>
      </c>
      <c r="E794" s="75" t="s">
        <v>0</v>
      </c>
      <c r="F794" s="91" t="n">
        <f aca="false">SUMIF(Position!$B$3:$B$21,Trades!D794,Position!$E$3:$E$21)+SUMIF(Position!$K$3:$K$20,Trades!D794,Position!$N$3:$N$20)</f>
        <v>4.75</v>
      </c>
      <c r="G794" s="92" t="n">
        <f aca="false">(F794-C794)*B794</f>
        <v>-0</v>
      </c>
      <c r="H794" s="93" t="str">
        <f aca="false">D794&amp;E794</f>
        <v>rams </v>
      </c>
      <c r="I794" s="93" t="n">
        <f aca="false">B794*C794</f>
        <v>0</v>
      </c>
      <c r="J794" s="92" t="n">
        <f aca="false">(30-C794)*B794</f>
        <v>0</v>
      </c>
    </row>
    <row r="795" customFormat="false" ht="12.75" hidden="false" customHeight="false" outlineLevel="0" collapsed="false">
      <c r="A795" s="88" t="n">
        <v>36479</v>
      </c>
      <c r="B795" s="75"/>
      <c r="C795" s="95" t="n">
        <v>5.5</v>
      </c>
      <c r="D795" s="90" t="s">
        <v>69</v>
      </c>
      <c r="E795" s="75" t="s">
        <v>0</v>
      </c>
      <c r="F795" s="91" t="n">
        <f aca="false">SUMIF(Position!$B$3:$B$21,Trades!D795,Position!$E$3:$E$21)+SUMIF(Position!$K$3:$K$20,Trades!D795,Position!$N$3:$N$20)</f>
        <v>4.75</v>
      </c>
      <c r="G795" s="92" t="n">
        <f aca="false">(F795-C795)*B795</f>
        <v>-0</v>
      </c>
      <c r="H795" s="93" t="str">
        <f aca="false">D795&amp;E795</f>
        <v>rams </v>
      </c>
      <c r="I795" s="93" t="n">
        <f aca="false">B795*C795</f>
        <v>0</v>
      </c>
      <c r="J795" s="92" t="n">
        <f aca="false">(30-C795)*B795</f>
        <v>0</v>
      </c>
    </row>
    <row r="796" customFormat="false" ht="12.75" hidden="false" customHeight="false" outlineLevel="0" collapsed="false">
      <c r="A796" s="88" t="n">
        <v>32363</v>
      </c>
      <c r="B796" s="75"/>
      <c r="C796" s="95" t="n">
        <v>0.5</v>
      </c>
      <c r="D796" s="90" t="s">
        <v>111</v>
      </c>
      <c r="E796" s="75" t="s">
        <v>0</v>
      </c>
      <c r="F796" s="91" t="n">
        <f aca="false">SUMIF(Position!$B$3:$B$21,Trades!D796,Position!$E$3:$E$21)+SUMIF(Position!$K$3:$K$20,Trades!D796,Position!$N$3:$N$20)</f>
        <v>0</v>
      </c>
      <c r="G796" s="92" t="n">
        <f aca="false">(F796-C796)*B796</f>
        <v>-0</v>
      </c>
      <c r="H796" s="93" t="str">
        <f aca="false">D796&amp;E796</f>
        <v>pats </v>
      </c>
      <c r="I796" s="93" t="n">
        <f aca="false">B796*C796</f>
        <v>0</v>
      </c>
      <c r="J796" s="92" t="n">
        <f aca="false">(30-C796)*B796</f>
        <v>0</v>
      </c>
    </row>
    <row r="797" customFormat="false" ht="12.75" hidden="false" customHeight="false" outlineLevel="0" collapsed="false">
      <c r="A797" s="88" t="n">
        <v>36480</v>
      </c>
      <c r="B797" s="75"/>
      <c r="C797" s="95" t="n">
        <v>3.5</v>
      </c>
      <c r="D797" s="90" t="s">
        <v>80</v>
      </c>
      <c r="E797" s="75" t="s">
        <v>0</v>
      </c>
      <c r="F797" s="91" t="n">
        <f aca="false">SUMIF(Position!$B$3:$B$21,Trades!D797,Position!$E$3:$E$21)+SUMIF(Position!$K$3:$K$20,Trades!D797,Position!$N$3:$N$20)</f>
        <v>0.7</v>
      </c>
      <c r="G797" s="92" t="n">
        <f aca="false">(F797-C797)*B797</f>
        <v>-0</v>
      </c>
      <c r="H797" s="93" t="str">
        <f aca="false">D797&amp;E797</f>
        <v>minnesota </v>
      </c>
      <c r="I797" s="93" t="n">
        <f aca="false">B797*C797</f>
        <v>0</v>
      </c>
      <c r="J797" s="92" t="n">
        <f aca="false">(30-C797)*B797</f>
        <v>0</v>
      </c>
    </row>
    <row r="798" customFormat="false" ht="12.75" hidden="false" customHeight="false" outlineLevel="0" collapsed="false">
      <c r="A798" s="88" t="n">
        <v>36480</v>
      </c>
      <c r="B798" s="75"/>
      <c r="C798" s="95" t="n">
        <v>6.5</v>
      </c>
      <c r="D798" s="90" t="s">
        <v>71</v>
      </c>
      <c r="E798" s="75" t="s">
        <v>0</v>
      </c>
      <c r="F798" s="91" t="n">
        <f aca="false">SUMIF(Position!$B$3:$B$21,Trades!D798,Position!$E$3:$E$21)+SUMIF(Position!$K$3:$K$20,Trades!D798,Position!$N$3:$N$20)</f>
        <v>0.5</v>
      </c>
      <c r="G798" s="92" t="n">
        <f aca="false">(F798-C798)*B798</f>
        <v>-0</v>
      </c>
      <c r="H798" s="93" t="str">
        <f aca="false">D798&amp;E798</f>
        <v>jacksonville </v>
      </c>
      <c r="I798" s="93" t="n">
        <f aca="false">B798*C798</f>
        <v>0</v>
      </c>
      <c r="J798" s="92" t="n">
        <f aca="false">(30-C798)*B798</f>
        <v>0</v>
      </c>
    </row>
    <row r="799" customFormat="false" ht="12.75" hidden="false" customHeight="false" outlineLevel="0" collapsed="false">
      <c r="A799" s="88" t="n">
        <v>36480</v>
      </c>
      <c r="B799" s="75"/>
      <c r="C799" s="95" t="n">
        <v>1</v>
      </c>
      <c r="D799" s="90" t="s">
        <v>112</v>
      </c>
      <c r="E799" s="75" t="s">
        <v>0</v>
      </c>
      <c r="F799" s="91" t="n">
        <f aca="false">SUMIF(Position!$B$3:$B$21,Trades!D799,Position!$E$3:$E$21)+SUMIF(Position!$K$3:$K$20,Trades!D799,Position!$N$3:$N$20)</f>
        <v>0.125</v>
      </c>
      <c r="G799" s="92" t="n">
        <f aca="false">(F799-C799)*B799</f>
        <v>-0</v>
      </c>
      <c r="H799" s="93" t="str">
        <f aca="false">D799&amp;E799</f>
        <v>washington </v>
      </c>
      <c r="I799" s="93" t="n">
        <f aca="false">B799*C799</f>
        <v>0</v>
      </c>
      <c r="J799" s="92" t="n">
        <f aca="false">(30-C799)*B799</f>
        <v>0</v>
      </c>
    </row>
    <row r="800" customFormat="false" ht="12.75" hidden="false" customHeight="false" outlineLevel="0" collapsed="false">
      <c r="A800" s="88" t="n">
        <v>36480</v>
      </c>
      <c r="B800" s="75"/>
      <c r="C800" s="95" t="n">
        <v>0.5</v>
      </c>
      <c r="D800" s="90" t="s">
        <v>108</v>
      </c>
      <c r="E800" s="75" t="s">
        <v>0</v>
      </c>
      <c r="F800" s="91" t="n">
        <f aca="false">SUMIF(Position!$B$3:$B$21,Trades!D800,Position!$E$3:$E$21)+SUMIF(Position!$K$3:$K$20,Trades!D800,Position!$N$3:$N$20)</f>
        <v>0</v>
      </c>
      <c r="G800" s="92" t="n">
        <f aca="false">(F800-C800)*B800</f>
        <v>-0</v>
      </c>
      <c r="H800" s="93" t="str">
        <f aca="false">D800&amp;E800</f>
        <v>dallas </v>
      </c>
      <c r="I800" s="93" t="n">
        <f aca="false">B800*C800</f>
        <v>0</v>
      </c>
      <c r="J800" s="92" t="n">
        <f aca="false">(30-C800)*B800</f>
        <v>0</v>
      </c>
    </row>
    <row r="801" customFormat="false" ht="12.75" hidden="false" customHeight="false" outlineLevel="0" collapsed="false">
      <c r="A801" s="88" t="n">
        <v>36480</v>
      </c>
      <c r="B801" s="75"/>
      <c r="C801" s="95" t="n">
        <v>2</v>
      </c>
      <c r="D801" s="90" t="s">
        <v>103</v>
      </c>
      <c r="E801" s="75" t="s">
        <v>0</v>
      </c>
      <c r="F801" s="91" t="n">
        <f aca="false">SUMIF(Position!$B$3:$B$21,Trades!D801,Position!$E$3:$E$21)+SUMIF(Position!$K$3:$K$20,Trades!D801,Position!$N$3:$N$20)</f>
        <v>1</v>
      </c>
      <c r="G801" s="92" t="n">
        <f aca="false">(F801-C801)*B801</f>
        <v>-0</v>
      </c>
      <c r="H801" s="93" t="str">
        <f aca="false">D801&amp;E801</f>
        <v>miami </v>
      </c>
      <c r="I801" s="93" t="n">
        <f aca="false">B801*C801</f>
        <v>0</v>
      </c>
      <c r="J801" s="92" t="n">
        <f aca="false">(30-C801)*B801</f>
        <v>0</v>
      </c>
    </row>
    <row r="802" customFormat="false" ht="12.75" hidden="false" customHeight="false" outlineLevel="0" collapsed="false">
      <c r="A802" s="88" t="n">
        <v>36480</v>
      </c>
      <c r="B802" s="75"/>
      <c r="C802" s="95" t="n">
        <v>2</v>
      </c>
      <c r="D802" s="90" t="s">
        <v>88</v>
      </c>
      <c r="E802" s="75" t="s">
        <v>0</v>
      </c>
      <c r="F802" s="91" t="n">
        <f aca="false">SUMIF(Position!$B$3:$B$21,Trades!D802,Position!$E$3:$E$21)+SUMIF(Position!$K$3:$K$20,Trades!D802,Position!$N$3:$N$20)</f>
        <v>2.75</v>
      </c>
      <c r="G802" s="92" t="n">
        <f aca="false">(F802-C802)*B802</f>
        <v>0</v>
      </c>
      <c r="H802" s="93" t="str">
        <f aca="false">D802&amp;E802</f>
        <v>indianapolis </v>
      </c>
      <c r="I802" s="93" t="n">
        <f aca="false">B802*C802</f>
        <v>0</v>
      </c>
      <c r="J802" s="92" t="n">
        <f aca="false">(30-C802)*B802</f>
        <v>0</v>
      </c>
    </row>
    <row r="803" customFormat="false" ht="12.75" hidden="false" customHeight="false" outlineLevel="0" collapsed="false">
      <c r="A803" s="88" t="n">
        <v>36480</v>
      </c>
      <c r="B803" s="75"/>
      <c r="C803" s="95" t="n">
        <v>6</v>
      </c>
      <c r="D803" s="90" t="s">
        <v>71</v>
      </c>
      <c r="E803" s="75" t="s">
        <v>0</v>
      </c>
      <c r="F803" s="91" t="n">
        <f aca="false">SUMIF(Position!$B$3:$B$21,Trades!D803,Position!$E$3:$E$21)+SUMIF(Position!$K$3:$K$20,Trades!D803,Position!$N$3:$N$20)</f>
        <v>0.5</v>
      </c>
      <c r="G803" s="92" t="n">
        <f aca="false">(F803-C803)*B803</f>
        <v>-0</v>
      </c>
      <c r="H803" s="93" t="str">
        <f aca="false">D803&amp;E803</f>
        <v>jacksonville </v>
      </c>
      <c r="I803" s="93" t="n">
        <f aca="false">B803*C803</f>
        <v>0</v>
      </c>
      <c r="J803" s="92" t="n">
        <f aca="false">(30-C803)*B803</f>
        <v>0</v>
      </c>
    </row>
    <row r="804" customFormat="false" ht="12.75" hidden="false" customHeight="false" outlineLevel="0" collapsed="false">
      <c r="A804" s="88" t="n">
        <v>36480</v>
      </c>
      <c r="B804" s="75"/>
      <c r="C804" s="95" t="n">
        <v>2</v>
      </c>
      <c r="D804" s="90" t="s">
        <v>106</v>
      </c>
      <c r="E804" s="75" t="s">
        <v>0</v>
      </c>
      <c r="F804" s="91" t="n">
        <f aca="false">SUMIF(Position!$B$3:$B$21,Trades!D804,Position!$E$3:$E$21)+SUMIF(Position!$K$3:$K$20,Trades!D804,Position!$N$3:$N$20)</f>
        <v>0</v>
      </c>
      <c r="G804" s="92" t="n">
        <f aca="false">(F804-C804)*B804</f>
        <v>-0</v>
      </c>
      <c r="H804" s="93" t="str">
        <f aca="false">D804&amp;E804</f>
        <v>buffalo </v>
      </c>
      <c r="I804" s="93" t="n">
        <f aca="false">B804*C804</f>
        <v>0</v>
      </c>
      <c r="J804" s="92" t="n">
        <f aca="false">(30-C804)*B804</f>
        <v>0</v>
      </c>
    </row>
    <row r="805" customFormat="false" ht="12.75" hidden="false" customHeight="false" outlineLevel="0" collapsed="false">
      <c r="A805" s="88" t="n">
        <v>36480</v>
      </c>
      <c r="B805" s="75"/>
      <c r="C805" s="95" t="n">
        <v>2</v>
      </c>
      <c r="D805" s="90" t="s">
        <v>103</v>
      </c>
      <c r="E805" s="75" t="s">
        <v>0</v>
      </c>
      <c r="F805" s="91" t="n">
        <f aca="false">SUMIF(Position!$B$3:$B$21,Trades!D805,Position!$E$3:$E$21)+SUMIF(Position!$K$3:$K$20,Trades!D805,Position!$N$3:$N$20)</f>
        <v>1</v>
      </c>
      <c r="G805" s="92" t="n">
        <f aca="false">(F805-C805)*B805</f>
        <v>-0</v>
      </c>
      <c r="H805" s="93" t="str">
        <f aca="false">D805&amp;E805</f>
        <v>miami </v>
      </c>
      <c r="I805" s="93" t="n">
        <f aca="false">B805*C805</f>
        <v>0</v>
      </c>
      <c r="J805" s="92" t="n">
        <f aca="false">(30-C805)*B805</f>
        <v>0</v>
      </c>
    </row>
    <row r="806" customFormat="false" ht="12.75" hidden="false" customHeight="false" outlineLevel="0" collapsed="false">
      <c r="A806" s="88" t="n">
        <v>36480</v>
      </c>
      <c r="B806" s="75"/>
      <c r="C806" s="95" t="n">
        <v>2</v>
      </c>
      <c r="D806" s="90" t="s">
        <v>88</v>
      </c>
      <c r="E806" s="75" t="s">
        <v>0</v>
      </c>
      <c r="F806" s="91" t="n">
        <f aca="false">SUMIF(Position!$B$3:$B$21,Trades!D806,Position!$E$3:$E$21)+SUMIF(Position!$K$3:$K$20,Trades!D806,Position!$N$3:$N$20)</f>
        <v>2.75</v>
      </c>
      <c r="G806" s="92" t="n">
        <f aca="false">(F806-C806)*B806</f>
        <v>0</v>
      </c>
      <c r="H806" s="93" t="str">
        <f aca="false">D806&amp;E806</f>
        <v>indianapolis </v>
      </c>
      <c r="I806" s="93" t="n">
        <f aca="false">B806*C806</f>
        <v>0</v>
      </c>
      <c r="J806" s="92" t="n">
        <f aca="false">(30-C806)*B806</f>
        <v>0</v>
      </c>
    </row>
    <row r="807" customFormat="false" ht="12.75" hidden="false" customHeight="false" outlineLevel="0" collapsed="false">
      <c r="A807" s="88" t="n">
        <v>36480</v>
      </c>
      <c r="B807" s="75"/>
      <c r="C807" s="95" t="n">
        <v>0.9</v>
      </c>
      <c r="D807" s="90" t="s">
        <v>112</v>
      </c>
      <c r="E807" s="75" t="s">
        <v>0</v>
      </c>
      <c r="F807" s="91" t="n">
        <f aca="false">SUMIF(Position!$B$3:$B$21,Trades!D807,Position!$E$3:$E$21)+SUMIF(Position!$K$3:$K$20,Trades!D807,Position!$N$3:$N$20)</f>
        <v>0.125</v>
      </c>
      <c r="G807" s="92" t="n">
        <f aca="false">(F807-C807)*B807</f>
        <v>-0</v>
      </c>
      <c r="H807" s="93" t="str">
        <f aca="false">D807&amp;E807</f>
        <v>washington </v>
      </c>
      <c r="I807" s="93" t="n">
        <f aca="false">B807*C807</f>
        <v>0</v>
      </c>
      <c r="J807" s="92" t="n">
        <f aca="false">(30-C807)*B807</f>
        <v>0</v>
      </c>
    </row>
    <row r="808" customFormat="false" ht="12.75" hidden="false" customHeight="false" outlineLevel="0" collapsed="false">
      <c r="A808" s="88" t="n">
        <v>36480</v>
      </c>
      <c r="B808" s="75"/>
      <c r="C808" s="95" t="n">
        <v>2.15</v>
      </c>
      <c r="D808" s="90" t="s">
        <v>82</v>
      </c>
      <c r="E808" s="75" t="s">
        <v>0</v>
      </c>
      <c r="F808" s="91" t="n">
        <f aca="false">SUMIF(Position!$B$3:$B$21,Trades!D808,Position!$E$3:$E$21)+SUMIF(Position!$K$3:$K$20,Trades!D808,Position!$N$3:$N$20)</f>
        <v>1.625</v>
      </c>
      <c r="G808" s="92" t="n">
        <f aca="false">(F808-C808)*B808</f>
        <v>-0</v>
      </c>
      <c r="H808" s="93" t="str">
        <f aca="false">D808&amp;E808</f>
        <v>tennessee </v>
      </c>
      <c r="I808" s="93" t="n">
        <f aca="false">B808*C808</f>
        <v>0</v>
      </c>
      <c r="J808" s="92" t="n">
        <f aca="false">(30-C808)*B808</f>
        <v>0</v>
      </c>
    </row>
    <row r="809" customFormat="false" ht="12.75" hidden="false" customHeight="false" outlineLevel="0" collapsed="false">
      <c r="A809" s="88" t="n">
        <v>36480</v>
      </c>
      <c r="B809" s="75"/>
      <c r="C809" s="95" t="n">
        <v>0.6</v>
      </c>
      <c r="D809" s="90" t="s">
        <v>111</v>
      </c>
      <c r="E809" s="75" t="s">
        <v>0</v>
      </c>
      <c r="F809" s="91" t="n">
        <f aca="false">SUMIF(Position!$B$3:$B$21,Trades!D809,Position!$E$3:$E$21)+SUMIF(Position!$K$3:$K$20,Trades!D809,Position!$N$3:$N$20)</f>
        <v>0</v>
      </c>
      <c r="G809" s="92" t="n">
        <f aca="false">(F809-C809)*B809</f>
        <v>-0</v>
      </c>
      <c r="H809" s="93" t="str">
        <f aca="false">D809&amp;E809</f>
        <v>pats </v>
      </c>
      <c r="I809" s="93" t="n">
        <f aca="false">B809*C809</f>
        <v>0</v>
      </c>
      <c r="J809" s="92" t="n">
        <f aca="false">(30-C809)*B809</f>
        <v>0</v>
      </c>
    </row>
    <row r="810" customFormat="false" ht="12.75" hidden="false" customHeight="false" outlineLevel="0" collapsed="false">
      <c r="A810" s="88" t="n">
        <v>36480</v>
      </c>
      <c r="B810" s="75"/>
      <c r="C810" s="95" t="n">
        <v>2.25</v>
      </c>
      <c r="D810" s="90" t="s">
        <v>82</v>
      </c>
      <c r="E810" s="75" t="s">
        <v>0</v>
      </c>
      <c r="F810" s="91" t="n">
        <f aca="false">SUMIF(Position!$B$3:$B$21,Trades!D810,Position!$E$3:$E$21)+SUMIF(Position!$K$3:$K$20,Trades!D810,Position!$N$3:$N$20)</f>
        <v>1.625</v>
      </c>
      <c r="G810" s="92" t="n">
        <f aca="false">(F810-C810)*B810</f>
        <v>-0</v>
      </c>
      <c r="H810" s="93" t="str">
        <f aca="false">D810&amp;E810</f>
        <v>tennessee </v>
      </c>
      <c r="I810" s="93" t="n">
        <f aca="false">B810*C810</f>
        <v>0</v>
      </c>
      <c r="J810" s="92" t="n">
        <f aca="false">(30-C810)*B810</f>
        <v>0</v>
      </c>
    </row>
    <row r="811" customFormat="false" ht="12.75" hidden="false" customHeight="false" outlineLevel="0" collapsed="false">
      <c r="A811" s="88" t="n">
        <v>36480</v>
      </c>
      <c r="B811" s="75"/>
      <c r="C811" s="95" t="n">
        <v>0.5</v>
      </c>
      <c r="D811" s="90" t="s">
        <v>111</v>
      </c>
      <c r="E811" s="75" t="s">
        <v>0</v>
      </c>
      <c r="F811" s="91" t="n">
        <f aca="false">SUMIF(Position!$B$3:$B$21,Trades!D811,Position!$E$3:$E$21)+SUMIF(Position!$K$3:$K$20,Trades!D811,Position!$N$3:$N$20)</f>
        <v>0</v>
      </c>
      <c r="G811" s="92" t="n">
        <f aca="false">(F811-C811)*B811</f>
        <v>-0</v>
      </c>
      <c r="H811" s="93" t="str">
        <f aca="false">D811&amp;E811</f>
        <v>pats </v>
      </c>
      <c r="I811" s="93" t="n">
        <f aca="false">B811*C811</f>
        <v>0</v>
      </c>
      <c r="J811" s="92" t="n">
        <f aca="false">(30-C811)*B811</f>
        <v>0</v>
      </c>
    </row>
    <row r="812" customFormat="false" ht="12.75" hidden="false" customHeight="false" outlineLevel="0" collapsed="false">
      <c r="A812" s="88" t="n">
        <v>36480</v>
      </c>
      <c r="B812" s="75"/>
      <c r="C812" s="95" t="n">
        <v>1.75</v>
      </c>
      <c r="D812" s="90" t="s">
        <v>77</v>
      </c>
      <c r="E812" s="75" t="s">
        <v>0</v>
      </c>
      <c r="F812" s="91" t="n">
        <f aca="false">SUMIF(Position!$B$3:$B$21,Trades!D812,Position!$E$3:$E$21)+SUMIF(Position!$K$3:$K$20,Trades!D812,Position!$N$3:$N$20)</f>
        <v>0</v>
      </c>
      <c r="G812" s="92" t="n">
        <f aca="false">(F812-C812)*B812</f>
        <v>-0</v>
      </c>
      <c r="H812" s="93" t="str">
        <f aca="false">D812&amp;E812</f>
        <v>seattle </v>
      </c>
      <c r="I812" s="93" t="n">
        <f aca="false">B812*C812</f>
        <v>0</v>
      </c>
      <c r="J812" s="92" t="n">
        <f aca="false">(30-C812)*B812</f>
        <v>0</v>
      </c>
    </row>
    <row r="813" customFormat="false" ht="12.75" hidden="false" customHeight="false" outlineLevel="0" collapsed="false">
      <c r="A813" s="88" t="n">
        <v>36481</v>
      </c>
      <c r="B813" s="75"/>
      <c r="C813" s="95" t="n">
        <v>0.75</v>
      </c>
      <c r="D813" s="90" t="s">
        <v>109</v>
      </c>
      <c r="E813" s="75" t="s">
        <v>0</v>
      </c>
      <c r="F813" s="91" t="n">
        <f aca="false">SUMIF(Position!$B$3:$B$21,Trades!D813,Position!$E$3:$E$21)+SUMIF(Position!$K$3:$K$20,Trades!D813,Position!$N$3:$N$20)</f>
        <v>1.125</v>
      </c>
      <c r="G813" s="92" t="n">
        <f aca="false">(F813-C813)*B813</f>
        <v>0</v>
      </c>
      <c r="H813" s="93" t="str">
        <f aca="false">D813&amp;E813</f>
        <v>packers </v>
      </c>
      <c r="I813" s="93" t="n">
        <f aca="false">B813*C813</f>
        <v>0</v>
      </c>
      <c r="J813" s="92" t="n">
        <f aca="false">(30-C813)*B813</f>
        <v>0</v>
      </c>
    </row>
    <row r="814" customFormat="false" ht="12.75" hidden="false" customHeight="false" outlineLevel="0" collapsed="false">
      <c r="A814" s="88" t="n">
        <v>36481</v>
      </c>
      <c r="B814" s="75"/>
      <c r="C814" s="95" t="n">
        <v>0.75</v>
      </c>
      <c r="D814" s="90" t="s">
        <v>75</v>
      </c>
      <c r="E814" s="75" t="s">
        <v>0</v>
      </c>
      <c r="F814" s="91" t="n">
        <f aca="false">SUMIF(Position!$B$3:$B$21,Trades!D814,Position!$E$3:$E$21)+SUMIF(Position!$K$3:$K$20,Trades!D814,Position!$N$3:$N$20)</f>
        <v>3.25</v>
      </c>
      <c r="G814" s="92" t="n">
        <f aca="false">(F814-C814)*B814</f>
        <v>0</v>
      </c>
      <c r="H814" s="93" t="str">
        <f aca="false">D814&amp;E814</f>
        <v>bucks </v>
      </c>
      <c r="I814" s="93" t="n">
        <f aca="false">B814*C814</f>
        <v>0</v>
      </c>
      <c r="J814" s="92" t="n">
        <f aca="false">(30-C814)*B814</f>
        <v>0</v>
      </c>
    </row>
    <row r="815" customFormat="false" ht="12.75" hidden="false" customHeight="false" outlineLevel="0" collapsed="false">
      <c r="A815" s="88" t="n">
        <v>36481</v>
      </c>
      <c r="B815" s="75"/>
      <c r="C815" s="95" t="n">
        <v>2</v>
      </c>
      <c r="D815" s="90" t="s">
        <v>106</v>
      </c>
      <c r="E815" s="75" t="s">
        <v>0</v>
      </c>
      <c r="F815" s="91" t="n">
        <f aca="false">SUMIF(Position!$B$3:$B$21,Trades!D815,Position!$E$3:$E$21)+SUMIF(Position!$K$3:$K$20,Trades!D815,Position!$N$3:$N$20)</f>
        <v>0</v>
      </c>
      <c r="G815" s="92" t="n">
        <f aca="false">(F815-C815)*B815</f>
        <v>-0</v>
      </c>
      <c r="H815" s="93" t="str">
        <f aca="false">D815&amp;E815</f>
        <v>buffalo </v>
      </c>
      <c r="I815" s="93" t="n">
        <f aca="false">B815*C815</f>
        <v>0</v>
      </c>
      <c r="J815" s="92" t="n">
        <f aca="false">(30-C815)*B815</f>
        <v>0</v>
      </c>
    </row>
    <row r="816" customFormat="false" ht="12.75" hidden="false" customHeight="false" outlineLevel="0" collapsed="false">
      <c r="A816" s="88" t="n">
        <v>36481</v>
      </c>
      <c r="B816" s="75"/>
      <c r="C816" s="95" t="n">
        <v>1.75</v>
      </c>
      <c r="D816" s="90" t="s">
        <v>82</v>
      </c>
      <c r="E816" s="75" t="s">
        <v>0</v>
      </c>
      <c r="F816" s="91" t="n">
        <f aca="false">SUMIF(Position!$B$3:$B$21,Trades!D816,Position!$E$3:$E$21)+SUMIF(Position!$K$3:$K$20,Trades!D816,Position!$N$3:$N$20)</f>
        <v>1.625</v>
      </c>
      <c r="G816" s="92" t="n">
        <f aca="false">(F816-C816)*B816</f>
        <v>-0</v>
      </c>
      <c r="H816" s="93" t="str">
        <f aca="false">D816&amp;E816</f>
        <v>tennessee </v>
      </c>
      <c r="I816" s="93" t="n">
        <f aca="false">B816*C816</f>
        <v>0</v>
      </c>
      <c r="J816" s="92" t="n">
        <f aca="false">(30-C816)*B816</f>
        <v>0</v>
      </c>
    </row>
    <row r="817" customFormat="false" ht="12.75" hidden="false" customHeight="false" outlineLevel="0" collapsed="false">
      <c r="A817" s="88" t="n">
        <v>36481</v>
      </c>
      <c r="B817" s="75"/>
      <c r="C817" s="95" t="n">
        <v>0.9</v>
      </c>
      <c r="D817" s="90" t="s">
        <v>86</v>
      </c>
      <c r="E817" s="75" t="s">
        <v>0</v>
      </c>
      <c r="F817" s="91" t="n">
        <f aca="false">SUMIF(Position!$B$3:$B$21,Trades!D817,Position!$E$3:$E$21)+SUMIF(Position!$K$3:$K$20,Trades!D817,Position!$N$3:$N$20)</f>
        <v>0</v>
      </c>
      <c r="G817" s="92" t="n">
        <f aca="false">(F817-C817)*B817</f>
        <v>-0</v>
      </c>
      <c r="H817" s="93" t="str">
        <f aca="false">D817&amp;E817</f>
        <v>detroit </v>
      </c>
      <c r="I817" s="93" t="n">
        <f aca="false">B817*C817</f>
        <v>0</v>
      </c>
      <c r="J817" s="92" t="n">
        <f aca="false">(30-C817)*B817</f>
        <v>0</v>
      </c>
    </row>
    <row r="818" customFormat="false" ht="12.75" hidden="false" customHeight="false" outlineLevel="0" collapsed="false">
      <c r="A818" s="88" t="n">
        <v>36481</v>
      </c>
      <c r="B818" s="75"/>
      <c r="C818" s="95" t="n">
        <v>1.75</v>
      </c>
      <c r="D818" s="90" t="s">
        <v>106</v>
      </c>
      <c r="E818" s="75" t="s">
        <v>0</v>
      </c>
      <c r="F818" s="91" t="n">
        <f aca="false">SUMIF(Position!$B$3:$B$21,Trades!D818,Position!$E$3:$E$21)+SUMIF(Position!$K$3:$K$20,Trades!D818,Position!$N$3:$N$20)</f>
        <v>0</v>
      </c>
      <c r="G818" s="92" t="n">
        <f aca="false">(F818-C818)*B818</f>
        <v>-0</v>
      </c>
      <c r="H818" s="93" t="str">
        <f aca="false">D818&amp;E818</f>
        <v>buffalo </v>
      </c>
      <c r="I818" s="93" t="n">
        <f aca="false">B818*C818</f>
        <v>0</v>
      </c>
      <c r="J818" s="92" t="n">
        <f aca="false">(30-C818)*B818</f>
        <v>0</v>
      </c>
    </row>
    <row r="819" customFormat="false" ht="12.75" hidden="false" customHeight="false" outlineLevel="0" collapsed="false">
      <c r="A819" s="88" t="n">
        <v>36481</v>
      </c>
      <c r="B819" s="75"/>
      <c r="C819" s="95" t="n">
        <v>1.75</v>
      </c>
      <c r="D819" s="90" t="s">
        <v>88</v>
      </c>
      <c r="E819" s="75" t="s">
        <v>0</v>
      </c>
      <c r="F819" s="91" t="n">
        <f aca="false">SUMIF(Position!$B$3:$B$21,Trades!D819,Position!$E$3:$E$21)+SUMIF(Position!$K$3:$K$20,Trades!D819,Position!$N$3:$N$20)</f>
        <v>2.75</v>
      </c>
      <c r="G819" s="92" t="n">
        <f aca="false">(F819-C819)*B819</f>
        <v>0</v>
      </c>
      <c r="H819" s="93" t="str">
        <f aca="false">D819&amp;E819</f>
        <v>indianapolis </v>
      </c>
      <c r="I819" s="93" t="n">
        <f aca="false">B819*C819</f>
        <v>0</v>
      </c>
      <c r="J819" s="92" t="n">
        <f aca="false">(30-C819)*B819</f>
        <v>0</v>
      </c>
    </row>
    <row r="820" customFormat="false" ht="12.75" hidden="false" customHeight="false" outlineLevel="0" collapsed="false">
      <c r="A820" s="88" t="n">
        <v>36481</v>
      </c>
      <c r="B820" s="75"/>
      <c r="C820" s="95" t="n">
        <v>3.65</v>
      </c>
      <c r="D820" s="90" t="s">
        <v>80</v>
      </c>
      <c r="E820" s="75" t="s">
        <v>0</v>
      </c>
      <c r="F820" s="91" t="n">
        <f aca="false">SUMIF(Position!$B$3:$B$21,Trades!D820,Position!$E$3:$E$21)+SUMIF(Position!$K$3:$K$20,Trades!D820,Position!$N$3:$N$20)</f>
        <v>0.7</v>
      </c>
      <c r="G820" s="92" t="n">
        <f aca="false">(F820-C820)*B820</f>
        <v>-0</v>
      </c>
      <c r="H820" s="93" t="str">
        <f aca="false">D820&amp;E820</f>
        <v>minnesota </v>
      </c>
      <c r="I820" s="93" t="n">
        <f aca="false">B820*C820</f>
        <v>0</v>
      </c>
      <c r="J820" s="92" t="n">
        <f aca="false">(30-C820)*B820</f>
        <v>0</v>
      </c>
    </row>
    <row r="821" customFormat="false" ht="12.75" hidden="false" customHeight="false" outlineLevel="0" collapsed="false">
      <c r="A821" s="88" t="n">
        <v>36481</v>
      </c>
      <c r="B821" s="75"/>
      <c r="C821" s="95" t="n">
        <v>1.85</v>
      </c>
      <c r="D821" s="90" t="s">
        <v>82</v>
      </c>
      <c r="E821" s="75" t="s">
        <v>0</v>
      </c>
      <c r="F821" s="91" t="n">
        <f aca="false">SUMIF(Position!$B$3:$B$21,Trades!D821,Position!$E$3:$E$21)+SUMIF(Position!$K$3:$K$20,Trades!D821,Position!$N$3:$N$20)</f>
        <v>1.625</v>
      </c>
      <c r="G821" s="92" t="n">
        <f aca="false">(F821-C821)*B821</f>
        <v>-0</v>
      </c>
      <c r="H821" s="93" t="str">
        <f aca="false">D821&amp;E821</f>
        <v>tennessee </v>
      </c>
      <c r="I821" s="93" t="n">
        <f aca="false">B821*C821</f>
        <v>0</v>
      </c>
      <c r="J821" s="92" t="n">
        <f aca="false">(30-C821)*B821</f>
        <v>0</v>
      </c>
    </row>
    <row r="822" customFormat="false" ht="12.75" hidden="false" customHeight="false" outlineLevel="0" collapsed="false">
      <c r="A822" s="88" t="n">
        <v>36481</v>
      </c>
      <c r="B822" s="75"/>
      <c r="C822" s="95" t="n">
        <v>5.5</v>
      </c>
      <c r="D822" s="90" t="s">
        <v>69</v>
      </c>
      <c r="E822" s="75" t="s">
        <v>0</v>
      </c>
      <c r="F822" s="91" t="n">
        <f aca="false">SUMIF(Position!$B$3:$B$21,Trades!D822,Position!$E$3:$E$21)+SUMIF(Position!$K$3:$K$20,Trades!D822,Position!$N$3:$N$20)</f>
        <v>4.75</v>
      </c>
      <c r="G822" s="92" t="n">
        <f aca="false">(F822-C822)*B822</f>
        <v>-0</v>
      </c>
      <c r="H822" s="93" t="str">
        <f aca="false">D822&amp;E822</f>
        <v>rams </v>
      </c>
      <c r="I822" s="93" t="n">
        <f aca="false">B822*C822</f>
        <v>0</v>
      </c>
      <c r="J822" s="92" t="n">
        <f aca="false">(30-C822)*B822</f>
        <v>0</v>
      </c>
    </row>
    <row r="823" customFormat="false" ht="12.75" hidden="false" customHeight="false" outlineLevel="0" collapsed="false">
      <c r="A823" s="88" t="n">
        <v>36484</v>
      </c>
      <c r="B823" s="75"/>
      <c r="C823" s="95" t="n">
        <v>2</v>
      </c>
      <c r="D823" s="90" t="s">
        <v>103</v>
      </c>
      <c r="E823" s="75" t="s">
        <v>0</v>
      </c>
      <c r="F823" s="91" t="n">
        <f aca="false">SUMIF(Position!$B$3:$B$21,Trades!D823,Position!$E$3:$E$21)+SUMIF(Position!$K$3:$K$20,Trades!D823,Position!$N$3:$N$20)</f>
        <v>1</v>
      </c>
      <c r="G823" s="92" t="n">
        <f aca="false">(F823-C823)*B823</f>
        <v>-0</v>
      </c>
      <c r="H823" s="93" t="str">
        <f aca="false">D823&amp;E823</f>
        <v>miami </v>
      </c>
      <c r="I823" s="93" t="n">
        <f aca="false">B823*C823</f>
        <v>0</v>
      </c>
      <c r="J823" s="92" t="n">
        <f aca="false">(30-C823)*B823</f>
        <v>0</v>
      </c>
    </row>
    <row r="824" customFormat="false" ht="12.75" hidden="false" customHeight="false" outlineLevel="0" collapsed="false">
      <c r="A824" s="88" t="n">
        <v>36484</v>
      </c>
      <c r="B824" s="75"/>
      <c r="C824" s="95" t="n">
        <v>1.5</v>
      </c>
      <c r="D824" s="90" t="s">
        <v>82</v>
      </c>
      <c r="E824" s="75" t="s">
        <v>0</v>
      </c>
      <c r="F824" s="91" t="n">
        <f aca="false">SUMIF(Position!$B$3:$B$21,Trades!D824,Position!$E$3:$E$21)+SUMIF(Position!$K$3:$K$20,Trades!D824,Position!$N$3:$N$20)</f>
        <v>1.625</v>
      </c>
      <c r="G824" s="92" t="n">
        <f aca="false">(F824-C824)*B824</f>
        <v>0</v>
      </c>
      <c r="H824" s="93" t="str">
        <f aca="false">D824&amp;E824</f>
        <v>tennessee </v>
      </c>
      <c r="I824" s="93" t="n">
        <f aca="false">B824*C824</f>
        <v>0</v>
      </c>
      <c r="J824" s="92" t="n">
        <f aca="false">(30-C824)*B824</f>
        <v>0</v>
      </c>
    </row>
    <row r="825" customFormat="false" ht="12.75" hidden="false" customHeight="false" outlineLevel="0" collapsed="false">
      <c r="A825" s="88" t="n">
        <v>36485</v>
      </c>
      <c r="B825" s="75"/>
      <c r="C825" s="95" t="n">
        <v>0.04</v>
      </c>
      <c r="D825" s="90" t="s">
        <v>113</v>
      </c>
      <c r="E825" s="75" t="s">
        <v>0</v>
      </c>
      <c r="F825" s="91" t="n">
        <f aca="false">SUMIF(Position!$B$3:$B$21,Trades!D825,Position!$E$3:$E$21)+SUMIF(Position!$K$3:$K$20,Trades!D825,Position!$N$3:$N$20)</f>
        <v>0</v>
      </c>
      <c r="G825" s="92" t="n">
        <f aca="false">(F825-C825)*B825</f>
        <v>-0</v>
      </c>
      <c r="H825" s="93" t="str">
        <f aca="false">D825&amp;E825</f>
        <v>chicago </v>
      </c>
      <c r="I825" s="93" t="n">
        <f aca="false">B825*C825</f>
        <v>0</v>
      </c>
      <c r="J825" s="92" t="n">
        <f aca="false">(30-C825)*B825</f>
        <v>0</v>
      </c>
    </row>
    <row r="826" customFormat="false" ht="12.75" hidden="false" customHeight="false" outlineLevel="0" collapsed="false">
      <c r="A826" s="88" t="n">
        <v>36485</v>
      </c>
      <c r="B826" s="75"/>
      <c r="C826" s="95" t="n">
        <v>0.75</v>
      </c>
      <c r="D826" s="90" t="s">
        <v>108</v>
      </c>
      <c r="E826" s="75" t="s">
        <v>0</v>
      </c>
      <c r="F826" s="91" t="n">
        <f aca="false">SUMIF(Position!$B$3:$B$21,Trades!D826,Position!$E$3:$E$21)+SUMIF(Position!$K$3:$K$20,Trades!D826,Position!$N$3:$N$20)</f>
        <v>0</v>
      </c>
      <c r="G826" s="92" t="n">
        <f aca="false">(F826-C826)*B826</f>
        <v>-0</v>
      </c>
      <c r="H826" s="93" t="str">
        <f aca="false">D826&amp;E826</f>
        <v>dallas </v>
      </c>
      <c r="I826" s="93" t="n">
        <f aca="false">B826*C826</f>
        <v>0</v>
      </c>
      <c r="J826" s="92" t="n">
        <f aca="false">(30-C826)*B826</f>
        <v>0</v>
      </c>
    </row>
    <row r="827" customFormat="false" ht="12.75" hidden="false" customHeight="false" outlineLevel="0" collapsed="false">
      <c r="A827" s="88" t="n">
        <v>36485</v>
      </c>
      <c r="B827" s="75"/>
      <c r="C827" s="95" t="n">
        <v>0</v>
      </c>
      <c r="D827" s="90" t="s">
        <v>117</v>
      </c>
      <c r="E827" s="75" t="s">
        <v>0</v>
      </c>
      <c r="F827" s="91" t="n">
        <f aca="false">SUMIF(Position!$B$3:$B$21,Trades!D827,Position!$E$3:$E$21)+SUMIF(Position!$K$3:$K$20,Trades!D827,Position!$N$3:$N$20)</f>
        <v>0</v>
      </c>
      <c r="G827" s="92" t="n">
        <f aca="false">(F827-C827)*B827</f>
        <v>0</v>
      </c>
      <c r="H827" s="93" t="str">
        <f aca="false">D827&amp;E827</f>
        <v>arizona </v>
      </c>
      <c r="I827" s="93" t="n">
        <f aca="false">B827*C827</f>
        <v>0</v>
      </c>
      <c r="J827" s="92" t="n">
        <f aca="false">(30-C827)*B827</f>
        <v>0</v>
      </c>
    </row>
    <row r="828" customFormat="false" ht="12.75" hidden="false" customHeight="false" outlineLevel="0" collapsed="false">
      <c r="A828" s="88" t="n">
        <v>36485</v>
      </c>
      <c r="B828" s="75"/>
      <c r="C828" s="95" t="n">
        <v>0</v>
      </c>
      <c r="D828" s="90" t="s">
        <v>74</v>
      </c>
      <c r="E828" s="75" t="s">
        <v>0</v>
      </c>
      <c r="F828" s="91" t="n">
        <f aca="false">SUMIF(Position!$B$3:$B$21,Trades!D828,Position!$E$3:$E$21)+SUMIF(Position!$K$3:$K$20,Trades!D828,Position!$N$3:$N$20)</f>
        <v>1.125</v>
      </c>
      <c r="G828" s="92" t="n">
        <f aca="false">(F828-C828)*B828</f>
        <v>0</v>
      </c>
      <c r="H828" s="93" t="str">
        <f aca="false">D828&amp;E828</f>
        <v>philadelphia </v>
      </c>
      <c r="I828" s="93" t="n">
        <f aca="false">B828*C828</f>
        <v>0</v>
      </c>
      <c r="J828" s="92" t="n">
        <f aca="false">(30-C828)*B828</f>
        <v>0</v>
      </c>
    </row>
    <row r="829" customFormat="false" ht="12.75" hidden="false" customHeight="false" outlineLevel="0" collapsed="false">
      <c r="A829" s="88" t="n">
        <v>36485</v>
      </c>
      <c r="B829" s="75"/>
      <c r="C829" s="95" t="n">
        <v>0</v>
      </c>
      <c r="D829" s="90" t="s">
        <v>73</v>
      </c>
      <c r="E829" s="75" t="s">
        <v>0</v>
      </c>
      <c r="F829" s="91" t="n">
        <f aca="false">SUMIF(Position!$B$3:$B$21,Trades!D829,Position!$E$3:$E$21)+SUMIF(Position!$K$3:$K$20,Trades!D829,Position!$N$3:$N$20)</f>
        <v>0.5</v>
      </c>
      <c r="G829" s="92" t="n">
        <f aca="false">(F829-C829)*B829</f>
        <v>0</v>
      </c>
      <c r="H829" s="93" t="str">
        <f aca="false">D829&amp;E829</f>
        <v>giants </v>
      </c>
      <c r="I829" s="93" t="n">
        <f aca="false">B829*C829</f>
        <v>0</v>
      </c>
      <c r="J829" s="92" t="n">
        <f aca="false">(30-C829)*B829</f>
        <v>0</v>
      </c>
    </row>
    <row r="830" customFormat="false" ht="12.75" hidden="false" customHeight="false" outlineLevel="0" collapsed="false">
      <c r="A830" s="88" t="n">
        <v>36485</v>
      </c>
      <c r="B830" s="75"/>
      <c r="C830" s="95" t="n">
        <v>0.5</v>
      </c>
      <c r="D830" s="90" t="s">
        <v>108</v>
      </c>
      <c r="E830" s="75" t="s">
        <v>0</v>
      </c>
      <c r="F830" s="91" t="n">
        <f aca="false">SUMIF(Position!$B$3:$B$21,Trades!D830,Position!$E$3:$E$21)+SUMIF(Position!$K$3:$K$20,Trades!D830,Position!$N$3:$N$20)</f>
        <v>0</v>
      </c>
      <c r="G830" s="92" t="n">
        <f aca="false">(F830-C830)*B830</f>
        <v>-0</v>
      </c>
      <c r="H830" s="93" t="str">
        <f aca="false">D830&amp;E830</f>
        <v>dallas </v>
      </c>
      <c r="I830" s="93" t="n">
        <f aca="false">B830*C830</f>
        <v>0</v>
      </c>
      <c r="J830" s="92" t="n">
        <f aca="false">(30-C830)*B830</f>
        <v>0</v>
      </c>
    </row>
    <row r="831" customFormat="false" ht="12.75" hidden="false" customHeight="false" outlineLevel="0" collapsed="false">
      <c r="A831" s="88" t="n">
        <v>36485</v>
      </c>
      <c r="B831" s="75"/>
      <c r="C831" s="95" t="n">
        <v>1.25</v>
      </c>
      <c r="D831" s="90" t="s">
        <v>112</v>
      </c>
      <c r="E831" s="75" t="s">
        <v>0</v>
      </c>
      <c r="F831" s="91" t="n">
        <f aca="false">SUMIF(Position!$B$3:$B$21,Trades!D831,Position!$E$3:$E$21)+SUMIF(Position!$K$3:$K$20,Trades!D831,Position!$N$3:$N$20)</f>
        <v>0.125</v>
      </c>
      <c r="G831" s="92" t="n">
        <f aca="false">(F831-C831)*B831</f>
        <v>-0</v>
      </c>
      <c r="H831" s="93" t="str">
        <f aca="false">D831&amp;E831</f>
        <v>washington </v>
      </c>
      <c r="I831" s="93" t="n">
        <f aca="false">B831*C831</f>
        <v>0</v>
      </c>
      <c r="J831" s="92" t="n">
        <f aca="false">(30-C831)*B831</f>
        <v>0</v>
      </c>
    </row>
    <row r="832" customFormat="false" ht="12.75" hidden="false" customHeight="false" outlineLevel="0" collapsed="false">
      <c r="A832" s="88" t="n">
        <v>36485</v>
      </c>
      <c r="B832" s="75"/>
      <c r="C832" s="95" t="n">
        <v>0</v>
      </c>
      <c r="D832" s="90" t="s">
        <v>74</v>
      </c>
      <c r="E832" s="75" t="s">
        <v>0</v>
      </c>
      <c r="F832" s="91" t="n">
        <f aca="false">SUMIF(Position!$B$3:$B$21,Trades!D832,Position!$E$3:$E$21)+SUMIF(Position!$K$3:$K$20,Trades!D832,Position!$N$3:$N$20)</f>
        <v>1.125</v>
      </c>
      <c r="G832" s="92" t="n">
        <f aca="false">(F832-C832)*B832</f>
        <v>0</v>
      </c>
      <c r="H832" s="93" t="str">
        <f aca="false">D832&amp;E832</f>
        <v>philadelphia </v>
      </c>
      <c r="I832" s="93" t="n">
        <f aca="false">B832*C832</f>
        <v>0</v>
      </c>
      <c r="J832" s="92" t="n">
        <f aca="false">(30-C832)*B832</f>
        <v>0</v>
      </c>
    </row>
    <row r="833" customFormat="false" ht="12.75" hidden="false" customHeight="false" outlineLevel="0" collapsed="false">
      <c r="A833" s="88" t="n">
        <v>36485</v>
      </c>
      <c r="B833" s="75"/>
      <c r="C833" s="95" t="n">
        <v>0</v>
      </c>
      <c r="D833" s="90" t="s">
        <v>117</v>
      </c>
      <c r="E833" s="75" t="s">
        <v>0</v>
      </c>
      <c r="F833" s="91" t="n">
        <f aca="false">SUMIF(Position!$B$3:$B$21,Trades!D833,Position!$E$3:$E$21)+SUMIF(Position!$K$3:$K$20,Trades!D833,Position!$N$3:$N$20)</f>
        <v>0</v>
      </c>
      <c r="G833" s="92" t="n">
        <f aca="false">(F833-C833)*B833</f>
        <v>0</v>
      </c>
      <c r="H833" s="93" t="str">
        <f aca="false">D833&amp;E833</f>
        <v>arizona </v>
      </c>
      <c r="I833" s="93" t="n">
        <f aca="false">B833*C833</f>
        <v>0</v>
      </c>
      <c r="J833" s="92" t="n">
        <f aca="false">(30-C833)*B833</f>
        <v>0</v>
      </c>
    </row>
    <row r="834" customFormat="false" ht="12.75" hidden="false" customHeight="false" outlineLevel="0" collapsed="false">
      <c r="A834" s="88" t="n">
        <v>36485</v>
      </c>
      <c r="B834" s="75"/>
      <c r="C834" s="95" t="n">
        <v>0</v>
      </c>
      <c r="D834" s="90" t="s">
        <v>73</v>
      </c>
      <c r="E834" s="75" t="s">
        <v>0</v>
      </c>
      <c r="F834" s="91" t="n">
        <f aca="false">SUMIF(Position!$B$3:$B$21,Trades!D834,Position!$E$3:$E$21)+SUMIF(Position!$K$3:$K$20,Trades!D834,Position!$N$3:$N$20)</f>
        <v>0.5</v>
      </c>
      <c r="G834" s="92" t="n">
        <f aca="false">(F834-C834)*B834</f>
        <v>0</v>
      </c>
      <c r="H834" s="93" t="str">
        <f aca="false">D834&amp;E834</f>
        <v>giants </v>
      </c>
      <c r="I834" s="93" t="n">
        <f aca="false">B834*C834</f>
        <v>0</v>
      </c>
      <c r="J834" s="92" t="n">
        <f aca="false">(30-C834)*B834</f>
        <v>0</v>
      </c>
    </row>
    <row r="835" customFormat="false" ht="12.75" hidden="false" customHeight="false" outlineLevel="0" collapsed="false">
      <c r="A835" s="88" t="n">
        <v>36485</v>
      </c>
      <c r="B835" s="75"/>
      <c r="C835" s="95" t="n">
        <v>0.6</v>
      </c>
      <c r="D835" s="90" t="s">
        <v>108</v>
      </c>
      <c r="E835" s="75" t="s">
        <v>0</v>
      </c>
      <c r="F835" s="91" t="n">
        <f aca="false">SUMIF(Position!$B$3:$B$21,Trades!D835,Position!$E$3:$E$21)+SUMIF(Position!$K$3:$K$20,Trades!D835,Position!$N$3:$N$20)</f>
        <v>0</v>
      </c>
      <c r="G835" s="92" t="n">
        <f aca="false">(F835-C835)*B835</f>
        <v>-0</v>
      </c>
      <c r="H835" s="93" t="str">
        <f aca="false">D835&amp;E835</f>
        <v>dallas </v>
      </c>
      <c r="I835" s="93" t="n">
        <f aca="false">B835*C835</f>
        <v>0</v>
      </c>
      <c r="J835" s="92" t="n">
        <f aca="false">(30-C835)*B835</f>
        <v>0</v>
      </c>
    </row>
    <row r="836" customFormat="false" ht="12.75" hidden="false" customHeight="false" outlineLevel="0" collapsed="false">
      <c r="A836" s="88" t="n">
        <v>36485</v>
      </c>
      <c r="B836" s="75"/>
      <c r="C836" s="95" t="n">
        <v>1</v>
      </c>
      <c r="D836" s="90" t="s">
        <v>112</v>
      </c>
      <c r="E836" s="75" t="s">
        <v>0</v>
      </c>
      <c r="F836" s="91" t="n">
        <f aca="false">SUMIF(Position!$B$3:$B$21,Trades!D836,Position!$E$3:$E$21)+SUMIF(Position!$K$3:$K$20,Trades!D836,Position!$N$3:$N$20)</f>
        <v>0.125</v>
      </c>
      <c r="G836" s="92" t="n">
        <f aca="false">(F836-C836)*B836</f>
        <v>-0</v>
      </c>
      <c r="H836" s="93" t="str">
        <f aca="false">D836&amp;E836</f>
        <v>washington </v>
      </c>
      <c r="I836" s="93" t="n">
        <f aca="false">B836*C836</f>
        <v>0</v>
      </c>
      <c r="J836" s="92" t="n">
        <f aca="false">(30-C836)*B836</f>
        <v>0</v>
      </c>
    </row>
    <row r="837" customFormat="false" ht="12.75" hidden="false" customHeight="false" outlineLevel="0" collapsed="false">
      <c r="A837" s="88" t="n">
        <v>36485</v>
      </c>
      <c r="B837" s="75"/>
      <c r="C837" s="95" t="n">
        <v>0</v>
      </c>
      <c r="D837" s="90" t="s">
        <v>74</v>
      </c>
      <c r="E837" s="75" t="s">
        <v>0</v>
      </c>
      <c r="F837" s="91" t="n">
        <f aca="false">SUMIF(Position!$B$3:$B$21,Trades!D837,Position!$E$3:$E$21)+SUMIF(Position!$K$3:$K$20,Trades!D837,Position!$N$3:$N$20)</f>
        <v>1.125</v>
      </c>
      <c r="G837" s="92" t="n">
        <f aca="false">(F837-C837)*B837</f>
        <v>0</v>
      </c>
      <c r="H837" s="93" t="str">
        <f aca="false">D837&amp;E837</f>
        <v>philadelphia </v>
      </c>
      <c r="I837" s="93" t="n">
        <f aca="false">B837*C837</f>
        <v>0</v>
      </c>
      <c r="J837" s="92" t="n">
        <f aca="false">(30-C837)*B837</f>
        <v>0</v>
      </c>
    </row>
    <row r="838" customFormat="false" ht="12.75" hidden="false" customHeight="false" outlineLevel="0" collapsed="false">
      <c r="A838" s="88" t="n">
        <v>36485</v>
      </c>
      <c r="B838" s="75"/>
      <c r="C838" s="95" t="n">
        <v>0</v>
      </c>
      <c r="D838" s="90" t="s">
        <v>73</v>
      </c>
      <c r="E838" s="75" t="s">
        <v>0</v>
      </c>
      <c r="F838" s="91" t="n">
        <f aca="false">SUMIF(Position!$B$3:$B$21,Trades!D838,Position!$E$3:$E$21)+SUMIF(Position!$K$3:$K$20,Trades!D838,Position!$N$3:$N$20)</f>
        <v>0.5</v>
      </c>
      <c r="G838" s="92" t="n">
        <f aca="false">(F838-C838)*B838</f>
        <v>0</v>
      </c>
      <c r="H838" s="93" t="str">
        <f aca="false">D838&amp;E838</f>
        <v>giants </v>
      </c>
      <c r="I838" s="93" t="n">
        <f aca="false">B838*C838</f>
        <v>0</v>
      </c>
      <c r="J838" s="92" t="n">
        <f aca="false">(30-C838)*B838</f>
        <v>0</v>
      </c>
    </row>
    <row r="839" customFormat="false" ht="12.75" hidden="false" customHeight="false" outlineLevel="0" collapsed="false">
      <c r="A839" s="88" t="n">
        <v>36485</v>
      </c>
      <c r="B839" s="75"/>
      <c r="C839" s="95" t="n">
        <v>0</v>
      </c>
      <c r="D839" s="90" t="s">
        <v>117</v>
      </c>
      <c r="E839" s="75" t="s">
        <v>0</v>
      </c>
      <c r="F839" s="91" t="n">
        <f aca="false">SUMIF(Position!$B$3:$B$21,Trades!D839,Position!$E$3:$E$21)+SUMIF(Position!$K$3:$K$20,Trades!D839,Position!$N$3:$N$20)</f>
        <v>0</v>
      </c>
      <c r="G839" s="92" t="n">
        <f aca="false">(F839-C839)*B839</f>
        <v>0</v>
      </c>
      <c r="H839" s="93" t="str">
        <f aca="false">D839&amp;E839</f>
        <v>arizona </v>
      </c>
      <c r="I839" s="93" t="n">
        <f aca="false">B839*C839</f>
        <v>0</v>
      </c>
      <c r="J839" s="92" t="n">
        <f aca="false">(30-C839)*B839</f>
        <v>0</v>
      </c>
    </row>
    <row r="840" customFormat="false" ht="12.75" hidden="false" customHeight="false" outlineLevel="0" collapsed="false">
      <c r="A840" s="88" t="n">
        <v>36485</v>
      </c>
      <c r="B840" s="75"/>
      <c r="C840" s="95" t="n">
        <v>1.2</v>
      </c>
      <c r="D840" s="90" t="s">
        <v>112</v>
      </c>
      <c r="E840" s="75" t="s">
        <v>0</v>
      </c>
      <c r="F840" s="91" t="n">
        <f aca="false">SUMIF(Position!$B$3:$B$21,Trades!D840,Position!$E$3:$E$21)+SUMIF(Position!$K$3:$K$20,Trades!D840,Position!$N$3:$N$20)</f>
        <v>0.125</v>
      </c>
      <c r="G840" s="92" t="n">
        <f aca="false">(F840-C840)*B840</f>
        <v>-0</v>
      </c>
      <c r="H840" s="93" t="str">
        <f aca="false">D840&amp;E840</f>
        <v>washington </v>
      </c>
      <c r="I840" s="93" t="n">
        <f aca="false">B840*C840</f>
        <v>0</v>
      </c>
      <c r="J840" s="92" t="n">
        <f aca="false">(30-C840)*B840</f>
        <v>0</v>
      </c>
    </row>
    <row r="841" customFormat="false" ht="12.75" hidden="false" customHeight="false" outlineLevel="0" collapsed="false">
      <c r="A841" s="88" t="n">
        <v>36485</v>
      </c>
      <c r="B841" s="75"/>
      <c r="C841" s="95" t="n">
        <v>0.4</v>
      </c>
      <c r="D841" s="90" t="s">
        <v>108</v>
      </c>
      <c r="E841" s="75" t="s">
        <v>0</v>
      </c>
      <c r="F841" s="91" t="n">
        <f aca="false">SUMIF(Position!$B$3:$B$21,Trades!D841,Position!$E$3:$E$21)+SUMIF(Position!$K$3:$K$20,Trades!D841,Position!$N$3:$N$20)</f>
        <v>0</v>
      </c>
      <c r="G841" s="92" t="n">
        <f aca="false">(F841-C841)*B841</f>
        <v>-0</v>
      </c>
      <c r="H841" s="93" t="str">
        <f aca="false">D841&amp;E841</f>
        <v>dallas </v>
      </c>
      <c r="I841" s="93" t="n">
        <f aca="false">B841*C841</f>
        <v>0</v>
      </c>
      <c r="J841" s="92" t="n">
        <f aca="false">(30-C841)*B841</f>
        <v>0</v>
      </c>
    </row>
    <row r="842" customFormat="false" ht="12.75" hidden="false" customHeight="false" outlineLevel="0" collapsed="false">
      <c r="A842" s="88" t="n">
        <v>36486</v>
      </c>
      <c r="B842" s="75"/>
      <c r="C842" s="95" t="n">
        <v>2.9</v>
      </c>
      <c r="D842" s="90" t="s">
        <v>88</v>
      </c>
      <c r="E842" s="75" t="s">
        <v>0</v>
      </c>
      <c r="F842" s="91" t="n">
        <f aca="false">SUMIF(Position!$B$3:$B$21,Trades!D842,Position!$E$3:$E$21)+SUMIF(Position!$K$3:$K$20,Trades!D842,Position!$N$3:$N$20)</f>
        <v>2.75</v>
      </c>
      <c r="G842" s="92" t="n">
        <f aca="false">(F842-C842)*B842</f>
        <v>-0</v>
      </c>
      <c r="H842" s="93" t="str">
        <f aca="false">D842&amp;E842</f>
        <v>indianapolis </v>
      </c>
      <c r="I842" s="93" t="n">
        <f aca="false">B842*C842</f>
        <v>0</v>
      </c>
      <c r="J842" s="92" t="n">
        <f aca="false">(30-C842)*B842</f>
        <v>0</v>
      </c>
    </row>
    <row r="843" customFormat="false" ht="12.75" hidden="false" customHeight="false" outlineLevel="0" collapsed="false">
      <c r="A843" s="88" t="n">
        <v>36486</v>
      </c>
      <c r="B843" s="75"/>
      <c r="C843" s="95" t="n">
        <v>2</v>
      </c>
      <c r="D843" s="90" t="s">
        <v>103</v>
      </c>
      <c r="E843" s="75" t="s">
        <v>0</v>
      </c>
      <c r="F843" s="91" t="n">
        <f aca="false">SUMIF(Position!$B$3:$B$21,Trades!D843,Position!$E$3:$E$21)+SUMIF(Position!$K$3:$K$20,Trades!D843,Position!$N$3:$N$20)</f>
        <v>1</v>
      </c>
      <c r="G843" s="92" t="n">
        <f aca="false">(F843-C843)*B843</f>
        <v>-0</v>
      </c>
      <c r="H843" s="93" t="str">
        <f aca="false">D843&amp;E843</f>
        <v>miami </v>
      </c>
      <c r="I843" s="93" t="n">
        <f aca="false">B843*C843</f>
        <v>0</v>
      </c>
      <c r="J843" s="92" t="n">
        <f aca="false">(30-C843)*B843</f>
        <v>0</v>
      </c>
    </row>
    <row r="844" customFormat="false" ht="12.75" hidden="false" customHeight="false" outlineLevel="0" collapsed="false">
      <c r="A844" s="88" t="n">
        <v>36486</v>
      </c>
      <c r="B844" s="75"/>
      <c r="C844" s="95" t="n">
        <v>2</v>
      </c>
      <c r="D844" s="90" t="s">
        <v>88</v>
      </c>
      <c r="E844" s="75" t="s">
        <v>0</v>
      </c>
      <c r="F844" s="91" t="n">
        <f aca="false">SUMIF(Position!$B$3:$B$21,Trades!D844,Position!$E$3:$E$21)+SUMIF(Position!$K$3:$K$20,Trades!D844,Position!$N$3:$N$20)</f>
        <v>2.75</v>
      </c>
      <c r="G844" s="92" t="n">
        <f aca="false">(F844-C844)*B844</f>
        <v>0</v>
      </c>
      <c r="H844" s="93" t="str">
        <f aca="false">D844&amp;E844</f>
        <v>indianapolis </v>
      </c>
      <c r="I844" s="93" t="n">
        <f aca="false">B844*C844</f>
        <v>0</v>
      </c>
      <c r="J844" s="92" t="n">
        <f aca="false">(30-C844)*B844</f>
        <v>0</v>
      </c>
    </row>
    <row r="845" customFormat="false" ht="12.75" hidden="false" customHeight="false" outlineLevel="0" collapsed="false">
      <c r="A845" s="88" t="n">
        <v>36486</v>
      </c>
      <c r="B845" s="75"/>
      <c r="C845" s="95" t="n">
        <v>0</v>
      </c>
      <c r="D845" s="90" t="s">
        <v>74</v>
      </c>
      <c r="E845" s="75" t="s">
        <v>0</v>
      </c>
      <c r="F845" s="91" t="n">
        <f aca="false">SUMIF(Position!$B$3:$B$21,Trades!D845,Position!$E$3:$E$21)+SUMIF(Position!$K$3:$K$20,Trades!D845,Position!$N$3:$N$20)</f>
        <v>1.125</v>
      </c>
      <c r="G845" s="92" t="n">
        <f aca="false">(F845-C845)*B845</f>
        <v>0</v>
      </c>
      <c r="H845" s="93" t="str">
        <f aca="false">D845&amp;E845</f>
        <v>philadelphia </v>
      </c>
      <c r="I845" s="93" t="n">
        <f aca="false">B845*C845</f>
        <v>0</v>
      </c>
      <c r="J845" s="92" t="n">
        <f aca="false">(30-C845)*B845</f>
        <v>0</v>
      </c>
    </row>
    <row r="846" customFormat="false" ht="12.75" hidden="false" customHeight="false" outlineLevel="0" collapsed="false">
      <c r="A846" s="88" t="n">
        <v>36486</v>
      </c>
      <c r="B846" s="75"/>
      <c r="C846" s="95" t="n">
        <v>0</v>
      </c>
      <c r="D846" s="90" t="s">
        <v>73</v>
      </c>
      <c r="E846" s="75" t="s">
        <v>0</v>
      </c>
      <c r="F846" s="91" t="n">
        <f aca="false">SUMIF(Position!$B$3:$B$21,Trades!D846,Position!$E$3:$E$21)+SUMIF(Position!$K$3:$K$20,Trades!D846,Position!$N$3:$N$20)</f>
        <v>0.5</v>
      </c>
      <c r="G846" s="92" t="n">
        <f aca="false">(F846-C846)*B846</f>
        <v>0</v>
      </c>
      <c r="H846" s="93" t="str">
        <f aca="false">D846&amp;E846</f>
        <v>giants </v>
      </c>
      <c r="I846" s="93" t="n">
        <f aca="false">B846*C846</f>
        <v>0</v>
      </c>
      <c r="J846" s="92" t="n">
        <f aca="false">(30-C846)*B846</f>
        <v>0</v>
      </c>
    </row>
    <row r="847" customFormat="false" ht="12.75" hidden="false" customHeight="false" outlineLevel="0" collapsed="false">
      <c r="A847" s="88" t="n">
        <v>36486</v>
      </c>
      <c r="B847" s="75"/>
      <c r="C847" s="95" t="n">
        <v>0.3</v>
      </c>
      <c r="D847" s="90" t="s">
        <v>108</v>
      </c>
      <c r="E847" s="75" t="s">
        <v>0</v>
      </c>
      <c r="F847" s="91" t="n">
        <f aca="false">SUMIF(Position!$B$3:$B$21,Trades!D847,Position!$E$3:$E$21)+SUMIF(Position!$K$3:$K$20,Trades!D847,Position!$N$3:$N$20)</f>
        <v>0</v>
      </c>
      <c r="G847" s="92" t="n">
        <f aca="false">(F847-C847)*B847</f>
        <v>-0</v>
      </c>
      <c r="H847" s="93" t="str">
        <f aca="false">D847&amp;E847</f>
        <v>dallas </v>
      </c>
      <c r="I847" s="93" t="n">
        <f aca="false">B847*C847</f>
        <v>0</v>
      </c>
      <c r="J847" s="92" t="n">
        <f aca="false">(30-C847)*B847</f>
        <v>0</v>
      </c>
    </row>
    <row r="848" customFormat="false" ht="12.75" hidden="false" customHeight="false" outlineLevel="0" collapsed="false">
      <c r="A848" s="88" t="n">
        <v>36486</v>
      </c>
      <c r="B848" s="75"/>
      <c r="C848" s="95" t="n">
        <v>1.75</v>
      </c>
      <c r="D848" s="90" t="s">
        <v>112</v>
      </c>
      <c r="E848" s="75" t="s">
        <v>0</v>
      </c>
      <c r="F848" s="91" t="n">
        <f aca="false">SUMIF(Position!$B$3:$B$21,Trades!D848,Position!$E$3:$E$21)+SUMIF(Position!$K$3:$K$20,Trades!D848,Position!$N$3:$N$20)</f>
        <v>0.125</v>
      </c>
      <c r="G848" s="92" t="n">
        <f aca="false">(F848-C848)*B848</f>
        <v>-0</v>
      </c>
      <c r="H848" s="93" t="str">
        <f aca="false">D848&amp;E848</f>
        <v>washington </v>
      </c>
      <c r="I848" s="93" t="n">
        <f aca="false">B848*C848</f>
        <v>0</v>
      </c>
      <c r="J848" s="92" t="n">
        <f aca="false">(30-C848)*B848</f>
        <v>0</v>
      </c>
    </row>
    <row r="849" customFormat="false" ht="12.75" hidden="false" customHeight="false" outlineLevel="0" collapsed="false">
      <c r="A849" s="88" t="n">
        <v>36486</v>
      </c>
      <c r="B849" s="75"/>
      <c r="C849" s="95" t="n">
        <v>0</v>
      </c>
      <c r="D849" s="90" t="s">
        <v>117</v>
      </c>
      <c r="E849" s="75" t="s">
        <v>0</v>
      </c>
      <c r="F849" s="91" t="n">
        <f aca="false">SUMIF(Position!$B$3:$B$21,Trades!D849,Position!$E$3:$E$21)+SUMIF(Position!$K$3:$K$20,Trades!D849,Position!$N$3:$N$20)</f>
        <v>0</v>
      </c>
      <c r="G849" s="92" t="n">
        <f aca="false">(F849-C849)*B849</f>
        <v>0</v>
      </c>
      <c r="H849" s="93" t="str">
        <f aca="false">D849&amp;E849</f>
        <v>arizona </v>
      </c>
      <c r="I849" s="93" t="n">
        <f aca="false">B849*C849</f>
        <v>0</v>
      </c>
      <c r="J849" s="92" t="n">
        <f aca="false">(30-C849)*B849</f>
        <v>0</v>
      </c>
    </row>
    <row r="850" customFormat="false" ht="12.75" hidden="false" customHeight="false" outlineLevel="0" collapsed="false">
      <c r="A850" s="88" t="n">
        <v>36486</v>
      </c>
      <c r="B850" s="75"/>
      <c r="C850" s="95" t="n">
        <v>3.25</v>
      </c>
      <c r="D850" s="90" t="s">
        <v>80</v>
      </c>
      <c r="E850" s="75" t="s">
        <v>0</v>
      </c>
      <c r="F850" s="91" t="n">
        <f aca="false">SUMIF(Position!$B$3:$B$21,Trades!D850,Position!$E$3:$E$21)+SUMIF(Position!$K$3:$K$20,Trades!D850,Position!$N$3:$N$20)</f>
        <v>0.7</v>
      </c>
      <c r="G850" s="92" t="n">
        <f aca="false">(F850-C850)*B850</f>
        <v>-0</v>
      </c>
      <c r="H850" s="93" t="str">
        <f aca="false">D850&amp;E850</f>
        <v>minnesota </v>
      </c>
      <c r="I850" s="93" t="n">
        <f aca="false">B850*C850</f>
        <v>0</v>
      </c>
      <c r="J850" s="92" t="n">
        <f aca="false">(30-C850)*B850</f>
        <v>0</v>
      </c>
    </row>
    <row r="851" customFormat="false" ht="12.75" hidden="false" customHeight="false" outlineLevel="0" collapsed="false">
      <c r="A851" s="88" t="n">
        <v>36486</v>
      </c>
      <c r="B851" s="75"/>
      <c r="C851" s="95" t="n">
        <v>0</v>
      </c>
      <c r="D851" s="90" t="s">
        <v>109</v>
      </c>
      <c r="E851" s="75" t="s">
        <v>0</v>
      </c>
      <c r="F851" s="91" t="n">
        <f aca="false">SUMIF(Position!$B$3:$B$21,Trades!D851,Position!$E$3:$E$21)+SUMIF(Position!$K$3:$K$20,Trades!D851,Position!$N$3:$N$20)</f>
        <v>1.125</v>
      </c>
      <c r="G851" s="92" t="n">
        <f aca="false">(F851-C851)*B851</f>
        <v>0</v>
      </c>
      <c r="H851" s="93" t="str">
        <f aca="false">D851&amp;E851</f>
        <v>packers </v>
      </c>
      <c r="I851" s="93" t="n">
        <f aca="false">B851*C851</f>
        <v>0</v>
      </c>
      <c r="J851" s="92" t="n">
        <f aca="false">(30-C851)*B851</f>
        <v>0</v>
      </c>
    </row>
    <row r="852" customFormat="false" ht="12.75" hidden="false" customHeight="false" outlineLevel="0" collapsed="false">
      <c r="A852" s="88" t="n">
        <v>36486</v>
      </c>
      <c r="B852" s="75"/>
      <c r="C852" s="95" t="n">
        <v>0.5</v>
      </c>
      <c r="D852" s="90" t="s">
        <v>75</v>
      </c>
      <c r="E852" s="75" t="s">
        <v>0</v>
      </c>
      <c r="F852" s="91" t="n">
        <f aca="false">SUMIF(Position!$B$3:$B$21,Trades!D852,Position!$E$3:$E$21)+SUMIF(Position!$K$3:$K$20,Trades!D852,Position!$N$3:$N$20)</f>
        <v>3.25</v>
      </c>
      <c r="G852" s="92" t="n">
        <f aca="false">(F852-C852)*B852</f>
        <v>0</v>
      </c>
      <c r="H852" s="93" t="str">
        <f aca="false">D852&amp;E852</f>
        <v>bucks </v>
      </c>
      <c r="I852" s="93" t="n">
        <f aca="false">B852*C852</f>
        <v>0</v>
      </c>
      <c r="J852" s="92" t="n">
        <f aca="false">(30-C852)*B852</f>
        <v>0</v>
      </c>
    </row>
    <row r="853" customFormat="false" ht="12.75" hidden="false" customHeight="false" outlineLevel="0" collapsed="false">
      <c r="A853" s="88" t="n">
        <v>36486</v>
      </c>
      <c r="B853" s="75"/>
      <c r="C853" s="95" t="n">
        <v>0.7</v>
      </c>
      <c r="D853" s="90" t="s">
        <v>86</v>
      </c>
      <c r="E853" s="75" t="s">
        <v>0</v>
      </c>
      <c r="F853" s="91" t="n">
        <f aca="false">SUMIF(Position!$B$3:$B$21,Trades!D853,Position!$E$3:$E$21)+SUMIF(Position!$K$3:$K$20,Trades!D853,Position!$N$3:$N$20)</f>
        <v>0</v>
      </c>
      <c r="G853" s="92" t="n">
        <f aca="false">(F853-C853)*B853</f>
        <v>-0</v>
      </c>
      <c r="H853" s="93" t="str">
        <f aca="false">D853&amp;E853</f>
        <v>detroit </v>
      </c>
      <c r="I853" s="93" t="n">
        <f aca="false">B853*C853</f>
        <v>0</v>
      </c>
      <c r="J853" s="92" t="n">
        <f aca="false">(30-C853)*B853</f>
        <v>0</v>
      </c>
    </row>
    <row r="854" customFormat="false" ht="12.75" hidden="false" customHeight="false" outlineLevel="0" collapsed="false">
      <c r="A854" s="88" t="n">
        <v>36486</v>
      </c>
      <c r="B854" s="75"/>
      <c r="C854" s="95" t="n">
        <v>0</v>
      </c>
      <c r="D854" s="90" t="s">
        <v>113</v>
      </c>
      <c r="E854" s="75" t="s">
        <v>0</v>
      </c>
      <c r="F854" s="91" t="n">
        <f aca="false">SUMIF(Position!$B$3:$B$21,Trades!D854,Position!$E$3:$E$21)+SUMIF(Position!$K$3:$K$20,Trades!D854,Position!$N$3:$N$20)</f>
        <v>0</v>
      </c>
      <c r="G854" s="92" t="n">
        <f aca="false">(F854-C854)*B854</f>
        <v>0</v>
      </c>
      <c r="H854" s="93" t="str">
        <f aca="false">D854&amp;E854</f>
        <v>chicago </v>
      </c>
      <c r="I854" s="93" t="n">
        <f aca="false">B854*C854</f>
        <v>0</v>
      </c>
      <c r="J854" s="92" t="n">
        <f aca="false">(30-C854)*B854</f>
        <v>0</v>
      </c>
    </row>
    <row r="855" customFormat="false" ht="12.75" hidden="false" customHeight="false" outlineLevel="0" collapsed="false">
      <c r="A855" s="88" t="n">
        <v>36486</v>
      </c>
      <c r="B855" s="75"/>
      <c r="C855" s="95" t="n">
        <v>0</v>
      </c>
      <c r="D855" s="90" t="s">
        <v>121</v>
      </c>
      <c r="E855" s="75" t="s">
        <v>0</v>
      </c>
      <c r="F855" s="91" t="n">
        <f aca="false">SUMIF(Position!$B$3:$B$21,Trades!D855,Position!$E$3:$E$21)+SUMIF(Position!$K$3:$K$20,Trades!D855,Position!$N$3:$N$20)</f>
        <v>0</v>
      </c>
      <c r="G855" s="92" t="n">
        <f aca="false">(F855-C855)*B855</f>
        <v>0</v>
      </c>
      <c r="H855" s="93" t="str">
        <f aca="false">D855&amp;E855</f>
        <v>niners </v>
      </c>
      <c r="I855" s="93" t="n">
        <f aca="false">B855*C855</f>
        <v>0</v>
      </c>
      <c r="J855" s="92" t="n">
        <f aca="false">(30-C855)*B855</f>
        <v>0</v>
      </c>
    </row>
    <row r="856" customFormat="false" ht="12.75" hidden="false" customHeight="false" outlineLevel="0" collapsed="false">
      <c r="A856" s="88" t="n">
        <v>36486</v>
      </c>
      <c r="B856" s="75"/>
      <c r="C856" s="95" t="n">
        <v>0</v>
      </c>
      <c r="D856" s="90" t="s">
        <v>107</v>
      </c>
      <c r="E856" s="75" t="s">
        <v>0</v>
      </c>
      <c r="F856" s="91" t="n">
        <f aca="false">SUMIF(Position!$B$3:$B$21,Trades!D856,Position!$E$3:$E$21)+SUMIF(Position!$K$3:$K$20,Trades!D856,Position!$N$3:$N$20)</f>
        <v>0</v>
      </c>
      <c r="G856" s="92" t="n">
        <f aca="false">(F856-C856)*B856</f>
        <v>0</v>
      </c>
      <c r="H856" s="93" t="str">
        <f aca="false">D856&amp;E856</f>
        <v>atlanta </v>
      </c>
      <c r="I856" s="93" t="n">
        <f aca="false">B856*C856</f>
        <v>0</v>
      </c>
      <c r="J856" s="92" t="n">
        <f aca="false">(30-C856)*B856</f>
        <v>0</v>
      </c>
    </row>
    <row r="857" customFormat="false" ht="12.75" hidden="false" customHeight="false" outlineLevel="0" collapsed="false">
      <c r="A857" s="88" t="n">
        <v>36486</v>
      </c>
      <c r="B857" s="75"/>
      <c r="C857" s="95" t="n">
        <v>0</v>
      </c>
      <c r="D857" s="90" t="s">
        <v>67</v>
      </c>
      <c r="E857" s="75" t="s">
        <v>0</v>
      </c>
      <c r="F857" s="91" t="n">
        <f aca="false">SUMIF(Position!$B$3:$B$21,Trades!D857,Position!$E$3:$E$21)+SUMIF(Position!$K$3:$K$20,Trades!D857,Position!$N$3:$N$20)</f>
        <v>0</v>
      </c>
      <c r="G857" s="92" t="n">
        <f aca="false">(F857-C857)*B857</f>
        <v>0</v>
      </c>
      <c r="H857" s="93" t="str">
        <f aca="false">D857&amp;E857</f>
        <v>carolina </v>
      </c>
      <c r="I857" s="93" t="n">
        <f aca="false">B857*C857</f>
        <v>0</v>
      </c>
      <c r="J857" s="92" t="n">
        <f aca="false">(30-C857)*B857</f>
        <v>0</v>
      </c>
    </row>
    <row r="858" customFormat="false" ht="12.75" hidden="false" customHeight="false" outlineLevel="0" collapsed="false">
      <c r="A858" s="88" t="n">
        <v>36486</v>
      </c>
      <c r="B858" s="75"/>
      <c r="C858" s="95" t="n">
        <v>6.5</v>
      </c>
      <c r="D858" s="90" t="s">
        <v>69</v>
      </c>
      <c r="E858" s="75" t="s">
        <v>0</v>
      </c>
      <c r="F858" s="91" t="n">
        <f aca="false">SUMIF(Position!$B$3:$B$21,Trades!D858,Position!$E$3:$E$21)+SUMIF(Position!$K$3:$K$20,Trades!D858,Position!$N$3:$N$20)</f>
        <v>4.75</v>
      </c>
      <c r="G858" s="92" t="n">
        <f aca="false">(F858-C858)*B858</f>
        <v>-0</v>
      </c>
      <c r="H858" s="93" t="str">
        <f aca="false">D858&amp;E858</f>
        <v>rams </v>
      </c>
      <c r="I858" s="93" t="n">
        <f aca="false">B858*C858</f>
        <v>0</v>
      </c>
      <c r="J858" s="92" t="n">
        <f aca="false">(30-C858)*B858</f>
        <v>0</v>
      </c>
    </row>
    <row r="859" customFormat="false" ht="12.75" hidden="false" customHeight="false" outlineLevel="0" collapsed="false">
      <c r="A859" s="88" t="n">
        <v>36486</v>
      </c>
      <c r="B859" s="75"/>
      <c r="C859" s="95" t="n">
        <v>0</v>
      </c>
      <c r="D859" s="90" t="s">
        <v>90</v>
      </c>
      <c r="E859" s="75" t="s">
        <v>0</v>
      </c>
      <c r="F859" s="91" t="n">
        <f aca="false">SUMIF(Position!$B$3:$B$21,Trades!D859,Position!$E$3:$E$21)+SUMIF(Position!$K$3:$K$20,Trades!D859,Position!$N$3:$N$20)</f>
        <v>2</v>
      </c>
      <c r="G859" s="92" t="n">
        <f aca="false">(F859-C859)*B859</f>
        <v>0</v>
      </c>
      <c r="H859" s="93" t="str">
        <f aca="false">D859&amp;E859</f>
        <v>saints </v>
      </c>
      <c r="I859" s="93" t="n">
        <f aca="false">B859*C859</f>
        <v>0</v>
      </c>
      <c r="J859" s="92" t="n">
        <f aca="false">(30-C859)*B859</f>
        <v>0</v>
      </c>
    </row>
    <row r="860" customFormat="false" ht="12.75" hidden="false" customHeight="false" outlineLevel="0" collapsed="false">
      <c r="A860" s="88" t="n">
        <v>36486</v>
      </c>
      <c r="B860" s="75"/>
      <c r="C860" s="95" t="n">
        <v>0</v>
      </c>
      <c r="D860" s="90" t="s">
        <v>73</v>
      </c>
      <c r="E860" s="75" t="s">
        <v>0</v>
      </c>
      <c r="F860" s="91" t="n">
        <f aca="false">SUMIF(Position!$B$3:$B$21,Trades!D860,Position!$E$3:$E$21)+SUMIF(Position!$K$3:$K$20,Trades!D860,Position!$N$3:$N$20)</f>
        <v>0.5</v>
      </c>
      <c r="G860" s="92" t="n">
        <f aca="false">(F860-C860)*B860</f>
        <v>0</v>
      </c>
      <c r="H860" s="93" t="str">
        <f aca="false">D860&amp;E860</f>
        <v>giants </v>
      </c>
      <c r="I860" s="93" t="n">
        <f aca="false">B860*C860</f>
        <v>0</v>
      </c>
      <c r="J860" s="92" t="n">
        <f aca="false">(30-C860)*B860</f>
        <v>0</v>
      </c>
    </row>
    <row r="861" customFormat="false" ht="12.75" hidden="false" customHeight="false" outlineLevel="0" collapsed="false">
      <c r="A861" s="88" t="n">
        <v>36486</v>
      </c>
      <c r="B861" s="75"/>
      <c r="C861" s="95" t="n">
        <v>0</v>
      </c>
      <c r="D861" s="90" t="s">
        <v>117</v>
      </c>
      <c r="E861" s="75" t="s">
        <v>0</v>
      </c>
      <c r="F861" s="91" t="n">
        <f aca="false">SUMIF(Position!$B$3:$B$21,Trades!D861,Position!$E$3:$E$21)+SUMIF(Position!$K$3:$K$20,Trades!D861,Position!$N$3:$N$20)</f>
        <v>0</v>
      </c>
      <c r="G861" s="92" t="n">
        <f aca="false">(F861-C861)*B861</f>
        <v>0</v>
      </c>
      <c r="H861" s="93" t="str">
        <f aca="false">D861&amp;E861</f>
        <v>arizona </v>
      </c>
      <c r="I861" s="93" t="n">
        <f aca="false">B861*C861</f>
        <v>0</v>
      </c>
      <c r="J861" s="92" t="n">
        <f aca="false">(30-C861)*B861</f>
        <v>0</v>
      </c>
    </row>
    <row r="862" customFormat="false" ht="12.75" hidden="false" customHeight="false" outlineLevel="0" collapsed="false">
      <c r="A862" s="88" t="n">
        <v>36486</v>
      </c>
      <c r="B862" s="75"/>
      <c r="C862" s="95" t="n">
        <v>0</v>
      </c>
      <c r="D862" s="90" t="s">
        <v>74</v>
      </c>
      <c r="E862" s="75" t="s">
        <v>0</v>
      </c>
      <c r="F862" s="91" t="n">
        <f aca="false">SUMIF(Position!$B$3:$B$21,Trades!D862,Position!$E$3:$E$21)+SUMIF(Position!$K$3:$K$20,Trades!D862,Position!$N$3:$N$20)</f>
        <v>1.125</v>
      </c>
      <c r="G862" s="92" t="n">
        <f aca="false">(F862-C862)*B862</f>
        <v>0</v>
      </c>
      <c r="H862" s="93" t="str">
        <f aca="false">D862&amp;E862</f>
        <v>philadelphia </v>
      </c>
      <c r="I862" s="93" t="n">
        <f aca="false">B862*C862</f>
        <v>0</v>
      </c>
      <c r="J862" s="92" t="n">
        <f aca="false">(30-C862)*B862</f>
        <v>0</v>
      </c>
    </row>
    <row r="863" customFormat="false" ht="12.75" hidden="false" customHeight="false" outlineLevel="0" collapsed="false">
      <c r="A863" s="88" t="n">
        <v>36486</v>
      </c>
      <c r="B863" s="75"/>
      <c r="C863" s="95" t="n">
        <v>1.75</v>
      </c>
      <c r="D863" s="90" t="s">
        <v>112</v>
      </c>
      <c r="E863" s="75" t="s">
        <v>0</v>
      </c>
      <c r="F863" s="91" t="n">
        <f aca="false">SUMIF(Position!$B$3:$B$21,Trades!D863,Position!$E$3:$E$21)+SUMIF(Position!$K$3:$K$20,Trades!D863,Position!$N$3:$N$20)</f>
        <v>0.125</v>
      </c>
      <c r="G863" s="92" t="n">
        <f aca="false">(F863-C863)*B863</f>
        <v>-0</v>
      </c>
      <c r="H863" s="93" t="str">
        <f aca="false">D863&amp;E863</f>
        <v>washington </v>
      </c>
      <c r="I863" s="93" t="n">
        <f aca="false">B863*C863</f>
        <v>0</v>
      </c>
      <c r="J863" s="92" t="n">
        <f aca="false">(30-C863)*B863</f>
        <v>0</v>
      </c>
    </row>
    <row r="864" customFormat="false" ht="12.75" hidden="false" customHeight="false" outlineLevel="0" collapsed="false">
      <c r="A864" s="88" t="n">
        <v>36486</v>
      </c>
      <c r="B864" s="75"/>
      <c r="C864" s="95" t="n">
        <v>0.3</v>
      </c>
      <c r="D864" s="90" t="s">
        <v>108</v>
      </c>
      <c r="E864" s="75" t="s">
        <v>0</v>
      </c>
      <c r="F864" s="91" t="n">
        <f aca="false">SUMIF(Position!$B$3:$B$21,Trades!D864,Position!$E$3:$E$21)+SUMIF(Position!$K$3:$K$20,Trades!D864,Position!$N$3:$N$20)</f>
        <v>0</v>
      </c>
      <c r="G864" s="92" t="n">
        <f aca="false">(F864-C864)*B864</f>
        <v>-0</v>
      </c>
      <c r="H864" s="93" t="str">
        <f aca="false">D864&amp;E864</f>
        <v>dallas </v>
      </c>
      <c r="I864" s="93" t="n">
        <f aca="false">B864*C864</f>
        <v>0</v>
      </c>
      <c r="J864" s="92" t="n">
        <f aca="false">(30-C864)*B864</f>
        <v>0</v>
      </c>
    </row>
    <row r="865" customFormat="false" ht="12.75" hidden="false" customHeight="false" outlineLevel="0" collapsed="false">
      <c r="A865" s="88" t="n">
        <v>36486</v>
      </c>
      <c r="B865" s="75"/>
      <c r="C865" s="95" t="n">
        <v>0</v>
      </c>
      <c r="D865" s="90" t="s">
        <v>113</v>
      </c>
      <c r="E865" s="75" t="s">
        <v>0</v>
      </c>
      <c r="F865" s="91" t="n">
        <f aca="false">SUMIF(Position!$B$3:$B$21,Trades!D865,Position!$E$3:$E$21)+SUMIF(Position!$K$3:$K$20,Trades!D865,Position!$N$3:$N$20)</f>
        <v>0</v>
      </c>
      <c r="G865" s="92" t="n">
        <f aca="false">(F865-C865)*B865</f>
        <v>0</v>
      </c>
      <c r="H865" s="93" t="str">
        <f aca="false">D865&amp;E865</f>
        <v>chicago </v>
      </c>
      <c r="I865" s="93" t="n">
        <f aca="false">B865*C865</f>
        <v>0</v>
      </c>
      <c r="J865" s="92" t="n">
        <f aca="false">(30-C865)*B865</f>
        <v>0</v>
      </c>
    </row>
    <row r="866" customFormat="false" ht="12.75" hidden="false" customHeight="false" outlineLevel="0" collapsed="false">
      <c r="A866" s="88" t="n">
        <v>36486</v>
      </c>
      <c r="B866" s="75"/>
      <c r="C866" s="95" t="n">
        <v>3.25</v>
      </c>
      <c r="D866" s="90" t="s">
        <v>80</v>
      </c>
      <c r="E866" s="75" t="s">
        <v>0</v>
      </c>
      <c r="F866" s="91" t="n">
        <f aca="false">SUMIF(Position!$B$3:$B$21,Trades!D866,Position!$E$3:$E$21)+SUMIF(Position!$K$3:$K$20,Trades!D866,Position!$N$3:$N$20)</f>
        <v>0.7</v>
      </c>
      <c r="G866" s="92" t="n">
        <f aca="false">(F866-C866)*B866</f>
        <v>-0</v>
      </c>
      <c r="H866" s="93" t="str">
        <f aca="false">D866&amp;E866</f>
        <v>minnesota </v>
      </c>
      <c r="I866" s="93" t="n">
        <f aca="false">B866*C866</f>
        <v>0</v>
      </c>
      <c r="J866" s="92" t="n">
        <f aca="false">(30-C866)*B866</f>
        <v>0</v>
      </c>
    </row>
    <row r="867" customFormat="false" ht="12.75" hidden="false" customHeight="false" outlineLevel="0" collapsed="false">
      <c r="A867" s="88" t="n">
        <v>36486</v>
      </c>
      <c r="B867" s="75"/>
      <c r="C867" s="95" t="n">
        <v>0.7</v>
      </c>
      <c r="D867" s="90" t="s">
        <v>86</v>
      </c>
      <c r="E867" s="75" t="s">
        <v>0</v>
      </c>
      <c r="F867" s="91" t="n">
        <f aca="false">SUMIF(Position!$B$3:$B$21,Trades!D867,Position!$E$3:$E$21)+SUMIF(Position!$K$3:$K$20,Trades!D867,Position!$N$3:$N$20)</f>
        <v>0</v>
      </c>
      <c r="G867" s="92" t="n">
        <f aca="false">(F867-C867)*B867</f>
        <v>-0</v>
      </c>
      <c r="H867" s="93" t="str">
        <f aca="false">D867&amp;E867</f>
        <v>detroit </v>
      </c>
      <c r="I867" s="93" t="n">
        <f aca="false">B867*C867</f>
        <v>0</v>
      </c>
      <c r="J867" s="92" t="n">
        <f aca="false">(30-C867)*B867</f>
        <v>0</v>
      </c>
    </row>
    <row r="868" customFormat="false" ht="12.75" hidden="false" customHeight="false" outlineLevel="0" collapsed="false">
      <c r="A868" s="88" t="n">
        <v>36486</v>
      </c>
      <c r="B868" s="75"/>
      <c r="C868" s="95" t="n">
        <v>0</v>
      </c>
      <c r="D868" s="90" t="s">
        <v>109</v>
      </c>
      <c r="E868" s="75" t="s">
        <v>0</v>
      </c>
      <c r="F868" s="91" t="n">
        <f aca="false">SUMIF(Position!$B$3:$B$21,Trades!D868,Position!$E$3:$E$21)+SUMIF(Position!$K$3:$K$20,Trades!D868,Position!$N$3:$N$20)</f>
        <v>1.125</v>
      </c>
      <c r="G868" s="92" t="n">
        <f aca="false">(F868-C868)*B868</f>
        <v>0</v>
      </c>
      <c r="H868" s="93" t="str">
        <f aca="false">D868&amp;E868</f>
        <v>packers </v>
      </c>
      <c r="I868" s="93" t="n">
        <f aca="false">B868*C868</f>
        <v>0</v>
      </c>
      <c r="J868" s="92" t="n">
        <f aca="false">(30-C868)*B868</f>
        <v>0</v>
      </c>
    </row>
    <row r="869" customFormat="false" ht="12.75" hidden="false" customHeight="false" outlineLevel="0" collapsed="false">
      <c r="A869" s="88" t="n">
        <v>36486</v>
      </c>
      <c r="B869" s="75"/>
      <c r="C869" s="95" t="n">
        <v>0.5</v>
      </c>
      <c r="D869" s="90" t="s">
        <v>75</v>
      </c>
      <c r="E869" s="75" t="s">
        <v>0</v>
      </c>
      <c r="F869" s="91" t="n">
        <f aca="false">SUMIF(Position!$B$3:$B$21,Trades!D869,Position!$E$3:$E$21)+SUMIF(Position!$K$3:$K$20,Trades!D869,Position!$N$3:$N$20)</f>
        <v>3.25</v>
      </c>
      <c r="G869" s="92" t="n">
        <f aca="false">(F869-C869)*B869</f>
        <v>0</v>
      </c>
      <c r="H869" s="93" t="str">
        <f aca="false">D869&amp;E869</f>
        <v>bucks </v>
      </c>
      <c r="I869" s="93" t="n">
        <f aca="false">B869*C869</f>
        <v>0</v>
      </c>
      <c r="J869" s="92" t="n">
        <f aca="false">(30-C869)*B869</f>
        <v>0</v>
      </c>
    </row>
    <row r="870" customFormat="false" ht="12.75" hidden="false" customHeight="false" outlineLevel="0" collapsed="false">
      <c r="A870" s="88" t="n">
        <v>36486</v>
      </c>
      <c r="B870" s="75"/>
      <c r="C870" s="95" t="n">
        <v>6.5</v>
      </c>
      <c r="D870" s="90" t="s">
        <v>69</v>
      </c>
      <c r="E870" s="75" t="s">
        <v>0</v>
      </c>
      <c r="F870" s="91" t="n">
        <f aca="false">SUMIF(Position!$B$3:$B$21,Trades!D870,Position!$E$3:$E$21)+SUMIF(Position!$K$3:$K$20,Trades!D870,Position!$N$3:$N$20)</f>
        <v>4.75</v>
      </c>
      <c r="G870" s="92" t="n">
        <f aca="false">(F870-C870)*B870</f>
        <v>-0</v>
      </c>
      <c r="H870" s="93" t="str">
        <f aca="false">D870&amp;E870</f>
        <v>rams </v>
      </c>
      <c r="I870" s="93" t="n">
        <f aca="false">B870*C870</f>
        <v>0</v>
      </c>
      <c r="J870" s="92" t="n">
        <f aca="false">(30-C870)*B870</f>
        <v>0</v>
      </c>
    </row>
    <row r="871" customFormat="false" ht="12.75" hidden="false" customHeight="false" outlineLevel="0" collapsed="false">
      <c r="A871" s="88" t="n">
        <v>36486</v>
      </c>
      <c r="B871" s="75"/>
      <c r="C871" s="95" t="n">
        <v>0</v>
      </c>
      <c r="D871" s="90" t="s">
        <v>90</v>
      </c>
      <c r="E871" s="75" t="s">
        <v>0</v>
      </c>
      <c r="F871" s="91" t="n">
        <f aca="false">SUMIF(Position!$B$3:$B$21,Trades!D871,Position!$E$3:$E$21)+SUMIF(Position!$K$3:$K$20,Trades!D871,Position!$N$3:$N$20)</f>
        <v>2</v>
      </c>
      <c r="G871" s="92" t="n">
        <f aca="false">(F871-C871)*B871</f>
        <v>0</v>
      </c>
      <c r="H871" s="93" t="str">
        <f aca="false">D871&amp;E871</f>
        <v>saints </v>
      </c>
      <c r="I871" s="93" t="n">
        <f aca="false">B871*C871</f>
        <v>0</v>
      </c>
      <c r="J871" s="92" t="n">
        <f aca="false">(30-C871)*B871</f>
        <v>0</v>
      </c>
    </row>
    <row r="872" customFormat="false" ht="12.75" hidden="false" customHeight="false" outlineLevel="0" collapsed="false">
      <c r="A872" s="88" t="n">
        <v>36486</v>
      </c>
      <c r="B872" s="75"/>
      <c r="C872" s="95" t="n">
        <v>0</v>
      </c>
      <c r="D872" s="90" t="s">
        <v>67</v>
      </c>
      <c r="E872" s="75" t="s">
        <v>0</v>
      </c>
      <c r="F872" s="91" t="n">
        <f aca="false">SUMIF(Position!$B$3:$B$21,Trades!D872,Position!$E$3:$E$21)+SUMIF(Position!$K$3:$K$20,Trades!D872,Position!$N$3:$N$20)</f>
        <v>0</v>
      </c>
      <c r="G872" s="92" t="n">
        <f aca="false">(F872-C872)*B872</f>
        <v>0</v>
      </c>
      <c r="H872" s="93" t="str">
        <f aca="false">D872&amp;E872</f>
        <v>carolina </v>
      </c>
      <c r="I872" s="93" t="n">
        <f aca="false">B872*C872</f>
        <v>0</v>
      </c>
      <c r="J872" s="92" t="n">
        <f aca="false">(30-C872)*B872</f>
        <v>0</v>
      </c>
    </row>
    <row r="873" customFormat="false" ht="12.75" hidden="false" customHeight="false" outlineLevel="0" collapsed="false">
      <c r="A873" s="88" t="n">
        <v>36486</v>
      </c>
      <c r="B873" s="75"/>
      <c r="C873" s="95" t="n">
        <v>0</v>
      </c>
      <c r="D873" s="90" t="s">
        <v>121</v>
      </c>
      <c r="E873" s="75" t="s">
        <v>0</v>
      </c>
      <c r="F873" s="91" t="n">
        <f aca="false">SUMIF(Position!$B$3:$B$21,Trades!D873,Position!$E$3:$E$21)+SUMIF(Position!$K$3:$K$20,Trades!D873,Position!$N$3:$N$20)</f>
        <v>0</v>
      </c>
      <c r="G873" s="92" t="n">
        <f aca="false">(F873-C873)*B873</f>
        <v>0</v>
      </c>
      <c r="H873" s="93" t="str">
        <f aca="false">D873&amp;E873</f>
        <v>niners </v>
      </c>
      <c r="I873" s="93" t="n">
        <f aca="false">B873*C873</f>
        <v>0</v>
      </c>
      <c r="J873" s="92" t="n">
        <f aca="false">(30-C873)*B873</f>
        <v>0</v>
      </c>
    </row>
    <row r="874" customFormat="false" ht="12.75" hidden="false" customHeight="false" outlineLevel="0" collapsed="false">
      <c r="A874" s="88" t="n">
        <v>36486</v>
      </c>
      <c r="B874" s="75"/>
      <c r="C874" s="95" t="n">
        <v>0</v>
      </c>
      <c r="D874" s="90" t="s">
        <v>107</v>
      </c>
      <c r="E874" s="75" t="s">
        <v>0</v>
      </c>
      <c r="F874" s="91" t="n">
        <f aca="false">SUMIF(Position!$B$3:$B$21,Trades!D874,Position!$E$3:$E$21)+SUMIF(Position!$K$3:$K$20,Trades!D874,Position!$N$3:$N$20)</f>
        <v>0</v>
      </c>
      <c r="G874" s="92" t="n">
        <f aca="false">(F874-C874)*B874</f>
        <v>0</v>
      </c>
      <c r="H874" s="93" t="str">
        <f aca="false">D874&amp;E874</f>
        <v>atlanta </v>
      </c>
      <c r="I874" s="93" t="n">
        <f aca="false">B874*C874</f>
        <v>0</v>
      </c>
      <c r="J874" s="92" t="n">
        <f aca="false">(30-C874)*B874</f>
        <v>0</v>
      </c>
    </row>
    <row r="875" customFormat="false" ht="12.75" hidden="false" customHeight="false" outlineLevel="0" collapsed="false">
      <c r="A875" s="88" t="n">
        <v>36486</v>
      </c>
      <c r="B875" s="75"/>
      <c r="C875" s="95" t="n">
        <v>1.75</v>
      </c>
      <c r="D875" s="90" t="s">
        <v>112</v>
      </c>
      <c r="E875" s="75" t="s">
        <v>0</v>
      </c>
      <c r="F875" s="91" t="n">
        <f aca="false">SUMIF(Position!$B$3:$B$21,Trades!D875,Position!$E$3:$E$21)+SUMIF(Position!$K$3:$K$20,Trades!D875,Position!$N$3:$N$20)</f>
        <v>0.125</v>
      </c>
      <c r="G875" s="92" t="n">
        <f aca="false">(F875-C875)*B875</f>
        <v>-0</v>
      </c>
      <c r="H875" s="93" t="str">
        <f aca="false">D875&amp;E875</f>
        <v>washington </v>
      </c>
      <c r="I875" s="93" t="n">
        <f aca="false">B875*C875</f>
        <v>0</v>
      </c>
      <c r="J875" s="92" t="n">
        <f aca="false">(30-C875)*B875</f>
        <v>0</v>
      </c>
    </row>
    <row r="876" customFormat="false" ht="12.75" hidden="false" customHeight="false" outlineLevel="0" collapsed="false">
      <c r="A876" s="88" t="n">
        <v>36486</v>
      </c>
      <c r="B876" s="75"/>
      <c r="C876" s="95" t="n">
        <v>0.3</v>
      </c>
      <c r="D876" s="90" t="s">
        <v>108</v>
      </c>
      <c r="E876" s="75" t="s">
        <v>0</v>
      </c>
      <c r="F876" s="91" t="n">
        <f aca="false">SUMIF(Position!$B$3:$B$21,Trades!D876,Position!$E$3:$E$21)+SUMIF(Position!$K$3:$K$20,Trades!D876,Position!$N$3:$N$20)</f>
        <v>0</v>
      </c>
      <c r="G876" s="92" t="n">
        <f aca="false">(F876-C876)*B876</f>
        <v>-0</v>
      </c>
      <c r="H876" s="93" t="str">
        <f aca="false">D876&amp;E876</f>
        <v>dallas </v>
      </c>
      <c r="I876" s="93" t="n">
        <f aca="false">B876*C876</f>
        <v>0</v>
      </c>
      <c r="J876" s="92" t="n">
        <f aca="false">(30-C876)*B876</f>
        <v>0</v>
      </c>
    </row>
    <row r="877" customFormat="false" ht="12.75" hidden="false" customHeight="false" outlineLevel="0" collapsed="false">
      <c r="A877" s="88" t="n">
        <v>36486</v>
      </c>
      <c r="B877" s="75"/>
      <c r="C877" s="95" t="n">
        <v>0</v>
      </c>
      <c r="D877" s="90" t="s">
        <v>73</v>
      </c>
      <c r="E877" s="75" t="s">
        <v>0</v>
      </c>
      <c r="F877" s="91" t="n">
        <f aca="false">SUMIF(Position!$B$3:$B$21,Trades!D877,Position!$E$3:$E$21)+SUMIF(Position!$K$3:$K$20,Trades!D877,Position!$N$3:$N$20)</f>
        <v>0.5</v>
      </c>
      <c r="G877" s="92" t="n">
        <f aca="false">(F877-C877)*B877</f>
        <v>0</v>
      </c>
      <c r="H877" s="93" t="str">
        <f aca="false">D877&amp;E877</f>
        <v>giants </v>
      </c>
      <c r="I877" s="93" t="n">
        <f aca="false">B877*C877</f>
        <v>0</v>
      </c>
      <c r="J877" s="92" t="n">
        <f aca="false">(30-C877)*B877</f>
        <v>0</v>
      </c>
    </row>
    <row r="878" customFormat="false" ht="12.75" hidden="false" customHeight="false" outlineLevel="0" collapsed="false">
      <c r="A878" s="88" t="n">
        <v>36486</v>
      </c>
      <c r="B878" s="75"/>
      <c r="C878" s="95" t="n">
        <v>0</v>
      </c>
      <c r="D878" s="90" t="s">
        <v>117</v>
      </c>
      <c r="E878" s="75" t="s">
        <v>0</v>
      </c>
      <c r="F878" s="91" t="n">
        <f aca="false">SUMIF(Position!$B$3:$B$21,Trades!D878,Position!$E$3:$E$21)+SUMIF(Position!$K$3:$K$20,Trades!D878,Position!$N$3:$N$20)</f>
        <v>0</v>
      </c>
      <c r="G878" s="92" t="n">
        <f aca="false">(F878-C878)*B878</f>
        <v>0</v>
      </c>
      <c r="H878" s="93" t="str">
        <f aca="false">D878&amp;E878</f>
        <v>arizona </v>
      </c>
      <c r="I878" s="93" t="n">
        <f aca="false">B878*C878</f>
        <v>0</v>
      </c>
      <c r="J878" s="92" t="n">
        <f aca="false">(30-C878)*B878</f>
        <v>0</v>
      </c>
    </row>
    <row r="879" customFormat="false" ht="12.75" hidden="false" customHeight="false" outlineLevel="0" collapsed="false">
      <c r="A879" s="88" t="n">
        <v>36486</v>
      </c>
      <c r="B879" s="75"/>
      <c r="C879" s="95" t="n">
        <v>0</v>
      </c>
      <c r="D879" s="90" t="s">
        <v>74</v>
      </c>
      <c r="E879" s="75" t="s">
        <v>0</v>
      </c>
      <c r="F879" s="91" t="n">
        <f aca="false">SUMIF(Position!$B$3:$B$21,Trades!D879,Position!$E$3:$E$21)+SUMIF(Position!$K$3:$K$20,Trades!D879,Position!$N$3:$N$20)</f>
        <v>1.125</v>
      </c>
      <c r="G879" s="92" t="n">
        <f aca="false">(F879-C879)*B879</f>
        <v>0</v>
      </c>
      <c r="H879" s="93" t="str">
        <f aca="false">D879&amp;E879</f>
        <v>philadelphia </v>
      </c>
      <c r="I879" s="93" t="n">
        <f aca="false">B879*C879</f>
        <v>0</v>
      </c>
      <c r="J879" s="92" t="n">
        <f aca="false">(30-C879)*B879</f>
        <v>0</v>
      </c>
    </row>
    <row r="880" customFormat="false" ht="12.75" hidden="false" customHeight="false" outlineLevel="0" collapsed="false">
      <c r="A880" s="88" t="n">
        <v>36486</v>
      </c>
      <c r="B880" s="75"/>
      <c r="C880" s="95" t="n">
        <v>0</v>
      </c>
      <c r="D880" s="90" t="s">
        <v>109</v>
      </c>
      <c r="E880" s="75" t="s">
        <v>0</v>
      </c>
      <c r="F880" s="91" t="n">
        <f aca="false">SUMIF(Position!$B$3:$B$21,Trades!D880,Position!$E$3:$E$21)+SUMIF(Position!$K$3:$K$20,Trades!D880,Position!$N$3:$N$20)</f>
        <v>1.125</v>
      </c>
      <c r="G880" s="92" t="n">
        <f aca="false">(F880-C880)*B880</f>
        <v>0</v>
      </c>
      <c r="H880" s="93" t="str">
        <f aca="false">D880&amp;E880</f>
        <v>packers </v>
      </c>
      <c r="I880" s="93" t="n">
        <f aca="false">B880*C880</f>
        <v>0</v>
      </c>
      <c r="J880" s="92" t="n">
        <f aca="false">(30-C880)*B880</f>
        <v>0</v>
      </c>
    </row>
    <row r="881" customFormat="false" ht="12.75" hidden="false" customHeight="false" outlineLevel="0" collapsed="false">
      <c r="A881" s="88" t="n">
        <v>36486</v>
      </c>
      <c r="B881" s="75"/>
      <c r="C881" s="95" t="n">
        <v>3.25</v>
      </c>
      <c r="D881" s="90" t="s">
        <v>80</v>
      </c>
      <c r="E881" s="75" t="s">
        <v>0</v>
      </c>
      <c r="F881" s="91" t="n">
        <f aca="false">SUMIF(Position!$B$3:$B$21,Trades!D881,Position!$E$3:$E$21)+SUMIF(Position!$K$3:$K$20,Trades!D881,Position!$N$3:$N$20)</f>
        <v>0.7</v>
      </c>
      <c r="G881" s="92" t="n">
        <f aca="false">(F881-C881)*B881</f>
        <v>-0</v>
      </c>
      <c r="H881" s="93" t="str">
        <f aca="false">D881&amp;E881</f>
        <v>minnesota </v>
      </c>
      <c r="I881" s="93" t="n">
        <f aca="false">B881*C881</f>
        <v>0</v>
      </c>
      <c r="J881" s="92" t="n">
        <f aca="false">(30-C881)*B881</f>
        <v>0</v>
      </c>
    </row>
    <row r="882" customFormat="false" ht="12.75" hidden="false" customHeight="false" outlineLevel="0" collapsed="false">
      <c r="A882" s="88" t="n">
        <v>36486</v>
      </c>
      <c r="B882" s="75"/>
      <c r="C882" s="95" t="n">
        <v>0.7</v>
      </c>
      <c r="D882" s="90" t="s">
        <v>86</v>
      </c>
      <c r="E882" s="75" t="s">
        <v>0</v>
      </c>
      <c r="F882" s="91" t="n">
        <f aca="false">SUMIF(Position!$B$3:$B$21,Trades!D882,Position!$E$3:$E$21)+SUMIF(Position!$K$3:$K$20,Trades!D882,Position!$N$3:$N$20)</f>
        <v>0</v>
      </c>
      <c r="G882" s="92" t="n">
        <f aca="false">(F882-C882)*B882</f>
        <v>-0</v>
      </c>
      <c r="H882" s="93" t="str">
        <f aca="false">D882&amp;E882</f>
        <v>detroit </v>
      </c>
      <c r="I882" s="93" t="n">
        <f aca="false">B882*C882</f>
        <v>0</v>
      </c>
      <c r="J882" s="92" t="n">
        <f aca="false">(30-C882)*B882</f>
        <v>0</v>
      </c>
    </row>
    <row r="883" customFormat="false" ht="12.75" hidden="false" customHeight="false" outlineLevel="0" collapsed="false">
      <c r="A883" s="88" t="n">
        <v>36486</v>
      </c>
      <c r="B883" s="75"/>
      <c r="C883" s="95" t="n">
        <v>0.5</v>
      </c>
      <c r="D883" s="90" t="s">
        <v>75</v>
      </c>
      <c r="E883" s="75" t="s">
        <v>0</v>
      </c>
      <c r="F883" s="91" t="n">
        <f aca="false">SUMIF(Position!$B$3:$B$21,Trades!D883,Position!$E$3:$E$21)+SUMIF(Position!$K$3:$K$20,Trades!D883,Position!$N$3:$N$20)</f>
        <v>3.25</v>
      </c>
      <c r="G883" s="92" t="n">
        <f aca="false">(F883-C883)*B883</f>
        <v>0</v>
      </c>
      <c r="H883" s="93" t="str">
        <f aca="false">D883&amp;E883</f>
        <v>bucks </v>
      </c>
      <c r="I883" s="93" t="n">
        <f aca="false">B883*C883</f>
        <v>0</v>
      </c>
      <c r="J883" s="92" t="n">
        <f aca="false">(30-C883)*B883</f>
        <v>0</v>
      </c>
    </row>
    <row r="884" customFormat="false" ht="12.75" hidden="false" customHeight="false" outlineLevel="0" collapsed="false">
      <c r="A884" s="88" t="n">
        <v>36486</v>
      </c>
      <c r="B884" s="75"/>
      <c r="C884" s="95" t="n">
        <v>0</v>
      </c>
      <c r="D884" s="90" t="s">
        <v>113</v>
      </c>
      <c r="E884" s="75" t="s">
        <v>0</v>
      </c>
      <c r="F884" s="91" t="n">
        <f aca="false">SUMIF(Position!$B$3:$B$21,Trades!D884,Position!$E$3:$E$21)+SUMIF(Position!$K$3:$K$20,Trades!D884,Position!$N$3:$N$20)</f>
        <v>0</v>
      </c>
      <c r="G884" s="92" t="n">
        <f aca="false">(F884-C884)*B884</f>
        <v>0</v>
      </c>
      <c r="H884" s="93" t="str">
        <f aca="false">D884&amp;E884</f>
        <v>chicago </v>
      </c>
      <c r="I884" s="93" t="n">
        <f aca="false">B884*C884</f>
        <v>0</v>
      </c>
      <c r="J884" s="92" t="n">
        <f aca="false">(30-C884)*B884</f>
        <v>0</v>
      </c>
    </row>
    <row r="885" customFormat="false" ht="12.75" hidden="false" customHeight="false" outlineLevel="0" collapsed="false">
      <c r="A885" s="88" t="n">
        <v>36486</v>
      </c>
      <c r="B885" s="75"/>
      <c r="C885" s="95" t="n">
        <v>0</v>
      </c>
      <c r="D885" s="90" t="s">
        <v>107</v>
      </c>
      <c r="E885" s="75" t="s">
        <v>0</v>
      </c>
      <c r="F885" s="91" t="n">
        <f aca="false">SUMIF(Position!$B$3:$B$21,Trades!D885,Position!$E$3:$E$21)+SUMIF(Position!$K$3:$K$20,Trades!D885,Position!$N$3:$N$20)</f>
        <v>0</v>
      </c>
      <c r="G885" s="92" t="n">
        <f aca="false">(F885-C885)*B885</f>
        <v>0</v>
      </c>
      <c r="H885" s="93" t="str">
        <f aca="false">D885&amp;E885</f>
        <v>atlanta </v>
      </c>
      <c r="I885" s="93" t="n">
        <f aca="false">B885*C885</f>
        <v>0</v>
      </c>
      <c r="J885" s="92" t="n">
        <f aca="false">(30-C885)*B885</f>
        <v>0</v>
      </c>
    </row>
    <row r="886" customFormat="false" ht="12.75" hidden="false" customHeight="false" outlineLevel="0" collapsed="false">
      <c r="A886" s="88" t="n">
        <v>36486</v>
      </c>
      <c r="B886" s="75"/>
      <c r="C886" s="95" t="n">
        <v>6.5</v>
      </c>
      <c r="D886" s="90" t="s">
        <v>69</v>
      </c>
      <c r="E886" s="75" t="s">
        <v>0</v>
      </c>
      <c r="F886" s="91" t="n">
        <f aca="false">SUMIF(Position!$B$3:$B$21,Trades!D886,Position!$E$3:$E$21)+SUMIF(Position!$K$3:$K$20,Trades!D886,Position!$N$3:$N$20)</f>
        <v>4.75</v>
      </c>
      <c r="G886" s="92" t="n">
        <f aca="false">(F886-C886)*B886</f>
        <v>-0</v>
      </c>
      <c r="H886" s="93" t="str">
        <f aca="false">D886&amp;E886</f>
        <v>rams </v>
      </c>
      <c r="I886" s="93" t="n">
        <f aca="false">B886*C886</f>
        <v>0</v>
      </c>
      <c r="J886" s="92" t="n">
        <f aca="false">(30-C886)*B886</f>
        <v>0</v>
      </c>
    </row>
    <row r="887" customFormat="false" ht="12.75" hidden="false" customHeight="false" outlineLevel="0" collapsed="false">
      <c r="A887" s="88" t="n">
        <v>36486</v>
      </c>
      <c r="B887" s="75"/>
      <c r="C887" s="95" t="n">
        <v>0</v>
      </c>
      <c r="D887" s="90" t="s">
        <v>90</v>
      </c>
      <c r="E887" s="75" t="s">
        <v>0</v>
      </c>
      <c r="F887" s="91" t="n">
        <f aca="false">SUMIF(Position!$B$3:$B$21,Trades!D887,Position!$E$3:$E$21)+SUMIF(Position!$K$3:$K$20,Trades!D887,Position!$N$3:$N$20)</f>
        <v>2</v>
      </c>
      <c r="G887" s="92" t="n">
        <f aca="false">(F887-C887)*B887</f>
        <v>0</v>
      </c>
      <c r="H887" s="93" t="str">
        <f aca="false">D887&amp;E887</f>
        <v>saints </v>
      </c>
      <c r="I887" s="93" t="n">
        <f aca="false">B887*C887</f>
        <v>0</v>
      </c>
      <c r="J887" s="92" t="n">
        <f aca="false">(30-C887)*B887</f>
        <v>0</v>
      </c>
    </row>
    <row r="888" customFormat="false" ht="12.75" hidden="false" customHeight="false" outlineLevel="0" collapsed="false">
      <c r="A888" s="88" t="n">
        <v>36486</v>
      </c>
      <c r="B888" s="75"/>
      <c r="C888" s="95" t="n">
        <v>0</v>
      </c>
      <c r="D888" s="90" t="s">
        <v>121</v>
      </c>
      <c r="E888" s="75" t="s">
        <v>0</v>
      </c>
      <c r="F888" s="91" t="n">
        <f aca="false">SUMIF(Position!$B$3:$B$21,Trades!D888,Position!$E$3:$E$21)+SUMIF(Position!$K$3:$K$20,Trades!D888,Position!$N$3:$N$20)</f>
        <v>0</v>
      </c>
      <c r="G888" s="92" t="n">
        <f aca="false">(F888-C888)*B888</f>
        <v>0</v>
      </c>
      <c r="H888" s="93" t="str">
        <f aca="false">D888&amp;E888</f>
        <v>niners </v>
      </c>
      <c r="I888" s="93" t="n">
        <f aca="false">B888*C888</f>
        <v>0</v>
      </c>
      <c r="J888" s="92" t="n">
        <f aca="false">(30-C888)*B888</f>
        <v>0</v>
      </c>
    </row>
    <row r="889" customFormat="false" ht="12.75" hidden="false" customHeight="false" outlineLevel="0" collapsed="false">
      <c r="A889" s="88" t="n">
        <v>36486</v>
      </c>
      <c r="B889" s="75"/>
      <c r="C889" s="95" t="n">
        <v>0</v>
      </c>
      <c r="D889" s="90" t="s">
        <v>67</v>
      </c>
      <c r="E889" s="75" t="s">
        <v>0</v>
      </c>
      <c r="F889" s="91" t="n">
        <f aca="false">SUMIF(Position!$B$3:$B$21,Trades!D889,Position!$E$3:$E$21)+SUMIF(Position!$K$3:$K$20,Trades!D889,Position!$N$3:$N$20)</f>
        <v>0</v>
      </c>
      <c r="G889" s="92" t="n">
        <f aca="false">(F889-C889)*B889</f>
        <v>0</v>
      </c>
      <c r="H889" s="93" t="str">
        <f aca="false">D889&amp;E889</f>
        <v>carolina </v>
      </c>
      <c r="I889" s="93" t="n">
        <f aca="false">B889*C889</f>
        <v>0</v>
      </c>
      <c r="J889" s="92" t="n">
        <f aca="false">(30-C889)*B889</f>
        <v>0</v>
      </c>
    </row>
    <row r="890" customFormat="false" ht="12.75" hidden="false" customHeight="false" outlineLevel="0" collapsed="false">
      <c r="A890" s="88" t="n">
        <v>36486</v>
      </c>
      <c r="B890" s="75"/>
      <c r="C890" s="95" t="n">
        <v>2.5</v>
      </c>
      <c r="D890" s="90" t="s">
        <v>103</v>
      </c>
      <c r="E890" s="75" t="s">
        <v>0</v>
      </c>
      <c r="F890" s="91" t="n">
        <f aca="false">SUMIF(Position!$B$3:$B$21,Trades!D890,Position!$E$3:$E$21)+SUMIF(Position!$K$3:$K$20,Trades!D890,Position!$N$3:$N$20)</f>
        <v>1</v>
      </c>
      <c r="G890" s="92" t="n">
        <f aca="false">(F890-C890)*B890</f>
        <v>-0</v>
      </c>
      <c r="H890" s="93" t="str">
        <f aca="false">D890&amp;E890</f>
        <v>miami </v>
      </c>
      <c r="I890" s="93" t="n">
        <f aca="false">B890*C890</f>
        <v>0</v>
      </c>
      <c r="J890" s="92" t="n">
        <f aca="false">(30-C890)*B890</f>
        <v>0</v>
      </c>
    </row>
    <row r="891" customFormat="false" ht="12.75" hidden="false" customHeight="false" outlineLevel="0" collapsed="false">
      <c r="A891" s="88" t="n">
        <v>36486</v>
      </c>
      <c r="B891" s="75"/>
      <c r="C891" s="95" t="n">
        <v>2.75</v>
      </c>
      <c r="D891" s="90" t="s">
        <v>88</v>
      </c>
      <c r="E891" s="75" t="s">
        <v>0</v>
      </c>
      <c r="F891" s="91" t="n">
        <f aca="false">SUMIF(Position!$B$3:$B$21,Trades!D891,Position!$E$3:$E$21)+SUMIF(Position!$K$3:$K$20,Trades!D891,Position!$N$3:$N$20)</f>
        <v>2.75</v>
      </c>
      <c r="G891" s="92" t="n">
        <f aca="false">(F891-C891)*B891</f>
        <v>0</v>
      </c>
      <c r="H891" s="93" t="str">
        <f aca="false">D891&amp;E891</f>
        <v>indianapolis </v>
      </c>
      <c r="I891" s="93" t="n">
        <f aca="false">B891*C891</f>
        <v>0</v>
      </c>
      <c r="J891" s="92" t="n">
        <f aca="false">(30-C891)*B891</f>
        <v>0</v>
      </c>
    </row>
    <row r="892" customFormat="false" ht="12.75" hidden="false" customHeight="false" outlineLevel="0" collapsed="false">
      <c r="A892" s="88" t="n">
        <v>36486</v>
      </c>
      <c r="B892" s="75"/>
      <c r="C892" s="95" t="n">
        <v>0</v>
      </c>
      <c r="D892" s="90" t="s">
        <v>73</v>
      </c>
      <c r="E892" s="75" t="s">
        <v>0</v>
      </c>
      <c r="F892" s="91" t="n">
        <f aca="false">SUMIF(Position!$B$3:$B$21,Trades!D892,Position!$E$3:$E$21)+SUMIF(Position!$K$3:$K$20,Trades!D892,Position!$N$3:$N$20)</f>
        <v>0.5</v>
      </c>
      <c r="G892" s="92" t="n">
        <f aca="false">(F892-C892)*B892</f>
        <v>0</v>
      </c>
      <c r="H892" s="93" t="str">
        <f aca="false">D892&amp;E892</f>
        <v>giants </v>
      </c>
      <c r="I892" s="93" t="n">
        <f aca="false">B892*C892</f>
        <v>0</v>
      </c>
      <c r="J892" s="92" t="n">
        <f aca="false">(30-C892)*B892</f>
        <v>0</v>
      </c>
    </row>
    <row r="893" customFormat="false" ht="12.75" hidden="false" customHeight="false" outlineLevel="0" collapsed="false">
      <c r="A893" s="88" t="n">
        <v>36486</v>
      </c>
      <c r="B893" s="75"/>
      <c r="C893" s="95" t="n">
        <v>0.3</v>
      </c>
      <c r="D893" s="90" t="s">
        <v>108</v>
      </c>
      <c r="E893" s="75" t="s">
        <v>0</v>
      </c>
      <c r="F893" s="91" t="n">
        <f aca="false">SUMIF(Position!$B$3:$B$21,Trades!D893,Position!$E$3:$E$21)+SUMIF(Position!$K$3:$K$20,Trades!D893,Position!$N$3:$N$20)</f>
        <v>0</v>
      </c>
      <c r="G893" s="92" t="n">
        <f aca="false">(F893-C893)*B893</f>
        <v>-0</v>
      </c>
      <c r="H893" s="93" t="str">
        <f aca="false">D893&amp;E893</f>
        <v>dallas </v>
      </c>
      <c r="I893" s="93" t="n">
        <f aca="false">B893*C893</f>
        <v>0</v>
      </c>
      <c r="J893" s="92" t="n">
        <f aca="false">(30-C893)*B893</f>
        <v>0</v>
      </c>
    </row>
    <row r="894" customFormat="false" ht="12.75" hidden="false" customHeight="false" outlineLevel="0" collapsed="false">
      <c r="A894" s="88" t="n">
        <v>36486</v>
      </c>
      <c r="B894" s="75"/>
      <c r="C894" s="95" t="n">
        <v>1.7</v>
      </c>
      <c r="D894" s="90" t="s">
        <v>112</v>
      </c>
      <c r="E894" s="75" t="s">
        <v>0</v>
      </c>
      <c r="F894" s="91" t="n">
        <f aca="false">SUMIF(Position!$B$3:$B$21,Trades!D894,Position!$E$3:$E$21)+SUMIF(Position!$K$3:$K$20,Trades!D894,Position!$N$3:$N$20)</f>
        <v>0.125</v>
      </c>
      <c r="G894" s="92" t="n">
        <f aca="false">(F894-C894)*B894</f>
        <v>-0</v>
      </c>
      <c r="H894" s="93" t="str">
        <f aca="false">D894&amp;E894</f>
        <v>washington </v>
      </c>
      <c r="I894" s="93" t="n">
        <f aca="false">B894*C894</f>
        <v>0</v>
      </c>
      <c r="J894" s="92" t="n">
        <f aca="false">(30-C894)*B894</f>
        <v>0</v>
      </c>
    </row>
    <row r="895" customFormat="false" ht="12.75" hidden="false" customHeight="false" outlineLevel="0" collapsed="false">
      <c r="A895" s="88" t="n">
        <v>36486</v>
      </c>
      <c r="B895" s="75"/>
      <c r="C895" s="95" t="n">
        <v>0</v>
      </c>
      <c r="D895" s="90" t="s">
        <v>117</v>
      </c>
      <c r="E895" s="75" t="s">
        <v>0</v>
      </c>
      <c r="F895" s="91" t="n">
        <f aca="false">SUMIF(Position!$B$3:$B$21,Trades!D895,Position!$E$3:$E$21)+SUMIF(Position!$K$3:$K$20,Trades!D895,Position!$N$3:$N$20)</f>
        <v>0</v>
      </c>
      <c r="G895" s="92" t="n">
        <f aca="false">(F895-C895)*B895</f>
        <v>0</v>
      </c>
      <c r="H895" s="93" t="str">
        <f aca="false">D895&amp;E895</f>
        <v>arizona </v>
      </c>
      <c r="I895" s="93" t="n">
        <f aca="false">B895*C895</f>
        <v>0</v>
      </c>
      <c r="J895" s="92" t="n">
        <f aca="false">(30-C895)*B895</f>
        <v>0</v>
      </c>
    </row>
    <row r="896" customFormat="false" ht="12.75" hidden="false" customHeight="false" outlineLevel="0" collapsed="false">
      <c r="A896" s="88" t="n">
        <v>36486</v>
      </c>
      <c r="B896" s="75"/>
      <c r="C896" s="95" t="n">
        <v>0</v>
      </c>
      <c r="D896" s="90" t="s">
        <v>74</v>
      </c>
      <c r="E896" s="75" t="s">
        <v>0</v>
      </c>
      <c r="F896" s="91" t="n">
        <f aca="false">SUMIF(Position!$B$3:$B$21,Trades!D896,Position!$E$3:$E$21)+SUMIF(Position!$K$3:$K$20,Trades!D896,Position!$N$3:$N$20)</f>
        <v>1.125</v>
      </c>
      <c r="G896" s="92" t="n">
        <f aca="false">(F896-C896)*B896</f>
        <v>0</v>
      </c>
      <c r="H896" s="93" t="str">
        <f aca="false">D896&amp;E896</f>
        <v>philadelphia </v>
      </c>
      <c r="I896" s="93" t="n">
        <f aca="false">B896*C896</f>
        <v>0</v>
      </c>
      <c r="J896" s="92" t="n">
        <f aca="false">(30-C896)*B896</f>
        <v>0</v>
      </c>
    </row>
    <row r="897" customFormat="false" ht="12.75" hidden="false" customHeight="false" outlineLevel="0" collapsed="false">
      <c r="A897" s="88" t="n">
        <v>36486</v>
      </c>
      <c r="B897" s="75"/>
      <c r="C897" s="95" t="n">
        <v>3.35</v>
      </c>
      <c r="D897" s="90" t="s">
        <v>80</v>
      </c>
      <c r="E897" s="75" t="s">
        <v>0</v>
      </c>
      <c r="F897" s="91" t="n">
        <f aca="false">SUMIF(Position!$B$3:$B$21,Trades!D897,Position!$E$3:$E$21)+SUMIF(Position!$K$3:$K$20,Trades!D897,Position!$N$3:$N$20)</f>
        <v>0.7</v>
      </c>
      <c r="G897" s="92" t="n">
        <f aca="false">(F897-C897)*B897</f>
        <v>-0</v>
      </c>
      <c r="H897" s="93" t="str">
        <f aca="false">D897&amp;E897</f>
        <v>minnesota </v>
      </c>
      <c r="I897" s="93" t="n">
        <f aca="false">B897*C897</f>
        <v>0</v>
      </c>
      <c r="J897" s="92" t="n">
        <f aca="false">(30-C897)*B897</f>
        <v>0</v>
      </c>
    </row>
    <row r="898" customFormat="false" ht="12.75" hidden="false" customHeight="false" outlineLevel="0" collapsed="false">
      <c r="A898" s="88" t="n">
        <v>36486</v>
      </c>
      <c r="B898" s="75"/>
      <c r="C898" s="95" t="n">
        <v>0.4</v>
      </c>
      <c r="D898" s="90" t="s">
        <v>109</v>
      </c>
      <c r="E898" s="75" t="s">
        <v>0</v>
      </c>
      <c r="F898" s="91" t="n">
        <f aca="false">SUMIF(Position!$B$3:$B$21,Trades!D898,Position!$E$3:$E$21)+SUMIF(Position!$K$3:$K$20,Trades!D898,Position!$N$3:$N$20)</f>
        <v>1.125</v>
      </c>
      <c r="G898" s="92" t="n">
        <f aca="false">(F898-C898)*B898</f>
        <v>0</v>
      </c>
      <c r="H898" s="93" t="str">
        <f aca="false">D898&amp;E898</f>
        <v>packers </v>
      </c>
      <c r="I898" s="93" t="n">
        <f aca="false">B898*C898</f>
        <v>0</v>
      </c>
      <c r="J898" s="92" t="n">
        <f aca="false">(30-C898)*B898</f>
        <v>0</v>
      </c>
    </row>
    <row r="899" customFormat="false" ht="12.75" hidden="false" customHeight="false" outlineLevel="0" collapsed="false">
      <c r="A899" s="88" t="n">
        <v>36486</v>
      </c>
      <c r="B899" s="75"/>
      <c r="C899" s="95" t="n">
        <v>0.5</v>
      </c>
      <c r="D899" s="90" t="s">
        <v>75</v>
      </c>
      <c r="E899" s="75" t="s">
        <v>0</v>
      </c>
      <c r="F899" s="91" t="n">
        <f aca="false">SUMIF(Position!$B$3:$B$21,Trades!D899,Position!$E$3:$E$21)+SUMIF(Position!$K$3:$K$20,Trades!D899,Position!$N$3:$N$20)</f>
        <v>3.25</v>
      </c>
      <c r="G899" s="92" t="n">
        <f aca="false">(F899-C899)*B899</f>
        <v>0</v>
      </c>
      <c r="H899" s="93" t="str">
        <f aca="false">D899&amp;E899</f>
        <v>bucks </v>
      </c>
      <c r="I899" s="93" t="n">
        <f aca="false">B899*C899</f>
        <v>0</v>
      </c>
      <c r="J899" s="92" t="n">
        <f aca="false">(30-C899)*B899</f>
        <v>0</v>
      </c>
    </row>
    <row r="900" customFormat="false" ht="12.75" hidden="false" customHeight="false" outlineLevel="0" collapsed="false">
      <c r="A900" s="88" t="n">
        <v>36486</v>
      </c>
      <c r="B900" s="75"/>
      <c r="C900" s="95" t="n">
        <v>0</v>
      </c>
      <c r="D900" s="90" t="s">
        <v>113</v>
      </c>
      <c r="E900" s="75" t="s">
        <v>0</v>
      </c>
      <c r="F900" s="91" t="n">
        <f aca="false">SUMIF(Position!$B$3:$B$21,Trades!D900,Position!$E$3:$E$21)+SUMIF(Position!$K$3:$K$20,Trades!D900,Position!$N$3:$N$20)</f>
        <v>0</v>
      </c>
      <c r="G900" s="92" t="n">
        <f aca="false">(F900-C900)*B900</f>
        <v>0</v>
      </c>
      <c r="H900" s="93" t="str">
        <f aca="false">D900&amp;E900</f>
        <v>chicago </v>
      </c>
      <c r="I900" s="93" t="n">
        <f aca="false">B900*C900</f>
        <v>0</v>
      </c>
      <c r="J900" s="92" t="n">
        <f aca="false">(30-C900)*B900</f>
        <v>0</v>
      </c>
    </row>
    <row r="901" customFormat="false" ht="12.75" hidden="false" customHeight="false" outlineLevel="0" collapsed="false">
      <c r="A901" s="88" t="n">
        <v>36486</v>
      </c>
      <c r="B901" s="75"/>
      <c r="C901" s="95" t="n">
        <v>0.5</v>
      </c>
      <c r="D901" s="90" t="s">
        <v>86</v>
      </c>
      <c r="E901" s="75" t="s">
        <v>0</v>
      </c>
      <c r="F901" s="91" t="n">
        <f aca="false">SUMIF(Position!$B$3:$B$21,Trades!D901,Position!$E$3:$E$21)+SUMIF(Position!$K$3:$K$20,Trades!D901,Position!$N$3:$N$20)</f>
        <v>0</v>
      </c>
      <c r="G901" s="92" t="n">
        <f aca="false">(F901-C901)*B901</f>
        <v>-0</v>
      </c>
      <c r="H901" s="93" t="str">
        <f aca="false">D901&amp;E901</f>
        <v>detroit </v>
      </c>
      <c r="I901" s="93" t="n">
        <f aca="false">B901*C901</f>
        <v>0</v>
      </c>
      <c r="J901" s="92" t="n">
        <f aca="false">(30-C901)*B901</f>
        <v>0</v>
      </c>
    </row>
    <row r="902" customFormat="false" ht="12.75" hidden="false" customHeight="false" outlineLevel="0" collapsed="false">
      <c r="A902" s="88" t="n">
        <v>36486</v>
      </c>
      <c r="B902" s="75"/>
      <c r="C902" s="95" t="n">
        <v>0</v>
      </c>
      <c r="D902" s="90" t="s">
        <v>107</v>
      </c>
      <c r="E902" s="75" t="s">
        <v>0</v>
      </c>
      <c r="F902" s="91" t="n">
        <f aca="false">SUMIF(Position!$B$3:$B$21,Trades!D902,Position!$E$3:$E$21)+SUMIF(Position!$K$3:$K$20,Trades!D902,Position!$N$3:$N$20)</f>
        <v>0</v>
      </c>
      <c r="G902" s="92" t="n">
        <f aca="false">(F902-C902)*B902</f>
        <v>0</v>
      </c>
      <c r="H902" s="93" t="str">
        <f aca="false">D902&amp;E902</f>
        <v>atlanta </v>
      </c>
      <c r="I902" s="93" t="n">
        <f aca="false">B902*C902</f>
        <v>0</v>
      </c>
      <c r="J902" s="92" t="n">
        <f aca="false">(30-C902)*B902</f>
        <v>0</v>
      </c>
    </row>
    <row r="903" customFormat="false" ht="12.75" hidden="false" customHeight="false" outlineLevel="0" collapsed="false">
      <c r="A903" s="88" t="n">
        <v>36486</v>
      </c>
      <c r="B903" s="78"/>
      <c r="C903" s="95" t="n">
        <v>6.5</v>
      </c>
      <c r="D903" s="90" t="s">
        <v>69</v>
      </c>
      <c r="E903" s="75" t="s">
        <v>0</v>
      </c>
      <c r="F903" s="91" t="n">
        <f aca="false">SUMIF(Position!$B$3:$B$21,Trades!D903,Position!$E$3:$E$21)+SUMIF(Position!$K$3:$K$20,Trades!D903,Position!$N$3:$N$20)</f>
        <v>4.75</v>
      </c>
      <c r="G903" s="92" t="n">
        <f aca="false">(F903-C903)*B903</f>
        <v>-0</v>
      </c>
      <c r="H903" s="93" t="str">
        <f aca="false">D903&amp;E903</f>
        <v>rams </v>
      </c>
      <c r="I903" s="93" t="n">
        <f aca="false">B903*C903</f>
        <v>0</v>
      </c>
      <c r="J903" s="92" t="n">
        <f aca="false">(30-C903)*B903</f>
        <v>0</v>
      </c>
    </row>
    <row r="904" customFormat="false" ht="12.75" hidden="false" customHeight="false" outlineLevel="0" collapsed="false">
      <c r="A904" s="88" t="n">
        <v>36486</v>
      </c>
      <c r="B904" s="75"/>
      <c r="C904" s="95" t="n">
        <v>0</v>
      </c>
      <c r="D904" s="90" t="s">
        <v>90</v>
      </c>
      <c r="E904" s="75" t="s">
        <v>0</v>
      </c>
      <c r="F904" s="91" t="n">
        <f aca="false">SUMIF(Position!$B$3:$B$21,Trades!D904,Position!$E$3:$E$21)+SUMIF(Position!$K$3:$K$20,Trades!D904,Position!$N$3:$N$20)</f>
        <v>2</v>
      </c>
      <c r="G904" s="92" t="n">
        <f aca="false">(F904-C904)*B904</f>
        <v>0</v>
      </c>
      <c r="H904" s="93" t="str">
        <f aca="false">D904&amp;E904</f>
        <v>saints </v>
      </c>
      <c r="I904" s="93" t="n">
        <f aca="false">B904*C904</f>
        <v>0</v>
      </c>
      <c r="J904" s="92" t="n">
        <f aca="false">(30-C904)*B904</f>
        <v>0</v>
      </c>
    </row>
    <row r="905" customFormat="false" ht="12.75" hidden="false" customHeight="false" outlineLevel="0" collapsed="false">
      <c r="A905" s="88" t="n">
        <v>36486</v>
      </c>
      <c r="B905" s="75"/>
      <c r="C905" s="95" t="n">
        <v>0</v>
      </c>
      <c r="D905" s="90" t="s">
        <v>121</v>
      </c>
      <c r="E905" s="75" t="s">
        <v>122</v>
      </c>
      <c r="F905" s="91" t="n">
        <f aca="false">SUMIF(Position!$B$3:$B$21,Trades!D905,Position!$E$3:$E$21)+SUMIF(Position!$K$3:$K$20,Trades!D905,Position!$N$3:$N$20)</f>
        <v>0</v>
      </c>
      <c r="G905" s="92" t="n">
        <f aca="false">(F905-C905)*B905</f>
        <v>0</v>
      </c>
      <c r="H905" s="93" t="str">
        <f aca="false">D905&amp;E905</f>
        <v>ninersdud</v>
      </c>
      <c r="I905" s="93" t="n">
        <f aca="false">B905*C905</f>
        <v>0</v>
      </c>
      <c r="J905" s="92" t="n">
        <f aca="false">(30-C905)*B905</f>
        <v>0</v>
      </c>
    </row>
    <row r="906" customFormat="false" ht="12.75" hidden="false" customHeight="false" outlineLevel="0" collapsed="false">
      <c r="A906" s="88" t="n">
        <v>36486</v>
      </c>
      <c r="B906" s="75"/>
      <c r="C906" s="95" t="n">
        <v>0</v>
      </c>
      <c r="D906" s="90" t="s">
        <v>67</v>
      </c>
      <c r="E906" s="75" t="s">
        <v>122</v>
      </c>
      <c r="F906" s="91" t="n">
        <f aca="false">SUMIF(Position!$B$3:$B$21,Trades!D906,Position!$E$3:$E$21)+SUMIF(Position!$K$3:$K$20,Trades!D906,Position!$N$3:$N$20)</f>
        <v>0</v>
      </c>
      <c r="G906" s="92" t="n">
        <f aca="false">(F906-C906)*B906</f>
        <v>0</v>
      </c>
      <c r="H906" s="93" t="str">
        <f aca="false">D906&amp;E906</f>
        <v>carolinadud</v>
      </c>
      <c r="I906" s="93" t="n">
        <f aca="false">B906*C906</f>
        <v>0</v>
      </c>
      <c r="J906" s="92" t="n">
        <f aca="false">(30-C906)*B906</f>
        <v>0</v>
      </c>
    </row>
    <row r="907" customFormat="false" ht="12.75" hidden="false" customHeight="false" outlineLevel="0" collapsed="false">
      <c r="A907" s="88" t="n">
        <v>36486</v>
      </c>
      <c r="B907" s="75"/>
      <c r="C907" s="95" t="n">
        <v>0.9</v>
      </c>
      <c r="D907" s="90" t="s">
        <v>106</v>
      </c>
      <c r="E907" s="75" t="s">
        <v>70</v>
      </c>
      <c r="F907" s="91" t="n">
        <f aca="false">SUMIF(Position!$B$3:$B$21,Trades!D907,Position!$E$3:$E$21)+SUMIF(Position!$K$3:$K$20,Trades!D907,Position!$N$3:$N$20)</f>
        <v>0</v>
      </c>
      <c r="G907" s="92" t="n">
        <f aca="false">(F907-C907)*B907</f>
        <v>-0</v>
      </c>
      <c r="H907" s="93" t="str">
        <f aca="false">D907&amp;E907</f>
        <v>buffalojavier</v>
      </c>
      <c r="I907" s="93" t="n">
        <f aca="false">B907*C907</f>
        <v>0</v>
      </c>
      <c r="J907" s="92" t="n">
        <f aca="false">(30-C907)*B907</f>
        <v>0</v>
      </c>
    </row>
    <row r="908" customFormat="false" ht="12.75" hidden="false" customHeight="false" outlineLevel="0" collapsed="false">
      <c r="A908" s="88" t="n">
        <v>36486</v>
      </c>
      <c r="B908" s="75"/>
      <c r="C908" s="95" t="n">
        <v>0.5</v>
      </c>
      <c r="D908" s="90" t="s">
        <v>111</v>
      </c>
      <c r="E908" s="75" t="s">
        <v>70</v>
      </c>
      <c r="F908" s="91" t="n">
        <f aca="false">SUMIF(Position!$B$3:$B$21,Trades!D908,Position!$E$3:$E$21)+SUMIF(Position!$K$3:$K$20,Trades!D908,Position!$N$3:$N$20)</f>
        <v>0</v>
      </c>
      <c r="G908" s="92" t="n">
        <f aca="false">(F908-C908)*B908</f>
        <v>-0</v>
      </c>
      <c r="H908" s="93" t="str">
        <f aca="false">D908&amp;E908</f>
        <v>patsjavier</v>
      </c>
      <c r="I908" s="93" t="n">
        <f aca="false">B908*C908</f>
        <v>0</v>
      </c>
      <c r="J908" s="92" t="n">
        <f aca="false">(30-C908)*B908</f>
        <v>0</v>
      </c>
    </row>
    <row r="909" customFormat="false" ht="12.75" hidden="false" customHeight="false" outlineLevel="0" collapsed="false">
      <c r="A909" s="88" t="n">
        <v>36486</v>
      </c>
      <c r="B909" s="75"/>
      <c r="C909" s="95" t="n">
        <v>6.25</v>
      </c>
      <c r="D909" s="90" t="s">
        <v>69</v>
      </c>
      <c r="E909" s="75" t="s">
        <v>123</v>
      </c>
      <c r="F909" s="91" t="n">
        <f aca="false">SUMIF(Position!$B$3:$B$21,Trades!D909,Position!$E$3:$E$21)+SUMIF(Position!$K$3:$K$20,Trades!D909,Position!$N$3:$N$20)</f>
        <v>4.75</v>
      </c>
      <c r="G909" s="92" t="n">
        <f aca="false">(F909-C909)*B909</f>
        <v>-0</v>
      </c>
      <c r="H909" s="93" t="str">
        <f aca="false">D909&amp;E909</f>
        <v>ramsrandy</v>
      </c>
      <c r="I909" s="93" t="n">
        <f aca="false">B909*C909</f>
        <v>0</v>
      </c>
      <c r="J909" s="92" t="n">
        <f aca="false">(30-C909)*B909</f>
        <v>0</v>
      </c>
    </row>
    <row r="910" customFormat="false" ht="12.75" hidden="false" customHeight="false" outlineLevel="0" collapsed="false">
      <c r="A910" s="88" t="n">
        <v>36486</v>
      </c>
      <c r="B910" s="75"/>
      <c r="C910" s="95" t="n">
        <v>2.5</v>
      </c>
      <c r="D910" s="90" t="s">
        <v>82</v>
      </c>
      <c r="E910" s="75" t="s">
        <v>97</v>
      </c>
      <c r="F910" s="91" t="n">
        <f aca="false">SUMIF(Position!$B$3:$B$21,Trades!D910,Position!$E$3:$E$21)+SUMIF(Position!$K$3:$K$20,Trades!D910,Position!$N$3:$N$20)</f>
        <v>1.625</v>
      </c>
      <c r="G910" s="92" t="n">
        <f aca="false">(F910-C910)*B910</f>
        <v>-0</v>
      </c>
      <c r="H910" s="93" t="str">
        <f aca="false">D910&amp;E910</f>
        <v>tennesseebuss</v>
      </c>
      <c r="I910" s="93" t="n">
        <f aca="false">B910*C910</f>
        <v>0</v>
      </c>
      <c r="J910" s="92" t="n">
        <f aca="false">(30-C910)*B910</f>
        <v>0</v>
      </c>
    </row>
    <row r="911" customFormat="false" ht="12.75" hidden="false" customHeight="false" outlineLevel="0" collapsed="false">
      <c r="A911" s="88" t="n">
        <v>36487</v>
      </c>
      <c r="B911" s="75"/>
      <c r="C911" s="95" t="n">
        <v>2.1</v>
      </c>
      <c r="D911" s="90" t="s">
        <v>103</v>
      </c>
      <c r="E911" s="75" t="s">
        <v>70</v>
      </c>
      <c r="F911" s="91" t="n">
        <f aca="false">SUMIF(Position!$B$3:$B$21,Trades!D911,Position!$E$3:$E$21)+SUMIF(Position!$K$3:$K$20,Trades!D911,Position!$N$3:$N$20)</f>
        <v>1</v>
      </c>
      <c r="G911" s="92" t="n">
        <f aca="false">(F911-C911)*B911</f>
        <v>-0</v>
      </c>
      <c r="H911" s="93" t="str">
        <f aca="false">D911&amp;E911</f>
        <v>miamijavier</v>
      </c>
      <c r="I911" s="93" t="n">
        <f aca="false">B911*C911</f>
        <v>0</v>
      </c>
      <c r="J911" s="92" t="n">
        <f aca="false">(30-C911)*B911</f>
        <v>0</v>
      </c>
    </row>
    <row r="912" customFormat="false" ht="12.75" hidden="false" customHeight="false" outlineLevel="0" collapsed="false">
      <c r="A912" s="88" t="n">
        <v>36487</v>
      </c>
      <c r="B912" s="75"/>
      <c r="C912" s="95" t="n">
        <v>2.8</v>
      </c>
      <c r="D912" s="90" t="s">
        <v>88</v>
      </c>
      <c r="E912" s="75" t="s">
        <v>70</v>
      </c>
      <c r="F912" s="91" t="n">
        <f aca="false">SUMIF(Position!$B$3:$B$21,Trades!D912,Position!$E$3:$E$21)+SUMIF(Position!$K$3:$K$20,Trades!D912,Position!$N$3:$N$20)</f>
        <v>2.75</v>
      </c>
      <c r="G912" s="92" t="n">
        <f aca="false">(F912-C912)*B912</f>
        <v>-0</v>
      </c>
      <c r="H912" s="93" t="str">
        <f aca="false">D912&amp;E912</f>
        <v>indianapolisjavier</v>
      </c>
      <c r="I912" s="93" t="n">
        <f aca="false">B912*C912</f>
        <v>0</v>
      </c>
      <c r="J912" s="92" t="n">
        <f aca="false">(30-C912)*B912</f>
        <v>0</v>
      </c>
    </row>
    <row r="913" customFormat="false" ht="12.75" hidden="false" customHeight="false" outlineLevel="0" collapsed="false">
      <c r="A913" s="88" t="n">
        <v>36487</v>
      </c>
      <c r="B913" s="75"/>
      <c r="C913" s="95" t="n">
        <v>2.6</v>
      </c>
      <c r="D913" s="90" t="s">
        <v>88</v>
      </c>
      <c r="E913" s="75" t="s">
        <v>85</v>
      </c>
      <c r="F913" s="91" t="n">
        <f aca="false">SUMIF(Position!$B$3:$B$21,Trades!D913,Position!$E$3:$E$21)+SUMIF(Position!$K$3:$K$20,Trades!D913,Position!$N$3:$N$20)</f>
        <v>2.75</v>
      </c>
      <c r="G913" s="92" t="n">
        <f aca="false">(F913-C913)*B913</f>
        <v>0</v>
      </c>
      <c r="H913" s="93" t="str">
        <f aca="false">D913&amp;E913</f>
        <v>indianapoliskammer</v>
      </c>
      <c r="I913" s="93" t="n">
        <f aca="false">B913*C913</f>
        <v>0</v>
      </c>
      <c r="J913" s="92" t="n">
        <f aca="false">(30-C913)*B913</f>
        <v>0</v>
      </c>
    </row>
    <row r="914" customFormat="false" ht="12.75" hidden="false" customHeight="false" outlineLevel="0" collapsed="false">
      <c r="A914" s="88" t="n">
        <v>36487</v>
      </c>
      <c r="B914" s="75"/>
      <c r="C914" s="95" t="n">
        <v>2.1</v>
      </c>
      <c r="D914" s="90" t="s">
        <v>103</v>
      </c>
      <c r="E914" s="75" t="s">
        <v>85</v>
      </c>
      <c r="F914" s="91" t="n">
        <f aca="false">SUMIF(Position!$B$3:$B$21,Trades!D914,Position!$E$3:$E$21)+SUMIF(Position!$K$3:$K$20,Trades!D914,Position!$N$3:$N$20)</f>
        <v>1</v>
      </c>
      <c r="G914" s="92" t="n">
        <f aca="false">(F914-C914)*B914</f>
        <v>-0</v>
      </c>
      <c r="H914" s="93" t="str">
        <f aca="false">D914&amp;E914</f>
        <v>miamikammer</v>
      </c>
      <c r="I914" s="93" t="n">
        <f aca="false">B914*C914</f>
        <v>0</v>
      </c>
      <c r="J914" s="92" t="n">
        <f aca="false">(30-C914)*B914</f>
        <v>0</v>
      </c>
    </row>
    <row r="915" customFormat="false" ht="12.75" hidden="false" customHeight="false" outlineLevel="0" collapsed="false">
      <c r="A915" s="88" t="n">
        <v>36487</v>
      </c>
      <c r="B915" s="75"/>
      <c r="C915" s="95" t="n">
        <v>0</v>
      </c>
      <c r="D915" s="90" t="s">
        <v>11</v>
      </c>
      <c r="E915" s="75" t="s">
        <v>123</v>
      </c>
      <c r="F915" s="91" t="n">
        <f aca="false">SUMIF(Position!$B$3:$B$21,Trades!D915,Position!$E$3:$E$21)+SUMIF(Position!$K$3:$K$20,Trades!D915,Position!$N$3:$N$20)</f>
        <v>0</v>
      </c>
      <c r="G915" s="92" t="n">
        <f aca="false">(F915-C915)*B915</f>
        <v>0</v>
      </c>
      <c r="H915" s="93" t="str">
        <f aca="false">D915&amp;E915</f>
        <v>Jetsrandy</v>
      </c>
      <c r="I915" s="93" t="n">
        <f aca="false">B915*C915</f>
        <v>0</v>
      </c>
      <c r="J915" s="92" t="n">
        <f aca="false">(30-C915)*B915</f>
        <v>0</v>
      </c>
    </row>
    <row r="916" customFormat="false" ht="12.75" hidden="false" customHeight="false" outlineLevel="0" collapsed="false">
      <c r="A916" s="88" t="n">
        <v>36487</v>
      </c>
      <c r="B916" s="75"/>
      <c r="C916" s="95" t="n">
        <v>1.25</v>
      </c>
      <c r="D916" s="90" t="s">
        <v>106</v>
      </c>
      <c r="E916" s="75" t="s">
        <v>123</v>
      </c>
      <c r="F916" s="91" t="n">
        <f aca="false">SUMIF(Position!$B$3:$B$21,Trades!D916,Position!$E$3:$E$21)+SUMIF(Position!$K$3:$K$20,Trades!D916,Position!$N$3:$N$20)</f>
        <v>0</v>
      </c>
      <c r="G916" s="92" t="n">
        <f aca="false">(F916-C916)*B916</f>
        <v>-0</v>
      </c>
      <c r="H916" s="93" t="str">
        <f aca="false">D916&amp;E916</f>
        <v>buffalorandy</v>
      </c>
      <c r="I916" s="93" t="n">
        <f aca="false">B916*C916</f>
        <v>0</v>
      </c>
      <c r="J916" s="92" t="n">
        <f aca="false">(30-C916)*B916</f>
        <v>0</v>
      </c>
    </row>
    <row r="917" customFormat="false" ht="12.75" hidden="false" customHeight="false" outlineLevel="0" collapsed="false">
      <c r="A917" s="88" t="n">
        <v>36487</v>
      </c>
      <c r="B917" s="75"/>
      <c r="C917" s="95" t="n">
        <v>3</v>
      </c>
      <c r="D917" s="90" t="s">
        <v>88</v>
      </c>
      <c r="E917" s="75" t="s">
        <v>123</v>
      </c>
      <c r="F917" s="91" t="n">
        <f aca="false">SUMIF(Position!$B$3:$B$21,Trades!D917,Position!$E$3:$E$21)+SUMIF(Position!$K$3:$K$20,Trades!D917,Position!$N$3:$N$20)</f>
        <v>2.75</v>
      </c>
      <c r="G917" s="92" t="n">
        <f aca="false">(F917-C917)*B917</f>
        <v>-0</v>
      </c>
      <c r="H917" s="93" t="str">
        <f aca="false">D917&amp;E917</f>
        <v>indianapolisrandy</v>
      </c>
      <c r="I917" s="93" t="n">
        <f aca="false">B917*C917</f>
        <v>0</v>
      </c>
      <c r="J917" s="92" t="n">
        <f aca="false">(30-C917)*B917</f>
        <v>0</v>
      </c>
    </row>
    <row r="918" customFormat="false" ht="12.75" hidden="false" customHeight="false" outlineLevel="0" collapsed="false">
      <c r="A918" s="88" t="n">
        <v>36487</v>
      </c>
      <c r="B918" s="75"/>
      <c r="C918" s="95" t="n">
        <v>0.5</v>
      </c>
      <c r="D918" s="90" t="s">
        <v>111</v>
      </c>
      <c r="E918" s="75" t="s">
        <v>123</v>
      </c>
      <c r="F918" s="91" t="n">
        <f aca="false">SUMIF(Position!$B$3:$B$21,Trades!D918,Position!$E$3:$E$21)+SUMIF(Position!$K$3:$K$20,Trades!D918,Position!$N$3:$N$20)</f>
        <v>0</v>
      </c>
      <c r="G918" s="92" t="n">
        <f aca="false">(F918-C918)*B918</f>
        <v>-0</v>
      </c>
      <c r="H918" s="93" t="str">
        <f aca="false">D918&amp;E918</f>
        <v>patsrandy</v>
      </c>
      <c r="I918" s="93" t="n">
        <f aca="false">B918*C918</f>
        <v>0</v>
      </c>
      <c r="J918" s="92" t="n">
        <f aca="false">(30-C918)*B918</f>
        <v>0</v>
      </c>
    </row>
    <row r="919" customFormat="false" ht="12.75" hidden="false" customHeight="false" outlineLevel="0" collapsed="false">
      <c r="A919" s="88" t="n">
        <v>36487</v>
      </c>
      <c r="B919" s="75"/>
      <c r="C919" s="95" t="n">
        <v>2.75</v>
      </c>
      <c r="D919" s="90" t="s">
        <v>103</v>
      </c>
      <c r="E919" s="75" t="s">
        <v>123</v>
      </c>
      <c r="F919" s="91" t="n">
        <f aca="false">SUMIF(Position!$B$3:$B$21,Trades!D919,Position!$E$3:$E$21)+SUMIF(Position!$K$3:$K$20,Trades!D919,Position!$N$3:$N$20)</f>
        <v>1</v>
      </c>
      <c r="G919" s="92" t="n">
        <f aca="false">(F919-C919)*B919</f>
        <v>-0</v>
      </c>
      <c r="H919" s="93" t="str">
        <f aca="false">D919&amp;E919</f>
        <v>miamirandy</v>
      </c>
      <c r="I919" s="93" t="n">
        <f aca="false">B919*C919</f>
        <v>0</v>
      </c>
      <c r="J919" s="92" t="n">
        <f aca="false">(30-C919)*B919</f>
        <v>0</v>
      </c>
    </row>
    <row r="920" customFormat="false" ht="12.75" hidden="false" customHeight="false" outlineLevel="0" collapsed="false">
      <c r="A920" s="88" t="n">
        <v>36487</v>
      </c>
      <c r="B920" s="75"/>
      <c r="C920" s="95" t="n">
        <v>0</v>
      </c>
      <c r="D920" s="90" t="s">
        <v>11</v>
      </c>
      <c r="E920" s="75" t="s">
        <v>124</v>
      </c>
      <c r="F920" s="91" t="n">
        <f aca="false">SUMIF(Position!$B$3:$B$21,Trades!D920,Position!$E$3:$E$21)+SUMIF(Position!$K$3:$K$20,Trades!D920,Position!$N$3:$N$20)</f>
        <v>0</v>
      </c>
      <c r="G920" s="92" t="n">
        <f aca="false">(F920-C920)*B920</f>
        <v>0</v>
      </c>
      <c r="H920" s="93" t="str">
        <f aca="false">D920&amp;E920</f>
        <v>Jetspb</v>
      </c>
      <c r="I920" s="93" t="n">
        <f aca="false">B920*C920</f>
        <v>0</v>
      </c>
      <c r="J920" s="92" t="n">
        <f aca="false">(30-C920)*B920</f>
        <v>0</v>
      </c>
    </row>
    <row r="921" customFormat="false" ht="12.75" hidden="false" customHeight="false" outlineLevel="0" collapsed="false">
      <c r="A921" s="88" t="n">
        <v>36487</v>
      </c>
      <c r="B921" s="75"/>
      <c r="C921" s="95" t="n">
        <v>3</v>
      </c>
      <c r="D921" s="90" t="s">
        <v>88</v>
      </c>
      <c r="E921" s="75" t="s">
        <v>124</v>
      </c>
      <c r="F921" s="91" t="n">
        <f aca="false">SUMIF(Position!$B$3:$B$21,Trades!D921,Position!$E$3:$E$21)+SUMIF(Position!$K$3:$K$20,Trades!D921,Position!$N$3:$N$20)</f>
        <v>2.75</v>
      </c>
      <c r="G921" s="92" t="n">
        <f aca="false">(F921-C921)*B921</f>
        <v>-0</v>
      </c>
      <c r="H921" s="93" t="str">
        <f aca="false">D921&amp;E921</f>
        <v>indianapolispb</v>
      </c>
      <c r="I921" s="93" t="n">
        <f aca="false">B921*C921</f>
        <v>0</v>
      </c>
      <c r="J921" s="92" t="n">
        <f aca="false">(30-C921)*B921</f>
        <v>0</v>
      </c>
    </row>
    <row r="922" customFormat="false" ht="12.75" hidden="false" customHeight="false" outlineLevel="0" collapsed="false">
      <c r="A922" s="88" t="n">
        <v>36487</v>
      </c>
      <c r="B922" s="75"/>
      <c r="C922" s="95" t="n">
        <v>1.25</v>
      </c>
      <c r="D922" s="90" t="s">
        <v>106</v>
      </c>
      <c r="E922" s="75" t="s">
        <v>124</v>
      </c>
      <c r="F922" s="91" t="n">
        <f aca="false">SUMIF(Position!$B$3:$B$21,Trades!D922,Position!$E$3:$E$21)+SUMIF(Position!$K$3:$K$20,Trades!D922,Position!$N$3:$N$20)</f>
        <v>0</v>
      </c>
      <c r="G922" s="92" t="n">
        <f aca="false">(F922-C922)*B922</f>
        <v>-0</v>
      </c>
      <c r="H922" s="93" t="str">
        <f aca="false">D922&amp;E922</f>
        <v>buffalopb</v>
      </c>
      <c r="I922" s="93" t="n">
        <f aca="false">B922*C922</f>
        <v>0</v>
      </c>
      <c r="J922" s="92" t="n">
        <f aca="false">(30-C922)*B922</f>
        <v>0</v>
      </c>
    </row>
    <row r="923" customFormat="false" ht="12.75" hidden="false" customHeight="false" outlineLevel="0" collapsed="false">
      <c r="A923" s="88" t="n">
        <v>36487</v>
      </c>
      <c r="B923" s="75"/>
      <c r="C923" s="95" t="n">
        <v>0.5</v>
      </c>
      <c r="D923" s="90" t="s">
        <v>111</v>
      </c>
      <c r="E923" s="75" t="s">
        <v>124</v>
      </c>
      <c r="F923" s="91" t="n">
        <f aca="false">SUMIF(Position!$B$3:$B$21,Trades!D923,Position!$E$3:$E$21)+SUMIF(Position!$K$3:$K$20,Trades!D923,Position!$N$3:$N$20)</f>
        <v>0</v>
      </c>
      <c r="G923" s="92" t="n">
        <f aca="false">(F923-C923)*B923</f>
        <v>-0</v>
      </c>
      <c r="H923" s="93" t="str">
        <f aca="false">D923&amp;E923</f>
        <v>patspb</v>
      </c>
      <c r="I923" s="93" t="n">
        <f aca="false">B923*C923</f>
        <v>0</v>
      </c>
      <c r="J923" s="92" t="n">
        <f aca="false">(30-C923)*B923</f>
        <v>0</v>
      </c>
    </row>
    <row r="924" customFormat="false" ht="12.75" hidden="false" customHeight="false" outlineLevel="0" collapsed="false">
      <c r="A924" s="88" t="n">
        <v>36487</v>
      </c>
      <c r="B924" s="75"/>
      <c r="C924" s="95" t="n">
        <v>2.75</v>
      </c>
      <c r="D924" s="90" t="s">
        <v>103</v>
      </c>
      <c r="E924" s="75" t="s">
        <v>124</v>
      </c>
      <c r="F924" s="91" t="n">
        <f aca="false">SUMIF(Position!$B$3:$B$21,Trades!D924,Position!$E$3:$E$21)+SUMIF(Position!$K$3:$K$20,Trades!D924,Position!$N$3:$N$20)</f>
        <v>1</v>
      </c>
      <c r="G924" s="92" t="n">
        <f aca="false">(F924-C924)*B924</f>
        <v>-0</v>
      </c>
      <c r="H924" s="93" t="str">
        <f aca="false">D924&amp;E924</f>
        <v>miamipb</v>
      </c>
      <c r="I924" s="93" t="n">
        <f aca="false">B924*C924</f>
        <v>0</v>
      </c>
      <c r="J924" s="92" t="n">
        <f aca="false">(30-C924)*B924</f>
        <v>0</v>
      </c>
    </row>
    <row r="925" customFormat="false" ht="12.75" hidden="false" customHeight="false" outlineLevel="0" collapsed="false">
      <c r="A925" s="88" t="n">
        <v>36493</v>
      </c>
      <c r="B925" s="75"/>
      <c r="C925" s="95" t="n">
        <v>0.75</v>
      </c>
      <c r="D925" s="90" t="s">
        <v>108</v>
      </c>
      <c r="E925" s="75" t="s">
        <v>125</v>
      </c>
      <c r="F925" s="91" t="n">
        <f aca="false">SUMIF(Position!$B$3:$B$21,Trades!D925,Position!$E$3:$E$21)+SUMIF(Position!$K$3:$K$20,Trades!D925,Position!$N$3:$N$20)</f>
        <v>0</v>
      </c>
      <c r="G925" s="92" t="n">
        <f aca="false">(F925-C925)*B925</f>
        <v>-0</v>
      </c>
      <c r="H925" s="93" t="str">
        <f aca="false">D925&amp;E925</f>
        <v>dallasorr</v>
      </c>
      <c r="I925" s="93" t="n">
        <f aca="false">B925*C925</f>
        <v>0</v>
      </c>
      <c r="J925" s="92" t="n">
        <f aca="false">(30-C925)*B925</f>
        <v>0</v>
      </c>
    </row>
    <row r="926" customFormat="false" ht="12.75" hidden="false" customHeight="false" outlineLevel="0" collapsed="false">
      <c r="A926" s="88" t="n">
        <v>36493</v>
      </c>
      <c r="B926" s="75"/>
      <c r="C926" s="95" t="n">
        <v>3.75</v>
      </c>
      <c r="D926" s="90" t="s">
        <v>88</v>
      </c>
      <c r="E926" s="75" t="s">
        <v>105</v>
      </c>
      <c r="F926" s="91" t="n">
        <f aca="false">SUMIF(Position!$B$3:$B$21,Trades!D926,Position!$E$3:$E$21)+SUMIF(Position!$K$3:$K$20,Trades!D926,Position!$N$3:$N$20)</f>
        <v>2.75</v>
      </c>
      <c r="G926" s="92" t="n">
        <f aca="false">(F926-C926)*B926</f>
        <v>-0</v>
      </c>
      <c r="H926" s="93" t="str">
        <f aca="false">D926&amp;E926</f>
        <v>indianapoliscuocci</v>
      </c>
      <c r="I926" s="93" t="n">
        <f aca="false">B926*C926</f>
        <v>0</v>
      </c>
      <c r="J926" s="92" t="n">
        <f aca="false">(30-C926)*B926</f>
        <v>0</v>
      </c>
    </row>
    <row r="927" customFormat="false" ht="12.75" hidden="false" customHeight="false" outlineLevel="0" collapsed="false">
      <c r="A927" s="88" t="n">
        <v>36493</v>
      </c>
      <c r="B927" s="75"/>
      <c r="C927" s="95" t="n">
        <v>6.75</v>
      </c>
      <c r="D927" s="78" t="s">
        <v>69</v>
      </c>
      <c r="E927" s="75" t="s">
        <v>126</v>
      </c>
      <c r="F927" s="91" t="n">
        <f aca="false">SUMIF(Position!$B$3:$B$21,Trades!D927,Position!$E$3:$E$21)+SUMIF(Position!$K$3:$K$20,Trades!D927,Position!$N$3:$N$20)</f>
        <v>4.75</v>
      </c>
      <c r="G927" s="92" t="n">
        <f aca="false">(F927-C927)*B927</f>
        <v>-0</v>
      </c>
      <c r="H927" s="93" t="str">
        <f aca="false">D927&amp;E927</f>
        <v>ramsshawn</v>
      </c>
      <c r="I927" s="93" t="n">
        <f aca="false">B927*C927</f>
        <v>0</v>
      </c>
      <c r="J927" s="92" t="n">
        <f aca="false">(30-C927)*B927</f>
        <v>0</v>
      </c>
    </row>
    <row r="928" customFormat="false" ht="12.75" hidden="false" customHeight="false" outlineLevel="0" collapsed="false">
      <c r="A928" s="88" t="n">
        <v>36493</v>
      </c>
      <c r="B928" s="75"/>
      <c r="C928" s="95" t="n">
        <v>6.75</v>
      </c>
      <c r="D928" s="90" t="s">
        <v>71</v>
      </c>
      <c r="E928" s="75" t="s">
        <v>126</v>
      </c>
      <c r="F928" s="91" t="n">
        <f aca="false">SUMIF(Position!$B$3:$B$21,Trades!D928,Position!$E$3:$E$21)+SUMIF(Position!$K$3:$K$20,Trades!D928,Position!$N$3:$N$20)</f>
        <v>0.5</v>
      </c>
      <c r="G928" s="92" t="n">
        <f aca="false">(F928-C928)*B928</f>
        <v>-0</v>
      </c>
      <c r="H928" s="93" t="str">
        <f aca="false">D928&amp;E928</f>
        <v>jacksonvilleshawn</v>
      </c>
      <c r="I928" s="93" t="n">
        <f aca="false">B928*C928</f>
        <v>0</v>
      </c>
      <c r="J928" s="92" t="n">
        <f aca="false">(30-C928)*B928</f>
        <v>0</v>
      </c>
    </row>
    <row r="929" customFormat="false" ht="12.75" hidden="false" customHeight="false" outlineLevel="0" collapsed="false">
      <c r="A929" s="88" t="n">
        <v>36493</v>
      </c>
      <c r="B929" s="75"/>
      <c r="C929" s="95" t="n">
        <v>2.15</v>
      </c>
      <c r="D929" s="90" t="s">
        <v>82</v>
      </c>
      <c r="E929" s="75" t="s">
        <v>126</v>
      </c>
      <c r="F929" s="91" t="n">
        <f aca="false">SUMIF(Position!$B$3:$B$21,Trades!D929,Position!$E$3:$E$21)+SUMIF(Position!$K$3:$K$20,Trades!D929,Position!$N$3:$N$20)</f>
        <v>1.625</v>
      </c>
      <c r="G929" s="92" t="n">
        <f aca="false">(F929-C929)*B929</f>
        <v>-0</v>
      </c>
      <c r="H929" s="93" t="str">
        <f aca="false">D929&amp;E929</f>
        <v>tennesseeshawn</v>
      </c>
      <c r="I929" s="93" t="n">
        <f aca="false">B929*C929</f>
        <v>0</v>
      </c>
      <c r="J929" s="92" t="n">
        <f aca="false">(30-C929)*B929</f>
        <v>0</v>
      </c>
    </row>
    <row r="930" customFormat="false" ht="12.75" hidden="false" customHeight="false" outlineLevel="0" collapsed="false">
      <c r="A930" s="88" t="n">
        <v>36493</v>
      </c>
      <c r="B930" s="75"/>
      <c r="C930" s="95" t="n">
        <v>3</v>
      </c>
      <c r="D930" s="90" t="s">
        <v>88</v>
      </c>
      <c r="E930" s="75" t="s">
        <v>70</v>
      </c>
      <c r="F930" s="91" t="n">
        <f aca="false">SUMIF(Position!$B$3:$B$21,Trades!D930,Position!$E$3:$E$21)+SUMIF(Position!$K$3:$K$20,Trades!D930,Position!$N$3:$N$20)</f>
        <v>2.75</v>
      </c>
      <c r="G930" s="92" t="n">
        <f aca="false">(F930-C930)*B930</f>
        <v>-0</v>
      </c>
      <c r="H930" s="93" t="str">
        <f aca="false">D930&amp;E930</f>
        <v>indianapolisjavier</v>
      </c>
      <c r="I930" s="93" t="n">
        <f aca="false">B930*C930</f>
        <v>0</v>
      </c>
      <c r="J930" s="92" t="n">
        <f aca="false">(30-C930)*B930</f>
        <v>0</v>
      </c>
    </row>
    <row r="931" customFormat="false" ht="12.75" hidden="false" customHeight="false" outlineLevel="0" collapsed="false">
      <c r="A931" s="88" t="n">
        <v>36493</v>
      </c>
      <c r="B931" s="75"/>
      <c r="C931" s="95" t="n">
        <v>1.75</v>
      </c>
      <c r="D931" s="90" t="s">
        <v>77</v>
      </c>
      <c r="E931" s="75" t="s">
        <v>127</v>
      </c>
      <c r="F931" s="91" t="n">
        <f aca="false">SUMIF(Position!$B$3:$B$21,Trades!D931,Position!$E$3:$E$21)+SUMIF(Position!$K$3:$K$20,Trades!D931,Position!$N$3:$N$20)</f>
        <v>0</v>
      </c>
      <c r="G931" s="92" t="n">
        <f aca="false">(F931-C931)*B931</f>
        <v>-0</v>
      </c>
      <c r="H931" s="93" t="str">
        <f aca="false">D931&amp;E931</f>
        <v>seattleblane</v>
      </c>
      <c r="I931" s="93" t="n">
        <f aca="false">B931*C931</f>
        <v>0</v>
      </c>
      <c r="J931" s="92" t="n">
        <f aca="false">(30-C931)*B931</f>
        <v>0</v>
      </c>
    </row>
    <row r="932" customFormat="false" ht="12.75" hidden="false" customHeight="false" outlineLevel="0" collapsed="false">
      <c r="A932" s="88" t="n">
        <v>36493</v>
      </c>
      <c r="B932" s="75"/>
      <c r="C932" s="95" t="n">
        <v>1.25</v>
      </c>
      <c r="D932" s="90" t="s">
        <v>106</v>
      </c>
      <c r="E932" s="75" t="s">
        <v>70</v>
      </c>
      <c r="F932" s="91" t="n">
        <f aca="false">SUMIF(Position!$B$3:$B$21,Trades!D932,Position!$E$3:$E$21)+SUMIF(Position!$K$3:$K$20,Trades!D932,Position!$N$3:$N$20)</f>
        <v>0</v>
      </c>
      <c r="G932" s="92" t="n">
        <f aca="false">(F932-C932)*B932</f>
        <v>-0</v>
      </c>
      <c r="H932" s="93" t="str">
        <f aca="false">D932&amp;E932</f>
        <v>buffalojavier</v>
      </c>
      <c r="I932" s="93" t="n">
        <f aca="false">B932*C932</f>
        <v>0</v>
      </c>
      <c r="J932" s="92" t="n">
        <f aca="false">(30-C932)*B932</f>
        <v>0</v>
      </c>
    </row>
    <row r="933" customFormat="false" ht="12.75" hidden="false" customHeight="false" outlineLevel="0" collapsed="false">
      <c r="A933" s="88" t="n">
        <v>36493</v>
      </c>
      <c r="B933" s="75"/>
      <c r="C933" s="95" t="n">
        <v>0.05</v>
      </c>
      <c r="D933" s="90" t="s">
        <v>117</v>
      </c>
      <c r="E933" s="75" t="s">
        <v>70</v>
      </c>
      <c r="F933" s="91" t="n">
        <f aca="false">SUMIF(Position!$B$3:$B$21,Trades!D933,Position!$E$3:$E$21)+SUMIF(Position!$K$3:$K$20,Trades!D933,Position!$N$3:$N$20)</f>
        <v>0</v>
      </c>
      <c r="G933" s="92" t="n">
        <f aca="false">(F933-C933)*B933</f>
        <v>-0</v>
      </c>
      <c r="H933" s="93" t="str">
        <f aca="false">D933&amp;E933</f>
        <v>arizonajavier</v>
      </c>
      <c r="I933" s="93" t="n">
        <f aca="false">B933*C933</f>
        <v>0</v>
      </c>
      <c r="J933" s="92" t="n">
        <f aca="false">(30-C933)*B933</f>
        <v>0</v>
      </c>
    </row>
    <row r="934" customFormat="false" ht="12.75" hidden="false" customHeight="false" outlineLevel="0" collapsed="false">
      <c r="A934" s="88" t="n">
        <v>36493</v>
      </c>
      <c r="B934" s="75"/>
      <c r="C934" s="95" t="n">
        <v>0.75</v>
      </c>
      <c r="D934" s="90" t="s">
        <v>75</v>
      </c>
      <c r="E934" s="75" t="s">
        <v>70</v>
      </c>
      <c r="F934" s="91" t="n">
        <f aca="false">SUMIF(Position!$B$3:$B$21,Trades!D934,Position!$E$3:$E$21)+SUMIF(Position!$K$3:$K$20,Trades!D934,Position!$N$3:$N$20)</f>
        <v>3.25</v>
      </c>
      <c r="G934" s="92" t="n">
        <f aca="false">(F934-C934)*B934</f>
        <v>0</v>
      </c>
      <c r="H934" s="93" t="str">
        <f aca="false">D934&amp;E934</f>
        <v>bucksjavier</v>
      </c>
      <c r="I934" s="93" t="n">
        <f aca="false">B934*C934</f>
        <v>0</v>
      </c>
      <c r="J934" s="92" t="n">
        <f aca="false">(30-C934)*B934</f>
        <v>0</v>
      </c>
    </row>
    <row r="935" customFormat="false" ht="12.75" hidden="false" customHeight="false" outlineLevel="0" collapsed="false">
      <c r="A935" s="88" t="n">
        <v>36493</v>
      </c>
      <c r="B935" s="75"/>
      <c r="C935" s="95" t="n">
        <v>0.65</v>
      </c>
      <c r="D935" s="90" t="s">
        <v>109</v>
      </c>
      <c r="E935" s="75" t="s">
        <v>97</v>
      </c>
      <c r="F935" s="91" t="n">
        <f aca="false">SUMIF(Position!$B$3:$B$21,Trades!D935,Position!$E$3:$E$21)+SUMIF(Position!$K$3:$K$20,Trades!D935,Position!$N$3:$N$20)</f>
        <v>1.125</v>
      </c>
      <c r="G935" s="92" t="n">
        <f aca="false">(F935-C935)*B935</f>
        <v>0</v>
      </c>
      <c r="H935" s="93" t="str">
        <f aca="false">D935&amp;E935</f>
        <v>packersbuss</v>
      </c>
      <c r="I935" s="93" t="n">
        <f aca="false">B935*C935</f>
        <v>0</v>
      </c>
      <c r="J935" s="92" t="n">
        <f aca="false">(30-C935)*B935</f>
        <v>0</v>
      </c>
    </row>
    <row r="936" customFormat="false" ht="12.75" hidden="false" customHeight="false" outlineLevel="0" collapsed="false">
      <c r="A936" s="88" t="n">
        <v>36494</v>
      </c>
      <c r="B936" s="75"/>
      <c r="C936" s="95" t="n">
        <v>1.25</v>
      </c>
      <c r="D936" s="90" t="s">
        <v>86</v>
      </c>
      <c r="E936" s="75" t="s">
        <v>122</v>
      </c>
      <c r="F936" s="91" t="n">
        <f aca="false">SUMIF(Position!$B$3:$B$21,Trades!D936,Position!$E$3:$E$21)+SUMIF(Position!$K$3:$K$20,Trades!D936,Position!$N$3:$N$20)</f>
        <v>0</v>
      </c>
      <c r="G936" s="92" t="n">
        <f aca="false">(F936-C936)*B936</f>
        <v>-0</v>
      </c>
      <c r="H936" s="93" t="str">
        <f aca="false">D936&amp;E936</f>
        <v>detroitdud</v>
      </c>
      <c r="I936" s="93" t="n">
        <f aca="false">B936*C936</f>
        <v>0</v>
      </c>
      <c r="J936" s="92" t="n">
        <f aca="false">(30-C936)*B936</f>
        <v>0</v>
      </c>
    </row>
    <row r="937" customFormat="false" ht="12.75" hidden="false" customHeight="false" outlineLevel="0" collapsed="false">
      <c r="A937" s="88" t="n">
        <v>36494</v>
      </c>
      <c r="B937" s="75"/>
      <c r="C937" s="95" t="n">
        <v>1.25</v>
      </c>
      <c r="D937" s="90" t="s">
        <v>112</v>
      </c>
      <c r="E937" s="75" t="s">
        <v>122</v>
      </c>
      <c r="F937" s="91" t="n">
        <f aca="false">SUMIF(Position!$B$3:$B$21,Trades!D937,Position!$E$3:$E$21)+SUMIF(Position!$K$3:$K$20,Trades!D937,Position!$N$3:$N$20)</f>
        <v>0.125</v>
      </c>
      <c r="G937" s="92" t="n">
        <f aca="false">(F937-C937)*B937</f>
        <v>-0</v>
      </c>
      <c r="H937" s="93" t="str">
        <f aca="false">D937&amp;E937</f>
        <v>washingtondud</v>
      </c>
      <c r="I937" s="93" t="n">
        <f aca="false">B937*C937</f>
        <v>0</v>
      </c>
      <c r="J937" s="92" t="n">
        <f aca="false">(30-C937)*B937</f>
        <v>0</v>
      </c>
    </row>
    <row r="938" customFormat="false" ht="12.75" hidden="false" customHeight="false" outlineLevel="0" collapsed="false">
      <c r="A938" s="88" t="n">
        <v>36494</v>
      </c>
      <c r="B938" s="75"/>
      <c r="C938" s="95" t="n">
        <v>0.85</v>
      </c>
      <c r="D938" s="90" t="s">
        <v>108</v>
      </c>
      <c r="E938" s="75" t="s">
        <v>128</v>
      </c>
      <c r="F938" s="91" t="n">
        <f aca="false">SUMIF(Position!$B$3:$B$21,Trades!D938,Position!$E$3:$E$21)+SUMIF(Position!$K$3:$K$20,Trades!D938,Position!$N$3:$N$20)</f>
        <v>0</v>
      </c>
      <c r="G938" s="92" t="n">
        <f aca="false">(F938-C938)*B938</f>
        <v>-0</v>
      </c>
      <c r="H938" s="93" t="str">
        <f aca="false">D938&amp;E938</f>
        <v>dallasdavenport</v>
      </c>
      <c r="I938" s="93" t="n">
        <f aca="false">B938*C938</f>
        <v>0</v>
      </c>
      <c r="J938" s="92" t="n">
        <f aca="false">(30-C938)*B938</f>
        <v>0</v>
      </c>
    </row>
    <row r="939" customFormat="false" ht="12.75" hidden="false" customHeight="false" outlineLevel="0" collapsed="false">
      <c r="A939" s="88" t="n">
        <v>36494</v>
      </c>
      <c r="B939" s="75"/>
      <c r="C939" s="95" t="n">
        <v>6.5</v>
      </c>
      <c r="D939" s="90" t="s">
        <v>69</v>
      </c>
      <c r="E939" s="75" t="s">
        <v>125</v>
      </c>
      <c r="F939" s="91" t="n">
        <f aca="false">SUMIF(Position!$B$3:$B$21,Trades!D939,Position!$E$3:$E$21)+SUMIF(Position!$K$3:$K$20,Trades!D939,Position!$N$3:$N$20)</f>
        <v>4.75</v>
      </c>
      <c r="G939" s="92" t="n">
        <f aca="false">(F939-C939)*B939</f>
        <v>-0</v>
      </c>
      <c r="H939" s="93" t="str">
        <f aca="false">D939&amp;E939</f>
        <v>ramsorr</v>
      </c>
      <c r="I939" s="93" t="n">
        <f aca="false">B939*C939</f>
        <v>0</v>
      </c>
      <c r="J939" s="92" t="n">
        <f aca="false">(30-C939)*B939</f>
        <v>0</v>
      </c>
    </row>
    <row r="940" customFormat="false" ht="12.75" hidden="false" customHeight="false" outlineLevel="0" collapsed="false">
      <c r="A940" s="88" t="n">
        <v>36494</v>
      </c>
      <c r="B940" s="75"/>
      <c r="C940" s="95" t="n">
        <v>6.5</v>
      </c>
      <c r="D940" s="90" t="s">
        <v>69</v>
      </c>
      <c r="E940" s="75" t="s">
        <v>96</v>
      </c>
      <c r="F940" s="91" t="n">
        <f aca="false">SUMIF(Position!$B$3:$B$21,Trades!D940,Position!$E$3:$E$21)+SUMIF(Position!$K$3:$K$20,Trades!D940,Position!$N$3:$N$20)</f>
        <v>4.75</v>
      </c>
      <c r="G940" s="92" t="n">
        <f aca="false">(F940-C940)*B940</f>
        <v>-0</v>
      </c>
      <c r="H940" s="93" t="str">
        <f aca="false">D940&amp;E940</f>
        <v>ramsjk</v>
      </c>
      <c r="I940" s="93" t="n">
        <f aca="false">B940*C940</f>
        <v>0</v>
      </c>
      <c r="J940" s="92" t="n">
        <f aca="false">(30-C940)*B940</f>
        <v>0</v>
      </c>
    </row>
    <row r="941" customFormat="false" ht="12.75" hidden="false" customHeight="false" outlineLevel="0" collapsed="false">
      <c r="A941" s="88" t="n">
        <v>36494</v>
      </c>
      <c r="B941" s="75"/>
      <c r="C941" s="95" t="n">
        <v>6.5</v>
      </c>
      <c r="D941" s="90" t="s">
        <v>69</v>
      </c>
      <c r="E941" s="75" t="s">
        <v>102</v>
      </c>
      <c r="F941" s="91" t="n">
        <f aca="false">SUMIF(Position!$B$3:$B$21,Trades!D941,Position!$E$3:$E$21)+SUMIF(Position!$K$3:$K$20,Trades!D941,Position!$N$3:$N$20)</f>
        <v>4.75</v>
      </c>
      <c r="G941" s="92" t="n">
        <f aca="false">(F941-C941)*B941</f>
        <v>-0</v>
      </c>
      <c r="H941" s="93" t="str">
        <f aca="false">D941&amp;E941</f>
        <v>ramsfeely</v>
      </c>
      <c r="I941" s="93" t="n">
        <f aca="false">B941*C941</f>
        <v>0</v>
      </c>
      <c r="J941" s="92" t="n">
        <f aca="false">(30-C941)*B941</f>
        <v>0</v>
      </c>
    </row>
    <row r="942" customFormat="false" ht="12.75" hidden="false" customHeight="false" outlineLevel="0" collapsed="false">
      <c r="A942" s="88" t="n">
        <v>36494</v>
      </c>
      <c r="B942" s="75"/>
      <c r="C942" s="95" t="n">
        <v>1.25</v>
      </c>
      <c r="D942" s="90" t="s">
        <v>86</v>
      </c>
      <c r="E942" s="75" t="s">
        <v>70</v>
      </c>
      <c r="F942" s="91" t="n">
        <f aca="false">SUMIF(Position!$B$3:$B$21,Trades!D942,Position!$E$3:$E$21)+SUMIF(Position!$K$3:$K$20,Trades!D942,Position!$N$3:$N$20)</f>
        <v>0</v>
      </c>
      <c r="G942" s="92" t="n">
        <f aca="false">(F942-C942)*B942</f>
        <v>-0</v>
      </c>
      <c r="H942" s="93" t="str">
        <f aca="false">D942&amp;E942</f>
        <v>detroitjavier</v>
      </c>
      <c r="I942" s="93" t="n">
        <f aca="false">B942*C942</f>
        <v>0</v>
      </c>
      <c r="J942" s="92" t="n">
        <f aca="false">(30-C942)*B942</f>
        <v>0</v>
      </c>
    </row>
    <row r="943" customFormat="false" ht="12.75" hidden="false" customHeight="false" outlineLevel="0" collapsed="false">
      <c r="A943" s="88" t="n">
        <v>36494</v>
      </c>
      <c r="B943" s="75"/>
      <c r="C943" s="95" t="n">
        <v>0.65</v>
      </c>
      <c r="D943" s="90" t="s">
        <v>108</v>
      </c>
      <c r="E943" s="75" t="s">
        <v>70</v>
      </c>
      <c r="F943" s="91" t="n">
        <f aca="false">SUMIF(Position!$B$3:$B$21,Trades!D943,Position!$E$3:$E$21)+SUMIF(Position!$K$3:$K$20,Trades!D943,Position!$N$3:$N$20)</f>
        <v>0</v>
      </c>
      <c r="G943" s="92" t="n">
        <f aca="false">(F943-C943)*B943</f>
        <v>-0</v>
      </c>
      <c r="H943" s="93" t="str">
        <f aca="false">D943&amp;E943</f>
        <v>dallasjavier</v>
      </c>
      <c r="I943" s="93" t="n">
        <f aca="false">B943*C943</f>
        <v>0</v>
      </c>
      <c r="J943" s="92" t="n">
        <f aca="false">(30-C943)*B943</f>
        <v>0</v>
      </c>
    </row>
    <row r="944" customFormat="false" ht="12.75" hidden="false" customHeight="false" outlineLevel="0" collapsed="false">
      <c r="A944" s="88" t="n">
        <v>36494</v>
      </c>
      <c r="B944" s="75"/>
      <c r="C944" s="95" t="n">
        <v>1</v>
      </c>
      <c r="D944" s="90" t="s">
        <v>112</v>
      </c>
      <c r="E944" s="75" t="s">
        <v>70</v>
      </c>
      <c r="F944" s="91" t="n">
        <f aca="false">SUMIF(Position!$B$3:$B$21,Trades!D944,Position!$E$3:$E$21)+SUMIF(Position!$K$3:$K$20,Trades!D944,Position!$N$3:$N$20)</f>
        <v>0.125</v>
      </c>
      <c r="G944" s="92" t="n">
        <f aca="false">(F944-C944)*B944</f>
        <v>-0</v>
      </c>
      <c r="H944" s="93" t="str">
        <f aca="false">D944&amp;E944</f>
        <v>washingtonjavier</v>
      </c>
      <c r="I944" s="93" t="n">
        <f aca="false">B944*C944</f>
        <v>0</v>
      </c>
      <c r="J944" s="92" t="n">
        <f aca="false">(30-C944)*B944</f>
        <v>0</v>
      </c>
    </row>
    <row r="945" customFormat="false" ht="12.75" hidden="false" customHeight="false" outlineLevel="0" collapsed="false">
      <c r="A945" s="88" t="n">
        <v>36494</v>
      </c>
      <c r="B945" s="75"/>
      <c r="C945" s="95" t="n">
        <v>1</v>
      </c>
      <c r="D945" s="90" t="s">
        <v>112</v>
      </c>
      <c r="E945" s="75" t="s">
        <v>124</v>
      </c>
      <c r="F945" s="91" t="n">
        <f aca="false">SUMIF(Position!$B$3:$B$21,Trades!D945,Position!$E$3:$E$21)+SUMIF(Position!$K$3:$K$20,Trades!D945,Position!$N$3:$N$20)</f>
        <v>0.125</v>
      </c>
      <c r="G945" s="92" t="n">
        <f aca="false">(F945-C945)*B945</f>
        <v>-0</v>
      </c>
      <c r="H945" s="93" t="str">
        <f aca="false">D945&amp;E945</f>
        <v>washingtonpb</v>
      </c>
      <c r="I945" s="93" t="n">
        <f aca="false">B945*C945</f>
        <v>0</v>
      </c>
      <c r="J945" s="92" t="n">
        <f aca="false">(30-C945)*B945</f>
        <v>0</v>
      </c>
    </row>
    <row r="946" customFormat="false" ht="12.75" hidden="false" customHeight="false" outlineLevel="0" collapsed="false">
      <c r="A946" s="88" t="n">
        <v>36494</v>
      </c>
      <c r="B946" s="75"/>
      <c r="C946" s="95" t="n">
        <v>0.1</v>
      </c>
      <c r="D946" s="90" t="s">
        <v>111</v>
      </c>
      <c r="E946" s="75" t="s">
        <v>70</v>
      </c>
      <c r="F946" s="91" t="n">
        <f aca="false">SUMIF(Position!$B$3:$B$21,Trades!D946,Position!$E$3:$E$21)+SUMIF(Position!$K$3:$K$20,Trades!D946,Position!$N$3:$N$20)</f>
        <v>0</v>
      </c>
      <c r="G946" s="92" t="n">
        <f aca="false">(F946-C946)*B946</f>
        <v>-0</v>
      </c>
      <c r="H946" s="93" t="str">
        <f aca="false">D946&amp;E946</f>
        <v>patsjavier</v>
      </c>
      <c r="I946" s="93" t="n">
        <f aca="false">B946*C946</f>
        <v>0</v>
      </c>
      <c r="J946" s="92" t="n">
        <f aca="false">(30-C946)*B946</f>
        <v>0</v>
      </c>
    </row>
    <row r="947" customFormat="false" ht="12.75" hidden="false" customHeight="false" outlineLevel="0" collapsed="false">
      <c r="A947" s="88" t="n">
        <v>36494</v>
      </c>
      <c r="B947" s="75"/>
      <c r="C947" s="95" t="n">
        <v>1.4</v>
      </c>
      <c r="D947" s="90" t="s">
        <v>103</v>
      </c>
      <c r="E947" s="75" t="s">
        <v>129</v>
      </c>
      <c r="F947" s="91" t="n">
        <f aca="false">SUMIF(Position!$B$3:$B$21,Trades!D947,Position!$E$3:$E$21)+SUMIF(Position!$K$3:$K$20,Trades!D947,Position!$N$3:$N$20)</f>
        <v>1</v>
      </c>
      <c r="G947" s="92" t="n">
        <f aca="false">(F947-C947)*B947</f>
        <v>-0</v>
      </c>
      <c r="H947" s="93" t="str">
        <f aca="false">D947&amp;E947</f>
        <v>miamibp</v>
      </c>
      <c r="I947" s="93" t="n">
        <f aca="false">B947*C947</f>
        <v>0</v>
      </c>
      <c r="J947" s="92" t="n">
        <f aca="false">(30-C947)*B947</f>
        <v>0</v>
      </c>
    </row>
    <row r="948" customFormat="false" ht="12.75" hidden="false" customHeight="false" outlineLevel="0" collapsed="false">
      <c r="A948" s="88" t="n">
        <v>36494</v>
      </c>
      <c r="B948" s="75"/>
      <c r="C948" s="95" t="n">
        <v>1.2</v>
      </c>
      <c r="D948" s="90" t="s">
        <v>106</v>
      </c>
      <c r="E948" s="75" t="s">
        <v>129</v>
      </c>
      <c r="F948" s="91" t="n">
        <f aca="false">SUMIF(Position!$B$3:$B$21,Trades!D948,Position!$E$3:$E$21)+SUMIF(Position!$K$3:$K$20,Trades!D948,Position!$N$3:$N$20)</f>
        <v>0</v>
      </c>
      <c r="G948" s="92" t="n">
        <f aca="false">(F948-C948)*B948</f>
        <v>-0</v>
      </c>
      <c r="H948" s="93" t="str">
        <f aca="false">D948&amp;E948</f>
        <v>buffalobp</v>
      </c>
      <c r="I948" s="93" t="n">
        <f aca="false">B948*C948</f>
        <v>0</v>
      </c>
      <c r="J948" s="92" t="n">
        <f aca="false">(30-C948)*B948</f>
        <v>0</v>
      </c>
    </row>
    <row r="949" customFormat="false" ht="12.75" hidden="false" customHeight="false" outlineLevel="0" collapsed="false">
      <c r="A949" s="88" t="n">
        <v>36494</v>
      </c>
      <c r="B949" s="75"/>
      <c r="C949" s="95" t="n">
        <v>6.75</v>
      </c>
      <c r="D949" s="78" t="s">
        <v>69</v>
      </c>
      <c r="E949" s="75" t="s">
        <v>129</v>
      </c>
      <c r="F949" s="91" t="n">
        <f aca="false">SUMIF(Position!$B$3:$B$21,Trades!D949,Position!$E$3:$E$21)+SUMIF(Position!$K$3:$K$20,Trades!D949,Position!$N$3:$N$20)</f>
        <v>4.75</v>
      </c>
      <c r="G949" s="92" t="n">
        <f aca="false">(F949-C949)*B949</f>
        <v>-0</v>
      </c>
      <c r="H949" s="93" t="str">
        <f aca="false">D949&amp;E949</f>
        <v>ramsbp</v>
      </c>
      <c r="I949" s="93" t="n">
        <f aca="false">B949*C949</f>
        <v>0</v>
      </c>
      <c r="J949" s="92" t="n">
        <f aca="false">(30-C949)*B949</f>
        <v>0</v>
      </c>
    </row>
    <row r="950" customFormat="false" ht="12.75" hidden="false" customHeight="false" outlineLevel="0" collapsed="false">
      <c r="A950" s="88" t="n">
        <v>36494</v>
      </c>
      <c r="B950" s="75"/>
      <c r="C950" s="95" t="n">
        <v>1.15</v>
      </c>
      <c r="D950" s="90" t="s">
        <v>86</v>
      </c>
      <c r="E950" s="75" t="s">
        <v>102</v>
      </c>
      <c r="F950" s="91" t="n">
        <f aca="false">SUMIF(Position!$B$3:$B$21,Trades!D950,Position!$E$3:$E$21)+SUMIF(Position!$K$3:$K$20,Trades!D950,Position!$N$3:$N$20)</f>
        <v>0</v>
      </c>
      <c r="G950" s="92" t="n">
        <f aca="false">(F950-C950)*B950</f>
        <v>-0</v>
      </c>
      <c r="H950" s="93" t="str">
        <f aca="false">D950&amp;E950</f>
        <v>detroitfeely</v>
      </c>
      <c r="I950" s="93" t="n">
        <f aca="false">B950*C950</f>
        <v>0</v>
      </c>
      <c r="J950" s="92" t="n">
        <f aca="false">(30-C950)*B950</f>
        <v>0</v>
      </c>
    </row>
    <row r="951" customFormat="false" ht="12.75" hidden="false" customHeight="false" outlineLevel="0" collapsed="false">
      <c r="A951" s="88" t="n">
        <v>36495</v>
      </c>
      <c r="B951" s="75"/>
      <c r="C951" s="95" t="n">
        <v>0.65</v>
      </c>
      <c r="D951" s="90" t="s">
        <v>109</v>
      </c>
      <c r="E951" s="75" t="s">
        <v>97</v>
      </c>
      <c r="F951" s="91" t="n">
        <f aca="false">SUMIF(Position!$B$3:$B$21,Trades!D951,Position!$E$3:$E$21)+SUMIF(Position!$K$3:$K$20,Trades!D951,Position!$N$3:$N$20)</f>
        <v>1.125</v>
      </c>
      <c r="G951" s="92" t="n">
        <f aca="false">(F951-C951)*B951</f>
        <v>0</v>
      </c>
      <c r="H951" s="93" t="str">
        <f aca="false">D951&amp;E951</f>
        <v>packersbuss</v>
      </c>
      <c r="I951" s="93" t="n">
        <f aca="false">B951*C951</f>
        <v>0</v>
      </c>
      <c r="J951" s="92" t="n">
        <f aca="false">(30-C951)*B951</f>
        <v>0</v>
      </c>
    </row>
    <row r="952" customFormat="false" ht="12.75" hidden="false" customHeight="false" outlineLevel="0" collapsed="false">
      <c r="A952" s="88" t="n">
        <v>36495</v>
      </c>
      <c r="B952" s="75"/>
      <c r="C952" s="95" t="n">
        <v>2.5</v>
      </c>
      <c r="D952" s="90" t="s">
        <v>82</v>
      </c>
      <c r="E952" s="75" t="s">
        <v>97</v>
      </c>
      <c r="F952" s="91" t="n">
        <f aca="false">SUMIF(Position!$B$3:$B$21,Trades!D952,Position!$E$3:$E$21)+SUMIF(Position!$K$3:$K$20,Trades!D952,Position!$N$3:$N$20)</f>
        <v>1.625</v>
      </c>
      <c r="G952" s="92" t="n">
        <f aca="false">(F952-C952)*B952</f>
        <v>-0</v>
      </c>
      <c r="H952" s="93" t="str">
        <f aca="false">D952&amp;E952</f>
        <v>tennesseebuss</v>
      </c>
      <c r="I952" s="93" t="n">
        <f aca="false">B952*C952</f>
        <v>0</v>
      </c>
      <c r="J952" s="92" t="n">
        <f aca="false">(30-C952)*B952</f>
        <v>0</v>
      </c>
    </row>
    <row r="953" customFormat="false" ht="12.75" hidden="false" customHeight="false" outlineLevel="0" collapsed="false">
      <c r="A953" s="88" t="n">
        <v>36495</v>
      </c>
      <c r="B953" s="75"/>
      <c r="C953" s="95" t="n">
        <v>1.5</v>
      </c>
      <c r="D953" s="90" t="s">
        <v>103</v>
      </c>
      <c r="E953" s="75" t="s">
        <v>102</v>
      </c>
      <c r="F953" s="91" t="n">
        <f aca="false">SUMIF(Position!$B$3:$B$21,Trades!D953,Position!$E$3:$E$21)+SUMIF(Position!$K$3:$K$20,Trades!D953,Position!$N$3:$N$20)</f>
        <v>1</v>
      </c>
      <c r="G953" s="92" t="n">
        <f aca="false">(F953-C953)*B953</f>
        <v>-0</v>
      </c>
      <c r="H953" s="93" t="str">
        <f aca="false">D953&amp;E953</f>
        <v>miamifeely</v>
      </c>
      <c r="I953" s="93" t="n">
        <f aca="false">B953*C953</f>
        <v>0</v>
      </c>
      <c r="J953" s="92" t="n">
        <f aca="false">(30-C953)*B953</f>
        <v>0</v>
      </c>
    </row>
    <row r="954" customFormat="false" ht="12.75" hidden="false" customHeight="false" outlineLevel="0" collapsed="false">
      <c r="A954" s="88" t="n">
        <v>36496</v>
      </c>
      <c r="B954" s="75"/>
      <c r="C954" s="95" t="n">
        <v>3</v>
      </c>
      <c r="D954" s="90" t="s">
        <v>88</v>
      </c>
      <c r="E954" s="75" t="s">
        <v>100</v>
      </c>
      <c r="F954" s="91" t="n">
        <f aca="false">SUMIF(Position!$B$3:$B$21,Trades!D954,Position!$E$3:$E$21)+SUMIF(Position!$K$3:$K$20,Trades!D954,Position!$N$3:$N$20)</f>
        <v>2.75</v>
      </c>
      <c r="G954" s="92" t="n">
        <f aca="false">(F954-C954)*B954</f>
        <v>-0</v>
      </c>
      <c r="H954" s="93" t="str">
        <f aca="false">D954&amp;E954</f>
        <v>indianapolislewis</v>
      </c>
      <c r="I954" s="93" t="n">
        <f aca="false">B954*C954</f>
        <v>0</v>
      </c>
      <c r="J954" s="92" t="n">
        <f aca="false">(30-C954)*B954</f>
        <v>0</v>
      </c>
    </row>
    <row r="955" customFormat="false" ht="12.75" hidden="false" customHeight="false" outlineLevel="0" collapsed="false">
      <c r="A955" s="88" t="n">
        <v>36499</v>
      </c>
      <c r="B955" s="75"/>
      <c r="C955" s="95" t="n">
        <v>3.5</v>
      </c>
      <c r="D955" s="90" t="s">
        <v>88</v>
      </c>
      <c r="E955" s="75" t="s">
        <v>70</v>
      </c>
      <c r="F955" s="91" t="n">
        <f aca="false">SUMIF(Position!$B$3:$B$21,Trades!D955,Position!$E$3:$E$21)+SUMIF(Position!$K$3:$K$20,Trades!D955,Position!$N$3:$N$20)</f>
        <v>2.75</v>
      </c>
      <c r="G955" s="92" t="n">
        <f aca="false">(F955-C955)*B955</f>
        <v>-0</v>
      </c>
      <c r="H955" s="93" t="str">
        <f aca="false">D955&amp;E955</f>
        <v>indianapolisjavier</v>
      </c>
      <c r="I955" s="93" t="n">
        <f aca="false">B955*C955</f>
        <v>0</v>
      </c>
      <c r="J955" s="92" t="n">
        <f aca="false">(30-C955)*B955</f>
        <v>0</v>
      </c>
    </row>
    <row r="956" customFormat="false" ht="12.75" hidden="false" customHeight="false" outlineLevel="0" collapsed="false">
      <c r="A956" s="88" t="n">
        <v>36499</v>
      </c>
      <c r="B956" s="75"/>
      <c r="C956" s="95" t="n">
        <v>0.05</v>
      </c>
      <c r="D956" s="90" t="s">
        <v>73</v>
      </c>
      <c r="E956" s="75" t="s">
        <v>122</v>
      </c>
      <c r="F956" s="91" t="n">
        <f aca="false">SUMIF(Position!$B$3:$B$21,Trades!D956,Position!$E$3:$E$21)+SUMIF(Position!$K$3:$K$20,Trades!D956,Position!$N$3:$N$20)</f>
        <v>0.5</v>
      </c>
      <c r="G956" s="92" t="n">
        <f aca="false">(F956-C956)*B956</f>
        <v>0</v>
      </c>
      <c r="H956" s="93" t="str">
        <f aca="false">D956&amp;E956</f>
        <v>giantsdud</v>
      </c>
      <c r="I956" s="93" t="n">
        <f aca="false">B956*C956</f>
        <v>0</v>
      </c>
      <c r="J956" s="92" t="n">
        <f aca="false">(30-C956)*B956</f>
        <v>0</v>
      </c>
    </row>
    <row r="957" customFormat="false" ht="12.75" hidden="false" customHeight="false" outlineLevel="0" collapsed="false">
      <c r="A957" s="88" t="n">
        <v>36497</v>
      </c>
      <c r="B957" s="75"/>
      <c r="C957" s="95" t="n">
        <v>0</v>
      </c>
      <c r="D957" s="90" t="s">
        <v>103</v>
      </c>
      <c r="E957" s="75" t="s">
        <v>129</v>
      </c>
      <c r="F957" s="91" t="n">
        <f aca="false">SUMIF(Position!$B$3:$B$21,Trades!D957,Position!$E$3:$E$21)+SUMIF(Position!$K$3:$K$20,Trades!D957,Position!$N$3:$N$20)</f>
        <v>1</v>
      </c>
      <c r="G957" s="92" t="n">
        <f aca="false">(F957-C957)*B957</f>
        <v>0</v>
      </c>
      <c r="H957" s="93" t="str">
        <f aca="false">D957&amp;E957</f>
        <v>miamibp</v>
      </c>
      <c r="I957" s="93" t="n">
        <f aca="false">B957*C957</f>
        <v>0</v>
      </c>
      <c r="J957" s="92" t="n">
        <f aca="false">(30-C957)*B957</f>
        <v>0</v>
      </c>
    </row>
    <row r="958" customFormat="false" ht="12.75" hidden="false" customHeight="false" outlineLevel="0" collapsed="false">
      <c r="A958" s="88" t="n">
        <v>36497</v>
      </c>
      <c r="B958" s="75"/>
      <c r="C958" s="95" t="n">
        <v>0</v>
      </c>
      <c r="D958" s="90" t="s">
        <v>82</v>
      </c>
      <c r="E958" s="75" t="s">
        <v>129</v>
      </c>
      <c r="F958" s="91" t="n">
        <f aca="false">SUMIF(Position!$B$3:$B$21,Trades!D958,Position!$E$3:$E$21)+SUMIF(Position!$K$3:$K$20,Trades!D958,Position!$N$3:$N$20)</f>
        <v>1.625</v>
      </c>
      <c r="G958" s="92" t="n">
        <f aca="false">(F958-C958)*B958</f>
        <v>0</v>
      </c>
      <c r="H958" s="93" t="str">
        <f aca="false">D958&amp;E958</f>
        <v>tennesseebp</v>
      </c>
      <c r="I958" s="93" t="n">
        <f aca="false">B958*C958</f>
        <v>0</v>
      </c>
      <c r="J958" s="92" t="n">
        <f aca="false">(30-C958)*B958</f>
        <v>0</v>
      </c>
    </row>
    <row r="959" customFormat="false" ht="12.75" hidden="false" customHeight="false" outlineLevel="0" collapsed="false">
      <c r="A959" s="88" t="n">
        <v>36500</v>
      </c>
      <c r="B959" s="75"/>
      <c r="C959" s="95" t="n">
        <v>1.5</v>
      </c>
      <c r="D959" s="90" t="s">
        <v>82</v>
      </c>
      <c r="E959" s="75" t="s">
        <v>105</v>
      </c>
      <c r="F959" s="91" t="n">
        <f aca="false">SUMIF(Position!$B$3:$B$21,Trades!D959,Position!$E$3:$E$21)+SUMIF(Position!$K$3:$K$20,Trades!D959,Position!$N$3:$N$20)</f>
        <v>1.625</v>
      </c>
      <c r="G959" s="92" t="n">
        <f aca="false">(F959-C959)*B959</f>
        <v>0</v>
      </c>
      <c r="H959" s="93" t="str">
        <f aca="false">D959&amp;E959</f>
        <v>tennesseecuocci</v>
      </c>
      <c r="I959" s="93" t="n">
        <f aca="false">B959*C959</f>
        <v>0</v>
      </c>
      <c r="J959" s="92" t="n">
        <f aca="false">(30-C959)*B959</f>
        <v>0</v>
      </c>
    </row>
    <row r="960" customFormat="false" ht="12.75" hidden="false" customHeight="false" outlineLevel="0" collapsed="false">
      <c r="A960" s="88" t="n">
        <v>36497</v>
      </c>
      <c r="B960" s="75"/>
      <c r="C960" s="95" t="n">
        <v>0.75</v>
      </c>
      <c r="D960" s="90" t="s">
        <v>109</v>
      </c>
      <c r="E960" s="75" t="s">
        <v>99</v>
      </c>
      <c r="F960" s="91" t="n">
        <f aca="false">SUMIF(Position!$B$3:$B$21,Trades!D960,Position!$E$3:$E$21)+SUMIF(Position!$K$3:$K$20,Trades!D960,Position!$N$3:$N$20)</f>
        <v>1.125</v>
      </c>
      <c r="G960" s="92" t="n">
        <f aca="false">(F960-C960)*B960</f>
        <v>0</v>
      </c>
      <c r="H960" s="93" t="str">
        <f aca="false">D960&amp;E960</f>
        <v>packersrafal</v>
      </c>
      <c r="I960" s="93" t="n">
        <f aca="false">B960*C960</f>
        <v>0</v>
      </c>
      <c r="J960" s="92" t="n">
        <f aca="false">(30-C960)*B960</f>
        <v>0</v>
      </c>
    </row>
    <row r="961" customFormat="false" ht="12.75" hidden="false" customHeight="false" outlineLevel="0" collapsed="false">
      <c r="A961" s="88" t="n">
        <v>36500</v>
      </c>
      <c r="B961" s="75"/>
      <c r="C961" s="95" t="n">
        <v>1</v>
      </c>
      <c r="D961" s="90" t="s">
        <v>75</v>
      </c>
      <c r="E961" s="75" t="s">
        <v>130</v>
      </c>
      <c r="F961" s="91" t="n">
        <f aca="false">SUMIF(Position!$B$3:$B$21,Trades!D961,Position!$E$3:$E$21)+SUMIF(Position!$K$3:$K$20,Trades!D961,Position!$N$3:$N$20)</f>
        <v>3.25</v>
      </c>
      <c r="G961" s="92" t="n">
        <f aca="false">(F961-C961)*B961</f>
        <v>0</v>
      </c>
      <c r="H961" s="93" t="str">
        <f aca="false">D961&amp;E961</f>
        <v>buckssmitty</v>
      </c>
      <c r="I961" s="93" t="n">
        <f aca="false">B961*C961</f>
        <v>0</v>
      </c>
      <c r="J961" s="92" t="n">
        <f aca="false">(30-C961)*B961</f>
        <v>0</v>
      </c>
    </row>
    <row r="962" customFormat="false" ht="12.75" hidden="false" customHeight="false" outlineLevel="0" collapsed="false">
      <c r="A962" s="88" t="n">
        <v>36500</v>
      </c>
      <c r="B962" s="75"/>
      <c r="C962" s="95" t="n">
        <v>1.25</v>
      </c>
      <c r="D962" s="90" t="s">
        <v>77</v>
      </c>
      <c r="E962" s="75" t="s">
        <v>123</v>
      </c>
      <c r="F962" s="91" t="n">
        <f aca="false">SUMIF(Position!$B$3:$B$21,Trades!D962,Position!$E$3:$E$21)+SUMIF(Position!$K$3:$K$20,Trades!D962,Position!$N$3:$N$20)</f>
        <v>0</v>
      </c>
      <c r="G962" s="92" t="n">
        <f aca="false">(F962-C962)*B962</f>
        <v>-0</v>
      </c>
      <c r="H962" s="93" t="str">
        <f aca="false">D962&amp;E962</f>
        <v>seattlerandy</v>
      </c>
      <c r="I962" s="93" t="n">
        <f aca="false">B962*C962</f>
        <v>0</v>
      </c>
      <c r="J962" s="92" t="n">
        <f aca="false">(30-C962)*B962</f>
        <v>0</v>
      </c>
    </row>
    <row r="963" customFormat="false" ht="12.75" hidden="false" customHeight="false" outlineLevel="0" collapsed="false">
      <c r="A963" s="88" t="n">
        <v>36500</v>
      </c>
      <c r="B963" s="75"/>
      <c r="C963" s="95" t="n">
        <v>7</v>
      </c>
      <c r="D963" s="90" t="s">
        <v>69</v>
      </c>
      <c r="E963" s="75" t="s">
        <v>125</v>
      </c>
      <c r="F963" s="91" t="n">
        <f aca="false">SUMIF(Position!$B$3:$B$21,Trades!D963,Position!$E$3:$E$21)+SUMIF(Position!$K$3:$K$20,Trades!D963,Position!$N$3:$N$20)</f>
        <v>4.75</v>
      </c>
      <c r="G963" s="92" t="n">
        <f aca="false">(F963-C963)*B963</f>
        <v>-0</v>
      </c>
      <c r="H963" s="93" t="str">
        <f aca="false">D963&amp;E963</f>
        <v>ramsorr</v>
      </c>
      <c r="I963" s="93" t="n">
        <f aca="false">B963*C963</f>
        <v>0</v>
      </c>
      <c r="J963" s="92" t="n">
        <f aca="false">(30-C963)*B963</f>
        <v>0</v>
      </c>
    </row>
    <row r="964" customFormat="false" ht="12.75" hidden="false" customHeight="false" outlineLevel="0" collapsed="false">
      <c r="A964" s="88" t="n">
        <v>36500</v>
      </c>
      <c r="B964" s="75"/>
      <c r="C964" s="95" t="n">
        <v>7</v>
      </c>
      <c r="D964" s="90" t="s">
        <v>69</v>
      </c>
      <c r="E964" s="75" t="s">
        <v>124</v>
      </c>
      <c r="F964" s="91" t="n">
        <f aca="false">SUMIF(Position!$B$3:$B$21,Trades!D964,Position!$E$3:$E$21)+SUMIF(Position!$K$3:$K$20,Trades!D964,Position!$N$3:$N$20)</f>
        <v>4.75</v>
      </c>
      <c r="G964" s="92" t="n">
        <f aca="false">(F964-C964)*B964</f>
        <v>-0</v>
      </c>
      <c r="H964" s="93" t="str">
        <f aca="false">D964&amp;E964</f>
        <v>ramspb</v>
      </c>
      <c r="I964" s="93" t="n">
        <f aca="false">B964*C964</f>
        <v>0</v>
      </c>
      <c r="J964" s="92" t="n">
        <f aca="false">(30-C964)*B964</f>
        <v>0</v>
      </c>
    </row>
    <row r="965" customFormat="false" ht="12.75" hidden="false" customHeight="false" outlineLevel="0" collapsed="false">
      <c r="A965" s="88" t="n">
        <v>36500</v>
      </c>
      <c r="B965" s="75"/>
      <c r="C965" s="95" t="n">
        <v>7</v>
      </c>
      <c r="D965" s="90" t="s">
        <v>69</v>
      </c>
      <c r="E965" s="75" t="s">
        <v>102</v>
      </c>
      <c r="F965" s="91" t="n">
        <f aca="false">SUMIF(Position!$B$3:$B$21,Trades!D965,Position!$E$3:$E$21)+SUMIF(Position!$K$3:$K$20,Trades!D965,Position!$N$3:$N$20)</f>
        <v>4.75</v>
      </c>
      <c r="G965" s="92" t="n">
        <f aca="false">(F965-C965)*B965</f>
        <v>-0</v>
      </c>
      <c r="H965" s="93" t="str">
        <f aca="false">D965&amp;E965</f>
        <v>ramsfeely</v>
      </c>
      <c r="I965" s="93" t="n">
        <f aca="false">B965*C965</f>
        <v>0</v>
      </c>
      <c r="J965" s="92" t="n">
        <f aca="false">(30-C965)*B965</f>
        <v>0</v>
      </c>
    </row>
    <row r="966" customFormat="false" ht="12.75" hidden="false" customHeight="false" outlineLevel="0" collapsed="false">
      <c r="A966" s="88" t="n">
        <v>36500</v>
      </c>
      <c r="B966" s="75"/>
      <c r="C966" s="95" t="n">
        <v>4.75</v>
      </c>
      <c r="D966" s="90" t="s">
        <v>88</v>
      </c>
      <c r="E966" s="75" t="s">
        <v>126</v>
      </c>
      <c r="F966" s="91" t="n">
        <f aca="false">SUMIF(Position!$B$3:$B$21,Trades!D966,Position!$E$3:$E$21)+SUMIF(Position!$K$3:$K$20,Trades!D966,Position!$N$3:$N$20)</f>
        <v>2.75</v>
      </c>
      <c r="G966" s="92" t="n">
        <f aca="false">(F966-C966)*B966</f>
        <v>-0</v>
      </c>
      <c r="H966" s="93" t="str">
        <f aca="false">D966&amp;E966</f>
        <v>indianapolisshawn</v>
      </c>
      <c r="I966" s="93" t="n">
        <f aca="false">B966*C966</f>
        <v>0</v>
      </c>
      <c r="J966" s="92" t="n">
        <f aca="false">(30-C966)*B966</f>
        <v>0</v>
      </c>
    </row>
    <row r="967" customFormat="false" ht="12.75" hidden="false" customHeight="false" outlineLevel="0" collapsed="false">
      <c r="A967" s="88" t="n">
        <v>36500</v>
      </c>
      <c r="B967" s="75"/>
      <c r="C967" s="95" t="n">
        <v>5</v>
      </c>
      <c r="D967" s="90" t="s">
        <v>88</v>
      </c>
      <c r="E967" s="75" t="s">
        <v>126</v>
      </c>
      <c r="F967" s="91" t="n">
        <f aca="false">SUMIF(Position!$B$3:$B$21,Trades!D967,Position!$E$3:$E$21)+SUMIF(Position!$K$3:$K$20,Trades!D967,Position!$N$3:$N$20)</f>
        <v>2.75</v>
      </c>
      <c r="G967" s="92" t="n">
        <f aca="false">(F967-C967)*B967</f>
        <v>-0</v>
      </c>
      <c r="H967" s="93" t="str">
        <f aca="false">D967&amp;E967</f>
        <v>indianapolisshawn</v>
      </c>
      <c r="I967" s="93" t="n">
        <f aca="false">B967*C967</f>
        <v>0</v>
      </c>
      <c r="J967" s="92" t="n">
        <f aca="false">(30-C967)*B967</f>
        <v>0</v>
      </c>
    </row>
    <row r="968" customFormat="false" ht="12.75" hidden="false" customHeight="false" outlineLevel="0" collapsed="false">
      <c r="A968" s="88" t="n">
        <v>36500</v>
      </c>
      <c r="B968" s="75"/>
      <c r="C968" s="95" t="n">
        <v>4.5</v>
      </c>
      <c r="D968" s="90" t="s">
        <v>88</v>
      </c>
      <c r="E968" s="75" t="s">
        <v>99</v>
      </c>
      <c r="F968" s="91" t="n">
        <f aca="false">SUMIF(Position!$B$3:$B$21,Trades!D968,Position!$E$3:$E$21)+SUMIF(Position!$K$3:$K$20,Trades!D968,Position!$N$3:$N$20)</f>
        <v>2.75</v>
      </c>
      <c r="G968" s="92" t="n">
        <f aca="false">(F968-C968)*B968</f>
        <v>-0</v>
      </c>
      <c r="H968" s="93" t="str">
        <f aca="false">D968&amp;E968</f>
        <v>indianapolisrafal</v>
      </c>
      <c r="I968" s="93" t="n">
        <f aca="false">B968*C968</f>
        <v>0</v>
      </c>
      <c r="J968" s="92" t="n">
        <f aca="false">(30-C968)*B968</f>
        <v>0</v>
      </c>
    </row>
    <row r="969" customFormat="false" ht="12.75" hidden="false" customHeight="false" outlineLevel="0" collapsed="false">
      <c r="A969" s="88" t="n">
        <v>36500</v>
      </c>
      <c r="B969" s="75"/>
      <c r="C969" s="95" t="n">
        <v>4</v>
      </c>
      <c r="D969" s="90" t="s">
        <v>88</v>
      </c>
      <c r="E969" s="75" t="s">
        <v>66</v>
      </c>
      <c r="F969" s="91" t="n">
        <f aca="false">SUMIF(Position!$B$3:$B$21,Trades!D969,Position!$E$3:$E$21)+SUMIF(Position!$K$3:$K$20,Trades!D969,Position!$N$3:$N$20)</f>
        <v>2.75</v>
      </c>
      <c r="G969" s="92" t="n">
        <f aca="false">(F969-C969)*B969</f>
        <v>-0</v>
      </c>
      <c r="H969" s="93" t="str">
        <f aca="false">D969&amp;E969</f>
        <v>indianapolismaggi</v>
      </c>
      <c r="I969" s="93" t="n">
        <f aca="false">B969*C969</f>
        <v>0</v>
      </c>
      <c r="J969" s="92" t="n">
        <f aca="false">(30-C969)*B969</f>
        <v>0</v>
      </c>
    </row>
    <row r="970" customFormat="false" ht="12.75" hidden="false" customHeight="false" outlineLevel="0" collapsed="false">
      <c r="A970" s="88" t="n">
        <v>36500</v>
      </c>
      <c r="B970" s="75"/>
      <c r="C970" s="95" t="n">
        <v>7</v>
      </c>
      <c r="D970" s="90" t="s">
        <v>69</v>
      </c>
      <c r="E970" s="75" t="s">
        <v>66</v>
      </c>
      <c r="F970" s="91" t="n">
        <f aca="false">SUMIF(Position!$B$3:$B$21,Trades!D970,Position!$E$3:$E$21)+SUMIF(Position!$K$3:$K$20,Trades!D970,Position!$N$3:$N$20)</f>
        <v>4.75</v>
      </c>
      <c r="G970" s="92" t="n">
        <f aca="false">(F970-C970)*B970</f>
        <v>-0</v>
      </c>
      <c r="H970" s="93" t="str">
        <f aca="false">D970&amp;E970</f>
        <v>ramsmaggi</v>
      </c>
      <c r="I970" s="93" t="n">
        <f aca="false">B970*C970</f>
        <v>0</v>
      </c>
      <c r="J970" s="92" t="n">
        <f aca="false">(30-C970)*B970</f>
        <v>0</v>
      </c>
    </row>
    <row r="971" customFormat="false" ht="12.75" hidden="false" customHeight="false" outlineLevel="0" collapsed="false">
      <c r="A971" s="88" t="n">
        <v>36500</v>
      </c>
      <c r="B971" s="75"/>
      <c r="C971" s="95" t="n">
        <v>4.75</v>
      </c>
      <c r="D971" s="90" t="s">
        <v>88</v>
      </c>
      <c r="E971" s="75" t="s">
        <v>126</v>
      </c>
      <c r="F971" s="91" t="n">
        <f aca="false">SUMIF(Position!$B$3:$B$21,Trades!D971,Position!$E$3:$E$21)+SUMIF(Position!$K$3:$K$20,Trades!D971,Position!$N$3:$N$20)</f>
        <v>2.75</v>
      </c>
      <c r="G971" s="92" t="n">
        <f aca="false">(F971-C971)*B971</f>
        <v>-0</v>
      </c>
      <c r="H971" s="93" t="str">
        <f aca="false">D971&amp;E971</f>
        <v>indianapolisshawn</v>
      </c>
      <c r="I971" s="93" t="n">
        <f aca="false">B971*C971</f>
        <v>0</v>
      </c>
      <c r="J971" s="92" t="n">
        <f aca="false">(30-C971)*B971</f>
        <v>0</v>
      </c>
    </row>
    <row r="972" customFormat="false" ht="12.75" hidden="false" customHeight="false" outlineLevel="0" collapsed="false">
      <c r="A972" s="88" t="n">
        <v>36500</v>
      </c>
      <c r="B972" s="75"/>
      <c r="C972" s="95" t="n">
        <v>4.9</v>
      </c>
      <c r="D972" s="90" t="s">
        <v>88</v>
      </c>
      <c r="E972" s="75" t="s">
        <v>66</v>
      </c>
      <c r="F972" s="91" t="n">
        <f aca="false">SUMIF(Position!$B$3:$B$21,Trades!D972,Position!$E$3:$E$21)+SUMIF(Position!$K$3:$K$20,Trades!D972,Position!$N$3:$N$20)</f>
        <v>2.75</v>
      </c>
      <c r="G972" s="92" t="n">
        <f aca="false">(F972-C972)*B972</f>
        <v>-0</v>
      </c>
      <c r="H972" s="93" t="str">
        <f aca="false">D972&amp;E972</f>
        <v>indianapolismaggi</v>
      </c>
      <c r="I972" s="93" t="n">
        <f aca="false">B972*C972</f>
        <v>0</v>
      </c>
      <c r="J972" s="92" t="n">
        <f aca="false">(30-C972)*B972</f>
        <v>0</v>
      </c>
    </row>
    <row r="973" customFormat="false" ht="12.75" hidden="false" customHeight="false" outlineLevel="0" collapsed="false">
      <c r="A973" s="88" t="n">
        <v>36500</v>
      </c>
      <c r="B973" s="75"/>
      <c r="C973" s="95" t="n">
        <v>4.9</v>
      </c>
      <c r="D973" s="90" t="s">
        <v>88</v>
      </c>
      <c r="E973" s="75" t="s">
        <v>105</v>
      </c>
      <c r="F973" s="91" t="n">
        <f aca="false">SUMIF(Position!$B$3:$B$21,Trades!D973,Position!$E$3:$E$21)+SUMIF(Position!$K$3:$K$20,Trades!D973,Position!$N$3:$N$20)</f>
        <v>2.75</v>
      </c>
      <c r="G973" s="92" t="n">
        <f aca="false">(F973-C973)*B973</f>
        <v>-0</v>
      </c>
      <c r="H973" s="93" t="str">
        <f aca="false">D973&amp;E973</f>
        <v>indianapoliscuocci</v>
      </c>
      <c r="I973" s="93" t="n">
        <f aca="false">B973*C973</f>
        <v>0</v>
      </c>
      <c r="J973" s="92" t="n">
        <f aca="false">(30-C973)*B973</f>
        <v>0</v>
      </c>
    </row>
    <row r="974" customFormat="false" ht="12.75" hidden="false" customHeight="false" outlineLevel="0" collapsed="false">
      <c r="A974" s="88" t="n">
        <v>36500</v>
      </c>
      <c r="B974" s="75"/>
      <c r="C974" s="95" t="n">
        <v>4.5</v>
      </c>
      <c r="D974" s="90" t="s">
        <v>88</v>
      </c>
      <c r="E974" s="75" t="s">
        <v>70</v>
      </c>
      <c r="F974" s="91" t="n">
        <f aca="false">SUMIF(Position!$B$3:$B$21,Trades!D974,Position!$E$3:$E$21)+SUMIF(Position!$K$3:$K$20,Trades!D974,Position!$N$3:$N$20)</f>
        <v>2.75</v>
      </c>
      <c r="G974" s="92" t="n">
        <f aca="false">(F974-C974)*B974</f>
        <v>-0</v>
      </c>
      <c r="H974" s="93" t="str">
        <f aca="false">D974&amp;E974</f>
        <v>indianapolisjavier</v>
      </c>
      <c r="I974" s="93" t="n">
        <f aca="false">B974*C974</f>
        <v>0</v>
      </c>
      <c r="J974" s="92" t="n">
        <f aca="false">(30-C974)*B974</f>
        <v>0</v>
      </c>
    </row>
    <row r="975" customFormat="false" ht="12.75" hidden="false" customHeight="false" outlineLevel="0" collapsed="false">
      <c r="A975" s="88" t="n">
        <v>36500</v>
      </c>
      <c r="B975" s="75"/>
      <c r="C975" s="95" t="n">
        <v>4.5</v>
      </c>
      <c r="D975" s="90" t="s">
        <v>88</v>
      </c>
      <c r="E975" s="75" t="s">
        <v>96</v>
      </c>
      <c r="F975" s="91" t="n">
        <f aca="false">SUMIF(Position!$B$3:$B$21,Trades!D975,Position!$E$3:$E$21)+SUMIF(Position!$K$3:$K$20,Trades!D975,Position!$N$3:$N$20)</f>
        <v>2.75</v>
      </c>
      <c r="G975" s="92" t="n">
        <f aca="false">(F975-C975)*B975</f>
        <v>-0</v>
      </c>
      <c r="H975" s="93" t="str">
        <f aca="false">D975&amp;E975</f>
        <v>indianapolisjk</v>
      </c>
      <c r="I975" s="93" t="n">
        <f aca="false">B975*C975</f>
        <v>0</v>
      </c>
      <c r="J975" s="92" t="n">
        <f aca="false">(30-C975)*B975</f>
        <v>0</v>
      </c>
    </row>
    <row r="976" customFormat="false" ht="12.75" hidden="false" customHeight="false" outlineLevel="0" collapsed="false">
      <c r="A976" s="88" t="n">
        <v>36500</v>
      </c>
      <c r="B976" s="75"/>
      <c r="C976" s="95" t="n">
        <v>7</v>
      </c>
      <c r="D976" s="90" t="s">
        <v>71</v>
      </c>
      <c r="E976" s="75" t="s">
        <v>70</v>
      </c>
      <c r="F976" s="91" t="n">
        <f aca="false">SUMIF(Position!$B$3:$B$21,Trades!D976,Position!$E$3:$E$21)+SUMIF(Position!$K$3:$K$20,Trades!D976,Position!$N$3:$N$20)</f>
        <v>0.5</v>
      </c>
      <c r="G976" s="92" t="n">
        <f aca="false">(F976-C976)*B976</f>
        <v>-0</v>
      </c>
      <c r="H976" s="93" t="str">
        <f aca="false">D976&amp;E976</f>
        <v>jacksonvillejavier</v>
      </c>
      <c r="I976" s="93" t="n">
        <f aca="false">B976*C976</f>
        <v>0</v>
      </c>
      <c r="J976" s="92" t="n">
        <f aca="false">(30-C976)*B976</f>
        <v>0</v>
      </c>
    </row>
    <row r="977" customFormat="false" ht="12.75" hidden="false" customHeight="false" outlineLevel="0" collapsed="false">
      <c r="A977" s="88" t="n">
        <v>36500</v>
      </c>
      <c r="B977" s="75"/>
      <c r="C977" s="95" t="n">
        <v>7</v>
      </c>
      <c r="D977" s="90" t="s">
        <v>69</v>
      </c>
      <c r="E977" s="75" t="s">
        <v>70</v>
      </c>
      <c r="F977" s="91" t="n">
        <f aca="false">SUMIF(Position!$B$3:$B$21,Trades!D977,Position!$E$3:$E$21)+SUMIF(Position!$K$3:$K$20,Trades!D977,Position!$N$3:$N$20)</f>
        <v>4.75</v>
      </c>
      <c r="G977" s="92" t="n">
        <f aca="false">(F977-C977)*B977</f>
        <v>-0</v>
      </c>
      <c r="H977" s="93" t="str">
        <f aca="false">D977&amp;E977</f>
        <v>ramsjavier</v>
      </c>
      <c r="I977" s="93" t="n">
        <f aca="false">B977*C977</f>
        <v>0</v>
      </c>
      <c r="J977" s="92" t="n">
        <f aca="false">(30-C977)*B977</f>
        <v>0</v>
      </c>
    </row>
    <row r="978" customFormat="false" ht="12.75" hidden="false" customHeight="false" outlineLevel="0" collapsed="false">
      <c r="A978" s="88" t="n">
        <v>36500</v>
      </c>
      <c r="B978" s="75"/>
      <c r="C978" s="95" t="n">
        <v>1.4</v>
      </c>
      <c r="D978" s="90" t="s">
        <v>86</v>
      </c>
      <c r="E978" s="75" t="s">
        <v>126</v>
      </c>
      <c r="F978" s="91" t="n">
        <f aca="false">SUMIF(Position!$B$3:$B$21,Trades!D978,Position!$E$3:$E$21)+SUMIF(Position!$K$3:$K$20,Trades!D978,Position!$N$3:$N$20)</f>
        <v>0</v>
      </c>
      <c r="G978" s="92" t="n">
        <f aca="false">(F978-C978)*B978</f>
        <v>-0</v>
      </c>
      <c r="H978" s="93" t="str">
        <f aca="false">D978&amp;E978</f>
        <v>detroitshawn</v>
      </c>
      <c r="I978" s="93" t="n">
        <f aca="false">B978*C978</f>
        <v>0</v>
      </c>
      <c r="J978" s="92" t="n">
        <f aca="false">(30-C978)*B978</f>
        <v>0</v>
      </c>
    </row>
    <row r="979" customFormat="false" ht="12.75" hidden="false" customHeight="false" outlineLevel="0" collapsed="false">
      <c r="A979" s="88" t="n">
        <v>36500</v>
      </c>
      <c r="B979" s="75"/>
      <c r="C979" s="95" t="n">
        <v>4.5</v>
      </c>
      <c r="D979" s="90" t="s">
        <v>88</v>
      </c>
      <c r="E979" s="75" t="s">
        <v>131</v>
      </c>
      <c r="F979" s="91" t="n">
        <f aca="false">SUMIF(Position!$B$3:$B$21,Trades!D979,Position!$E$3:$E$21)+SUMIF(Position!$K$3:$K$20,Trades!D979,Position!$N$3:$N$20)</f>
        <v>2.75</v>
      </c>
      <c r="G979" s="92" t="n">
        <f aca="false">(F979-C979)*B979</f>
        <v>-0</v>
      </c>
      <c r="H979" s="93" t="str">
        <f aca="false">D979&amp;E979</f>
        <v>indianapolismlak</v>
      </c>
      <c r="I979" s="93" t="n">
        <f aca="false">B979*C979</f>
        <v>0</v>
      </c>
      <c r="J979" s="92" t="n">
        <f aca="false">(30-C979)*B979</f>
        <v>0</v>
      </c>
    </row>
    <row r="980" customFormat="false" ht="12.75" hidden="false" customHeight="false" outlineLevel="0" collapsed="false">
      <c r="A980" s="88" t="n">
        <v>36434</v>
      </c>
      <c r="B980" s="75"/>
      <c r="C980" s="95" t="n">
        <v>0.8</v>
      </c>
      <c r="D980" s="90" t="s">
        <v>69</v>
      </c>
      <c r="E980" s="75" t="s">
        <v>125</v>
      </c>
      <c r="F980" s="91" t="n">
        <f aca="false">SUMIF(Position!$B$3:$B$21,Trades!D980,Position!$E$3:$E$21)+SUMIF(Position!$K$3:$K$20,Trades!D980,Position!$N$3:$N$20)</f>
        <v>4.75</v>
      </c>
      <c r="G980" s="92" t="n">
        <f aca="false">(F980-C980)*B980</f>
        <v>0</v>
      </c>
      <c r="H980" s="93" t="str">
        <f aca="false">D980&amp;E980</f>
        <v>ramsorr</v>
      </c>
      <c r="I980" s="93" t="n">
        <f aca="false">B980*C980</f>
        <v>0</v>
      </c>
      <c r="J980" s="92" t="n">
        <f aca="false">(30-C980)*B980</f>
        <v>0</v>
      </c>
    </row>
    <row r="981" customFormat="false" ht="12.75" hidden="false" customHeight="false" outlineLevel="0" collapsed="false">
      <c r="A981" s="88" t="n">
        <v>36500</v>
      </c>
      <c r="B981" s="75"/>
      <c r="C981" s="95" t="n">
        <v>1.25</v>
      </c>
      <c r="D981" s="90" t="s">
        <v>75</v>
      </c>
      <c r="E981" s="75" t="s">
        <v>70</v>
      </c>
      <c r="F981" s="91" t="n">
        <f aca="false">SUMIF(Position!$B$3:$B$21,Trades!D981,Position!$E$3:$E$21)+SUMIF(Position!$K$3:$K$20,Trades!D981,Position!$N$3:$N$20)</f>
        <v>3.25</v>
      </c>
      <c r="G981" s="92" t="n">
        <f aca="false">(F981-C981)*B981</f>
        <v>0</v>
      </c>
      <c r="H981" s="93" t="str">
        <f aca="false">D981&amp;E981</f>
        <v>bucksjavier</v>
      </c>
      <c r="I981" s="93" t="n">
        <f aca="false">B981*C981</f>
        <v>0</v>
      </c>
      <c r="J981" s="92" t="n">
        <f aca="false">(30-C981)*B981</f>
        <v>0</v>
      </c>
    </row>
    <row r="982" customFormat="false" ht="12.75" hidden="false" customHeight="false" outlineLevel="0" collapsed="false">
      <c r="A982" s="88" t="n">
        <v>36500</v>
      </c>
      <c r="B982" s="75"/>
      <c r="C982" s="95" t="n">
        <v>3.5</v>
      </c>
      <c r="D982" s="90" t="s">
        <v>80</v>
      </c>
      <c r="E982" s="75" t="s">
        <v>122</v>
      </c>
      <c r="F982" s="91" t="n">
        <f aca="false">SUMIF(Position!$B$3:$B$21,Trades!D982,Position!$E$3:$E$21)+SUMIF(Position!$K$3:$K$20,Trades!D982,Position!$N$3:$N$20)</f>
        <v>0.7</v>
      </c>
      <c r="G982" s="92" t="n">
        <f aca="false">(F982-C982)*B982</f>
        <v>-0</v>
      </c>
      <c r="H982" s="93" t="str">
        <f aca="false">D982&amp;E982</f>
        <v>minnesotadud</v>
      </c>
      <c r="I982" s="93" t="n">
        <f aca="false">B982*C982</f>
        <v>0</v>
      </c>
      <c r="J982" s="92" t="n">
        <f aca="false">(30-C982)*B982</f>
        <v>0</v>
      </c>
    </row>
    <row r="983" customFormat="false" ht="12.75" hidden="false" customHeight="false" outlineLevel="0" collapsed="false">
      <c r="A983" s="88" t="n">
        <v>36500</v>
      </c>
      <c r="B983" s="75"/>
      <c r="C983" s="95" t="n">
        <v>1</v>
      </c>
      <c r="D983" s="90" t="s">
        <v>75</v>
      </c>
      <c r="E983" s="75" t="s">
        <v>70</v>
      </c>
      <c r="F983" s="91" t="n">
        <f aca="false">SUMIF(Position!$B$3:$B$21,Trades!D983,Position!$E$3:$E$21)+SUMIF(Position!$K$3:$K$20,Trades!D983,Position!$N$3:$N$20)</f>
        <v>3.25</v>
      </c>
      <c r="G983" s="92" t="n">
        <f aca="false">(F983-C983)*B983</f>
        <v>0</v>
      </c>
      <c r="H983" s="93" t="str">
        <f aca="false">D983&amp;E983</f>
        <v>bucksjavier</v>
      </c>
      <c r="I983" s="93" t="n">
        <f aca="false">B983*C983</f>
        <v>0</v>
      </c>
      <c r="J983" s="92" t="n">
        <f aca="false">(30-C983)*B983</f>
        <v>0</v>
      </c>
    </row>
    <row r="984" customFormat="false" ht="12.75" hidden="false" customHeight="false" outlineLevel="0" collapsed="false">
      <c r="A984" s="88" t="n">
        <v>36500</v>
      </c>
      <c r="B984" s="75"/>
      <c r="C984" s="95" t="n">
        <v>1</v>
      </c>
      <c r="D984" s="90" t="s">
        <v>75</v>
      </c>
      <c r="E984" s="75" t="s">
        <v>122</v>
      </c>
      <c r="F984" s="91" t="n">
        <f aca="false">SUMIF(Position!$B$3:$B$21,Trades!D984,Position!$E$3:$E$21)+SUMIF(Position!$K$3:$K$20,Trades!D984,Position!$N$3:$N$20)</f>
        <v>3.25</v>
      </c>
      <c r="G984" s="92" t="n">
        <f aca="false">(F984-C984)*B984</f>
        <v>0</v>
      </c>
      <c r="H984" s="93" t="str">
        <f aca="false">D984&amp;E984</f>
        <v>bucksdud</v>
      </c>
      <c r="I984" s="93" t="n">
        <f aca="false">B984*C984</f>
        <v>0</v>
      </c>
      <c r="J984" s="92" t="n">
        <f aca="false">(30-C984)*B984</f>
        <v>0</v>
      </c>
    </row>
    <row r="985" customFormat="false" ht="12.75" hidden="false" customHeight="false" outlineLevel="0" collapsed="false">
      <c r="A985" s="88" t="n">
        <v>36500</v>
      </c>
      <c r="B985" s="75"/>
      <c r="C985" s="95" t="n">
        <v>1</v>
      </c>
      <c r="D985" s="90" t="s">
        <v>75</v>
      </c>
      <c r="E985" s="75" t="s">
        <v>122</v>
      </c>
      <c r="F985" s="91" t="n">
        <f aca="false">SUMIF(Position!$B$3:$B$21,Trades!D985,Position!$E$3:$E$21)+SUMIF(Position!$K$3:$K$20,Trades!D985,Position!$N$3:$N$20)</f>
        <v>3.25</v>
      </c>
      <c r="G985" s="92" t="n">
        <f aca="false">(F985-C985)*B985</f>
        <v>0</v>
      </c>
      <c r="H985" s="93" t="str">
        <f aca="false">D985&amp;E985</f>
        <v>bucksdud</v>
      </c>
      <c r="I985" s="93" t="n">
        <f aca="false">B985*C985</f>
        <v>0</v>
      </c>
      <c r="J985" s="92" t="n">
        <f aca="false">(30-C985)*B985</f>
        <v>0</v>
      </c>
    </row>
    <row r="986" customFormat="false" ht="12.75" hidden="false" customHeight="false" outlineLevel="0" collapsed="false">
      <c r="A986" s="88" t="n">
        <v>36500</v>
      </c>
      <c r="B986" s="75"/>
      <c r="C986" s="95" t="n">
        <v>0</v>
      </c>
      <c r="D986" s="90" t="s">
        <v>80</v>
      </c>
      <c r="E986" s="75" t="s">
        <v>70</v>
      </c>
      <c r="F986" s="91" t="n">
        <f aca="false">SUMIF(Position!$B$3:$B$21,Trades!D986,Position!$E$3:$E$21)+SUMIF(Position!$K$3:$K$20,Trades!D986,Position!$N$3:$N$20)</f>
        <v>0.7</v>
      </c>
      <c r="G986" s="92" t="n">
        <f aca="false">(F986-C986)*B986</f>
        <v>0</v>
      </c>
      <c r="H986" s="93" t="str">
        <f aca="false">D986&amp;E986</f>
        <v>minnesotajavier</v>
      </c>
      <c r="I986" s="93" t="n">
        <f aca="false">B986*C986</f>
        <v>0</v>
      </c>
      <c r="J986" s="92" t="n">
        <f aca="false">(30-C986)*B986</f>
        <v>0</v>
      </c>
    </row>
    <row r="987" customFormat="false" ht="12.75" hidden="false" customHeight="false" outlineLevel="0" collapsed="false">
      <c r="A987" s="88" t="n">
        <v>36501</v>
      </c>
      <c r="B987" s="75"/>
      <c r="C987" s="95" t="n">
        <v>8.25</v>
      </c>
      <c r="D987" s="90" t="s">
        <v>69</v>
      </c>
      <c r="E987" s="75" t="s">
        <v>105</v>
      </c>
      <c r="F987" s="91" t="n">
        <f aca="false">SUMIF(Position!$B$3:$B$21,Trades!D987,Position!$E$3:$E$21)+SUMIF(Position!$K$3:$K$20,Trades!D987,Position!$N$3:$N$20)</f>
        <v>4.75</v>
      </c>
      <c r="G987" s="92" t="n">
        <f aca="false">(F987-C987)*B987</f>
        <v>-0</v>
      </c>
      <c r="H987" s="93" t="str">
        <f aca="false">D987&amp;E987</f>
        <v>ramscuocci</v>
      </c>
      <c r="I987" s="93" t="n">
        <f aca="false">B987*C987</f>
        <v>0</v>
      </c>
      <c r="J987" s="92" t="n">
        <f aca="false">(30-C987)*B987</f>
        <v>0</v>
      </c>
    </row>
    <row r="988" customFormat="false" ht="12.75" hidden="false" customHeight="false" outlineLevel="0" collapsed="false">
      <c r="A988" s="88" t="n">
        <v>36501</v>
      </c>
      <c r="B988" s="75"/>
      <c r="C988" s="95" t="n">
        <v>7.6</v>
      </c>
      <c r="D988" s="90" t="s">
        <v>69</v>
      </c>
      <c r="E988" s="75" t="s">
        <v>105</v>
      </c>
      <c r="F988" s="91" t="n">
        <f aca="false">SUMIF(Position!$B$3:$B$21,Trades!D988,Position!$E$3:$E$21)+SUMIF(Position!$K$3:$K$20,Trades!D988,Position!$N$3:$N$20)</f>
        <v>4.75</v>
      </c>
      <c r="G988" s="92" t="n">
        <f aca="false">(F988-C988)*B988</f>
        <v>-0</v>
      </c>
      <c r="H988" s="93" t="str">
        <f aca="false">D988&amp;E988</f>
        <v>ramscuocci</v>
      </c>
      <c r="I988" s="93" t="n">
        <f aca="false">B988*C988</f>
        <v>0</v>
      </c>
      <c r="J988" s="92" t="n">
        <f aca="false">(30-C988)*B988</f>
        <v>0</v>
      </c>
    </row>
    <row r="989" customFormat="false" ht="12.75" hidden="false" customHeight="false" outlineLevel="0" collapsed="false">
      <c r="A989" s="88" t="n">
        <v>36501</v>
      </c>
      <c r="B989" s="75"/>
      <c r="C989" s="95" t="n">
        <v>8.25</v>
      </c>
      <c r="D989" s="90" t="s">
        <v>69</v>
      </c>
      <c r="E989" s="75" t="s">
        <v>124</v>
      </c>
      <c r="F989" s="91" t="n">
        <f aca="false">SUMIF(Position!$B$3:$B$21,Trades!D989,Position!$E$3:$E$21)+SUMIF(Position!$K$3:$K$20,Trades!D989,Position!$N$3:$N$20)</f>
        <v>4.75</v>
      </c>
      <c r="G989" s="92" t="n">
        <f aca="false">(F989-C989)*B989</f>
        <v>-0</v>
      </c>
      <c r="H989" s="93" t="str">
        <f aca="false">D989&amp;E989</f>
        <v>ramspb</v>
      </c>
      <c r="I989" s="93" t="n">
        <f aca="false">B989*C989</f>
        <v>0</v>
      </c>
      <c r="J989" s="92" t="n">
        <f aca="false">(30-C989)*B989</f>
        <v>0</v>
      </c>
    </row>
    <row r="990" customFormat="false" ht="12.75" hidden="false" customHeight="false" outlineLevel="0" collapsed="false">
      <c r="A990" s="88" t="n">
        <v>36502</v>
      </c>
      <c r="B990" s="75"/>
      <c r="C990" s="95" t="n">
        <v>2</v>
      </c>
      <c r="D990" s="90" t="s">
        <v>80</v>
      </c>
      <c r="E990" s="75" t="s">
        <v>123</v>
      </c>
      <c r="F990" s="91" t="n">
        <f aca="false">SUMIF(Position!$B$3:$B$21,Trades!D990,Position!$E$3:$E$21)+SUMIF(Position!$K$3:$K$20,Trades!D990,Position!$N$3:$N$20)</f>
        <v>0.7</v>
      </c>
      <c r="G990" s="92" t="n">
        <f aca="false">(F990-C990)*B990</f>
        <v>-0</v>
      </c>
      <c r="H990" s="93" t="str">
        <f aca="false">D990&amp;E990</f>
        <v>minnesotarandy</v>
      </c>
      <c r="I990" s="93" t="n">
        <f aca="false">B990*C990</f>
        <v>0</v>
      </c>
      <c r="J990" s="92" t="n">
        <f aca="false">(30-C990)*B990</f>
        <v>0</v>
      </c>
    </row>
    <row r="991" customFormat="false" ht="12.75" hidden="false" customHeight="false" outlineLevel="0" collapsed="false">
      <c r="A991" s="88" t="n">
        <v>36502</v>
      </c>
      <c r="B991" s="75"/>
      <c r="C991" s="95" t="n">
        <v>0.05</v>
      </c>
      <c r="D991" s="90" t="s">
        <v>73</v>
      </c>
      <c r="E991" s="75" t="s">
        <v>132</v>
      </c>
      <c r="F991" s="91" t="n">
        <f aca="false">SUMIF(Position!$B$3:$B$21,Trades!D991,Position!$E$3:$E$21)+SUMIF(Position!$K$3:$K$20,Trades!D991,Position!$N$3:$N$20)</f>
        <v>0.5</v>
      </c>
      <c r="G991" s="92" t="n">
        <f aca="false">(F991-C991)*B991</f>
        <v>0</v>
      </c>
      <c r="H991" s="93" t="str">
        <f aca="false">D991&amp;E991</f>
        <v>giantsddf</v>
      </c>
      <c r="I991" s="93" t="n">
        <f aca="false">B991*C991</f>
        <v>0</v>
      </c>
      <c r="J991" s="92" t="n">
        <f aca="false">(30-C991)*B991</f>
        <v>0</v>
      </c>
    </row>
    <row r="992" customFormat="false" ht="12.75" hidden="false" customHeight="false" outlineLevel="0" collapsed="false">
      <c r="A992" s="88" t="n">
        <v>36502</v>
      </c>
      <c r="B992" s="75"/>
      <c r="C992" s="95" t="n">
        <v>1.25</v>
      </c>
      <c r="D992" s="90" t="s">
        <v>82</v>
      </c>
      <c r="E992" s="75" t="s">
        <v>110</v>
      </c>
      <c r="F992" s="91" t="n">
        <f aca="false">SUMIF(Position!$B$3:$B$21,Trades!D992,Position!$E$3:$E$21)+SUMIF(Position!$K$3:$K$20,Trades!D992,Position!$N$3:$N$20)</f>
        <v>1.625</v>
      </c>
      <c r="G992" s="92" t="n">
        <f aca="false">(F992-C992)*B992</f>
        <v>0</v>
      </c>
      <c r="H992" s="93" t="str">
        <f aca="false">D992&amp;E992</f>
        <v>tennesseemhor</v>
      </c>
      <c r="I992" s="93" t="n">
        <f aca="false">B992*C992</f>
        <v>0</v>
      </c>
      <c r="J992" s="92" t="n">
        <f aca="false">(30-C992)*B992</f>
        <v>0</v>
      </c>
    </row>
    <row r="993" customFormat="false" ht="12.75" hidden="false" customHeight="false" outlineLevel="0" collapsed="false">
      <c r="A993" s="88" t="n">
        <v>36502</v>
      </c>
      <c r="B993" s="75"/>
      <c r="C993" s="95" t="n">
        <v>1</v>
      </c>
      <c r="D993" s="90" t="s">
        <v>75</v>
      </c>
      <c r="E993" s="75" t="s">
        <v>81</v>
      </c>
      <c r="F993" s="91" t="n">
        <f aca="false">SUMIF(Position!$B$3:$B$21,Trades!D993,Position!$E$3:$E$21)+SUMIF(Position!$K$3:$K$20,Trades!D993,Position!$N$3:$N$20)</f>
        <v>3.25</v>
      </c>
      <c r="G993" s="92" t="n">
        <f aca="false">(F993-C993)*B993</f>
        <v>0</v>
      </c>
      <c r="H993" s="93" t="str">
        <f aca="false">D993&amp;E993</f>
        <v>buckscarlitz</v>
      </c>
      <c r="I993" s="93" t="n">
        <f aca="false">B993*C993</f>
        <v>0</v>
      </c>
      <c r="J993" s="92" t="n">
        <f aca="false">(30-C993)*B993</f>
        <v>0</v>
      </c>
    </row>
    <row r="994" customFormat="false" ht="12.75" hidden="false" customHeight="false" outlineLevel="0" collapsed="false">
      <c r="A994" s="88" t="n">
        <v>36502</v>
      </c>
      <c r="B994" s="75"/>
      <c r="C994" s="95" t="n">
        <v>1</v>
      </c>
      <c r="D994" s="90" t="s">
        <v>75</v>
      </c>
      <c r="E994" s="75" t="s">
        <v>129</v>
      </c>
      <c r="F994" s="91" t="n">
        <f aca="false">SUMIF(Position!$B$3:$B$21,Trades!D994,Position!$E$3:$E$21)+SUMIF(Position!$K$3:$K$20,Trades!D994,Position!$N$3:$N$20)</f>
        <v>3.25</v>
      </c>
      <c r="G994" s="92" t="n">
        <f aca="false">(F994-C994)*B994</f>
        <v>0</v>
      </c>
      <c r="H994" s="93" t="str">
        <f aca="false">D994&amp;E994</f>
        <v>bucksbp</v>
      </c>
      <c r="I994" s="93" t="n">
        <f aca="false">B994*C994</f>
        <v>0</v>
      </c>
      <c r="J994" s="92" t="n">
        <f aca="false">(30-C994)*B994</f>
        <v>0</v>
      </c>
    </row>
    <row r="995" customFormat="false" ht="12.75" hidden="false" customHeight="false" outlineLevel="0" collapsed="false">
      <c r="A995" s="88" t="n">
        <v>36502</v>
      </c>
      <c r="B995" s="75"/>
      <c r="C995" s="95" t="n">
        <v>1</v>
      </c>
      <c r="D995" s="90" t="s">
        <v>86</v>
      </c>
      <c r="E995" s="75" t="s">
        <v>129</v>
      </c>
      <c r="F995" s="91" t="n">
        <f aca="false">SUMIF(Position!$B$3:$B$21,Trades!D995,Position!$E$3:$E$21)+SUMIF(Position!$K$3:$K$20,Trades!D995,Position!$N$3:$N$20)</f>
        <v>0</v>
      </c>
      <c r="G995" s="92" t="n">
        <f aca="false">(F995-C995)*B995</f>
        <v>-0</v>
      </c>
      <c r="H995" s="93" t="str">
        <f aca="false">D995&amp;E995</f>
        <v>detroitbp</v>
      </c>
      <c r="I995" s="93" t="n">
        <f aca="false">B995*C995</f>
        <v>0</v>
      </c>
      <c r="J995" s="92" t="n">
        <f aca="false">(30-C995)*B995</f>
        <v>0</v>
      </c>
    </row>
    <row r="996" customFormat="false" ht="12.75" hidden="false" customHeight="false" outlineLevel="0" collapsed="false">
      <c r="A996" s="88" t="n">
        <v>36502</v>
      </c>
      <c r="B996" s="75"/>
      <c r="C996" s="95" t="n">
        <v>1.75</v>
      </c>
      <c r="D996" s="90" t="s">
        <v>80</v>
      </c>
      <c r="E996" s="75" t="s">
        <v>129</v>
      </c>
      <c r="F996" s="91" t="n">
        <f aca="false">SUMIF(Position!$B$3:$B$21,Trades!D996,Position!$E$3:$E$21)+SUMIF(Position!$K$3:$K$20,Trades!D996,Position!$N$3:$N$20)</f>
        <v>0.7</v>
      </c>
      <c r="G996" s="92" t="n">
        <f aca="false">(F996-C996)*B996</f>
        <v>-0</v>
      </c>
      <c r="H996" s="93" t="str">
        <f aca="false">D996&amp;E996</f>
        <v>minnesotabp</v>
      </c>
      <c r="I996" s="93" t="n">
        <f aca="false">B996*C996</f>
        <v>0</v>
      </c>
      <c r="J996" s="92" t="n">
        <f aca="false">(30-C996)*B996</f>
        <v>0</v>
      </c>
    </row>
    <row r="997" customFormat="false" ht="12.75" hidden="false" customHeight="false" outlineLevel="0" collapsed="false">
      <c r="A997" s="88" t="n">
        <v>36502</v>
      </c>
      <c r="B997" s="75"/>
      <c r="C997" s="95" t="n">
        <v>8</v>
      </c>
      <c r="D997" s="78" t="s">
        <v>69</v>
      </c>
      <c r="E997" s="75" t="s">
        <v>126</v>
      </c>
      <c r="F997" s="91" t="n">
        <f aca="false">SUMIF(Position!$B$3:$B$21,Trades!D997,Position!$E$3:$E$21)+SUMIF(Position!$K$3:$K$20,Trades!D997,Position!$N$3:$N$20)</f>
        <v>4.75</v>
      </c>
      <c r="G997" s="92" t="n">
        <f aca="false">(F997-C997)*B997</f>
        <v>-0</v>
      </c>
      <c r="H997" s="93" t="str">
        <f aca="false">D997&amp;E997</f>
        <v>ramsshawn</v>
      </c>
      <c r="I997" s="93" t="n">
        <f aca="false">B997*C997</f>
        <v>0</v>
      </c>
      <c r="J997" s="92" t="n">
        <f aca="false">(30-C997)*B997</f>
        <v>0</v>
      </c>
    </row>
    <row r="998" customFormat="false" ht="12.75" hidden="false" customHeight="false" outlineLevel="0" collapsed="false">
      <c r="A998" s="88" t="n">
        <v>36502</v>
      </c>
      <c r="B998" s="75"/>
      <c r="C998" s="95" t="n">
        <v>8</v>
      </c>
      <c r="D998" s="90" t="s">
        <v>71</v>
      </c>
      <c r="E998" s="75" t="s">
        <v>126</v>
      </c>
      <c r="F998" s="91" t="n">
        <f aca="false">SUMIF(Position!$B$3:$B$21,Trades!D998,Position!$E$3:$E$21)+SUMIF(Position!$K$3:$K$20,Trades!D998,Position!$N$3:$N$20)</f>
        <v>0.5</v>
      </c>
      <c r="G998" s="92" t="n">
        <f aca="false">(F998-C998)*B998</f>
        <v>-0</v>
      </c>
      <c r="H998" s="93" t="str">
        <f aca="false">D998&amp;E998</f>
        <v>jacksonvilleshawn</v>
      </c>
      <c r="I998" s="93" t="n">
        <f aca="false">B998*C998</f>
        <v>0</v>
      </c>
      <c r="J998" s="92" t="n">
        <f aca="false">(30-C998)*B998</f>
        <v>0</v>
      </c>
    </row>
    <row r="999" customFormat="false" ht="12.75" hidden="false" customHeight="false" outlineLevel="0" collapsed="false">
      <c r="A999" s="88" t="n">
        <v>36502</v>
      </c>
      <c r="B999" s="75"/>
      <c r="C999" s="95" t="n">
        <v>8.25</v>
      </c>
      <c r="D999" s="78" t="s">
        <v>69</v>
      </c>
      <c r="E999" s="75" t="s">
        <v>129</v>
      </c>
      <c r="F999" s="91" t="n">
        <f aca="false">SUMIF(Position!$B$3:$B$21,Trades!D999,Position!$E$3:$E$21)+SUMIF(Position!$K$3:$K$20,Trades!D999,Position!$N$3:$N$20)</f>
        <v>4.75</v>
      </c>
      <c r="G999" s="92" t="n">
        <f aca="false">(F999-C999)*B999</f>
        <v>-0</v>
      </c>
      <c r="H999" s="93" t="str">
        <f aca="false">D999&amp;E999</f>
        <v>ramsbp</v>
      </c>
      <c r="I999" s="93" t="n">
        <f aca="false">B999*C999</f>
        <v>0</v>
      </c>
      <c r="J999" s="92" t="n">
        <f aca="false">(30-C999)*B999</f>
        <v>0</v>
      </c>
    </row>
    <row r="1000" customFormat="false" ht="12.75" hidden="false" customHeight="false" outlineLevel="0" collapsed="false">
      <c r="A1000" s="88" t="n">
        <v>36502</v>
      </c>
      <c r="B1000" s="75"/>
      <c r="C1000" s="95" t="n">
        <v>8</v>
      </c>
      <c r="D1000" s="78" t="s">
        <v>69</v>
      </c>
      <c r="E1000" s="75" t="s">
        <v>126</v>
      </c>
      <c r="F1000" s="91" t="n">
        <f aca="false">SUMIF(Position!$B$3:$B$21,Trades!D1000,Position!$E$3:$E$21)+SUMIF(Position!$K$3:$K$20,Trades!D1000,Position!$N$3:$N$20)</f>
        <v>4.75</v>
      </c>
      <c r="G1000" s="92" t="n">
        <f aca="false">(F1000-C1000)*B1000</f>
        <v>-0</v>
      </c>
      <c r="H1000" s="93" t="str">
        <f aca="false">D1000&amp;E1000</f>
        <v>ramsshawn</v>
      </c>
      <c r="I1000" s="93" t="n">
        <f aca="false">B1000*C1000</f>
        <v>0</v>
      </c>
      <c r="J1000" s="92" t="n">
        <f aca="false">(30-C1000)*B1000</f>
        <v>0</v>
      </c>
    </row>
    <row r="1001" customFormat="false" ht="12.75" hidden="false" customHeight="false" outlineLevel="0" collapsed="false">
      <c r="A1001" s="88" t="n">
        <v>36502</v>
      </c>
      <c r="B1001" s="75"/>
      <c r="C1001" s="95" t="n">
        <v>1</v>
      </c>
      <c r="D1001" s="90" t="s">
        <v>112</v>
      </c>
      <c r="E1001" s="75" t="s">
        <v>97</v>
      </c>
      <c r="F1001" s="91" t="n">
        <f aca="false">SUMIF(Position!$B$3:$B$21,Trades!D1001,Position!$E$3:$E$21)+SUMIF(Position!$K$3:$K$20,Trades!D1001,Position!$N$3:$N$20)</f>
        <v>0.125</v>
      </c>
      <c r="G1001" s="92" t="n">
        <f aca="false">(F1001-C1001)*B1001</f>
        <v>-0</v>
      </c>
      <c r="H1001" s="93" t="str">
        <f aca="false">D1001&amp;E1001</f>
        <v>washingtonbuss</v>
      </c>
      <c r="I1001" s="93" t="n">
        <f aca="false">B1001*C1001</f>
        <v>0</v>
      </c>
      <c r="J1001" s="92" t="n">
        <f aca="false">(30-C1001)*B1001</f>
        <v>0</v>
      </c>
    </row>
    <row r="1002" customFormat="false" ht="12.75" hidden="false" customHeight="false" outlineLevel="0" collapsed="false">
      <c r="A1002" s="88" t="n">
        <v>36502</v>
      </c>
      <c r="B1002" s="75"/>
      <c r="C1002" s="95" t="n">
        <v>1.5</v>
      </c>
      <c r="D1002" s="90" t="s">
        <v>82</v>
      </c>
      <c r="E1002" s="75" t="s">
        <v>97</v>
      </c>
      <c r="F1002" s="91" t="n">
        <f aca="false">SUMIF(Position!$B$3:$B$21,Trades!D1002,Position!$E$3:$E$21)+SUMIF(Position!$K$3:$K$20,Trades!D1002,Position!$N$3:$N$20)</f>
        <v>1.625</v>
      </c>
      <c r="G1002" s="92" t="n">
        <f aca="false">(F1002-C1002)*B1002</f>
        <v>0</v>
      </c>
      <c r="H1002" s="93" t="str">
        <f aca="false">D1002&amp;E1002</f>
        <v>tennesseebuss</v>
      </c>
      <c r="I1002" s="93" t="n">
        <f aca="false">B1002*C1002</f>
        <v>0</v>
      </c>
      <c r="J1002" s="92" t="n">
        <f aca="false">(30-C1002)*B1002</f>
        <v>0</v>
      </c>
    </row>
    <row r="1003" customFormat="false" ht="12.75" hidden="false" customHeight="false" outlineLevel="0" collapsed="false">
      <c r="A1003" s="88" t="n">
        <v>36502</v>
      </c>
      <c r="B1003" s="75"/>
      <c r="C1003" s="95" t="n">
        <v>0.8</v>
      </c>
      <c r="D1003" s="90" t="s">
        <v>112</v>
      </c>
      <c r="E1003" s="75" t="s">
        <v>97</v>
      </c>
      <c r="F1003" s="91" t="n">
        <f aca="false">SUMIF(Position!$B$3:$B$21,Trades!D1003,Position!$E$3:$E$21)+SUMIF(Position!$K$3:$K$20,Trades!D1003,Position!$N$3:$N$20)</f>
        <v>0.125</v>
      </c>
      <c r="G1003" s="92" t="n">
        <f aca="false">(F1003-C1003)*B1003</f>
        <v>-0</v>
      </c>
      <c r="H1003" s="93" t="str">
        <f aca="false">D1003&amp;E1003</f>
        <v>washingtonbuss</v>
      </c>
      <c r="I1003" s="93" t="n">
        <f aca="false">B1003*C1003</f>
        <v>0</v>
      </c>
      <c r="J1003" s="92" t="n">
        <f aca="false">(30-C1003)*B1003</f>
        <v>0</v>
      </c>
    </row>
    <row r="1004" customFormat="false" ht="12.75" hidden="false" customHeight="false" outlineLevel="0" collapsed="false">
      <c r="A1004" s="88" t="n">
        <v>36502</v>
      </c>
      <c r="B1004" s="75"/>
      <c r="C1004" s="95" t="n">
        <v>0.2</v>
      </c>
      <c r="D1004" s="90" t="s">
        <v>108</v>
      </c>
      <c r="E1004" s="75" t="s">
        <v>97</v>
      </c>
      <c r="F1004" s="91" t="n">
        <f aca="false">SUMIF(Position!$B$3:$B$21,Trades!D1004,Position!$E$3:$E$21)+SUMIF(Position!$K$3:$K$20,Trades!D1004,Position!$N$3:$N$20)</f>
        <v>0</v>
      </c>
      <c r="G1004" s="92" t="n">
        <f aca="false">(F1004-C1004)*B1004</f>
        <v>-0</v>
      </c>
      <c r="H1004" s="93" t="str">
        <f aca="false">D1004&amp;E1004</f>
        <v>dallasbuss</v>
      </c>
      <c r="I1004" s="93" t="n">
        <f aca="false">B1004*C1004</f>
        <v>0</v>
      </c>
      <c r="J1004" s="92" t="n">
        <f aca="false">(30-C1004)*B1004</f>
        <v>0</v>
      </c>
    </row>
    <row r="1005" customFormat="false" ht="12.75" hidden="false" customHeight="false" outlineLevel="0" collapsed="false">
      <c r="A1005" s="88" t="n">
        <v>36502</v>
      </c>
      <c r="B1005" s="75"/>
      <c r="C1005" s="95" t="n">
        <v>0</v>
      </c>
      <c r="D1005" s="90" t="s">
        <v>117</v>
      </c>
      <c r="E1005" s="75" t="s">
        <v>97</v>
      </c>
      <c r="F1005" s="91" t="n">
        <f aca="false">SUMIF(Position!$B$3:$B$21,Trades!D1005,Position!$E$3:$E$21)+SUMIF(Position!$K$3:$K$20,Trades!D1005,Position!$N$3:$N$20)</f>
        <v>0</v>
      </c>
      <c r="G1005" s="92" t="n">
        <f aca="false">(F1005-C1005)*B1005</f>
        <v>0</v>
      </c>
      <c r="H1005" s="93" t="str">
        <f aca="false">D1005&amp;E1005</f>
        <v>arizonabuss</v>
      </c>
      <c r="I1005" s="93" t="n">
        <f aca="false">B1005*C1005</f>
        <v>0</v>
      </c>
      <c r="J1005" s="92" t="n">
        <f aca="false">(30-C1005)*B1005</f>
        <v>0</v>
      </c>
    </row>
    <row r="1006" customFormat="false" ht="12.75" hidden="false" customHeight="false" outlineLevel="0" collapsed="false">
      <c r="A1006" s="88" t="n">
        <v>36502</v>
      </c>
      <c r="B1006" s="75"/>
      <c r="C1006" s="95" t="n">
        <v>0</v>
      </c>
      <c r="D1006" s="90" t="s">
        <v>73</v>
      </c>
      <c r="E1006" s="75" t="s">
        <v>97</v>
      </c>
      <c r="F1006" s="91" t="n">
        <f aca="false">SUMIF(Position!$B$3:$B$21,Trades!D1006,Position!$E$3:$E$21)+SUMIF(Position!$K$3:$K$20,Trades!D1006,Position!$N$3:$N$20)</f>
        <v>0.5</v>
      </c>
      <c r="G1006" s="92" t="n">
        <f aca="false">(F1006-C1006)*B1006</f>
        <v>0</v>
      </c>
      <c r="H1006" s="93" t="str">
        <f aca="false">D1006&amp;E1006</f>
        <v>giantsbuss</v>
      </c>
      <c r="I1006" s="93" t="n">
        <f aca="false">B1006*C1006</f>
        <v>0</v>
      </c>
      <c r="J1006" s="92" t="n">
        <f aca="false">(30-C1006)*B1006</f>
        <v>0</v>
      </c>
    </row>
    <row r="1007" customFormat="false" ht="12.75" hidden="false" customHeight="false" outlineLevel="0" collapsed="false">
      <c r="A1007" s="88" t="n">
        <v>36502</v>
      </c>
      <c r="B1007" s="75"/>
      <c r="C1007" s="95" t="n">
        <v>0</v>
      </c>
      <c r="D1007" s="90" t="s">
        <v>74</v>
      </c>
      <c r="E1007" s="75" t="s">
        <v>97</v>
      </c>
      <c r="F1007" s="91" t="n">
        <f aca="false">SUMIF(Position!$B$3:$B$21,Trades!D1007,Position!$E$3:$E$21)+SUMIF(Position!$K$3:$K$20,Trades!D1007,Position!$N$3:$N$20)</f>
        <v>1.125</v>
      </c>
      <c r="G1007" s="92" t="n">
        <f aca="false">(F1007-C1007)*B1007</f>
        <v>0</v>
      </c>
      <c r="H1007" s="93" t="str">
        <f aca="false">D1007&amp;E1007</f>
        <v>philadelphiabuss</v>
      </c>
      <c r="I1007" s="93" t="n">
        <f aca="false">B1007*C1007</f>
        <v>0</v>
      </c>
      <c r="J1007" s="92" t="n">
        <f aca="false">(30-C1007)*B1007</f>
        <v>0</v>
      </c>
    </row>
    <row r="1008" customFormat="false" ht="12.75" hidden="false" customHeight="false" outlineLevel="0" collapsed="false">
      <c r="A1008" s="88" t="n">
        <v>36502</v>
      </c>
      <c r="B1008" s="75"/>
      <c r="C1008" s="95" t="n">
        <v>0.45</v>
      </c>
      <c r="D1008" s="90" t="s">
        <v>108</v>
      </c>
      <c r="E1008" s="75" t="s">
        <v>127</v>
      </c>
      <c r="F1008" s="91" t="n">
        <f aca="false">SUMIF(Position!$B$3:$B$21,Trades!D1008,Position!$E$3:$E$21)+SUMIF(Position!$K$3:$K$20,Trades!D1008,Position!$N$3:$N$20)</f>
        <v>0</v>
      </c>
      <c r="G1008" s="92" t="n">
        <f aca="false">(F1008-C1008)*B1008</f>
        <v>-0</v>
      </c>
      <c r="H1008" s="93" t="str">
        <f aca="false">D1008&amp;E1008</f>
        <v>dallasblane</v>
      </c>
      <c r="I1008" s="93" t="n">
        <f aca="false">B1008*C1008</f>
        <v>0</v>
      </c>
      <c r="J1008" s="92" t="n">
        <f aca="false">(30-C1008)*B1008</f>
        <v>0</v>
      </c>
    </row>
    <row r="1009" customFormat="false" ht="12.75" hidden="false" customHeight="false" outlineLevel="0" collapsed="false">
      <c r="A1009" s="88" t="n">
        <v>36502</v>
      </c>
      <c r="B1009" s="75"/>
      <c r="C1009" s="95" t="n">
        <v>0.45</v>
      </c>
      <c r="D1009" s="90" t="s">
        <v>108</v>
      </c>
      <c r="E1009" s="75" t="s">
        <v>105</v>
      </c>
      <c r="F1009" s="91" t="n">
        <f aca="false">SUMIF(Position!$B$3:$B$21,Trades!D1009,Position!$E$3:$E$21)+SUMIF(Position!$K$3:$K$20,Trades!D1009,Position!$N$3:$N$20)</f>
        <v>0</v>
      </c>
      <c r="G1009" s="92" t="n">
        <f aca="false">(F1009-C1009)*B1009</f>
        <v>-0</v>
      </c>
      <c r="H1009" s="93" t="str">
        <f aca="false">D1009&amp;E1009</f>
        <v>dallascuocci</v>
      </c>
      <c r="I1009" s="93" t="n">
        <f aca="false">B1009*C1009</f>
        <v>0</v>
      </c>
      <c r="J1009" s="92" t="n">
        <f aca="false">(30-C1009)*B1009</f>
        <v>0</v>
      </c>
    </row>
    <row r="1010" customFormat="false" ht="12.75" hidden="false" customHeight="false" outlineLevel="0" collapsed="false">
      <c r="A1010" s="88" t="n">
        <v>36502</v>
      </c>
      <c r="B1010" s="75"/>
      <c r="C1010" s="95" t="n">
        <v>1</v>
      </c>
      <c r="D1010" s="90" t="s">
        <v>103</v>
      </c>
      <c r="E1010" s="75" t="s">
        <v>130</v>
      </c>
      <c r="F1010" s="91" t="n">
        <f aca="false">SUMIF(Position!$B$3:$B$21,Trades!D1010,Position!$E$3:$E$21)+SUMIF(Position!$K$3:$K$20,Trades!D1010,Position!$N$3:$N$20)</f>
        <v>1</v>
      </c>
      <c r="G1010" s="92" t="n">
        <f aca="false">(F1010-C1010)*B1010</f>
        <v>0</v>
      </c>
      <c r="H1010" s="93" t="str">
        <f aca="false">D1010&amp;E1010</f>
        <v>miamismitty</v>
      </c>
      <c r="I1010" s="93" t="n">
        <f aca="false">B1010*C1010</f>
        <v>0</v>
      </c>
      <c r="J1010" s="92" t="n">
        <f aca="false">(30-C1010)*B1010</f>
        <v>0</v>
      </c>
    </row>
    <row r="1011" customFormat="false" ht="12.75" hidden="false" customHeight="false" outlineLevel="0" collapsed="false">
      <c r="A1011" s="88" t="n">
        <v>36502</v>
      </c>
      <c r="B1011" s="75"/>
      <c r="C1011" s="95" t="n">
        <v>0.6</v>
      </c>
      <c r="D1011" s="90" t="s">
        <v>112</v>
      </c>
      <c r="E1011" s="75" t="s">
        <v>125</v>
      </c>
      <c r="F1011" s="91" t="n">
        <f aca="false">SUMIF(Position!$B$3:$B$21,Trades!D1011,Position!$E$3:$E$21)+SUMIF(Position!$K$3:$K$20,Trades!D1011,Position!$N$3:$N$20)</f>
        <v>0.125</v>
      </c>
      <c r="G1011" s="92" t="n">
        <f aca="false">(F1011-C1011)*B1011</f>
        <v>-0</v>
      </c>
      <c r="H1011" s="93" t="str">
        <f aca="false">D1011&amp;E1011</f>
        <v>washingtonorr</v>
      </c>
      <c r="I1011" s="93" t="n">
        <f aca="false">B1011*C1011</f>
        <v>0</v>
      </c>
      <c r="J1011" s="92" t="n">
        <f aca="false">(30-C1011)*B1011</f>
        <v>0</v>
      </c>
    </row>
    <row r="1012" customFormat="false" ht="12.75" hidden="false" customHeight="false" outlineLevel="0" collapsed="false">
      <c r="A1012" s="88" t="n">
        <v>36503</v>
      </c>
      <c r="B1012" s="75"/>
      <c r="C1012" s="95" t="n">
        <v>1</v>
      </c>
      <c r="D1012" s="90" t="s">
        <v>77</v>
      </c>
      <c r="E1012" s="75" t="s">
        <v>97</v>
      </c>
      <c r="F1012" s="91" t="n">
        <f aca="false">SUMIF(Position!$B$3:$B$21,Trades!D1012,Position!$E$3:$E$21)+SUMIF(Position!$K$3:$K$20,Trades!D1012,Position!$N$3:$N$20)</f>
        <v>0</v>
      </c>
      <c r="G1012" s="92" t="n">
        <f aca="false">(F1012-C1012)*B1012</f>
        <v>-0</v>
      </c>
      <c r="H1012" s="93" t="str">
        <f aca="false">D1012&amp;E1012</f>
        <v>seattlebuss</v>
      </c>
      <c r="I1012" s="93" t="n">
        <f aca="false">B1012*C1012</f>
        <v>0</v>
      </c>
      <c r="J1012" s="92" t="n">
        <f aca="false">(30-C1012)*B1012</f>
        <v>0</v>
      </c>
    </row>
    <row r="1013" customFormat="false" ht="12.75" hidden="false" customHeight="false" outlineLevel="0" collapsed="false">
      <c r="A1013" s="88" t="n">
        <v>36503</v>
      </c>
      <c r="B1013" s="75"/>
      <c r="C1013" s="95" t="n">
        <v>1.25</v>
      </c>
      <c r="D1013" s="90" t="s">
        <v>103</v>
      </c>
      <c r="E1013" s="75" t="s">
        <v>97</v>
      </c>
      <c r="F1013" s="91" t="n">
        <f aca="false">SUMIF(Position!$B$3:$B$21,Trades!D1013,Position!$E$3:$E$21)+SUMIF(Position!$K$3:$K$20,Trades!D1013,Position!$N$3:$N$20)</f>
        <v>1</v>
      </c>
      <c r="G1013" s="92" t="n">
        <f aca="false">(F1013-C1013)*B1013</f>
        <v>-0</v>
      </c>
      <c r="H1013" s="93" t="str">
        <f aca="false">D1013&amp;E1013</f>
        <v>miamibuss</v>
      </c>
      <c r="I1013" s="93" t="n">
        <f aca="false">B1013*C1013</f>
        <v>0</v>
      </c>
      <c r="J1013" s="92" t="n">
        <f aca="false">(30-C1013)*B1013</f>
        <v>0</v>
      </c>
    </row>
    <row r="1014" customFormat="false" ht="12.75" hidden="false" customHeight="false" outlineLevel="0" collapsed="false">
      <c r="A1014" s="88" t="n">
        <v>36503</v>
      </c>
      <c r="B1014" s="75"/>
      <c r="C1014" s="95" t="n">
        <v>0.5</v>
      </c>
      <c r="D1014" s="90" t="s">
        <v>108</v>
      </c>
      <c r="E1014" s="75" t="s">
        <v>126</v>
      </c>
      <c r="F1014" s="91" t="n">
        <f aca="false">SUMIF(Position!$B$3:$B$21,Trades!D1014,Position!$E$3:$E$21)+SUMIF(Position!$K$3:$K$20,Trades!D1014,Position!$N$3:$N$20)</f>
        <v>0</v>
      </c>
      <c r="G1014" s="92" t="n">
        <f aca="false">(F1014-C1014)*B1014</f>
        <v>-0</v>
      </c>
      <c r="H1014" s="93" t="str">
        <f aca="false">D1014&amp;E1014</f>
        <v>dallasshawn</v>
      </c>
      <c r="I1014" s="93" t="n">
        <f aca="false">B1014*C1014</f>
        <v>0</v>
      </c>
      <c r="J1014" s="92" t="n">
        <f aca="false">(30-C1014)*B1014</f>
        <v>0</v>
      </c>
    </row>
    <row r="1015" customFormat="false" ht="12.75" hidden="false" customHeight="false" outlineLevel="0" collapsed="false">
      <c r="A1015" s="88" t="n">
        <v>36503</v>
      </c>
      <c r="B1015" s="75"/>
      <c r="C1015" s="95" t="n">
        <v>1.25</v>
      </c>
      <c r="D1015" s="90" t="s">
        <v>103</v>
      </c>
      <c r="E1015" s="75" t="s">
        <v>96</v>
      </c>
      <c r="F1015" s="91" t="n">
        <f aca="false">SUMIF(Position!$B$3:$B$21,Trades!D1015,Position!$E$3:$E$21)+SUMIF(Position!$K$3:$K$20,Trades!D1015,Position!$N$3:$N$20)</f>
        <v>1</v>
      </c>
      <c r="G1015" s="92" t="n">
        <f aca="false">(F1015-C1015)*B1015</f>
        <v>-0</v>
      </c>
      <c r="H1015" s="93" t="str">
        <f aca="false">D1015&amp;E1015</f>
        <v>miamijk</v>
      </c>
      <c r="I1015" s="93" t="n">
        <f aca="false">B1015*C1015</f>
        <v>0</v>
      </c>
      <c r="J1015" s="92" t="n">
        <f aca="false">(30-C1015)*B1015</f>
        <v>0</v>
      </c>
    </row>
    <row r="1016" customFormat="false" ht="12.75" hidden="false" customHeight="false" outlineLevel="0" collapsed="false">
      <c r="A1016" s="88" t="n">
        <v>36503</v>
      </c>
      <c r="B1016" s="75"/>
      <c r="C1016" s="95" t="n">
        <v>3.95</v>
      </c>
      <c r="D1016" s="90" t="s">
        <v>88</v>
      </c>
      <c r="E1016" s="75" t="s">
        <v>70</v>
      </c>
      <c r="F1016" s="91" t="n">
        <f aca="false">SUMIF(Position!$B$3:$B$21,Trades!D1016,Position!$E$3:$E$21)+SUMIF(Position!$K$3:$K$20,Trades!D1016,Position!$N$3:$N$20)</f>
        <v>2.75</v>
      </c>
      <c r="G1016" s="92" t="n">
        <f aca="false">(F1016-C1016)*B1016</f>
        <v>-0</v>
      </c>
      <c r="H1016" s="93" t="str">
        <f aca="false">D1016&amp;E1016</f>
        <v>indianapolisjavier</v>
      </c>
      <c r="I1016" s="93" t="n">
        <f aca="false">B1016*C1016</f>
        <v>0</v>
      </c>
      <c r="J1016" s="92" t="n">
        <f aca="false">(30-C1016)*B1016</f>
        <v>0</v>
      </c>
    </row>
    <row r="1017" customFormat="false" ht="12.75" hidden="false" customHeight="false" outlineLevel="0" collapsed="false">
      <c r="A1017" s="88" t="n">
        <v>36503</v>
      </c>
      <c r="B1017" s="75"/>
      <c r="C1017" s="95" t="n">
        <v>1.15</v>
      </c>
      <c r="D1017" s="90" t="s">
        <v>103</v>
      </c>
      <c r="E1017" s="75" t="s">
        <v>70</v>
      </c>
      <c r="F1017" s="91" t="n">
        <f aca="false">SUMIF(Position!$B$3:$B$21,Trades!D1017,Position!$E$3:$E$21)+SUMIF(Position!$K$3:$K$20,Trades!D1017,Position!$N$3:$N$20)</f>
        <v>1</v>
      </c>
      <c r="G1017" s="92" t="n">
        <f aca="false">(F1017-C1017)*B1017</f>
        <v>-0</v>
      </c>
      <c r="H1017" s="93" t="str">
        <f aca="false">D1017&amp;E1017</f>
        <v>miamijavier</v>
      </c>
      <c r="I1017" s="93" t="n">
        <f aca="false">B1017*C1017</f>
        <v>0</v>
      </c>
      <c r="J1017" s="92" t="n">
        <f aca="false">(30-C1017)*B1017</f>
        <v>0</v>
      </c>
    </row>
    <row r="1018" customFormat="false" ht="12.75" hidden="false" customHeight="false" outlineLevel="0" collapsed="false">
      <c r="A1018" s="88" t="n">
        <v>36503</v>
      </c>
      <c r="B1018" s="75"/>
      <c r="C1018" s="95" t="n">
        <v>1.1</v>
      </c>
      <c r="D1018" s="90" t="s">
        <v>82</v>
      </c>
      <c r="E1018" s="75" t="s">
        <v>126</v>
      </c>
      <c r="F1018" s="91" t="n">
        <f aca="false">SUMIF(Position!$B$3:$B$21,Trades!D1018,Position!$E$3:$E$21)+SUMIF(Position!$K$3:$K$20,Trades!D1018,Position!$N$3:$N$20)</f>
        <v>1.625</v>
      </c>
      <c r="G1018" s="92" t="n">
        <f aca="false">(F1018-C1018)*B1018</f>
        <v>0</v>
      </c>
      <c r="H1018" s="93" t="str">
        <f aca="false">D1018&amp;E1018</f>
        <v>tennesseeshawn</v>
      </c>
      <c r="I1018" s="93" t="n">
        <f aca="false">B1018*C1018</f>
        <v>0</v>
      </c>
      <c r="J1018" s="92" t="n">
        <f aca="false">(30-C1018)*B1018</f>
        <v>0</v>
      </c>
    </row>
    <row r="1019" customFormat="false" ht="12.75" hidden="false" customHeight="false" outlineLevel="0" collapsed="false">
      <c r="A1019" s="88" t="n">
        <v>36503</v>
      </c>
      <c r="B1019" s="75"/>
      <c r="C1019" s="95" t="n">
        <v>8.25</v>
      </c>
      <c r="D1019" s="78" t="s">
        <v>69</v>
      </c>
      <c r="E1019" s="75" t="s">
        <v>126</v>
      </c>
      <c r="F1019" s="91" t="n">
        <f aca="false">SUMIF(Position!$B$3:$B$21,Trades!D1019,Position!$E$3:$E$21)+SUMIF(Position!$K$3:$K$20,Trades!D1019,Position!$N$3:$N$20)</f>
        <v>4.75</v>
      </c>
      <c r="G1019" s="92" t="n">
        <f aca="false">(F1019-C1019)*B1019</f>
        <v>-0</v>
      </c>
      <c r="H1019" s="93" t="str">
        <f aca="false">D1019&amp;E1019</f>
        <v>ramsshawn</v>
      </c>
      <c r="I1019" s="93" t="n">
        <f aca="false">B1019*C1019</f>
        <v>0</v>
      </c>
      <c r="J1019" s="92" t="n">
        <f aca="false">(30-C1019)*B1019</f>
        <v>0</v>
      </c>
    </row>
    <row r="1020" customFormat="false" ht="12.75" hidden="false" customHeight="false" outlineLevel="0" collapsed="false">
      <c r="A1020" s="88" t="n">
        <v>36503</v>
      </c>
      <c r="B1020" s="78"/>
      <c r="C1020" s="95" t="n">
        <v>8</v>
      </c>
      <c r="D1020" s="90" t="s">
        <v>69</v>
      </c>
      <c r="E1020" s="75" t="s">
        <v>122</v>
      </c>
      <c r="F1020" s="91" t="n">
        <f aca="false">SUMIF(Position!$B$3:$B$21,Trades!D1020,Position!$E$3:$E$21)+SUMIF(Position!$K$3:$K$20,Trades!D1020,Position!$N$3:$N$20)</f>
        <v>4.75</v>
      </c>
      <c r="G1020" s="92" t="n">
        <f aca="false">(F1020-C1020)*B1020</f>
        <v>-0</v>
      </c>
      <c r="H1020" s="93" t="str">
        <f aca="false">D1020&amp;E1020</f>
        <v>ramsdud</v>
      </c>
      <c r="I1020" s="93" t="n">
        <f aca="false">B1020*C1020</f>
        <v>0</v>
      </c>
      <c r="J1020" s="92" t="n">
        <f aca="false">(30-C1020)*B1020</f>
        <v>0</v>
      </c>
    </row>
    <row r="1021" customFormat="false" ht="12.75" hidden="false" customHeight="false" outlineLevel="0" collapsed="false">
      <c r="A1021" s="88" t="n">
        <v>36503</v>
      </c>
      <c r="B1021" s="75"/>
      <c r="C1021" s="95" t="n">
        <v>8.25</v>
      </c>
      <c r="D1021" s="78" t="s">
        <v>69</v>
      </c>
      <c r="E1021" s="75" t="s">
        <v>126</v>
      </c>
      <c r="F1021" s="91" t="n">
        <f aca="false">SUMIF(Position!$B$3:$B$21,Trades!D1021,Position!$E$3:$E$21)+SUMIF(Position!$K$3:$K$20,Trades!D1021,Position!$N$3:$N$20)</f>
        <v>4.75</v>
      </c>
      <c r="G1021" s="92" t="n">
        <f aca="false">(F1021-C1021)*B1021</f>
        <v>-0</v>
      </c>
      <c r="H1021" s="93" t="str">
        <f aca="false">D1021&amp;E1021</f>
        <v>ramsshawn</v>
      </c>
      <c r="I1021" s="93" t="n">
        <f aca="false">B1021*C1021</f>
        <v>0</v>
      </c>
      <c r="J1021" s="92" t="n">
        <f aca="false">(30-C1021)*B1021</f>
        <v>0</v>
      </c>
    </row>
    <row r="1022" customFormat="false" ht="12.75" hidden="false" customHeight="false" outlineLevel="0" collapsed="false">
      <c r="A1022" s="88" t="n">
        <v>36504</v>
      </c>
      <c r="B1022" s="75"/>
      <c r="C1022" s="95" t="n">
        <v>1.75</v>
      </c>
      <c r="D1022" s="90" t="s">
        <v>75</v>
      </c>
      <c r="E1022" s="75" t="s">
        <v>133</v>
      </c>
      <c r="F1022" s="91" t="n">
        <f aca="false">SUMIF(Position!$B$3:$B$21,Trades!D1022,Position!$E$3:$E$21)+SUMIF(Position!$K$3:$K$20,Trades!D1022,Position!$N$3:$N$20)</f>
        <v>3.25</v>
      </c>
      <c r="G1022" s="92" t="n">
        <f aca="false">(F1022-C1022)*B1022</f>
        <v>0</v>
      </c>
      <c r="H1022" s="93" t="str">
        <f aca="false">D1022&amp;E1022</f>
        <v>bucksbutler</v>
      </c>
      <c r="I1022" s="93" t="n">
        <f aca="false">B1022*C1022</f>
        <v>0</v>
      </c>
      <c r="J1022" s="92" t="n">
        <f aca="false">(30-C1022)*B1022</f>
        <v>0</v>
      </c>
    </row>
    <row r="1023" customFormat="false" ht="12.75" hidden="false" customHeight="false" outlineLevel="0" collapsed="false">
      <c r="A1023" s="88" t="n">
        <v>36504</v>
      </c>
      <c r="B1023" s="75"/>
      <c r="C1023" s="95" t="n">
        <v>8.25</v>
      </c>
      <c r="D1023" s="78" t="s">
        <v>69</v>
      </c>
      <c r="E1023" s="75" t="s">
        <v>126</v>
      </c>
      <c r="F1023" s="91" t="n">
        <f aca="false">SUMIF(Position!$B$3:$B$21,Trades!D1023,Position!$E$3:$E$21)+SUMIF(Position!$K$3:$K$20,Trades!D1023,Position!$N$3:$N$20)</f>
        <v>4.75</v>
      </c>
      <c r="G1023" s="92" t="n">
        <f aca="false">(F1023-C1023)*B1023</f>
        <v>-0</v>
      </c>
      <c r="H1023" s="93" t="str">
        <f aca="false">D1023&amp;E1023</f>
        <v>ramsshawn</v>
      </c>
      <c r="I1023" s="93" t="n">
        <f aca="false">B1023*C1023</f>
        <v>0</v>
      </c>
      <c r="J1023" s="92" t="n">
        <f aca="false">(30-C1023)*B1023</f>
        <v>0</v>
      </c>
    </row>
    <row r="1024" customFormat="false" ht="12.75" hidden="false" customHeight="false" outlineLevel="0" collapsed="false">
      <c r="A1024" s="88" t="n">
        <v>36504</v>
      </c>
      <c r="B1024" s="75"/>
      <c r="C1024" s="95" t="n">
        <v>8.4</v>
      </c>
      <c r="D1024" s="90" t="s">
        <v>69</v>
      </c>
      <c r="E1024" s="75" t="s">
        <v>110</v>
      </c>
      <c r="F1024" s="91" t="n">
        <f aca="false">SUMIF(Position!$B$3:$B$21,Trades!D1024,Position!$E$3:$E$21)+SUMIF(Position!$K$3:$K$20,Trades!D1024,Position!$N$3:$N$20)</f>
        <v>4.75</v>
      </c>
      <c r="G1024" s="92" t="n">
        <f aca="false">(F1024-C1024)*B1024</f>
        <v>-0</v>
      </c>
      <c r="H1024" s="93" t="str">
        <f aca="false">D1024&amp;E1024</f>
        <v>ramsmhor</v>
      </c>
      <c r="I1024" s="93" t="n">
        <f aca="false">B1024*C1024</f>
        <v>0</v>
      </c>
      <c r="J1024" s="92" t="n">
        <f aca="false">(30-C1024)*B1024</f>
        <v>0</v>
      </c>
    </row>
    <row r="1025" customFormat="false" ht="12.75" hidden="false" customHeight="false" outlineLevel="0" collapsed="false">
      <c r="A1025" s="88" t="n">
        <v>36504</v>
      </c>
      <c r="B1025" s="75"/>
      <c r="C1025" s="95" t="n">
        <v>8.4</v>
      </c>
      <c r="D1025" s="90" t="s">
        <v>69</v>
      </c>
      <c r="E1025" s="75" t="s">
        <v>134</v>
      </c>
      <c r="F1025" s="91" t="n">
        <f aca="false">SUMIF(Position!$B$3:$B$21,Trades!D1025,Position!$E$3:$E$21)+SUMIF(Position!$K$3:$K$20,Trades!D1025,Position!$N$3:$N$20)</f>
        <v>4.75</v>
      </c>
      <c r="G1025" s="92" t="n">
        <f aca="false">(F1025-C1025)*B1025</f>
        <v>-0</v>
      </c>
      <c r="H1025" s="93" t="str">
        <f aca="false">D1025&amp;E1025</f>
        <v>ramspissot</v>
      </c>
      <c r="I1025" s="93" t="n">
        <f aca="false">B1025*C1025</f>
        <v>0</v>
      </c>
      <c r="J1025" s="92" t="n">
        <f aca="false">(30-C1025)*B1025</f>
        <v>0</v>
      </c>
    </row>
    <row r="1026" customFormat="false" ht="12.75" hidden="false" customHeight="false" outlineLevel="0" collapsed="false">
      <c r="A1026" s="88" t="n">
        <v>36504</v>
      </c>
      <c r="B1026" s="75"/>
      <c r="C1026" s="95" t="n">
        <v>1.75</v>
      </c>
      <c r="D1026" s="90" t="s">
        <v>80</v>
      </c>
      <c r="E1026" s="75" t="s">
        <v>126</v>
      </c>
      <c r="F1026" s="91" t="n">
        <f aca="false">SUMIF(Position!$B$3:$B$21,Trades!D1026,Position!$E$3:$E$21)+SUMIF(Position!$K$3:$K$20,Trades!D1026,Position!$N$3:$N$20)</f>
        <v>0.7</v>
      </c>
      <c r="G1026" s="92" t="n">
        <f aca="false">(F1026-C1026)*B1026</f>
        <v>-0</v>
      </c>
      <c r="H1026" s="93" t="str">
        <f aca="false">D1026&amp;E1026</f>
        <v>minnesotashawn</v>
      </c>
      <c r="I1026" s="93" t="n">
        <f aca="false">B1026*C1026</f>
        <v>0</v>
      </c>
      <c r="J1026" s="92" t="n">
        <f aca="false">(30-C1026)*B1026</f>
        <v>0</v>
      </c>
    </row>
    <row r="1027" customFormat="false" ht="12.75" hidden="false" customHeight="false" outlineLevel="0" collapsed="false">
      <c r="A1027" s="88" t="n">
        <v>36504</v>
      </c>
      <c r="B1027" s="75"/>
      <c r="C1027" s="95" t="n">
        <v>1.5</v>
      </c>
      <c r="D1027" s="90" t="s">
        <v>75</v>
      </c>
      <c r="E1027" s="75" t="s">
        <v>105</v>
      </c>
      <c r="F1027" s="91" t="n">
        <f aca="false">SUMIF(Position!$B$3:$B$21,Trades!D1027,Position!$E$3:$E$21)+SUMIF(Position!$K$3:$K$20,Trades!D1027,Position!$N$3:$N$20)</f>
        <v>3.25</v>
      </c>
      <c r="G1027" s="92" t="n">
        <f aca="false">(F1027-C1027)*B1027</f>
        <v>0</v>
      </c>
      <c r="H1027" s="93" t="str">
        <f aca="false">D1027&amp;E1027</f>
        <v>buckscuocci</v>
      </c>
      <c r="I1027" s="93" t="n">
        <f aca="false">B1027*C1027</f>
        <v>0</v>
      </c>
      <c r="J1027" s="92" t="n">
        <f aca="false">(30-C1027)*B1027</f>
        <v>0</v>
      </c>
    </row>
    <row r="1028" customFormat="false" ht="12.75" hidden="false" customHeight="false" outlineLevel="0" collapsed="false">
      <c r="A1028" s="88" t="n">
        <v>36505</v>
      </c>
      <c r="B1028" s="75"/>
      <c r="C1028" s="95" t="n">
        <v>1.4</v>
      </c>
      <c r="D1028" s="90" t="s">
        <v>75</v>
      </c>
      <c r="E1028" s="75" t="s">
        <v>105</v>
      </c>
      <c r="F1028" s="91" t="n">
        <f aca="false">SUMIF(Position!$B$3:$B$21,Trades!D1028,Position!$E$3:$E$21)+SUMIF(Position!$K$3:$K$20,Trades!D1028,Position!$N$3:$N$20)</f>
        <v>3.25</v>
      </c>
      <c r="G1028" s="92" t="n">
        <f aca="false">(F1028-C1028)*B1028</f>
        <v>0</v>
      </c>
      <c r="H1028" s="93" t="str">
        <f aca="false">D1028&amp;E1028</f>
        <v>buckscuocci</v>
      </c>
      <c r="I1028" s="93" t="n">
        <f aca="false">B1028*C1028</f>
        <v>0</v>
      </c>
      <c r="J1028" s="92" t="n">
        <f aca="false">(30-C1028)*B1028</f>
        <v>0</v>
      </c>
    </row>
    <row r="1029" customFormat="false" ht="12.75" hidden="false" customHeight="false" outlineLevel="0" collapsed="false">
      <c r="A1029" s="88" t="n">
        <v>36506</v>
      </c>
      <c r="B1029" s="75"/>
      <c r="C1029" s="95" t="n">
        <v>2</v>
      </c>
      <c r="D1029" s="90" t="s">
        <v>106</v>
      </c>
      <c r="E1029" s="75" t="s">
        <v>135</v>
      </c>
      <c r="F1029" s="91" t="n">
        <f aca="false">SUMIF(Position!$B$3:$B$21,Trades!D1029,Position!$E$3:$E$21)+SUMIF(Position!$K$3:$K$20,Trades!D1029,Position!$N$3:$N$20)</f>
        <v>0</v>
      </c>
      <c r="G1029" s="92" t="n">
        <f aca="false">(F1029-C1029)*B1029</f>
        <v>-0</v>
      </c>
      <c r="H1029" s="93" t="str">
        <f aca="false">D1029&amp;E1029</f>
        <v>buffalobcd</v>
      </c>
      <c r="I1029" s="93" t="n">
        <f aca="false">B1029*C1029</f>
        <v>0</v>
      </c>
      <c r="J1029" s="92" t="n">
        <f aca="false">(30-C1029)*B1029</f>
        <v>0</v>
      </c>
    </row>
    <row r="1030" customFormat="false" ht="12.75" hidden="false" customHeight="false" outlineLevel="0" collapsed="false">
      <c r="A1030" s="88" t="n">
        <v>36506</v>
      </c>
      <c r="B1030" s="75"/>
      <c r="C1030" s="95" t="n">
        <v>1.5</v>
      </c>
      <c r="D1030" s="90" t="s">
        <v>106</v>
      </c>
      <c r="E1030" s="75" t="s">
        <v>122</v>
      </c>
      <c r="F1030" s="91" t="n">
        <f aca="false">SUMIF(Position!$B$3:$B$21,Trades!D1030,Position!$E$3:$E$21)+SUMIF(Position!$K$3:$K$20,Trades!D1030,Position!$N$3:$N$20)</f>
        <v>0</v>
      </c>
      <c r="G1030" s="92" t="n">
        <f aca="false">(F1030-C1030)*B1030</f>
        <v>-0</v>
      </c>
      <c r="H1030" s="93" t="str">
        <f aca="false">D1030&amp;E1030</f>
        <v>buffalodud</v>
      </c>
      <c r="I1030" s="93" t="n">
        <f aca="false">B1030*C1030</f>
        <v>0</v>
      </c>
      <c r="J1030" s="92" t="n">
        <f aca="false">(30-C1030)*B1030</f>
        <v>0</v>
      </c>
    </row>
    <row r="1031" customFormat="false" ht="12.75" hidden="false" customHeight="false" outlineLevel="0" collapsed="false">
      <c r="A1031" s="88" t="n">
        <v>36506</v>
      </c>
      <c r="B1031" s="75"/>
      <c r="C1031" s="95" t="n">
        <v>1.4</v>
      </c>
      <c r="D1031" s="90" t="s">
        <v>106</v>
      </c>
      <c r="E1031" s="75" t="s">
        <v>97</v>
      </c>
      <c r="F1031" s="91" t="n">
        <f aca="false">SUMIF(Position!$B$3:$B$21,Trades!D1031,Position!$E$3:$E$21)+SUMIF(Position!$K$3:$K$20,Trades!D1031,Position!$N$3:$N$20)</f>
        <v>0</v>
      </c>
      <c r="G1031" s="92" t="n">
        <f aca="false">(F1031-C1031)*B1031</f>
        <v>-0</v>
      </c>
      <c r="H1031" s="93" t="str">
        <f aca="false">D1031&amp;E1031</f>
        <v>buffalobuss</v>
      </c>
      <c r="I1031" s="93" t="n">
        <f aca="false">B1031*C1031</f>
        <v>0</v>
      </c>
      <c r="J1031" s="92" t="n">
        <f aca="false">(30-C1031)*B1031</f>
        <v>0</v>
      </c>
    </row>
    <row r="1032" customFormat="false" ht="12.75" hidden="false" customHeight="false" outlineLevel="0" collapsed="false">
      <c r="A1032" s="88" t="n">
        <v>36506</v>
      </c>
      <c r="B1032" s="75"/>
      <c r="C1032" s="95" t="n">
        <v>1.5</v>
      </c>
      <c r="D1032" s="90" t="s">
        <v>106</v>
      </c>
      <c r="E1032" s="75" t="s">
        <v>96</v>
      </c>
      <c r="F1032" s="91" t="n">
        <f aca="false">SUMIF(Position!$B$3:$B$21,Trades!D1032,Position!$E$3:$E$21)+SUMIF(Position!$K$3:$K$20,Trades!D1032,Position!$N$3:$N$20)</f>
        <v>0</v>
      </c>
      <c r="G1032" s="92" t="n">
        <f aca="false">(F1032-C1032)*B1032</f>
        <v>-0</v>
      </c>
      <c r="H1032" s="93" t="str">
        <f aca="false">D1032&amp;E1032</f>
        <v>buffalojk</v>
      </c>
      <c r="I1032" s="93" t="n">
        <f aca="false">B1032*C1032</f>
        <v>0</v>
      </c>
      <c r="J1032" s="92" t="n">
        <f aca="false">(30-C1032)*B1032</f>
        <v>0</v>
      </c>
    </row>
    <row r="1033" customFormat="false" ht="12.75" hidden="false" customHeight="false" outlineLevel="0" collapsed="false">
      <c r="A1033" s="88" t="n">
        <v>36507</v>
      </c>
      <c r="B1033" s="75"/>
      <c r="C1033" s="95" t="n">
        <v>9</v>
      </c>
      <c r="D1033" s="78" t="s">
        <v>69</v>
      </c>
      <c r="E1033" s="75" t="s">
        <v>126</v>
      </c>
      <c r="F1033" s="91" t="n">
        <f aca="false">SUMIF(Position!$B$3:$B$21,Trades!D1033,Position!$E$3:$E$21)+SUMIF(Position!$K$3:$K$20,Trades!D1033,Position!$N$3:$N$20)</f>
        <v>4.75</v>
      </c>
      <c r="G1033" s="92" t="n">
        <f aca="false">(F1033-C1033)*B1033</f>
        <v>-0</v>
      </c>
      <c r="H1033" s="93" t="str">
        <f aca="false">D1033&amp;E1033</f>
        <v>ramsshawn</v>
      </c>
      <c r="I1033" s="93" t="n">
        <f aca="false">B1033*C1033</f>
        <v>0</v>
      </c>
      <c r="J1033" s="92" t="n">
        <f aca="false">(30-C1033)*B1033</f>
        <v>0</v>
      </c>
    </row>
    <row r="1034" customFormat="false" ht="12.75" hidden="false" customHeight="false" outlineLevel="0" collapsed="false">
      <c r="A1034" s="88" t="n">
        <v>36507</v>
      </c>
      <c r="B1034" s="75"/>
      <c r="C1034" s="95" t="n">
        <v>1.75</v>
      </c>
      <c r="D1034" s="90" t="s">
        <v>75</v>
      </c>
      <c r="E1034" s="75" t="s">
        <v>102</v>
      </c>
      <c r="F1034" s="91" t="n">
        <f aca="false">SUMIF(Position!$B$3:$B$21,Trades!D1034,Position!$E$3:$E$21)+SUMIF(Position!$K$3:$K$20,Trades!D1034,Position!$N$3:$N$20)</f>
        <v>3.25</v>
      </c>
      <c r="G1034" s="92" t="n">
        <f aca="false">(F1034-C1034)*B1034</f>
        <v>0</v>
      </c>
      <c r="H1034" s="93" t="str">
        <f aca="false">D1034&amp;E1034</f>
        <v>bucksfeely</v>
      </c>
      <c r="I1034" s="93" t="n">
        <f aca="false">B1034*C1034</f>
        <v>0</v>
      </c>
      <c r="J1034" s="92" t="n">
        <f aca="false">(30-C1034)*B1034</f>
        <v>0</v>
      </c>
    </row>
    <row r="1035" customFormat="false" ht="12.75" hidden="false" customHeight="false" outlineLevel="0" collapsed="false">
      <c r="A1035" s="88" t="n">
        <v>36507</v>
      </c>
      <c r="B1035" s="75"/>
      <c r="C1035" s="95" t="n">
        <v>1.5</v>
      </c>
      <c r="D1035" s="90" t="s">
        <v>75</v>
      </c>
      <c r="E1035" s="75" t="s">
        <v>100</v>
      </c>
      <c r="F1035" s="91" t="n">
        <f aca="false">SUMIF(Position!$B$3:$B$21,Trades!D1035,Position!$E$3:$E$21)+SUMIF(Position!$K$3:$K$20,Trades!D1035,Position!$N$3:$N$20)</f>
        <v>3.25</v>
      </c>
      <c r="G1035" s="92" t="n">
        <f aca="false">(F1035-C1035)*B1035</f>
        <v>0</v>
      </c>
      <c r="H1035" s="93" t="str">
        <f aca="false">D1035&amp;E1035</f>
        <v>buckslewis</v>
      </c>
      <c r="I1035" s="93" t="n">
        <f aca="false">B1035*C1035</f>
        <v>0</v>
      </c>
      <c r="J1035" s="92" t="n">
        <f aca="false">(30-C1035)*B1035</f>
        <v>0</v>
      </c>
    </row>
    <row r="1036" customFormat="false" ht="12.75" hidden="false" customHeight="false" outlineLevel="0" collapsed="false">
      <c r="A1036" s="88" t="n">
        <v>36507</v>
      </c>
      <c r="B1036" s="75"/>
      <c r="C1036" s="95" t="n">
        <v>1</v>
      </c>
      <c r="D1036" s="90" t="s">
        <v>86</v>
      </c>
      <c r="E1036" s="75" t="s">
        <v>102</v>
      </c>
      <c r="F1036" s="91" t="n">
        <f aca="false">SUMIF(Position!$B$3:$B$21,Trades!D1036,Position!$E$3:$E$21)+SUMIF(Position!$K$3:$K$20,Trades!D1036,Position!$N$3:$N$20)</f>
        <v>0</v>
      </c>
      <c r="G1036" s="92" t="n">
        <f aca="false">(F1036-C1036)*B1036</f>
        <v>-0</v>
      </c>
      <c r="H1036" s="93" t="str">
        <f aca="false">D1036&amp;E1036</f>
        <v>detroitfeely</v>
      </c>
      <c r="I1036" s="93" t="n">
        <f aca="false">B1036*C1036</f>
        <v>0</v>
      </c>
      <c r="J1036" s="92" t="n">
        <f aca="false">(30-C1036)*B1036</f>
        <v>0</v>
      </c>
    </row>
    <row r="1037" customFormat="false" ht="12.75" hidden="false" customHeight="false" outlineLevel="0" collapsed="false">
      <c r="A1037" s="88" t="n">
        <v>36507</v>
      </c>
      <c r="B1037" s="75"/>
      <c r="C1037" s="95" t="n">
        <v>9</v>
      </c>
      <c r="D1037" s="90" t="s">
        <v>69</v>
      </c>
      <c r="E1037" s="75" t="s">
        <v>89</v>
      </c>
      <c r="F1037" s="91" t="n">
        <f aca="false">SUMIF(Position!$B$3:$B$21,Trades!D1037,Position!$E$3:$E$21)+SUMIF(Position!$K$3:$K$20,Trades!D1037,Position!$N$3:$N$20)</f>
        <v>4.75</v>
      </c>
      <c r="G1037" s="92" t="n">
        <f aca="false">(F1037-C1037)*B1037</f>
        <v>-0</v>
      </c>
      <c r="H1037" s="93" t="str">
        <f aca="false">D1037&amp;E1037</f>
        <v>ramsarnold</v>
      </c>
      <c r="I1037" s="93" t="n">
        <f aca="false">B1037*C1037</f>
        <v>0</v>
      </c>
      <c r="J1037" s="92" t="n">
        <f aca="false">(30-C1037)*B1037</f>
        <v>0</v>
      </c>
    </row>
    <row r="1038" customFormat="false" ht="12.75" hidden="false" customHeight="false" outlineLevel="0" collapsed="false">
      <c r="A1038" s="88" t="n">
        <v>36500</v>
      </c>
      <c r="B1038" s="75"/>
      <c r="C1038" s="95" t="n">
        <v>0</v>
      </c>
      <c r="D1038" s="90" t="s">
        <v>80</v>
      </c>
      <c r="E1038" s="75" t="s">
        <v>89</v>
      </c>
      <c r="F1038" s="91" t="n">
        <f aca="false">SUMIF(Position!$B$3:$B$21,Trades!D1038,Position!$E$3:$E$21)+SUMIF(Position!$K$3:$K$20,Trades!D1038,Position!$N$3:$N$20)</f>
        <v>0.7</v>
      </c>
      <c r="G1038" s="92" t="n">
        <f aca="false">(F1038-C1038)*B1038</f>
        <v>0</v>
      </c>
      <c r="H1038" s="93" t="str">
        <f aca="false">D1038&amp;E1038</f>
        <v>minnesotaarnold</v>
      </c>
      <c r="I1038" s="93" t="n">
        <f aca="false">B1038*C1038</f>
        <v>0</v>
      </c>
      <c r="J1038" s="92" t="n">
        <f aca="false">(30-C1038)*B1038</f>
        <v>0</v>
      </c>
    </row>
    <row r="1039" customFormat="false" ht="12.75" hidden="false" customHeight="false" outlineLevel="0" collapsed="false">
      <c r="A1039" s="88" t="n">
        <v>36507</v>
      </c>
      <c r="B1039" s="75"/>
      <c r="C1039" s="95" t="n">
        <v>0.55</v>
      </c>
      <c r="D1039" s="90" t="s">
        <v>76</v>
      </c>
      <c r="E1039" s="75" t="s">
        <v>70</v>
      </c>
      <c r="F1039" s="91" t="n">
        <f aca="false">SUMIF(Position!$B$3:$B$21,Trades!D1039,Position!$E$3:$E$21)+SUMIF(Position!$K$3:$K$20,Trades!D1039,Position!$N$3:$N$20)</f>
        <v>0</v>
      </c>
      <c r="G1039" s="92" t="n">
        <f aca="false">(F1039-C1039)*B1039</f>
        <v>-0</v>
      </c>
      <c r="H1039" s="93" t="str">
        <f aca="false">D1039&amp;E1039</f>
        <v>chiefsjavier</v>
      </c>
      <c r="I1039" s="93" t="n">
        <f aca="false">B1039*C1039</f>
        <v>0</v>
      </c>
      <c r="J1039" s="92" t="n">
        <f aca="false">(30-C1039)*B1039</f>
        <v>0</v>
      </c>
    </row>
    <row r="1040" customFormat="false" ht="12.75" hidden="false" customHeight="false" outlineLevel="0" collapsed="false">
      <c r="A1040" s="88" t="n">
        <v>36507</v>
      </c>
      <c r="B1040" s="75"/>
      <c r="C1040" s="95" t="n">
        <v>0.6</v>
      </c>
      <c r="D1040" s="90" t="s">
        <v>77</v>
      </c>
      <c r="E1040" s="75" t="s">
        <v>70</v>
      </c>
      <c r="F1040" s="91" t="n">
        <f aca="false">SUMIF(Position!$B$3:$B$21,Trades!D1040,Position!$E$3:$E$21)+SUMIF(Position!$K$3:$K$20,Trades!D1040,Position!$N$3:$N$20)</f>
        <v>0</v>
      </c>
      <c r="G1040" s="92" t="n">
        <f aca="false">(F1040-C1040)*B1040</f>
        <v>-0</v>
      </c>
      <c r="H1040" s="93" t="str">
        <f aca="false">D1040&amp;E1040</f>
        <v>seattlejavier</v>
      </c>
      <c r="I1040" s="93" t="n">
        <f aca="false">B1040*C1040</f>
        <v>0</v>
      </c>
      <c r="J1040" s="92" t="n">
        <f aca="false">(30-C1040)*B1040</f>
        <v>0</v>
      </c>
    </row>
    <row r="1041" customFormat="false" ht="12.75" hidden="false" customHeight="false" outlineLevel="0" collapsed="false">
      <c r="A1041" s="88" t="n">
        <v>36507</v>
      </c>
      <c r="B1041" s="75"/>
      <c r="C1041" s="95" t="n">
        <v>0.6</v>
      </c>
      <c r="D1041" s="90" t="s">
        <v>112</v>
      </c>
      <c r="E1041" s="75" t="s">
        <v>97</v>
      </c>
      <c r="F1041" s="91" t="n">
        <f aca="false">SUMIF(Position!$B$3:$B$21,Trades!D1041,Position!$E$3:$E$21)+SUMIF(Position!$K$3:$K$20,Trades!D1041,Position!$N$3:$N$20)</f>
        <v>0.125</v>
      </c>
      <c r="G1041" s="92" t="n">
        <f aca="false">(F1041-C1041)*B1041</f>
        <v>-0</v>
      </c>
      <c r="H1041" s="93" t="str">
        <f aca="false">D1041&amp;E1041</f>
        <v>washingtonbuss</v>
      </c>
      <c r="I1041" s="93" t="n">
        <f aca="false">B1041*C1041</f>
        <v>0</v>
      </c>
      <c r="J1041" s="92" t="n">
        <f aca="false">(30-C1041)*B1041</f>
        <v>0</v>
      </c>
    </row>
    <row r="1042" customFormat="false" ht="12.75" hidden="false" customHeight="false" outlineLevel="0" collapsed="false">
      <c r="A1042" s="88" t="n">
        <v>36507</v>
      </c>
      <c r="B1042" s="75"/>
      <c r="C1042" s="95" t="n">
        <v>0.6</v>
      </c>
      <c r="D1042" s="90" t="s">
        <v>108</v>
      </c>
      <c r="E1042" s="75" t="s">
        <v>97</v>
      </c>
      <c r="F1042" s="91" t="n">
        <f aca="false">SUMIF(Position!$B$3:$B$21,Trades!D1042,Position!$E$3:$E$21)+SUMIF(Position!$K$3:$K$20,Trades!D1042,Position!$N$3:$N$20)</f>
        <v>0</v>
      </c>
      <c r="G1042" s="92" t="n">
        <f aca="false">(F1042-C1042)*B1042</f>
        <v>-0</v>
      </c>
      <c r="H1042" s="93" t="str">
        <f aca="false">D1042&amp;E1042</f>
        <v>dallasbuss</v>
      </c>
      <c r="I1042" s="93" t="n">
        <f aca="false">B1042*C1042</f>
        <v>0</v>
      </c>
      <c r="J1042" s="92" t="n">
        <f aca="false">(30-C1042)*B1042</f>
        <v>0</v>
      </c>
    </row>
    <row r="1043" customFormat="false" ht="12.75" hidden="false" customHeight="false" outlineLevel="0" collapsed="false">
      <c r="A1043" s="88" t="n">
        <v>36507</v>
      </c>
      <c r="B1043" s="75"/>
      <c r="C1043" s="95" t="n">
        <v>0</v>
      </c>
      <c r="D1043" s="90" t="s">
        <v>73</v>
      </c>
      <c r="E1043" s="75" t="s">
        <v>97</v>
      </c>
      <c r="F1043" s="91" t="n">
        <f aca="false">SUMIF(Position!$B$3:$B$21,Trades!D1043,Position!$E$3:$E$21)+SUMIF(Position!$K$3:$K$20,Trades!D1043,Position!$N$3:$N$20)</f>
        <v>0.5</v>
      </c>
      <c r="G1043" s="92" t="n">
        <f aca="false">(F1043-C1043)*B1043</f>
        <v>0</v>
      </c>
      <c r="H1043" s="93" t="str">
        <f aca="false">D1043&amp;E1043</f>
        <v>giantsbuss</v>
      </c>
      <c r="I1043" s="93" t="n">
        <f aca="false">B1043*C1043</f>
        <v>0</v>
      </c>
      <c r="J1043" s="92" t="n">
        <f aca="false">(30-C1043)*B1043</f>
        <v>0</v>
      </c>
    </row>
    <row r="1044" customFormat="false" ht="12.75" hidden="false" customHeight="false" outlineLevel="0" collapsed="false">
      <c r="A1044" s="88" t="n">
        <v>36507</v>
      </c>
      <c r="B1044" s="75"/>
      <c r="C1044" s="95" t="n">
        <v>0</v>
      </c>
      <c r="D1044" s="90" t="s">
        <v>74</v>
      </c>
      <c r="E1044" s="75" t="s">
        <v>97</v>
      </c>
      <c r="F1044" s="91" t="n">
        <f aca="false">SUMIF(Position!$B$3:$B$21,Trades!D1044,Position!$E$3:$E$21)+SUMIF(Position!$K$3:$K$20,Trades!D1044,Position!$N$3:$N$20)</f>
        <v>1.125</v>
      </c>
      <c r="G1044" s="92" t="n">
        <f aca="false">(F1044-C1044)*B1044</f>
        <v>0</v>
      </c>
      <c r="H1044" s="93" t="str">
        <f aca="false">D1044&amp;E1044</f>
        <v>philadelphiabuss</v>
      </c>
      <c r="I1044" s="93" t="n">
        <f aca="false">B1044*C1044</f>
        <v>0</v>
      </c>
      <c r="J1044" s="92" t="n">
        <f aca="false">(30-C1044)*B1044</f>
        <v>0</v>
      </c>
    </row>
    <row r="1045" customFormat="false" ht="12.75" hidden="false" customHeight="false" outlineLevel="0" collapsed="false">
      <c r="A1045" s="88" t="n">
        <v>36507</v>
      </c>
      <c r="B1045" s="75"/>
      <c r="C1045" s="95" t="n">
        <v>0</v>
      </c>
      <c r="D1045" s="90" t="s">
        <v>117</v>
      </c>
      <c r="E1045" s="75" t="s">
        <v>97</v>
      </c>
      <c r="F1045" s="91" t="n">
        <f aca="false">SUMIF(Position!$B$3:$B$21,Trades!D1045,Position!$E$3:$E$21)+SUMIF(Position!$K$3:$K$20,Trades!D1045,Position!$N$3:$N$20)</f>
        <v>0</v>
      </c>
      <c r="G1045" s="92" t="n">
        <f aca="false">(F1045-C1045)*B1045</f>
        <v>0</v>
      </c>
      <c r="H1045" s="93" t="str">
        <f aca="false">D1045&amp;E1045</f>
        <v>arizonabuss</v>
      </c>
      <c r="I1045" s="93" t="n">
        <f aca="false">B1045*C1045</f>
        <v>0</v>
      </c>
      <c r="J1045" s="92" t="n">
        <f aca="false">(30-C1045)*B1045</f>
        <v>0</v>
      </c>
    </row>
    <row r="1046" customFormat="false" ht="12.75" hidden="false" customHeight="false" outlineLevel="0" collapsed="false">
      <c r="A1046" s="88" t="n">
        <v>36507</v>
      </c>
      <c r="B1046" s="75"/>
      <c r="C1046" s="95" t="n">
        <v>0.75</v>
      </c>
      <c r="D1046" s="90" t="s">
        <v>103</v>
      </c>
      <c r="E1046" s="75" t="s">
        <v>125</v>
      </c>
      <c r="F1046" s="91" t="n">
        <f aca="false">SUMIF(Position!$B$3:$B$21,Trades!D1046,Position!$E$3:$E$21)+SUMIF(Position!$K$3:$K$20,Trades!D1046,Position!$N$3:$N$20)</f>
        <v>1</v>
      </c>
      <c r="G1046" s="92" t="n">
        <f aca="false">(F1046-C1046)*B1046</f>
        <v>0</v>
      </c>
      <c r="H1046" s="93" t="str">
        <f aca="false">D1046&amp;E1046</f>
        <v>miamiorr</v>
      </c>
      <c r="I1046" s="93" t="n">
        <f aca="false">B1046*C1046</f>
        <v>0</v>
      </c>
      <c r="J1046" s="92" t="n">
        <f aca="false">(30-C1046)*B1046</f>
        <v>0</v>
      </c>
    </row>
    <row r="1047" customFormat="false" ht="12.75" hidden="false" customHeight="false" outlineLevel="0" collapsed="false">
      <c r="A1047" s="88" t="n">
        <v>36509</v>
      </c>
      <c r="B1047" s="75"/>
      <c r="C1047" s="95" t="n">
        <v>8</v>
      </c>
      <c r="D1047" s="90" t="s">
        <v>71</v>
      </c>
      <c r="E1047" s="75" t="s">
        <v>85</v>
      </c>
      <c r="F1047" s="91" t="n">
        <f aca="false">SUMIF(Position!$B$3:$B$21,Trades!D1047,Position!$E$3:$E$21)+SUMIF(Position!$K$3:$K$20,Trades!D1047,Position!$N$3:$N$20)</f>
        <v>0.5</v>
      </c>
      <c r="G1047" s="92" t="n">
        <f aca="false">(F1047-C1047)*B1047</f>
        <v>-0</v>
      </c>
      <c r="H1047" s="93" t="str">
        <f aca="false">D1047&amp;E1047</f>
        <v>jacksonvillekammer</v>
      </c>
      <c r="I1047" s="93" t="n">
        <f aca="false">B1047*C1047</f>
        <v>0</v>
      </c>
      <c r="J1047" s="92" t="n">
        <f aca="false">(30-C1047)*B1047</f>
        <v>0</v>
      </c>
    </row>
    <row r="1048" customFormat="false" ht="12.75" hidden="false" customHeight="false" outlineLevel="0" collapsed="false">
      <c r="A1048" s="88" t="n">
        <v>36509</v>
      </c>
      <c r="B1048" s="75"/>
      <c r="C1048" s="95" t="n">
        <v>0.8</v>
      </c>
      <c r="D1048" s="90" t="s">
        <v>106</v>
      </c>
      <c r="E1048" s="75" t="s">
        <v>97</v>
      </c>
      <c r="F1048" s="91" t="n">
        <f aca="false">SUMIF(Position!$B$3:$B$21,Trades!D1048,Position!$E$3:$E$21)+SUMIF(Position!$K$3:$K$20,Trades!D1048,Position!$N$3:$N$20)</f>
        <v>0</v>
      </c>
      <c r="G1048" s="92" t="n">
        <f aca="false">(F1048-C1048)*B1048</f>
        <v>-0</v>
      </c>
      <c r="H1048" s="93" t="str">
        <f aca="false">D1048&amp;E1048</f>
        <v>buffalobuss</v>
      </c>
      <c r="I1048" s="93" t="n">
        <f aca="false">B1048*C1048</f>
        <v>0</v>
      </c>
      <c r="J1048" s="92" t="n">
        <f aca="false">(30-C1048)*B1048</f>
        <v>0</v>
      </c>
    </row>
    <row r="1049" customFormat="false" ht="12.75" hidden="false" customHeight="false" outlineLevel="0" collapsed="false">
      <c r="A1049" s="88" t="n">
        <v>36509</v>
      </c>
      <c r="B1049" s="75"/>
      <c r="C1049" s="95" t="n">
        <v>0.7</v>
      </c>
      <c r="D1049" s="90" t="s">
        <v>103</v>
      </c>
      <c r="E1049" s="75" t="s">
        <v>97</v>
      </c>
      <c r="F1049" s="91" t="n">
        <f aca="false">SUMIF(Position!$B$3:$B$21,Trades!D1049,Position!$E$3:$E$21)+SUMIF(Position!$K$3:$K$20,Trades!D1049,Position!$N$3:$N$20)</f>
        <v>1</v>
      </c>
      <c r="G1049" s="92" t="n">
        <f aca="false">(F1049-C1049)*B1049</f>
        <v>0</v>
      </c>
      <c r="H1049" s="93" t="str">
        <f aca="false">D1049&amp;E1049</f>
        <v>miamibuss</v>
      </c>
      <c r="I1049" s="93" t="n">
        <f aca="false">B1049*C1049</f>
        <v>0</v>
      </c>
      <c r="J1049" s="92" t="n">
        <f aca="false">(30-C1049)*B1049</f>
        <v>0</v>
      </c>
    </row>
    <row r="1050" customFormat="false" ht="12.75" hidden="false" customHeight="false" outlineLevel="0" collapsed="false">
      <c r="A1050" s="88" t="n">
        <v>36509</v>
      </c>
      <c r="B1050" s="75"/>
      <c r="C1050" s="95" t="n">
        <v>0.8</v>
      </c>
      <c r="D1050" s="90" t="s">
        <v>112</v>
      </c>
      <c r="E1050" s="75" t="s">
        <v>97</v>
      </c>
      <c r="F1050" s="91" t="n">
        <f aca="false">SUMIF(Position!$B$3:$B$21,Trades!D1050,Position!$E$3:$E$21)+SUMIF(Position!$K$3:$K$20,Trades!D1050,Position!$N$3:$N$20)</f>
        <v>0.125</v>
      </c>
      <c r="G1050" s="92" t="n">
        <f aca="false">(F1050-C1050)*B1050</f>
        <v>-0</v>
      </c>
      <c r="H1050" s="93" t="str">
        <f aca="false">D1050&amp;E1050</f>
        <v>washingtonbuss</v>
      </c>
      <c r="I1050" s="93" t="n">
        <f aca="false">B1050*C1050</f>
        <v>0</v>
      </c>
      <c r="J1050" s="92" t="n">
        <f aca="false">(30-C1050)*B1050</f>
        <v>0</v>
      </c>
    </row>
    <row r="1051" customFormat="false" ht="12.75" hidden="false" customHeight="false" outlineLevel="0" collapsed="false">
      <c r="A1051" s="88" t="n">
        <v>36509</v>
      </c>
      <c r="B1051" s="75"/>
      <c r="C1051" s="95" t="n">
        <v>1.75</v>
      </c>
      <c r="D1051" s="90" t="s">
        <v>75</v>
      </c>
      <c r="E1051" s="75" t="s">
        <v>97</v>
      </c>
      <c r="F1051" s="91" t="n">
        <f aca="false">SUMIF(Position!$B$3:$B$21,Trades!D1051,Position!$E$3:$E$21)+SUMIF(Position!$K$3:$K$20,Trades!D1051,Position!$N$3:$N$20)</f>
        <v>3.25</v>
      </c>
      <c r="G1051" s="92" t="n">
        <f aca="false">(F1051-C1051)*B1051</f>
        <v>0</v>
      </c>
      <c r="H1051" s="93" t="str">
        <f aca="false">D1051&amp;E1051</f>
        <v>bucksbuss</v>
      </c>
      <c r="I1051" s="93" t="n">
        <f aca="false">B1051*C1051</f>
        <v>0</v>
      </c>
      <c r="J1051" s="92" t="n">
        <f aca="false">(30-C1051)*B1051</f>
        <v>0</v>
      </c>
    </row>
    <row r="1052" customFormat="false" ht="12.75" hidden="false" customHeight="false" outlineLevel="0" collapsed="false">
      <c r="A1052" s="88" t="n">
        <v>36509</v>
      </c>
      <c r="B1052" s="75"/>
      <c r="C1052" s="95" t="n">
        <v>0.75</v>
      </c>
      <c r="D1052" s="90" t="s">
        <v>106</v>
      </c>
      <c r="E1052" s="75" t="s">
        <v>97</v>
      </c>
      <c r="F1052" s="91" t="n">
        <f aca="false">SUMIF(Position!$B$3:$B$21,Trades!D1052,Position!$E$3:$E$21)+SUMIF(Position!$K$3:$K$20,Trades!D1052,Position!$N$3:$N$20)</f>
        <v>0</v>
      </c>
      <c r="G1052" s="92" t="n">
        <f aca="false">(F1052-C1052)*B1052</f>
        <v>-0</v>
      </c>
      <c r="H1052" s="93" t="str">
        <f aca="false">D1052&amp;E1052</f>
        <v>buffalobuss</v>
      </c>
      <c r="I1052" s="93" t="n">
        <f aca="false">B1052*C1052</f>
        <v>0</v>
      </c>
      <c r="J1052" s="92" t="n">
        <f aca="false">(30-C1052)*B1052</f>
        <v>0</v>
      </c>
    </row>
    <row r="1053" customFormat="false" ht="12.75" hidden="false" customHeight="false" outlineLevel="0" collapsed="false">
      <c r="A1053" s="88" t="n">
        <v>36509</v>
      </c>
      <c r="B1053" s="75"/>
      <c r="C1053" s="95" t="n">
        <v>0.75</v>
      </c>
      <c r="D1053" s="90" t="s">
        <v>103</v>
      </c>
      <c r="E1053" s="75" t="s">
        <v>97</v>
      </c>
      <c r="F1053" s="91" t="n">
        <f aca="false">SUMIF(Position!$B$3:$B$21,Trades!D1053,Position!$E$3:$E$21)+SUMIF(Position!$K$3:$K$20,Trades!D1053,Position!$N$3:$N$20)</f>
        <v>1</v>
      </c>
      <c r="G1053" s="92" t="n">
        <f aca="false">(F1053-C1053)*B1053</f>
        <v>0</v>
      </c>
      <c r="H1053" s="93" t="str">
        <f aca="false">D1053&amp;E1053</f>
        <v>miamibuss</v>
      </c>
      <c r="I1053" s="93" t="n">
        <f aca="false">B1053*C1053</f>
        <v>0</v>
      </c>
      <c r="J1053" s="92" t="n">
        <f aca="false">(30-C1053)*B1053</f>
        <v>0</v>
      </c>
    </row>
    <row r="1054" customFormat="false" ht="12.75" hidden="false" customHeight="false" outlineLevel="0" collapsed="false">
      <c r="A1054" s="88" t="n">
        <v>36509</v>
      </c>
      <c r="B1054" s="75"/>
      <c r="C1054" s="95" t="n">
        <v>5.5</v>
      </c>
      <c r="D1054" s="90" t="s">
        <v>88</v>
      </c>
      <c r="E1054" s="75" t="s">
        <v>97</v>
      </c>
      <c r="F1054" s="91" t="n">
        <f aca="false">SUMIF(Position!$B$3:$B$21,Trades!D1054,Position!$E$3:$E$21)+SUMIF(Position!$K$3:$K$20,Trades!D1054,Position!$N$3:$N$20)</f>
        <v>2.75</v>
      </c>
      <c r="G1054" s="92" t="n">
        <f aca="false">(F1054-C1054)*B1054</f>
        <v>-0</v>
      </c>
      <c r="H1054" s="93" t="str">
        <f aca="false">D1054&amp;E1054</f>
        <v>indianapolisbuss</v>
      </c>
      <c r="I1054" s="93" t="n">
        <f aca="false">B1054*C1054</f>
        <v>0</v>
      </c>
      <c r="J1054" s="92" t="n">
        <f aca="false">(30-C1054)*B1054</f>
        <v>0</v>
      </c>
    </row>
    <row r="1055" customFormat="false" ht="12.75" hidden="false" customHeight="false" outlineLevel="0" collapsed="false">
      <c r="A1055" s="88" t="n">
        <v>36509</v>
      </c>
      <c r="B1055" s="75"/>
      <c r="C1055" s="95" t="n">
        <v>8</v>
      </c>
      <c r="D1055" s="90" t="s">
        <v>71</v>
      </c>
      <c r="E1055" s="75" t="s">
        <v>97</v>
      </c>
      <c r="F1055" s="91" t="n">
        <f aca="false">SUMIF(Position!$B$3:$B$21,Trades!D1055,Position!$E$3:$E$21)+SUMIF(Position!$K$3:$K$20,Trades!D1055,Position!$N$3:$N$20)</f>
        <v>0.5</v>
      </c>
      <c r="G1055" s="92" t="n">
        <f aca="false">(F1055-C1055)*B1055</f>
        <v>-0</v>
      </c>
      <c r="H1055" s="93" t="str">
        <f aca="false">D1055&amp;E1055</f>
        <v>jacksonvillebuss</v>
      </c>
      <c r="I1055" s="93" t="n">
        <f aca="false">B1055*C1055</f>
        <v>0</v>
      </c>
      <c r="J1055" s="92" t="n">
        <f aca="false">(30-C1055)*B1055</f>
        <v>0</v>
      </c>
    </row>
    <row r="1056" customFormat="false" ht="12.75" hidden="false" customHeight="false" outlineLevel="0" collapsed="false">
      <c r="A1056" s="88" t="n">
        <v>36510</v>
      </c>
      <c r="B1056" s="75"/>
      <c r="C1056" s="95" t="n">
        <v>0.1</v>
      </c>
      <c r="D1056" s="90" t="s">
        <v>73</v>
      </c>
      <c r="E1056" s="75" t="s">
        <v>99</v>
      </c>
      <c r="F1056" s="91" t="n">
        <f aca="false">SUMIF(Position!$B$3:$B$21,Trades!D1056,Position!$E$3:$E$21)+SUMIF(Position!$K$3:$K$20,Trades!D1056,Position!$N$3:$N$20)</f>
        <v>0.5</v>
      </c>
      <c r="G1056" s="92" t="n">
        <f aca="false">(F1056-C1056)*B1056</f>
        <v>0</v>
      </c>
      <c r="H1056" s="93" t="str">
        <f aca="false">D1056&amp;E1056</f>
        <v>giantsrafal</v>
      </c>
      <c r="I1056" s="93" t="n">
        <f aca="false">B1056*C1056</f>
        <v>0</v>
      </c>
      <c r="J1056" s="92" t="n">
        <f aca="false">(30-C1056)*B1056</f>
        <v>0</v>
      </c>
    </row>
    <row r="1057" customFormat="false" ht="12.75" hidden="false" customHeight="false" outlineLevel="0" collapsed="false">
      <c r="A1057" s="88" t="n">
        <v>36510</v>
      </c>
      <c r="B1057" s="75"/>
      <c r="C1057" s="95" t="n">
        <v>0.85</v>
      </c>
      <c r="D1057" s="90" t="s">
        <v>106</v>
      </c>
      <c r="E1057" s="75" t="s">
        <v>70</v>
      </c>
      <c r="F1057" s="91" t="n">
        <f aca="false">SUMIF(Position!$B$3:$B$21,Trades!D1057,Position!$E$3:$E$21)+SUMIF(Position!$K$3:$K$20,Trades!D1057,Position!$N$3:$N$20)</f>
        <v>0</v>
      </c>
      <c r="G1057" s="92" t="n">
        <f aca="false">(F1057-C1057)*B1057</f>
        <v>-0</v>
      </c>
      <c r="H1057" s="93" t="str">
        <f aca="false">D1057&amp;E1057</f>
        <v>buffalojavier</v>
      </c>
      <c r="I1057" s="93" t="n">
        <f aca="false">B1057*C1057</f>
        <v>0</v>
      </c>
      <c r="J1057" s="92" t="n">
        <f aca="false">(30-C1057)*B1057</f>
        <v>0</v>
      </c>
    </row>
    <row r="1058" customFormat="false" ht="12.75" hidden="false" customHeight="false" outlineLevel="0" collapsed="false">
      <c r="A1058" s="88" t="n">
        <v>36511</v>
      </c>
      <c r="B1058" s="75"/>
      <c r="C1058" s="95" t="n">
        <v>0.7</v>
      </c>
      <c r="D1058" s="90" t="s">
        <v>103</v>
      </c>
      <c r="E1058" s="75" t="s">
        <v>102</v>
      </c>
      <c r="F1058" s="91" t="n">
        <f aca="false">SUMIF(Position!$B$3:$B$21,Trades!D1058,Position!$E$3:$E$21)+SUMIF(Position!$K$3:$K$20,Trades!D1058,Position!$N$3:$N$20)</f>
        <v>1</v>
      </c>
      <c r="G1058" s="92" t="n">
        <f aca="false">(F1058-C1058)*B1058</f>
        <v>0</v>
      </c>
      <c r="H1058" s="93" t="str">
        <f aca="false">D1058&amp;E1058</f>
        <v>miamifeely</v>
      </c>
      <c r="I1058" s="93" t="n">
        <f aca="false">B1058*C1058</f>
        <v>0</v>
      </c>
      <c r="J1058" s="92" t="n">
        <f aca="false">(30-C1058)*B1058</f>
        <v>0</v>
      </c>
    </row>
    <row r="1059" customFormat="false" ht="12.75" hidden="false" customHeight="false" outlineLevel="0" collapsed="false">
      <c r="A1059" s="88" t="n">
        <v>36511</v>
      </c>
      <c r="B1059" s="75"/>
      <c r="C1059" s="95" t="n">
        <v>0.65</v>
      </c>
      <c r="D1059" s="90" t="s">
        <v>76</v>
      </c>
      <c r="E1059" s="75" t="s">
        <v>134</v>
      </c>
      <c r="F1059" s="91" t="n">
        <f aca="false">SUMIF(Position!$B$3:$B$21,Trades!D1059,Position!$E$3:$E$21)+SUMIF(Position!$K$3:$K$20,Trades!D1059,Position!$N$3:$N$20)</f>
        <v>0</v>
      </c>
      <c r="G1059" s="92" t="n">
        <f aca="false">(F1059-C1059)*B1059</f>
        <v>-0</v>
      </c>
      <c r="H1059" s="93" t="str">
        <f aca="false">D1059&amp;E1059</f>
        <v>chiefspissot</v>
      </c>
      <c r="I1059" s="93" t="n">
        <f aca="false">B1059*C1059</f>
        <v>0</v>
      </c>
      <c r="J1059" s="92" t="n">
        <f aca="false">(30-C1059)*B1059</f>
        <v>0</v>
      </c>
    </row>
    <row r="1060" customFormat="false" ht="12.75" hidden="false" customHeight="false" outlineLevel="0" collapsed="false">
      <c r="A1060" s="88" t="n">
        <v>36511</v>
      </c>
      <c r="B1060" s="75"/>
      <c r="C1060" s="95" t="n">
        <v>0.85</v>
      </c>
      <c r="D1060" s="90" t="s">
        <v>106</v>
      </c>
      <c r="E1060" s="75" t="s">
        <v>97</v>
      </c>
      <c r="F1060" s="91" t="n">
        <f aca="false">SUMIF(Position!$B$3:$B$21,Trades!D1060,Position!$E$3:$E$21)+SUMIF(Position!$K$3:$K$20,Trades!D1060,Position!$N$3:$N$20)</f>
        <v>0</v>
      </c>
      <c r="G1060" s="92" t="n">
        <f aca="false">(F1060-C1060)*B1060</f>
        <v>-0</v>
      </c>
      <c r="H1060" s="93" t="str">
        <f aca="false">D1060&amp;E1060</f>
        <v>buffalobuss</v>
      </c>
      <c r="I1060" s="93" t="n">
        <f aca="false">B1060*C1060</f>
        <v>0</v>
      </c>
      <c r="J1060" s="92" t="n">
        <f aca="false">(30-C1060)*B1060</f>
        <v>0</v>
      </c>
    </row>
    <row r="1061" customFormat="false" ht="12.75" hidden="false" customHeight="false" outlineLevel="0" collapsed="false">
      <c r="A1061" s="88" t="n">
        <v>36511</v>
      </c>
      <c r="B1061" s="75"/>
      <c r="C1061" s="95" t="n">
        <v>0.75</v>
      </c>
      <c r="D1061" s="90" t="s">
        <v>103</v>
      </c>
      <c r="E1061" s="75" t="s">
        <v>97</v>
      </c>
      <c r="F1061" s="91" t="n">
        <f aca="false">SUMIF(Position!$B$3:$B$21,Trades!D1061,Position!$E$3:$E$21)+SUMIF(Position!$K$3:$K$20,Trades!D1061,Position!$N$3:$N$20)</f>
        <v>1</v>
      </c>
      <c r="G1061" s="92" t="n">
        <f aca="false">(F1061-C1061)*B1061</f>
        <v>0</v>
      </c>
      <c r="H1061" s="93" t="str">
        <f aca="false">D1061&amp;E1061</f>
        <v>miamibuss</v>
      </c>
      <c r="I1061" s="93" t="n">
        <f aca="false">B1061*C1061</f>
        <v>0</v>
      </c>
      <c r="J1061" s="92" t="n">
        <f aca="false">(30-C1061)*B1061</f>
        <v>0</v>
      </c>
    </row>
    <row r="1062" customFormat="false" ht="12.75" hidden="false" customHeight="false" outlineLevel="0" collapsed="false">
      <c r="A1062" s="88" t="n">
        <v>36511</v>
      </c>
      <c r="B1062" s="75"/>
      <c r="C1062" s="95" t="n">
        <v>0.75</v>
      </c>
      <c r="D1062" s="90" t="s">
        <v>112</v>
      </c>
      <c r="E1062" s="75" t="s">
        <v>97</v>
      </c>
      <c r="F1062" s="91" t="n">
        <f aca="false">SUMIF(Position!$B$3:$B$21,Trades!D1062,Position!$E$3:$E$21)+SUMIF(Position!$K$3:$K$20,Trades!D1062,Position!$N$3:$N$20)</f>
        <v>0.125</v>
      </c>
      <c r="G1062" s="92" t="n">
        <f aca="false">(F1062-C1062)*B1062</f>
        <v>-0</v>
      </c>
      <c r="H1062" s="93" t="str">
        <f aca="false">D1062&amp;E1062</f>
        <v>washingtonbuss</v>
      </c>
      <c r="I1062" s="93" t="n">
        <f aca="false">B1062*C1062</f>
        <v>0</v>
      </c>
      <c r="J1062" s="92" t="n">
        <f aca="false">(30-C1062)*B1062</f>
        <v>0</v>
      </c>
    </row>
    <row r="1063" customFormat="false" ht="12.75" hidden="false" customHeight="false" outlineLevel="0" collapsed="false">
      <c r="A1063" s="88" t="n">
        <v>36511</v>
      </c>
      <c r="B1063" s="75"/>
      <c r="C1063" s="95" t="n">
        <v>0.55</v>
      </c>
      <c r="D1063" s="90" t="s">
        <v>108</v>
      </c>
      <c r="E1063" s="75" t="s">
        <v>97</v>
      </c>
      <c r="F1063" s="91" t="n">
        <f aca="false">SUMIF(Position!$B$3:$B$21,Trades!D1063,Position!$E$3:$E$21)+SUMIF(Position!$K$3:$K$20,Trades!D1063,Position!$N$3:$N$20)</f>
        <v>0</v>
      </c>
      <c r="G1063" s="92" t="n">
        <f aca="false">(F1063-C1063)*B1063</f>
        <v>-0</v>
      </c>
      <c r="H1063" s="93" t="str">
        <f aca="false">D1063&amp;E1063</f>
        <v>dallasbuss</v>
      </c>
      <c r="I1063" s="93" t="n">
        <f aca="false">B1063*C1063</f>
        <v>0</v>
      </c>
      <c r="J1063" s="92" t="n">
        <f aca="false">(30-C1063)*B1063</f>
        <v>0</v>
      </c>
    </row>
    <row r="1064" customFormat="false" ht="12.75" hidden="false" customHeight="false" outlineLevel="0" collapsed="false">
      <c r="A1064" s="88" t="n">
        <v>36514</v>
      </c>
      <c r="B1064" s="75"/>
      <c r="C1064" s="95" t="n">
        <v>1</v>
      </c>
      <c r="D1064" s="90" t="s">
        <v>75</v>
      </c>
      <c r="E1064" s="75" t="s">
        <v>102</v>
      </c>
      <c r="F1064" s="91" t="n">
        <f aca="false">SUMIF(Position!$B$3:$B$21,Trades!D1064,Position!$E$3:$E$21)+SUMIF(Position!$K$3:$K$20,Trades!D1064,Position!$N$3:$N$20)</f>
        <v>3.25</v>
      </c>
      <c r="G1064" s="92" t="n">
        <f aca="false">(F1064-C1064)*B1064</f>
        <v>0</v>
      </c>
      <c r="H1064" s="93" t="str">
        <f aca="false">D1064&amp;E1064</f>
        <v>bucksfeely</v>
      </c>
      <c r="I1064" s="93" t="n">
        <f aca="false">B1064*C1064</f>
        <v>0</v>
      </c>
      <c r="J1064" s="92" t="n">
        <f aca="false">(30-C1064)*B1064</f>
        <v>0</v>
      </c>
    </row>
    <row r="1065" customFormat="false" ht="12.75" hidden="false" customHeight="false" outlineLevel="0" collapsed="false">
      <c r="A1065" s="88" t="n">
        <v>36514</v>
      </c>
      <c r="B1065" s="75"/>
      <c r="C1065" s="95" t="n">
        <v>0.05</v>
      </c>
      <c r="D1065" s="90" t="s">
        <v>73</v>
      </c>
      <c r="E1065" s="75" t="s">
        <v>99</v>
      </c>
      <c r="F1065" s="91" t="n">
        <f aca="false">SUMIF(Position!$B$3:$B$21,Trades!D1065,Position!$E$3:$E$21)+SUMIF(Position!$K$3:$K$20,Trades!D1065,Position!$N$3:$N$20)</f>
        <v>0.5</v>
      </c>
      <c r="G1065" s="92" t="n">
        <f aca="false">(F1065-C1065)*B1065</f>
        <v>0</v>
      </c>
      <c r="H1065" s="93" t="str">
        <f aca="false">D1065&amp;E1065</f>
        <v>giantsrafal</v>
      </c>
      <c r="I1065" s="93" t="n">
        <f aca="false">B1065*C1065</f>
        <v>0</v>
      </c>
      <c r="J1065" s="92" t="n">
        <f aca="false">(30-C1065)*B1065</f>
        <v>0</v>
      </c>
    </row>
    <row r="1066" customFormat="false" ht="12.75" hidden="false" customHeight="false" outlineLevel="0" collapsed="false">
      <c r="A1066" s="88" t="n">
        <v>36514</v>
      </c>
      <c r="B1066" s="75"/>
      <c r="C1066" s="95" t="n">
        <v>9.25</v>
      </c>
      <c r="D1066" s="78" t="s">
        <v>69</v>
      </c>
      <c r="E1066" s="75" t="s">
        <v>126</v>
      </c>
      <c r="F1066" s="91" t="n">
        <f aca="false">SUMIF(Position!$B$3:$B$21,Trades!D1066,Position!$E$3:$E$21)+SUMIF(Position!$K$3:$K$20,Trades!D1066,Position!$N$3:$N$20)</f>
        <v>4.75</v>
      </c>
      <c r="G1066" s="92" t="n">
        <f aca="false">(F1066-C1066)*B1066</f>
        <v>-0</v>
      </c>
      <c r="H1066" s="93" t="str">
        <f aca="false">D1066&amp;E1066</f>
        <v>ramsshawn</v>
      </c>
      <c r="I1066" s="93" t="n">
        <f aca="false">B1066*C1066</f>
        <v>0</v>
      </c>
      <c r="J1066" s="92" t="n">
        <f aca="false">(30-C1066)*B1066</f>
        <v>0</v>
      </c>
    </row>
    <row r="1067" customFormat="false" ht="12.75" hidden="false" customHeight="false" outlineLevel="0" collapsed="false">
      <c r="A1067" s="88" t="n">
        <v>36514</v>
      </c>
      <c r="B1067" s="75"/>
      <c r="C1067" s="95" t="n">
        <v>9.25</v>
      </c>
      <c r="D1067" s="90" t="s">
        <v>69</v>
      </c>
      <c r="E1067" s="75" t="s">
        <v>70</v>
      </c>
      <c r="F1067" s="91" t="n">
        <f aca="false">SUMIF(Position!$B$3:$B$21,Trades!D1067,Position!$E$3:$E$21)+SUMIF(Position!$K$3:$K$20,Trades!D1067,Position!$N$3:$N$20)</f>
        <v>4.75</v>
      </c>
      <c r="G1067" s="92" t="n">
        <f aca="false">(F1067-C1067)*B1067</f>
        <v>-0</v>
      </c>
      <c r="H1067" s="93" t="str">
        <f aca="false">D1067&amp;E1067</f>
        <v>ramsjavier</v>
      </c>
      <c r="I1067" s="93" t="n">
        <f aca="false">B1067*C1067</f>
        <v>0</v>
      </c>
      <c r="J1067" s="92" t="n">
        <f aca="false">(30-C1067)*B1067</f>
        <v>0</v>
      </c>
    </row>
    <row r="1068" customFormat="false" ht="12.75" hidden="false" customHeight="false" outlineLevel="0" collapsed="false">
      <c r="A1068" s="88" t="n">
        <v>36514</v>
      </c>
      <c r="B1068" s="75"/>
      <c r="C1068" s="95" t="n">
        <v>0</v>
      </c>
      <c r="D1068" s="90" t="s">
        <v>88</v>
      </c>
      <c r="E1068" s="75" t="s">
        <v>129</v>
      </c>
      <c r="F1068" s="91" t="n">
        <f aca="false">SUMIF(Position!$B$3:$B$21,Trades!D1068,Position!$E$3:$E$21)+SUMIF(Position!$K$3:$K$20,Trades!D1068,Position!$N$3:$N$20)</f>
        <v>2.75</v>
      </c>
      <c r="G1068" s="92" t="n">
        <f aca="false">(F1068-C1068)*B1068</f>
        <v>0</v>
      </c>
      <c r="H1068" s="93" t="str">
        <f aca="false">D1068&amp;E1068</f>
        <v>indianapolisbp</v>
      </c>
      <c r="I1068" s="93" t="n">
        <f aca="false">B1068*C1068</f>
        <v>0</v>
      </c>
      <c r="J1068" s="92" t="n">
        <f aca="false">(30-C1068)*B1068</f>
        <v>0</v>
      </c>
    </row>
    <row r="1069" customFormat="false" ht="12.75" hidden="false" customHeight="false" outlineLevel="0" collapsed="false">
      <c r="A1069" s="88" t="n">
        <v>36514</v>
      </c>
      <c r="B1069" s="75"/>
      <c r="C1069" s="95" t="n">
        <v>0.15</v>
      </c>
      <c r="D1069" s="90" t="s">
        <v>67</v>
      </c>
      <c r="E1069" s="75" t="s">
        <v>123</v>
      </c>
      <c r="F1069" s="91" t="n">
        <f aca="false">SUMIF(Position!$B$3:$B$21,Trades!D1069,Position!$E$3:$E$21)+SUMIF(Position!$K$3:$K$20,Trades!D1069,Position!$N$3:$N$20)</f>
        <v>0</v>
      </c>
      <c r="G1069" s="92" t="n">
        <f aca="false">(F1069-C1069)*B1069</f>
        <v>-0</v>
      </c>
      <c r="H1069" s="93" t="str">
        <f aca="false">D1069&amp;E1069</f>
        <v>carolinarandy</v>
      </c>
      <c r="I1069" s="93" t="n">
        <f aca="false">B1069*C1069</f>
        <v>0</v>
      </c>
      <c r="J1069" s="92" t="n">
        <f aca="false">(30-C1069)*B1069</f>
        <v>0</v>
      </c>
    </row>
    <row r="1070" customFormat="false" ht="12.75" hidden="false" customHeight="false" outlineLevel="0" collapsed="false">
      <c r="A1070" s="88" t="n">
        <v>36514</v>
      </c>
      <c r="B1070" s="75"/>
      <c r="C1070" s="95" t="n">
        <v>0.6</v>
      </c>
      <c r="D1070" s="90" t="s">
        <v>77</v>
      </c>
      <c r="E1070" s="75" t="s">
        <v>97</v>
      </c>
      <c r="F1070" s="91" t="n">
        <f aca="false">SUMIF(Position!$B$3:$B$21,Trades!D1070,Position!$E$3:$E$21)+SUMIF(Position!$K$3:$K$20,Trades!D1070,Position!$N$3:$N$20)</f>
        <v>0</v>
      </c>
      <c r="G1070" s="92" t="n">
        <f aca="false">(F1070-C1070)*B1070</f>
        <v>-0</v>
      </c>
      <c r="H1070" s="93" t="str">
        <f aca="false">D1070&amp;E1070</f>
        <v>seattlebuss</v>
      </c>
      <c r="I1070" s="93" t="n">
        <f aca="false">B1070*C1070</f>
        <v>0</v>
      </c>
      <c r="J1070" s="92" t="n">
        <f aca="false">(30-C1070)*B1070</f>
        <v>0</v>
      </c>
    </row>
    <row r="1071" customFormat="false" ht="12.75" hidden="false" customHeight="false" outlineLevel="0" collapsed="false">
      <c r="A1071" s="88" t="n">
        <v>36514</v>
      </c>
      <c r="B1071" s="75"/>
      <c r="C1071" s="95" t="n">
        <v>0.9</v>
      </c>
      <c r="D1071" s="90" t="s">
        <v>76</v>
      </c>
      <c r="E1071" s="75" t="s">
        <v>97</v>
      </c>
      <c r="F1071" s="91" t="n">
        <f aca="false">SUMIF(Position!$B$3:$B$21,Trades!D1071,Position!$E$3:$E$21)+SUMIF(Position!$K$3:$K$20,Trades!D1071,Position!$N$3:$N$20)</f>
        <v>0</v>
      </c>
      <c r="G1071" s="92" t="n">
        <f aca="false">(F1071-C1071)*B1071</f>
        <v>-0</v>
      </c>
      <c r="H1071" s="93" t="str">
        <f aca="false">D1071&amp;E1071</f>
        <v>chiefsbuss</v>
      </c>
      <c r="I1071" s="93" t="n">
        <f aca="false">B1071*C1071</f>
        <v>0</v>
      </c>
      <c r="J1071" s="92" t="n">
        <f aca="false">(30-C1071)*B1071</f>
        <v>0</v>
      </c>
    </row>
    <row r="1072" customFormat="false" ht="12.75" hidden="false" customHeight="false" outlineLevel="0" collapsed="false">
      <c r="A1072" s="88" t="n">
        <v>36514</v>
      </c>
      <c r="B1072" s="78"/>
      <c r="C1072" s="95" t="n">
        <v>9.5</v>
      </c>
      <c r="D1072" s="90" t="s">
        <v>69</v>
      </c>
      <c r="E1072" s="75" t="s">
        <v>122</v>
      </c>
      <c r="F1072" s="91" t="n">
        <f aca="false">SUMIF(Position!$B$3:$B$21,Trades!D1072,Position!$E$3:$E$21)+SUMIF(Position!$K$3:$K$20,Trades!D1072,Position!$N$3:$N$20)</f>
        <v>4.75</v>
      </c>
      <c r="G1072" s="92" t="n">
        <f aca="false">(F1072-C1072)*B1072</f>
        <v>-0</v>
      </c>
      <c r="H1072" s="93" t="str">
        <f aca="false">D1072&amp;E1072</f>
        <v>ramsdud</v>
      </c>
      <c r="I1072" s="93" t="n">
        <f aca="false">B1072*C1072</f>
        <v>0</v>
      </c>
      <c r="J1072" s="92" t="n">
        <f aca="false">(30-C1072)*B1072</f>
        <v>0</v>
      </c>
    </row>
    <row r="1073" customFormat="false" ht="12.75" hidden="false" customHeight="false" outlineLevel="0" collapsed="false">
      <c r="A1073" s="88" t="n">
        <v>36514</v>
      </c>
      <c r="B1073" s="75"/>
      <c r="C1073" s="95" t="n">
        <v>1</v>
      </c>
      <c r="D1073" s="90" t="s">
        <v>80</v>
      </c>
      <c r="E1073" s="75" t="s">
        <v>130</v>
      </c>
      <c r="F1073" s="91" t="n">
        <f aca="false">SUMIF(Position!$B$3:$B$21,Trades!D1073,Position!$E$3:$E$21)+SUMIF(Position!$K$3:$K$20,Trades!D1073,Position!$N$3:$N$20)</f>
        <v>0.7</v>
      </c>
      <c r="G1073" s="92" t="n">
        <f aca="false">(F1073-C1073)*B1073</f>
        <v>-0</v>
      </c>
      <c r="H1073" s="93" t="str">
        <f aca="false">D1073&amp;E1073</f>
        <v>minnesotasmitty</v>
      </c>
      <c r="I1073" s="93" t="n">
        <f aca="false">B1073*C1073</f>
        <v>0</v>
      </c>
      <c r="J1073" s="92" t="n">
        <f aca="false">(30-C1073)*B1073</f>
        <v>0</v>
      </c>
    </row>
    <row r="1074" customFormat="false" ht="12.75" hidden="false" customHeight="false" outlineLevel="0" collapsed="false">
      <c r="A1074" s="88" t="n">
        <v>36514</v>
      </c>
      <c r="B1074" s="75"/>
      <c r="C1074" s="95" t="n">
        <v>1.25</v>
      </c>
      <c r="D1074" s="90" t="s">
        <v>80</v>
      </c>
      <c r="E1074" s="75" t="s">
        <v>122</v>
      </c>
      <c r="F1074" s="91" t="n">
        <f aca="false">SUMIF(Position!$B$3:$B$21,Trades!D1074,Position!$E$3:$E$21)+SUMIF(Position!$K$3:$K$20,Trades!D1074,Position!$N$3:$N$20)</f>
        <v>0.7</v>
      </c>
      <c r="G1074" s="92" t="n">
        <f aca="false">(F1074-C1074)*B1074</f>
        <v>-0</v>
      </c>
      <c r="H1074" s="93" t="str">
        <f aca="false">D1074&amp;E1074</f>
        <v>minnesotadud</v>
      </c>
      <c r="I1074" s="93" t="n">
        <f aca="false">B1074*C1074</f>
        <v>0</v>
      </c>
      <c r="J1074" s="92" t="n">
        <f aca="false">(30-C1074)*B1074</f>
        <v>0</v>
      </c>
    </row>
    <row r="1075" customFormat="false" ht="12.75" hidden="false" customHeight="false" outlineLevel="0" collapsed="false">
      <c r="A1075" s="88" t="n">
        <v>36514</v>
      </c>
      <c r="B1075" s="75"/>
      <c r="C1075" s="95" t="n">
        <v>0.3</v>
      </c>
      <c r="D1075" s="90" t="s">
        <v>108</v>
      </c>
      <c r="E1075" s="75" t="s">
        <v>102</v>
      </c>
      <c r="F1075" s="91" t="n">
        <f aca="false">SUMIF(Position!$B$3:$B$21,Trades!D1075,Position!$E$3:$E$21)+SUMIF(Position!$K$3:$K$20,Trades!D1075,Position!$N$3:$N$20)</f>
        <v>0</v>
      </c>
      <c r="G1075" s="92" t="n">
        <f aca="false">(F1075-C1075)*B1075</f>
        <v>-0</v>
      </c>
      <c r="H1075" s="93" t="str">
        <f aca="false">D1075&amp;E1075</f>
        <v>dallasfeely</v>
      </c>
      <c r="I1075" s="93" t="n">
        <f aca="false">B1075*C1075</f>
        <v>0</v>
      </c>
      <c r="J1075" s="92" t="n">
        <f aca="false">(30-C1075)*B1075</f>
        <v>0</v>
      </c>
    </row>
    <row r="1076" customFormat="false" ht="12.75" hidden="false" customHeight="false" outlineLevel="0" collapsed="false">
      <c r="A1076" s="88" t="n">
        <v>36514</v>
      </c>
      <c r="B1076" s="75"/>
      <c r="C1076" s="95" t="n">
        <v>9.6</v>
      </c>
      <c r="D1076" s="78" t="s">
        <v>69</v>
      </c>
      <c r="E1076" s="75" t="s">
        <v>129</v>
      </c>
      <c r="F1076" s="91" t="n">
        <f aca="false">SUMIF(Position!$B$3:$B$21,Trades!D1076,Position!$E$3:$E$21)+SUMIF(Position!$K$3:$K$20,Trades!D1076,Position!$N$3:$N$20)</f>
        <v>4.75</v>
      </c>
      <c r="G1076" s="92" t="n">
        <f aca="false">(F1076-C1076)*B1076</f>
        <v>-0</v>
      </c>
      <c r="H1076" s="93" t="str">
        <f aca="false">D1076&amp;E1076</f>
        <v>ramsbp</v>
      </c>
      <c r="I1076" s="93" t="n">
        <f aca="false">B1076*C1076</f>
        <v>0</v>
      </c>
      <c r="J1076" s="92" t="n">
        <f aca="false">(30-C1076)*B1076</f>
        <v>0</v>
      </c>
    </row>
    <row r="1077" customFormat="false" ht="12.75" hidden="false" customHeight="false" outlineLevel="0" collapsed="false">
      <c r="A1077" s="88" t="n">
        <v>36514</v>
      </c>
      <c r="B1077" s="75"/>
      <c r="C1077" s="95" t="n">
        <v>5.75</v>
      </c>
      <c r="D1077" s="90" t="s">
        <v>88</v>
      </c>
      <c r="E1077" s="75" t="s">
        <v>96</v>
      </c>
      <c r="F1077" s="91" t="n">
        <f aca="false">SUMIF(Position!$B$3:$B$21,Trades!D1077,Position!$E$3:$E$21)+SUMIF(Position!$K$3:$K$20,Trades!D1077,Position!$N$3:$N$20)</f>
        <v>2.75</v>
      </c>
      <c r="G1077" s="92" t="n">
        <f aca="false">(F1077-C1077)*B1077</f>
        <v>-0</v>
      </c>
      <c r="H1077" s="93" t="str">
        <f aca="false">D1077&amp;E1077</f>
        <v>indianapolisjk</v>
      </c>
      <c r="I1077" s="93" t="n">
        <f aca="false">B1077*C1077</f>
        <v>0</v>
      </c>
      <c r="J1077" s="92" t="n">
        <f aca="false">(30-C1077)*B1077</f>
        <v>0</v>
      </c>
    </row>
    <row r="1078" customFormat="false" ht="12.75" hidden="false" customHeight="false" outlineLevel="0" collapsed="false">
      <c r="A1078" s="88" t="n">
        <v>36514</v>
      </c>
      <c r="B1078" s="75"/>
      <c r="C1078" s="95" t="n">
        <v>10</v>
      </c>
      <c r="D1078" s="90" t="s">
        <v>69</v>
      </c>
      <c r="E1078" s="75" t="s">
        <v>96</v>
      </c>
      <c r="F1078" s="91" t="n">
        <f aca="false">SUMIF(Position!$B$3:$B$21,Trades!D1078,Position!$E$3:$E$21)+SUMIF(Position!$K$3:$K$20,Trades!D1078,Position!$N$3:$N$20)</f>
        <v>4.75</v>
      </c>
      <c r="G1078" s="92" t="n">
        <f aca="false">(F1078-C1078)*B1078</f>
        <v>-0</v>
      </c>
      <c r="H1078" s="93" t="str">
        <f aca="false">D1078&amp;E1078</f>
        <v>ramsjk</v>
      </c>
      <c r="I1078" s="93" t="n">
        <f aca="false">B1078*C1078</f>
        <v>0</v>
      </c>
      <c r="J1078" s="92" t="n">
        <f aca="false">(30-C1078)*B1078</f>
        <v>0</v>
      </c>
    </row>
    <row r="1079" customFormat="false" ht="12.75" hidden="false" customHeight="false" outlineLevel="0" collapsed="false">
      <c r="A1079" s="88" t="n">
        <v>36514</v>
      </c>
      <c r="B1079" s="75"/>
      <c r="C1079" s="95" t="n">
        <v>8</v>
      </c>
      <c r="D1079" s="90" t="s">
        <v>71</v>
      </c>
      <c r="E1079" s="75" t="s">
        <v>129</v>
      </c>
      <c r="F1079" s="91" t="n">
        <f aca="false">SUMIF(Position!$B$3:$B$21,Trades!D1079,Position!$E$3:$E$21)+SUMIF(Position!$K$3:$K$20,Trades!D1079,Position!$N$3:$N$20)</f>
        <v>0.5</v>
      </c>
      <c r="G1079" s="92" t="n">
        <f aca="false">(F1079-C1079)*B1079</f>
        <v>-0</v>
      </c>
      <c r="H1079" s="93" t="str">
        <f aca="false">D1079&amp;E1079</f>
        <v>jacksonvillebp</v>
      </c>
      <c r="I1079" s="93" t="n">
        <f aca="false">B1079*C1079</f>
        <v>0</v>
      </c>
      <c r="J1079" s="92" t="n">
        <f aca="false">(30-C1079)*B1079</f>
        <v>0</v>
      </c>
    </row>
    <row r="1080" customFormat="false" ht="12.75" hidden="false" customHeight="false" outlineLevel="0" collapsed="false">
      <c r="A1080" s="88" t="n">
        <v>36515</v>
      </c>
      <c r="B1080" s="75"/>
      <c r="C1080" s="95" t="n">
        <v>1.5</v>
      </c>
      <c r="D1080" s="90" t="s">
        <v>80</v>
      </c>
      <c r="E1080" s="75" t="s">
        <v>130</v>
      </c>
      <c r="F1080" s="91" t="n">
        <f aca="false">SUMIF(Position!$B$3:$B$21,Trades!D1080,Position!$E$3:$E$21)+SUMIF(Position!$K$3:$K$20,Trades!D1080,Position!$N$3:$N$20)</f>
        <v>0.7</v>
      </c>
      <c r="G1080" s="92" t="n">
        <f aca="false">(F1080-C1080)*B1080</f>
        <v>-0</v>
      </c>
      <c r="H1080" s="93" t="str">
        <f aca="false">D1080&amp;E1080</f>
        <v>minnesotasmitty</v>
      </c>
      <c r="I1080" s="93" t="n">
        <f aca="false">B1080*C1080</f>
        <v>0</v>
      </c>
      <c r="J1080" s="92" t="n">
        <f aca="false">(30-C1080)*B1080</f>
        <v>0</v>
      </c>
    </row>
    <row r="1081" customFormat="false" ht="12.75" hidden="false" customHeight="false" outlineLevel="0" collapsed="false">
      <c r="A1081" s="88" t="n">
        <v>36515</v>
      </c>
      <c r="B1081" s="75"/>
      <c r="C1081" s="95" t="n">
        <v>0.35</v>
      </c>
      <c r="D1081" s="90" t="s">
        <v>108</v>
      </c>
      <c r="E1081" s="75" t="s">
        <v>70</v>
      </c>
      <c r="F1081" s="91" t="n">
        <f aca="false">SUMIF(Position!$B$3:$B$21,Trades!D1081,Position!$E$3:$E$21)+SUMIF(Position!$K$3:$K$20,Trades!D1081,Position!$N$3:$N$20)</f>
        <v>0</v>
      </c>
      <c r="G1081" s="92" t="n">
        <f aca="false">(F1081-C1081)*B1081</f>
        <v>-0</v>
      </c>
      <c r="H1081" s="93" t="str">
        <f aca="false">D1081&amp;E1081</f>
        <v>dallasjavier</v>
      </c>
      <c r="I1081" s="93" t="n">
        <f aca="false">B1081*C1081</f>
        <v>0</v>
      </c>
      <c r="J1081" s="92" t="n">
        <f aca="false">(30-C1081)*B1081</f>
        <v>0</v>
      </c>
    </row>
    <row r="1082" customFormat="false" ht="12.75" hidden="false" customHeight="false" outlineLevel="0" collapsed="false">
      <c r="A1082" s="88" t="n">
        <v>36515</v>
      </c>
      <c r="B1082" s="75"/>
      <c r="C1082" s="95" t="n">
        <v>0.25</v>
      </c>
      <c r="D1082" s="90" t="s">
        <v>108</v>
      </c>
      <c r="E1082" s="75" t="s">
        <v>136</v>
      </c>
      <c r="F1082" s="91" t="n">
        <f aca="false">SUMIF(Position!$B$3:$B$21,Trades!D1082,Position!$E$3:$E$21)+SUMIF(Position!$K$3:$K$20,Trades!D1082,Position!$N$3:$N$20)</f>
        <v>0</v>
      </c>
      <c r="G1082" s="92" t="n">
        <f aca="false">(F1082-C1082)*B1082</f>
        <v>-0</v>
      </c>
      <c r="H1082" s="93" t="str">
        <f aca="false">D1082&amp;E1082</f>
        <v>dallasmckay</v>
      </c>
      <c r="I1082" s="93" t="n">
        <f aca="false">B1082*C1082</f>
        <v>0</v>
      </c>
      <c r="J1082" s="92" t="n">
        <f aca="false">(30-C1082)*B1082</f>
        <v>0</v>
      </c>
    </row>
    <row r="1083" customFormat="false" ht="12.75" hidden="false" customHeight="false" outlineLevel="0" collapsed="false">
      <c r="A1083" s="88" t="n">
        <v>36515</v>
      </c>
      <c r="B1083" s="75"/>
      <c r="C1083" s="95" t="n">
        <v>1.25</v>
      </c>
      <c r="D1083" s="90" t="s">
        <v>82</v>
      </c>
      <c r="E1083" s="75" t="s">
        <v>126</v>
      </c>
      <c r="F1083" s="91" t="n">
        <f aca="false">SUMIF(Position!$B$3:$B$21,Trades!D1083,Position!$E$3:$E$21)+SUMIF(Position!$K$3:$K$20,Trades!D1083,Position!$N$3:$N$20)</f>
        <v>1.625</v>
      </c>
      <c r="G1083" s="92" t="n">
        <f aca="false">(F1083-C1083)*B1083</f>
        <v>0</v>
      </c>
      <c r="H1083" s="93" t="str">
        <f aca="false">D1083&amp;E1083</f>
        <v>tennesseeshawn</v>
      </c>
      <c r="I1083" s="93" t="n">
        <f aca="false">B1083*C1083</f>
        <v>0</v>
      </c>
      <c r="J1083" s="92" t="n">
        <f aca="false">(30-C1083)*B1083</f>
        <v>0</v>
      </c>
    </row>
    <row r="1084" customFormat="false" ht="12.75" hidden="false" customHeight="false" outlineLevel="0" collapsed="false">
      <c r="A1084" s="88" t="n">
        <v>36516</v>
      </c>
      <c r="B1084" s="75"/>
      <c r="C1084" s="95" t="n">
        <v>1.25</v>
      </c>
      <c r="D1084" s="90" t="s">
        <v>75</v>
      </c>
      <c r="E1084" s="75" t="s">
        <v>102</v>
      </c>
      <c r="F1084" s="91" t="n">
        <f aca="false">SUMIF(Position!$B$3:$B$21,Trades!D1084,Position!$E$3:$E$21)+SUMIF(Position!$K$3:$K$20,Trades!D1084,Position!$N$3:$N$20)</f>
        <v>3.25</v>
      </c>
      <c r="G1084" s="92" t="n">
        <f aca="false">(F1084-C1084)*B1084</f>
        <v>0</v>
      </c>
      <c r="H1084" s="93" t="str">
        <f aca="false">D1084&amp;E1084</f>
        <v>bucksfeely</v>
      </c>
      <c r="I1084" s="93" t="n">
        <f aca="false">B1084*C1084</f>
        <v>0</v>
      </c>
      <c r="J1084" s="92" t="n">
        <f aca="false">(30-C1084)*B1084</f>
        <v>0</v>
      </c>
    </row>
    <row r="1085" customFormat="false" ht="12.75" hidden="false" customHeight="false" outlineLevel="0" collapsed="false">
      <c r="A1085" s="88" t="n">
        <v>36516</v>
      </c>
      <c r="B1085" s="75"/>
      <c r="C1085" s="95" t="n">
        <v>0.75</v>
      </c>
      <c r="D1085" s="90" t="s">
        <v>86</v>
      </c>
      <c r="E1085" s="75" t="s">
        <v>126</v>
      </c>
      <c r="F1085" s="91" t="n">
        <f aca="false">SUMIF(Position!$B$3:$B$21,Trades!D1085,Position!$E$3:$E$21)+SUMIF(Position!$K$3:$K$20,Trades!D1085,Position!$N$3:$N$20)</f>
        <v>0</v>
      </c>
      <c r="G1085" s="92" t="n">
        <f aca="false">(F1085-C1085)*B1085</f>
        <v>-0</v>
      </c>
      <c r="H1085" s="93" t="str">
        <f aca="false">D1085&amp;E1085</f>
        <v>detroitshawn</v>
      </c>
      <c r="I1085" s="93" t="n">
        <f aca="false">B1085*C1085</f>
        <v>0</v>
      </c>
      <c r="J1085" s="92" t="n">
        <f aca="false">(30-C1085)*B1085</f>
        <v>0</v>
      </c>
    </row>
    <row r="1086" customFormat="false" ht="12.75" hidden="false" customHeight="false" outlineLevel="0" collapsed="false">
      <c r="A1086" s="88" t="n">
        <v>36521</v>
      </c>
      <c r="B1086" s="75"/>
      <c r="C1086" s="95" t="n">
        <v>0.3</v>
      </c>
      <c r="D1086" s="90" t="s">
        <v>108</v>
      </c>
      <c r="E1086" s="75" t="s">
        <v>130</v>
      </c>
      <c r="F1086" s="91" t="n">
        <f aca="false">SUMIF(Position!$B$3:$B$21,Trades!D1086,Position!$E$3:$E$21)+SUMIF(Position!$K$3:$K$20,Trades!D1086,Position!$N$3:$N$20)</f>
        <v>0</v>
      </c>
      <c r="G1086" s="92" t="n">
        <f aca="false">(F1086-C1086)*B1086</f>
        <v>-0</v>
      </c>
      <c r="H1086" s="93" t="str">
        <f aca="false">D1086&amp;E1086</f>
        <v>dallassmitty</v>
      </c>
      <c r="I1086" s="93" t="n">
        <f aca="false">B1086*C1086</f>
        <v>0</v>
      </c>
      <c r="J1086" s="92" t="n">
        <f aca="false">(30-C1086)*B1086</f>
        <v>0</v>
      </c>
    </row>
    <row r="1087" customFormat="false" ht="12.75" hidden="false" customHeight="false" outlineLevel="0" collapsed="false">
      <c r="A1087" s="88" t="n">
        <v>36521</v>
      </c>
      <c r="B1087" s="75"/>
      <c r="C1087" s="95" t="n">
        <v>2.75</v>
      </c>
      <c r="D1087" s="90" t="s">
        <v>82</v>
      </c>
      <c r="E1087" s="75" t="s">
        <v>124</v>
      </c>
      <c r="F1087" s="91" t="n">
        <f aca="false">SUMIF(Position!$B$3:$B$21,Trades!D1087,Position!$E$3:$E$21)+SUMIF(Position!$K$3:$K$20,Trades!D1087,Position!$N$3:$N$20)</f>
        <v>1.625</v>
      </c>
      <c r="G1087" s="92" t="n">
        <f aca="false">(F1087-C1087)*B1087</f>
        <v>-0</v>
      </c>
      <c r="H1087" s="93" t="str">
        <f aca="false">D1087&amp;E1087</f>
        <v>tennesseepb</v>
      </c>
      <c r="I1087" s="93" t="n">
        <f aca="false">B1087*C1087</f>
        <v>0</v>
      </c>
      <c r="J1087" s="92" t="n">
        <f aca="false">(30-C1087)*B1087</f>
        <v>0</v>
      </c>
    </row>
    <row r="1088" customFormat="false" ht="12.75" hidden="false" customHeight="false" outlineLevel="0" collapsed="false">
      <c r="A1088" s="88" t="n">
        <v>36521</v>
      </c>
      <c r="B1088" s="75"/>
      <c r="C1088" s="95" t="n">
        <v>3</v>
      </c>
      <c r="D1088" s="90" t="s">
        <v>82</v>
      </c>
      <c r="E1088" s="75" t="s">
        <v>123</v>
      </c>
      <c r="F1088" s="91" t="n">
        <f aca="false">SUMIF(Position!$B$3:$B$21,Trades!D1088,Position!$E$3:$E$21)+SUMIF(Position!$K$3:$K$20,Trades!D1088,Position!$N$3:$N$20)</f>
        <v>1.625</v>
      </c>
      <c r="G1088" s="92" t="n">
        <f aca="false">(F1088-C1088)*B1088</f>
        <v>-0</v>
      </c>
      <c r="H1088" s="93" t="str">
        <f aca="false">D1088&amp;E1088</f>
        <v>tennesseerandy</v>
      </c>
      <c r="I1088" s="93" t="n">
        <f aca="false">B1088*C1088</f>
        <v>0</v>
      </c>
      <c r="J1088" s="92" t="n">
        <f aca="false">(30-C1088)*B1088</f>
        <v>0</v>
      </c>
    </row>
    <row r="1089" customFormat="false" ht="12.75" hidden="false" customHeight="false" outlineLevel="0" collapsed="false">
      <c r="A1089" s="88" t="n">
        <v>36521</v>
      </c>
      <c r="B1089" s="75"/>
      <c r="C1089" s="95" t="n">
        <v>6.25</v>
      </c>
      <c r="D1089" s="90" t="s">
        <v>88</v>
      </c>
      <c r="E1089" s="75" t="s">
        <v>129</v>
      </c>
      <c r="F1089" s="91" t="n">
        <f aca="false">SUMIF(Position!$B$3:$B$21,Trades!D1089,Position!$E$3:$E$21)+SUMIF(Position!$K$3:$K$20,Trades!D1089,Position!$N$3:$N$20)</f>
        <v>2.75</v>
      </c>
      <c r="G1089" s="92" t="n">
        <f aca="false">(F1089-C1089)*B1089</f>
        <v>-0</v>
      </c>
      <c r="H1089" s="93" t="str">
        <f aca="false">D1089&amp;E1089</f>
        <v>indianapolisbp</v>
      </c>
      <c r="I1089" s="93" t="n">
        <f aca="false">B1089*C1089</f>
        <v>0</v>
      </c>
      <c r="J1089" s="92" t="n">
        <f aca="false">(30-C1089)*B1089</f>
        <v>0</v>
      </c>
    </row>
    <row r="1090" customFormat="false" ht="12.75" hidden="false" customHeight="false" outlineLevel="0" collapsed="false">
      <c r="A1090" s="88" t="n">
        <v>36521</v>
      </c>
      <c r="B1090" s="75"/>
      <c r="C1090" s="95" t="n">
        <v>5.75</v>
      </c>
      <c r="D1090" s="90" t="s">
        <v>71</v>
      </c>
      <c r="E1090" s="75" t="s">
        <v>129</v>
      </c>
      <c r="F1090" s="91" t="n">
        <f aca="false">SUMIF(Position!$B$3:$B$21,Trades!D1090,Position!$E$3:$E$21)+SUMIF(Position!$K$3:$K$20,Trades!D1090,Position!$N$3:$N$20)</f>
        <v>0.5</v>
      </c>
      <c r="G1090" s="92" t="n">
        <f aca="false">(F1090-C1090)*B1090</f>
        <v>-0</v>
      </c>
      <c r="H1090" s="93" t="str">
        <f aca="false">D1090&amp;E1090</f>
        <v>jacksonvillebp</v>
      </c>
      <c r="I1090" s="93" t="n">
        <f aca="false">B1090*C1090</f>
        <v>0</v>
      </c>
      <c r="J1090" s="92" t="n">
        <f aca="false">(30-C1090)*B1090</f>
        <v>0</v>
      </c>
    </row>
    <row r="1091" customFormat="false" ht="12.75" hidden="false" customHeight="false" outlineLevel="0" collapsed="false">
      <c r="A1091" s="88" t="n">
        <v>36521</v>
      </c>
      <c r="B1091" s="75"/>
      <c r="C1091" s="95" t="n">
        <v>10</v>
      </c>
      <c r="D1091" s="90" t="s">
        <v>69</v>
      </c>
      <c r="E1091" s="75" t="s">
        <v>137</v>
      </c>
      <c r="F1091" s="91" t="n">
        <f aca="false">SUMIF(Position!$B$3:$B$21,Trades!D1091,Position!$E$3:$E$21)+SUMIF(Position!$K$3:$K$20,Trades!D1091,Position!$N$3:$N$20)</f>
        <v>4.75</v>
      </c>
      <c r="G1091" s="92" t="n">
        <f aca="false">(F1091-C1091)*B1091</f>
        <v>-0</v>
      </c>
      <c r="H1091" s="93" t="str">
        <f aca="false">D1091&amp;E1091</f>
        <v>ramsmiked</v>
      </c>
      <c r="I1091" s="93" t="n">
        <f aca="false">B1091*C1091</f>
        <v>0</v>
      </c>
      <c r="J1091" s="92" t="n">
        <f aca="false">(30-C1091)*B1091</f>
        <v>0</v>
      </c>
    </row>
    <row r="1092" customFormat="false" ht="12.75" hidden="false" customHeight="false" outlineLevel="0" collapsed="false">
      <c r="A1092" s="88" t="n">
        <v>36521</v>
      </c>
      <c r="B1092" s="75"/>
      <c r="C1092" s="95" t="n">
        <v>6</v>
      </c>
      <c r="D1092" s="90" t="s">
        <v>71</v>
      </c>
      <c r="E1092" s="75" t="s">
        <v>99</v>
      </c>
      <c r="F1092" s="91" t="n">
        <f aca="false">SUMIF(Position!$B$3:$B$21,Trades!D1092,Position!$E$3:$E$21)+SUMIF(Position!$K$3:$K$20,Trades!D1092,Position!$N$3:$N$20)</f>
        <v>0.5</v>
      </c>
      <c r="G1092" s="92" t="n">
        <f aca="false">(F1092-C1092)*B1092</f>
        <v>-0</v>
      </c>
      <c r="H1092" s="93" t="str">
        <f aca="false">D1092&amp;E1092</f>
        <v>jacksonvillerafal</v>
      </c>
      <c r="I1092" s="93" t="n">
        <f aca="false">B1092*C1092</f>
        <v>0</v>
      </c>
      <c r="J1092" s="92" t="n">
        <f aca="false">(30-C1092)*B1092</f>
        <v>0</v>
      </c>
    </row>
    <row r="1093" customFormat="false" ht="12.75" hidden="false" customHeight="false" outlineLevel="0" collapsed="false">
      <c r="A1093" s="88" t="n">
        <v>36521</v>
      </c>
      <c r="B1093" s="75"/>
      <c r="C1093" s="95" t="n">
        <v>1.8</v>
      </c>
      <c r="D1093" s="90" t="s">
        <v>75</v>
      </c>
      <c r="E1093" s="75" t="s">
        <v>126</v>
      </c>
      <c r="F1093" s="91" t="n">
        <f aca="false">SUMIF(Position!$B$3:$B$21,Trades!D1093,Position!$E$3:$E$21)+SUMIF(Position!$K$3:$K$20,Trades!D1093,Position!$N$3:$N$20)</f>
        <v>3.25</v>
      </c>
      <c r="G1093" s="92" t="n">
        <f aca="false">(F1093-C1093)*B1093</f>
        <v>0</v>
      </c>
      <c r="H1093" s="93" t="str">
        <f aca="false">D1093&amp;E1093</f>
        <v>bucksshawn</v>
      </c>
      <c r="I1093" s="93" t="n">
        <f aca="false">B1093*C1093</f>
        <v>0</v>
      </c>
      <c r="J1093" s="92" t="n">
        <f aca="false">(30-C1093)*B1093</f>
        <v>0</v>
      </c>
    </row>
    <row r="1094" customFormat="false" ht="12.75" hidden="false" customHeight="false" outlineLevel="0" collapsed="false">
      <c r="A1094" s="88" t="n">
        <v>36521</v>
      </c>
      <c r="B1094" s="75"/>
      <c r="C1094" s="95" t="n">
        <v>1.65</v>
      </c>
      <c r="D1094" s="90" t="s">
        <v>75</v>
      </c>
      <c r="E1094" s="75" t="s">
        <v>96</v>
      </c>
      <c r="F1094" s="91" t="n">
        <f aca="false">SUMIF(Position!$B$3:$B$21,Trades!D1094,Position!$E$3:$E$21)+SUMIF(Position!$K$3:$K$20,Trades!D1094,Position!$N$3:$N$20)</f>
        <v>3.25</v>
      </c>
      <c r="G1094" s="92" t="n">
        <f aca="false">(F1094-C1094)*B1094</f>
        <v>0</v>
      </c>
      <c r="H1094" s="93" t="str">
        <f aca="false">D1094&amp;E1094</f>
        <v>bucksjk</v>
      </c>
      <c r="I1094" s="93" t="n">
        <f aca="false">B1094*C1094</f>
        <v>0</v>
      </c>
      <c r="J1094" s="92" t="n">
        <f aca="false">(30-C1094)*B1094</f>
        <v>0</v>
      </c>
    </row>
    <row r="1095" customFormat="false" ht="12.75" hidden="false" customHeight="false" outlineLevel="0" collapsed="false">
      <c r="A1095" s="88" t="n">
        <v>36521</v>
      </c>
      <c r="B1095" s="75"/>
      <c r="C1095" s="95" t="n">
        <v>0.95</v>
      </c>
      <c r="D1095" s="90" t="s">
        <v>106</v>
      </c>
      <c r="E1095" s="75" t="s">
        <v>70</v>
      </c>
      <c r="F1095" s="91" t="n">
        <f aca="false">SUMIF(Position!$B$3:$B$21,Trades!D1095,Position!$E$3:$E$21)+SUMIF(Position!$K$3:$K$20,Trades!D1095,Position!$N$3:$N$20)</f>
        <v>0</v>
      </c>
      <c r="G1095" s="92" t="n">
        <f aca="false">(F1095-C1095)*B1095</f>
        <v>-0</v>
      </c>
      <c r="H1095" s="93" t="str">
        <f aca="false">D1095&amp;E1095</f>
        <v>buffalojavier</v>
      </c>
      <c r="I1095" s="93" t="n">
        <f aca="false">B1095*C1095</f>
        <v>0</v>
      </c>
      <c r="J1095" s="92" t="n">
        <f aca="false">(30-C1095)*B1095</f>
        <v>0</v>
      </c>
    </row>
    <row r="1096" customFormat="false" ht="12.75" hidden="false" customHeight="false" outlineLevel="0" collapsed="false">
      <c r="A1096" s="88" t="n">
        <v>36521</v>
      </c>
      <c r="B1096" s="75"/>
      <c r="C1096" s="95" t="n">
        <v>0.9</v>
      </c>
      <c r="D1096" s="90" t="s">
        <v>106</v>
      </c>
      <c r="E1096" s="75" t="s">
        <v>129</v>
      </c>
      <c r="F1096" s="91" t="n">
        <f aca="false">SUMIF(Position!$B$3:$B$21,Trades!D1096,Position!$E$3:$E$21)+SUMIF(Position!$K$3:$K$20,Trades!D1096,Position!$N$3:$N$20)</f>
        <v>0</v>
      </c>
      <c r="G1096" s="92" t="n">
        <f aca="false">(F1096-C1096)*B1096</f>
        <v>-0</v>
      </c>
      <c r="H1096" s="93" t="str">
        <f aca="false">D1096&amp;E1096</f>
        <v>buffalobp</v>
      </c>
      <c r="I1096" s="93" t="n">
        <f aca="false">B1096*C1096</f>
        <v>0</v>
      </c>
      <c r="J1096" s="92" t="n">
        <f aca="false">(30-C1096)*B1096</f>
        <v>0</v>
      </c>
    </row>
    <row r="1097" customFormat="false" ht="12.75" hidden="false" customHeight="false" outlineLevel="0" collapsed="false">
      <c r="A1097" s="88" t="n">
        <v>36522</v>
      </c>
      <c r="B1097" s="75"/>
      <c r="C1097" s="95" t="n">
        <v>2.8</v>
      </c>
      <c r="D1097" s="90" t="s">
        <v>82</v>
      </c>
      <c r="E1097" s="75" t="s">
        <v>96</v>
      </c>
      <c r="F1097" s="91" t="n">
        <f aca="false">SUMIF(Position!$B$3:$B$21,Trades!D1097,Position!$E$3:$E$21)+SUMIF(Position!$K$3:$K$20,Trades!D1097,Position!$N$3:$N$20)</f>
        <v>1.625</v>
      </c>
      <c r="G1097" s="92" t="n">
        <f aca="false">(F1097-C1097)*B1097</f>
        <v>-0</v>
      </c>
      <c r="H1097" s="93" t="str">
        <f aca="false">D1097&amp;E1097</f>
        <v>tennesseejk</v>
      </c>
      <c r="I1097" s="93" t="n">
        <f aca="false">B1097*C1097</f>
        <v>0</v>
      </c>
      <c r="J1097" s="92" t="n">
        <f aca="false">(30-C1097)*B1097</f>
        <v>0</v>
      </c>
    </row>
    <row r="1098" customFormat="false" ht="12.75" hidden="false" customHeight="false" outlineLevel="0" collapsed="false">
      <c r="A1098" s="88" t="n">
        <v>36522</v>
      </c>
      <c r="B1098" s="75"/>
      <c r="C1098" s="95" t="n">
        <v>2.8</v>
      </c>
      <c r="D1098" s="90" t="s">
        <v>82</v>
      </c>
      <c r="E1098" s="75" t="s">
        <v>123</v>
      </c>
      <c r="F1098" s="91" t="n">
        <f aca="false">SUMIF(Position!$B$3:$B$21,Trades!D1098,Position!$E$3:$E$21)+SUMIF(Position!$K$3:$K$20,Trades!D1098,Position!$N$3:$N$20)</f>
        <v>1.625</v>
      </c>
      <c r="G1098" s="92" t="n">
        <f aca="false">(F1098-C1098)*B1098</f>
        <v>-0</v>
      </c>
      <c r="H1098" s="93" t="str">
        <f aca="false">D1098&amp;E1098</f>
        <v>tennesseerandy</v>
      </c>
      <c r="I1098" s="93" t="n">
        <f aca="false">B1098*C1098</f>
        <v>0</v>
      </c>
      <c r="J1098" s="92" t="n">
        <f aca="false">(30-C1098)*B1098</f>
        <v>0</v>
      </c>
    </row>
    <row r="1099" customFormat="false" ht="12.75" hidden="false" customHeight="false" outlineLevel="0" collapsed="false">
      <c r="A1099" s="88" t="n">
        <v>36522</v>
      </c>
      <c r="B1099" s="75"/>
      <c r="C1099" s="95" t="n">
        <v>2.8</v>
      </c>
      <c r="D1099" s="90" t="s">
        <v>82</v>
      </c>
      <c r="E1099" s="75" t="s">
        <v>105</v>
      </c>
      <c r="F1099" s="91" t="n">
        <f aca="false">SUMIF(Position!$B$3:$B$21,Trades!D1099,Position!$E$3:$E$21)+SUMIF(Position!$K$3:$K$20,Trades!D1099,Position!$N$3:$N$20)</f>
        <v>1.625</v>
      </c>
      <c r="G1099" s="92" t="n">
        <f aca="false">(F1099-C1099)*B1099</f>
        <v>-0</v>
      </c>
      <c r="H1099" s="93" t="str">
        <f aca="false">D1099&amp;E1099</f>
        <v>tennesseecuocci</v>
      </c>
      <c r="I1099" s="93" t="n">
        <f aca="false">B1099*C1099</f>
        <v>0</v>
      </c>
      <c r="J1099" s="92" t="n">
        <f aca="false">(30-C1099)*B1099</f>
        <v>0</v>
      </c>
    </row>
    <row r="1100" customFormat="false" ht="12.75" hidden="false" customHeight="false" outlineLevel="0" collapsed="false">
      <c r="A1100" s="88" t="n">
        <v>36522</v>
      </c>
      <c r="B1100" s="75"/>
      <c r="C1100" s="95" t="n">
        <v>6</v>
      </c>
      <c r="D1100" s="90" t="s">
        <v>88</v>
      </c>
      <c r="E1100" s="75" t="s">
        <v>96</v>
      </c>
      <c r="F1100" s="91" t="n">
        <f aca="false">SUMIF(Position!$B$3:$B$21,Trades!D1100,Position!$E$3:$E$21)+SUMIF(Position!$K$3:$K$20,Trades!D1100,Position!$N$3:$N$20)</f>
        <v>2.75</v>
      </c>
      <c r="G1100" s="92" t="n">
        <f aca="false">(F1100-C1100)*B1100</f>
        <v>-0</v>
      </c>
      <c r="H1100" s="93" t="str">
        <f aca="false">D1100&amp;E1100</f>
        <v>indianapolisjk</v>
      </c>
      <c r="I1100" s="93" t="n">
        <f aca="false">B1100*C1100</f>
        <v>0</v>
      </c>
      <c r="J1100" s="92" t="n">
        <f aca="false">(30-C1100)*B1100</f>
        <v>0</v>
      </c>
    </row>
    <row r="1101" customFormat="false" ht="12.75" hidden="false" customHeight="false" outlineLevel="0" collapsed="false">
      <c r="A1101" s="88" t="n">
        <v>36522</v>
      </c>
      <c r="B1101" s="78"/>
      <c r="C1101" s="95" t="n">
        <v>10</v>
      </c>
      <c r="D1101" s="90" t="s">
        <v>69</v>
      </c>
      <c r="E1101" s="75" t="s">
        <v>122</v>
      </c>
      <c r="F1101" s="91" t="n">
        <f aca="false">SUMIF(Position!$B$3:$B$21,Trades!D1101,Position!$E$3:$E$21)+SUMIF(Position!$K$3:$K$20,Trades!D1101,Position!$N$3:$N$20)</f>
        <v>4.75</v>
      </c>
      <c r="G1101" s="92" t="n">
        <f aca="false">(F1101-C1101)*B1101</f>
        <v>-0</v>
      </c>
      <c r="H1101" s="93" t="str">
        <f aca="false">D1101&amp;E1101</f>
        <v>ramsdud</v>
      </c>
      <c r="I1101" s="93" t="n">
        <f aca="false">B1101*C1101</f>
        <v>0</v>
      </c>
      <c r="J1101" s="92" t="n">
        <f aca="false">(30-C1101)*B1101</f>
        <v>0</v>
      </c>
    </row>
    <row r="1102" customFormat="false" ht="12.75" hidden="false" customHeight="false" outlineLevel="0" collapsed="false">
      <c r="A1102" s="88" t="n">
        <v>36523</v>
      </c>
      <c r="B1102" s="75"/>
      <c r="C1102" s="95" t="n">
        <v>10.5</v>
      </c>
      <c r="D1102" s="90" t="s">
        <v>69</v>
      </c>
      <c r="E1102" s="75" t="s">
        <v>83</v>
      </c>
      <c r="F1102" s="91" t="n">
        <f aca="false">SUMIF(Position!$B$3:$B$21,Trades!D1102,Position!$E$3:$E$21)+SUMIF(Position!$K$3:$K$20,Trades!D1102,Position!$N$3:$N$20)</f>
        <v>4.75</v>
      </c>
      <c r="G1102" s="92" t="n">
        <f aca="false">(F1102-C1102)*B1102</f>
        <v>-0</v>
      </c>
      <c r="H1102" s="93" t="str">
        <f aca="false">D1102&amp;E1102</f>
        <v>ramsfox</v>
      </c>
      <c r="I1102" s="93" t="n">
        <f aca="false">B1102*C1102</f>
        <v>0</v>
      </c>
      <c r="J1102" s="92" t="n">
        <f aca="false">(30-C1102)*B1102</f>
        <v>0</v>
      </c>
    </row>
    <row r="1103" customFormat="false" ht="12.75" hidden="false" customHeight="false" outlineLevel="0" collapsed="false">
      <c r="A1103" s="88" t="n">
        <v>36523</v>
      </c>
      <c r="B1103" s="75"/>
      <c r="C1103" s="95" t="n">
        <v>0.8</v>
      </c>
      <c r="D1103" s="90" t="s">
        <v>106</v>
      </c>
      <c r="E1103" s="75" t="s">
        <v>70</v>
      </c>
      <c r="F1103" s="91" t="n">
        <f aca="false">SUMIF(Position!$B$3:$B$21,Trades!D1103,Position!$E$3:$E$21)+SUMIF(Position!$K$3:$K$20,Trades!D1103,Position!$N$3:$N$20)</f>
        <v>0</v>
      </c>
      <c r="G1103" s="92" t="n">
        <f aca="false">(F1103-C1103)*B1103</f>
        <v>-0</v>
      </c>
      <c r="H1103" s="93" t="str">
        <f aca="false">D1103&amp;E1103</f>
        <v>buffalojavier</v>
      </c>
      <c r="I1103" s="93" t="n">
        <f aca="false">B1103*C1103</f>
        <v>0</v>
      </c>
      <c r="J1103" s="92" t="n">
        <f aca="false">(30-C1103)*B1103</f>
        <v>0</v>
      </c>
    </row>
    <row r="1104" customFormat="false" ht="12.75" hidden="false" customHeight="false" outlineLevel="0" collapsed="false">
      <c r="A1104" s="88" t="n">
        <v>36523</v>
      </c>
      <c r="B1104" s="75"/>
      <c r="C1104" s="95" t="n">
        <v>5.5</v>
      </c>
      <c r="D1104" s="90" t="s">
        <v>71</v>
      </c>
      <c r="E1104" s="75" t="s">
        <v>70</v>
      </c>
      <c r="F1104" s="91" t="n">
        <f aca="false">SUMIF(Position!$B$3:$B$21,Trades!D1104,Position!$E$3:$E$21)+SUMIF(Position!$K$3:$K$20,Trades!D1104,Position!$N$3:$N$20)</f>
        <v>0.5</v>
      </c>
      <c r="G1104" s="92" t="n">
        <f aca="false">(F1104-C1104)*B1104</f>
        <v>-0</v>
      </c>
      <c r="H1104" s="93" t="str">
        <f aca="false">D1104&amp;E1104</f>
        <v>jacksonvillejavier</v>
      </c>
      <c r="I1104" s="93" t="n">
        <f aca="false">B1104*C1104</f>
        <v>0</v>
      </c>
      <c r="J1104" s="92" t="n">
        <f aca="false">(30-C1104)*B1104</f>
        <v>0</v>
      </c>
    </row>
    <row r="1105" customFormat="false" ht="12.75" hidden="false" customHeight="false" outlineLevel="0" collapsed="false">
      <c r="A1105" s="88" t="n">
        <v>36524</v>
      </c>
      <c r="B1105" s="75"/>
      <c r="C1105" s="95" t="n">
        <v>2.75</v>
      </c>
      <c r="D1105" s="90" t="s">
        <v>82</v>
      </c>
      <c r="E1105" s="75" t="s">
        <v>96</v>
      </c>
      <c r="F1105" s="91" t="n">
        <f aca="false">SUMIF(Position!$B$3:$B$21,Trades!D1105,Position!$E$3:$E$21)+SUMIF(Position!$K$3:$K$20,Trades!D1105,Position!$N$3:$N$20)</f>
        <v>1.625</v>
      </c>
      <c r="G1105" s="92" t="n">
        <f aca="false">(F1105-C1105)*B1105</f>
        <v>-0</v>
      </c>
      <c r="H1105" s="93" t="str">
        <f aca="false">D1105&amp;E1105</f>
        <v>tennesseejk</v>
      </c>
      <c r="I1105" s="93" t="n">
        <f aca="false">B1105*C1105</f>
        <v>0</v>
      </c>
      <c r="J1105" s="92" t="n">
        <f aca="false">(30-C1105)*B1105</f>
        <v>0</v>
      </c>
    </row>
    <row r="1106" customFormat="false" ht="12.75" hidden="false" customHeight="false" outlineLevel="0" collapsed="false">
      <c r="A1106" s="88" t="n">
        <v>36524</v>
      </c>
      <c r="B1106" s="75"/>
      <c r="C1106" s="95" t="n">
        <v>2.75</v>
      </c>
      <c r="D1106" s="90" t="s">
        <v>82</v>
      </c>
      <c r="E1106" s="75" t="s">
        <v>122</v>
      </c>
      <c r="F1106" s="91" t="n">
        <f aca="false">SUMIF(Position!$B$3:$B$21,Trades!D1106,Position!$E$3:$E$21)+SUMIF(Position!$K$3:$K$20,Trades!D1106,Position!$N$3:$N$20)</f>
        <v>1.625</v>
      </c>
      <c r="G1106" s="92" t="n">
        <f aca="false">(F1106-C1106)*B1106</f>
        <v>-0</v>
      </c>
      <c r="H1106" s="93" t="str">
        <f aca="false">D1106&amp;E1106</f>
        <v>tennesseedud</v>
      </c>
      <c r="I1106" s="93" t="n">
        <f aca="false">B1106*C1106</f>
        <v>0</v>
      </c>
      <c r="J1106" s="92" t="n">
        <f aca="false">(30-C1106)*B1106</f>
        <v>0</v>
      </c>
    </row>
    <row r="1107" customFormat="false" ht="12.75" hidden="false" customHeight="false" outlineLevel="0" collapsed="false">
      <c r="A1107" s="88" t="n">
        <v>36529</v>
      </c>
      <c r="B1107" s="75"/>
      <c r="C1107" s="95" t="n">
        <v>5</v>
      </c>
      <c r="D1107" s="90" t="s">
        <v>71</v>
      </c>
      <c r="E1107" s="75" t="s">
        <v>133</v>
      </c>
      <c r="F1107" s="91" t="n">
        <f aca="false">SUMIF(Position!$B$3:$B$21,Trades!D1107,Position!$E$3:$E$21)+SUMIF(Position!$K$3:$K$20,Trades!D1107,Position!$N$3:$N$20)</f>
        <v>0.5</v>
      </c>
      <c r="G1107" s="92" t="n">
        <f aca="false">(F1107-C1107)*B1107</f>
        <v>-0</v>
      </c>
      <c r="H1107" s="93" t="str">
        <f aca="false">D1107&amp;E1107</f>
        <v>jacksonvillebutler</v>
      </c>
      <c r="I1107" s="93" t="n">
        <f aca="false">B1107*C1107</f>
        <v>0</v>
      </c>
      <c r="J1107" s="92" t="n">
        <f aca="false">(30-C1107)*B1107</f>
        <v>0</v>
      </c>
    </row>
    <row r="1108" customFormat="false" ht="12.75" hidden="false" customHeight="false" outlineLevel="0" collapsed="false">
      <c r="A1108" s="88" t="n">
        <v>36529</v>
      </c>
      <c r="B1108" s="75"/>
      <c r="C1108" s="95" t="n">
        <v>5.25</v>
      </c>
      <c r="D1108" s="90" t="s">
        <v>88</v>
      </c>
      <c r="E1108" s="75" t="s">
        <v>97</v>
      </c>
      <c r="F1108" s="91" t="n">
        <f aca="false">SUMIF(Position!$B$3:$B$21,Trades!D1108,Position!$E$3:$E$21)+SUMIF(Position!$K$3:$K$20,Trades!D1108,Position!$N$3:$N$20)</f>
        <v>2.75</v>
      </c>
      <c r="G1108" s="92" t="n">
        <f aca="false">(F1108-C1108)*B1108</f>
        <v>-0</v>
      </c>
      <c r="H1108" s="93" t="str">
        <f aca="false">D1108&amp;E1108</f>
        <v>indianapolisbuss</v>
      </c>
      <c r="I1108" s="93" t="n">
        <f aca="false">B1108*C1108</f>
        <v>0</v>
      </c>
      <c r="J1108" s="92" t="n">
        <f aca="false">(30-C1108)*B1108</f>
        <v>0</v>
      </c>
    </row>
    <row r="1109" customFormat="false" ht="12.75" hidden="false" customHeight="false" outlineLevel="0" collapsed="false">
      <c r="A1109" s="88" t="n">
        <v>36529</v>
      </c>
      <c r="B1109" s="75"/>
      <c r="C1109" s="95" t="n">
        <v>5</v>
      </c>
      <c r="D1109" s="90" t="s">
        <v>71</v>
      </c>
      <c r="E1109" s="75" t="s">
        <v>97</v>
      </c>
      <c r="F1109" s="91" t="n">
        <f aca="false">SUMIF(Position!$B$3:$B$21,Trades!D1109,Position!$E$3:$E$21)+SUMIF(Position!$K$3:$K$20,Trades!D1109,Position!$N$3:$N$20)</f>
        <v>0.5</v>
      </c>
      <c r="G1109" s="92" t="n">
        <f aca="false">(F1109-C1109)*B1109</f>
        <v>-0</v>
      </c>
      <c r="H1109" s="93" t="str">
        <f aca="false">D1109&amp;E1109</f>
        <v>jacksonvillebuss</v>
      </c>
      <c r="I1109" s="93" t="n">
        <f aca="false">B1109*C1109</f>
        <v>0</v>
      </c>
      <c r="J1109" s="92" t="n">
        <f aca="false">(30-C1109)*B1109</f>
        <v>0</v>
      </c>
    </row>
    <row r="1110" customFormat="false" ht="12.75" hidden="false" customHeight="false" outlineLevel="0" collapsed="false">
      <c r="A1110" s="88" t="n">
        <v>36529</v>
      </c>
      <c r="B1110" s="75"/>
      <c r="C1110" s="95" t="n">
        <v>1</v>
      </c>
      <c r="D1110" s="90" t="s">
        <v>106</v>
      </c>
      <c r="E1110" s="75" t="s">
        <v>70</v>
      </c>
      <c r="F1110" s="91" t="n">
        <f aca="false">SUMIF(Position!$B$3:$B$21,Trades!D1110,Position!$E$3:$E$21)+SUMIF(Position!$K$3:$K$20,Trades!D1110,Position!$N$3:$N$20)</f>
        <v>0</v>
      </c>
      <c r="G1110" s="92" t="n">
        <f aca="false">(F1110-C1110)*B1110</f>
        <v>-0</v>
      </c>
      <c r="H1110" s="93" t="str">
        <f aca="false">D1110&amp;E1110</f>
        <v>buffalojavier</v>
      </c>
      <c r="I1110" s="93" t="n">
        <f aca="false">B1110*C1110</f>
        <v>0</v>
      </c>
      <c r="J1110" s="92" t="n">
        <f aca="false">(30-C1110)*B1110</f>
        <v>0</v>
      </c>
    </row>
    <row r="1111" customFormat="false" ht="12.75" hidden="false" customHeight="false" outlineLevel="0" collapsed="false">
      <c r="A1111" s="88" t="n">
        <v>36529</v>
      </c>
      <c r="B1111" s="75"/>
      <c r="C1111" s="95" t="n">
        <v>3</v>
      </c>
      <c r="D1111" s="90" t="s">
        <v>80</v>
      </c>
      <c r="E1111" s="75" t="s">
        <v>126</v>
      </c>
      <c r="F1111" s="91" t="n">
        <f aca="false">SUMIF(Position!$B$3:$B$21,Trades!D1111,Position!$E$3:$E$21)+SUMIF(Position!$K$3:$K$20,Trades!D1111,Position!$N$3:$N$20)</f>
        <v>0.7</v>
      </c>
      <c r="G1111" s="92" t="n">
        <f aca="false">(F1111-C1111)*B1111</f>
        <v>-0</v>
      </c>
      <c r="H1111" s="93" t="str">
        <f aca="false">D1111&amp;E1111</f>
        <v>minnesotashawn</v>
      </c>
      <c r="I1111" s="93" t="n">
        <f aca="false">B1111*C1111</f>
        <v>0</v>
      </c>
      <c r="J1111" s="92" t="n">
        <f aca="false">(30-C1111)*B1111</f>
        <v>0</v>
      </c>
    </row>
    <row r="1112" customFormat="false" ht="12.75" hidden="false" customHeight="false" outlineLevel="0" collapsed="false">
      <c r="A1112" s="88" t="n">
        <v>36529</v>
      </c>
      <c r="B1112" s="75"/>
      <c r="C1112" s="95" t="n">
        <v>2.5</v>
      </c>
      <c r="D1112" s="90" t="s">
        <v>75</v>
      </c>
      <c r="E1112" s="75" t="s">
        <v>122</v>
      </c>
      <c r="F1112" s="91" t="n">
        <f aca="false">SUMIF(Position!$B$3:$B$21,Trades!D1112,Position!$E$3:$E$21)+SUMIF(Position!$K$3:$K$20,Trades!D1112,Position!$N$3:$N$20)</f>
        <v>3.25</v>
      </c>
      <c r="G1112" s="92" t="n">
        <f aca="false">(F1112-C1112)*B1112</f>
        <v>0</v>
      </c>
      <c r="H1112" s="93" t="str">
        <f aca="false">D1112&amp;E1112</f>
        <v>bucksdud</v>
      </c>
      <c r="I1112" s="93" t="n">
        <f aca="false">B1112*C1112</f>
        <v>0</v>
      </c>
      <c r="J1112" s="92" t="n">
        <f aca="false">(30-C1112)*B1112</f>
        <v>0</v>
      </c>
    </row>
    <row r="1113" customFormat="false" ht="12.75" hidden="false" customHeight="false" outlineLevel="0" collapsed="false">
      <c r="A1113" s="88" t="n">
        <v>36529</v>
      </c>
      <c r="B1113" s="75"/>
      <c r="C1113" s="95" t="n">
        <v>3.2</v>
      </c>
      <c r="D1113" s="97" t="s">
        <v>82</v>
      </c>
      <c r="E1113" s="75" t="s">
        <v>129</v>
      </c>
      <c r="F1113" s="91" t="n">
        <f aca="false">SUMIF(Position!$B$3:$B$21,Trades!D1113,Position!$E$3:$E$21)+SUMIF(Position!$K$3:$K$20,Trades!D1113,Position!$N$3:$N$20)</f>
        <v>1.625</v>
      </c>
      <c r="G1113" s="92" t="n">
        <f aca="false">(F1113-C1113)*B1113</f>
        <v>-0</v>
      </c>
      <c r="H1113" s="93" t="str">
        <f aca="false">D1113&amp;E1113</f>
        <v>tennesseebp</v>
      </c>
      <c r="I1113" s="93" t="n">
        <f aca="false">B1113*C1113</f>
        <v>0</v>
      </c>
      <c r="J1113" s="92" t="n">
        <f aca="false">(30-C1113)*B1113</f>
        <v>0</v>
      </c>
    </row>
    <row r="1114" customFormat="false" ht="12.75" hidden="false" customHeight="false" outlineLevel="0" collapsed="false">
      <c r="A1114" s="88" t="n">
        <v>36529</v>
      </c>
      <c r="B1114" s="75"/>
      <c r="C1114" s="95" t="n">
        <v>1.2</v>
      </c>
      <c r="D1114" s="97" t="s">
        <v>106</v>
      </c>
      <c r="E1114" s="75" t="s">
        <v>129</v>
      </c>
      <c r="F1114" s="91" t="n">
        <f aca="false">SUMIF(Position!$B$3:$B$21,Trades!D1114,Position!$E$3:$E$21)+SUMIF(Position!$K$3:$K$20,Trades!D1114,Position!$N$3:$N$20)</f>
        <v>0</v>
      </c>
      <c r="G1114" s="92" t="n">
        <f aca="false">(F1114-C1114)*B1114</f>
        <v>-0</v>
      </c>
      <c r="H1114" s="93" t="str">
        <f aca="false">D1114&amp;E1114</f>
        <v>buffalobp</v>
      </c>
      <c r="I1114" s="93" t="n">
        <f aca="false">B1114*C1114</f>
        <v>0</v>
      </c>
      <c r="J1114" s="92" t="n">
        <f aca="false">(30-C1114)*B1114</f>
        <v>0</v>
      </c>
    </row>
    <row r="1115" customFormat="false" ht="12.75" hidden="false" customHeight="false" outlineLevel="0" collapsed="false">
      <c r="A1115" s="88" t="n">
        <v>36529</v>
      </c>
      <c r="B1115" s="75"/>
      <c r="C1115" s="95" t="n">
        <v>0.25</v>
      </c>
      <c r="D1115" s="97" t="s">
        <v>103</v>
      </c>
      <c r="E1115" s="75" t="s">
        <v>129</v>
      </c>
      <c r="F1115" s="91" t="n">
        <f aca="false">SUMIF(Position!$B$3:$B$21,Trades!D1115,Position!$E$3:$E$21)+SUMIF(Position!$K$3:$K$20,Trades!D1115,Position!$N$3:$N$20)</f>
        <v>1</v>
      </c>
      <c r="G1115" s="92" t="n">
        <f aca="false">(F1115-C1115)*B1115</f>
        <v>0</v>
      </c>
      <c r="H1115" s="93" t="str">
        <f aca="false">D1115&amp;E1115</f>
        <v>miamibp</v>
      </c>
      <c r="I1115" s="93" t="n">
        <f aca="false">B1115*C1115</f>
        <v>0</v>
      </c>
      <c r="J1115" s="92" t="n">
        <f aca="false">(30-C1115)*B1115</f>
        <v>0</v>
      </c>
    </row>
    <row r="1116" customFormat="false" ht="12.75" hidden="false" customHeight="false" outlineLevel="0" collapsed="false">
      <c r="A1116" s="88" t="n">
        <v>36529</v>
      </c>
      <c r="B1116" s="75"/>
      <c r="C1116" s="95" t="n">
        <v>3.5</v>
      </c>
      <c r="D1116" s="97" t="s">
        <v>80</v>
      </c>
      <c r="E1116" s="75" t="s">
        <v>129</v>
      </c>
      <c r="F1116" s="91" t="n">
        <f aca="false">SUMIF(Position!$B$3:$B$21,Trades!D1116,Position!$E$3:$E$21)+SUMIF(Position!$K$3:$K$20,Trades!D1116,Position!$N$3:$N$20)</f>
        <v>0.7</v>
      </c>
      <c r="G1116" s="92" t="n">
        <f aca="false">(F1116-C1116)*B1116</f>
        <v>-0</v>
      </c>
      <c r="H1116" s="93" t="str">
        <f aca="false">D1116&amp;E1116</f>
        <v>minnesotabp</v>
      </c>
      <c r="I1116" s="93" t="n">
        <f aca="false">B1116*C1116</f>
        <v>0</v>
      </c>
      <c r="J1116" s="92" t="n">
        <f aca="false">(30-C1116)*B1116</f>
        <v>0</v>
      </c>
    </row>
    <row r="1117" customFormat="false" ht="12.75" hidden="false" customHeight="false" outlineLevel="0" collapsed="false">
      <c r="A1117" s="88" t="n">
        <v>36529</v>
      </c>
      <c r="B1117" s="75"/>
      <c r="C1117" s="95" t="n">
        <v>0.15</v>
      </c>
      <c r="D1117" s="97" t="s">
        <v>86</v>
      </c>
      <c r="E1117" s="75" t="s">
        <v>129</v>
      </c>
      <c r="F1117" s="91" t="n">
        <f aca="false">SUMIF(Position!$B$3:$B$21,Trades!D1117,Position!$E$3:$E$21)+SUMIF(Position!$K$3:$K$20,Trades!D1117,Position!$N$3:$N$20)</f>
        <v>0</v>
      </c>
      <c r="G1117" s="92" t="n">
        <f aca="false">(F1117-C1117)*B1117</f>
        <v>-0</v>
      </c>
      <c r="H1117" s="93" t="str">
        <f aca="false">D1117&amp;E1117</f>
        <v>detroitbp</v>
      </c>
      <c r="I1117" s="93" t="n">
        <f aca="false">B1117*C1117</f>
        <v>0</v>
      </c>
      <c r="J1117" s="92" t="n">
        <f aca="false">(30-C1117)*B1117</f>
        <v>0</v>
      </c>
    </row>
    <row r="1118" customFormat="false" ht="12.75" hidden="false" customHeight="false" outlineLevel="0" collapsed="false">
      <c r="A1118" s="88" t="n">
        <v>36529</v>
      </c>
      <c r="B1118" s="75"/>
      <c r="C1118" s="95" t="n">
        <v>0.5</v>
      </c>
      <c r="D1118" s="97" t="s">
        <v>108</v>
      </c>
      <c r="E1118" s="75" t="s">
        <v>129</v>
      </c>
      <c r="F1118" s="91" t="n">
        <f aca="false">SUMIF(Position!$B$3:$B$21,Trades!D1118,Position!$E$3:$E$21)+SUMIF(Position!$K$3:$K$20,Trades!D1118,Position!$N$3:$N$20)</f>
        <v>0</v>
      </c>
      <c r="G1118" s="92" t="n">
        <f aca="false">(F1118-C1118)*B1118</f>
        <v>-0</v>
      </c>
      <c r="H1118" s="93" t="str">
        <f aca="false">D1118&amp;E1118</f>
        <v>dallasbp</v>
      </c>
      <c r="I1118" s="93" t="n">
        <f aca="false">B1118*C1118</f>
        <v>0</v>
      </c>
      <c r="J1118" s="92" t="n">
        <f aca="false">(30-C1118)*B1118</f>
        <v>0</v>
      </c>
    </row>
    <row r="1119" customFormat="false" ht="12.75" hidden="false" customHeight="false" outlineLevel="0" collapsed="false">
      <c r="A1119" s="88" t="n">
        <v>36529</v>
      </c>
      <c r="B1119" s="75"/>
      <c r="C1119" s="95" t="n">
        <v>2.75</v>
      </c>
      <c r="D1119" s="90" t="s">
        <v>80</v>
      </c>
      <c r="E1119" s="75" t="s">
        <v>97</v>
      </c>
      <c r="F1119" s="91" t="n">
        <f aca="false">SUMIF(Position!$B$3:$B$21,Trades!D1119,Position!$E$3:$E$21)+SUMIF(Position!$K$3:$K$20,Trades!D1119,Position!$N$3:$N$20)</f>
        <v>0.7</v>
      </c>
      <c r="G1119" s="92" t="n">
        <f aca="false">(F1119-C1119)*B1119</f>
        <v>-0</v>
      </c>
      <c r="H1119" s="93" t="str">
        <f aca="false">D1119&amp;E1119</f>
        <v>minnesotabuss</v>
      </c>
      <c r="I1119" s="93" t="n">
        <f aca="false">B1119*C1119</f>
        <v>0</v>
      </c>
      <c r="J1119" s="92" t="n">
        <f aca="false">(30-C1119)*B1119</f>
        <v>0</v>
      </c>
    </row>
    <row r="1120" customFormat="false" ht="12.75" hidden="false" customHeight="false" outlineLevel="0" collapsed="false">
      <c r="A1120" s="88" t="n">
        <v>36529</v>
      </c>
      <c r="B1120" s="75"/>
      <c r="C1120" s="95" t="n">
        <v>10</v>
      </c>
      <c r="D1120" s="90" t="s">
        <v>69</v>
      </c>
      <c r="E1120" s="75" t="s">
        <v>97</v>
      </c>
      <c r="F1120" s="91" t="n">
        <f aca="false">SUMIF(Position!$B$3:$B$21,Trades!D1120,Position!$E$3:$E$21)+SUMIF(Position!$K$3:$K$20,Trades!D1120,Position!$N$3:$N$20)</f>
        <v>4.75</v>
      </c>
      <c r="G1120" s="92" t="n">
        <f aca="false">(F1120-C1120)*B1120</f>
        <v>-0</v>
      </c>
      <c r="H1120" s="93" t="str">
        <f aca="false">D1120&amp;E1120</f>
        <v>ramsbuss</v>
      </c>
      <c r="I1120" s="93" t="n">
        <f aca="false">B1120*C1120</f>
        <v>0</v>
      </c>
      <c r="J1120" s="92" t="n">
        <f aca="false">(30-C1120)*B1120</f>
        <v>0</v>
      </c>
    </row>
    <row r="1121" customFormat="false" ht="12.75" hidden="false" customHeight="false" outlineLevel="0" collapsed="false">
      <c r="A1121" s="88" t="n">
        <v>36529</v>
      </c>
      <c r="B1121" s="75"/>
      <c r="C1121" s="95" t="n">
        <v>0</v>
      </c>
      <c r="D1121" s="90" t="s">
        <v>108</v>
      </c>
      <c r="E1121" s="75" t="s">
        <v>97</v>
      </c>
      <c r="F1121" s="91" t="n">
        <f aca="false">SUMIF(Position!$B$3:$B$21,Trades!D1121,Position!$E$3:$E$21)+SUMIF(Position!$K$3:$K$20,Trades!D1121,Position!$N$3:$N$20)</f>
        <v>0</v>
      </c>
      <c r="G1121" s="92" t="n">
        <f aca="false">(F1121-C1121)*B1121</f>
        <v>0</v>
      </c>
      <c r="H1121" s="93" t="str">
        <f aca="false">D1121&amp;E1121</f>
        <v>dallasbuss</v>
      </c>
      <c r="I1121" s="93" t="n">
        <f aca="false">B1121*C1121</f>
        <v>0</v>
      </c>
      <c r="J1121" s="92" t="n">
        <f aca="false">(30-C1121)*B1121</f>
        <v>0</v>
      </c>
    </row>
    <row r="1122" customFormat="false" ht="12.75" hidden="false" customHeight="false" outlineLevel="0" collapsed="false">
      <c r="A1122" s="88" t="n">
        <v>36529</v>
      </c>
      <c r="B1122" s="75"/>
      <c r="C1122" s="95" t="n">
        <v>0</v>
      </c>
      <c r="D1122" s="90" t="s">
        <v>86</v>
      </c>
      <c r="E1122" s="75" t="s">
        <v>97</v>
      </c>
      <c r="F1122" s="91" t="n">
        <f aca="false">SUMIF(Position!$B$3:$B$21,Trades!D1122,Position!$E$3:$E$21)+SUMIF(Position!$K$3:$K$20,Trades!D1122,Position!$N$3:$N$20)</f>
        <v>0</v>
      </c>
      <c r="G1122" s="92" t="n">
        <f aca="false">(F1122-C1122)*B1122</f>
        <v>0</v>
      </c>
      <c r="H1122" s="93" t="str">
        <f aca="false">D1122&amp;E1122</f>
        <v>detroitbuss</v>
      </c>
      <c r="I1122" s="93" t="n">
        <f aca="false">B1122*C1122</f>
        <v>0</v>
      </c>
      <c r="J1122" s="92" t="n">
        <f aca="false">(30-C1122)*B1122</f>
        <v>0</v>
      </c>
    </row>
    <row r="1123" customFormat="false" ht="12.75" hidden="false" customHeight="false" outlineLevel="0" collapsed="false">
      <c r="A1123" s="88" t="n">
        <v>36529</v>
      </c>
      <c r="B1123" s="75"/>
      <c r="C1123" s="95" t="n">
        <v>1.25</v>
      </c>
      <c r="D1123" s="90" t="s">
        <v>75</v>
      </c>
      <c r="E1123" s="75" t="s">
        <v>97</v>
      </c>
      <c r="F1123" s="91" t="n">
        <f aca="false">SUMIF(Position!$B$3:$B$21,Trades!D1123,Position!$E$3:$E$21)+SUMIF(Position!$K$3:$K$20,Trades!D1123,Position!$N$3:$N$20)</f>
        <v>3.25</v>
      </c>
      <c r="G1123" s="92" t="n">
        <f aca="false">(F1123-C1123)*B1123</f>
        <v>0</v>
      </c>
      <c r="H1123" s="93" t="str">
        <f aca="false">D1123&amp;E1123</f>
        <v>bucksbuss</v>
      </c>
      <c r="I1123" s="93" t="n">
        <f aca="false">B1123*C1123</f>
        <v>0</v>
      </c>
      <c r="J1123" s="92" t="n">
        <f aca="false">(30-C1123)*B1123</f>
        <v>0</v>
      </c>
    </row>
    <row r="1124" customFormat="false" ht="12.75" hidden="false" customHeight="false" outlineLevel="0" collapsed="false">
      <c r="A1124" s="88" t="n">
        <v>36529</v>
      </c>
      <c r="B1124" s="75"/>
      <c r="C1124" s="95" t="n">
        <v>1</v>
      </c>
      <c r="D1124" s="90" t="s">
        <v>112</v>
      </c>
      <c r="E1124" s="75" t="s">
        <v>97</v>
      </c>
      <c r="F1124" s="91" t="n">
        <f aca="false">SUMIF(Position!$B$3:$B$21,Trades!D1124,Position!$E$3:$E$21)+SUMIF(Position!$K$3:$K$20,Trades!D1124,Position!$N$3:$N$20)</f>
        <v>0.125</v>
      </c>
      <c r="G1124" s="92" t="n">
        <f aca="false">(F1124-C1124)*B1124</f>
        <v>-0</v>
      </c>
      <c r="H1124" s="93" t="str">
        <f aca="false">D1124&amp;E1124</f>
        <v>washingtonbuss</v>
      </c>
      <c r="I1124" s="93" t="n">
        <f aca="false">B1124*C1124</f>
        <v>0</v>
      </c>
      <c r="J1124" s="92" t="n">
        <f aca="false">(30-C1124)*B1124</f>
        <v>0</v>
      </c>
    </row>
    <row r="1125" customFormat="false" ht="12.75" hidden="false" customHeight="false" outlineLevel="0" collapsed="false">
      <c r="A1125" s="88" t="n">
        <v>36529</v>
      </c>
      <c r="B1125" s="75"/>
      <c r="C1125" s="95" t="n">
        <v>0.5</v>
      </c>
      <c r="D1125" s="90" t="s">
        <v>77</v>
      </c>
      <c r="E1125" s="75" t="s">
        <v>133</v>
      </c>
      <c r="F1125" s="91" t="n">
        <f aca="false">SUMIF(Position!$B$3:$B$21,Trades!D1125,Position!$E$3:$E$21)+SUMIF(Position!$K$3:$K$20,Trades!D1125,Position!$N$3:$N$20)</f>
        <v>0</v>
      </c>
      <c r="G1125" s="92" t="n">
        <f aca="false">(F1125-C1125)*B1125</f>
        <v>-0</v>
      </c>
      <c r="H1125" s="93" t="str">
        <f aca="false">D1125&amp;E1125</f>
        <v>seattlebutler</v>
      </c>
      <c r="I1125" s="93" t="n">
        <f aca="false">B1125*C1125</f>
        <v>0</v>
      </c>
      <c r="J1125" s="92" t="n">
        <f aca="false">(30-C1125)*B1125</f>
        <v>0</v>
      </c>
    </row>
    <row r="1126" customFormat="false" ht="12.75" hidden="false" customHeight="false" outlineLevel="0" collapsed="false">
      <c r="A1126" s="88" t="n">
        <v>36529</v>
      </c>
      <c r="B1126" s="75"/>
      <c r="C1126" s="95" t="n">
        <v>3</v>
      </c>
      <c r="D1126" s="90" t="s">
        <v>80</v>
      </c>
      <c r="E1126" s="75" t="s">
        <v>133</v>
      </c>
      <c r="F1126" s="91" t="n">
        <f aca="false">SUMIF(Position!$B$3:$B$21,Trades!D1126,Position!$E$3:$E$21)+SUMIF(Position!$K$3:$K$20,Trades!D1126,Position!$N$3:$N$20)</f>
        <v>0.7</v>
      </c>
      <c r="G1126" s="92" t="n">
        <f aca="false">(F1126-C1126)*B1126</f>
        <v>-0</v>
      </c>
      <c r="H1126" s="93" t="str">
        <f aca="false">D1126&amp;E1126</f>
        <v>minnesotabutler</v>
      </c>
      <c r="I1126" s="93" t="n">
        <f aca="false">B1126*C1126</f>
        <v>0</v>
      </c>
      <c r="J1126" s="92" t="n">
        <f aca="false">(30-C1126)*B1126</f>
        <v>0</v>
      </c>
    </row>
    <row r="1127" customFormat="false" ht="12.75" hidden="false" customHeight="false" outlineLevel="0" collapsed="false">
      <c r="A1127" s="88" t="n">
        <v>36529</v>
      </c>
      <c r="B1127" s="75"/>
      <c r="C1127" s="95" t="n">
        <v>2.25</v>
      </c>
      <c r="D1127" s="90" t="s">
        <v>75</v>
      </c>
      <c r="E1127" s="75" t="s">
        <v>123</v>
      </c>
      <c r="F1127" s="91" t="n">
        <f aca="false">SUMIF(Position!$B$3:$B$21,Trades!D1127,Position!$E$3:$E$21)+SUMIF(Position!$K$3:$K$20,Trades!D1127,Position!$N$3:$N$20)</f>
        <v>3.25</v>
      </c>
      <c r="G1127" s="92" t="n">
        <f aca="false">(F1127-C1127)*B1127</f>
        <v>0</v>
      </c>
      <c r="H1127" s="93" t="str">
        <f aca="false">D1127&amp;E1127</f>
        <v>bucksrandy</v>
      </c>
      <c r="I1127" s="93" t="n">
        <f aca="false">B1127*C1127</f>
        <v>0</v>
      </c>
      <c r="J1127" s="92" t="n">
        <f aca="false">(30-C1127)*B1127</f>
        <v>0</v>
      </c>
    </row>
    <row r="1128" customFormat="false" ht="12.75" hidden="false" customHeight="false" outlineLevel="0" collapsed="false">
      <c r="A1128" s="88" t="n">
        <v>36529</v>
      </c>
      <c r="B1128" s="75"/>
      <c r="C1128" s="95" t="n">
        <v>1</v>
      </c>
      <c r="D1128" s="90" t="s">
        <v>112</v>
      </c>
      <c r="E1128" s="75" t="s">
        <v>97</v>
      </c>
      <c r="F1128" s="91" t="n">
        <f aca="false">SUMIF(Position!$B$3:$B$21,Trades!D1128,Position!$E$3:$E$21)+SUMIF(Position!$K$3:$K$20,Trades!D1128,Position!$N$3:$N$20)</f>
        <v>0.125</v>
      </c>
      <c r="G1128" s="92" t="n">
        <f aca="false">(F1128-C1128)*B1128</f>
        <v>-0</v>
      </c>
      <c r="H1128" s="93" t="str">
        <f aca="false">D1128&amp;E1128</f>
        <v>washingtonbuss</v>
      </c>
      <c r="I1128" s="93" t="n">
        <f aca="false">B1128*C1128</f>
        <v>0</v>
      </c>
      <c r="J1128" s="92" t="n">
        <f aca="false">(30-C1128)*B1128</f>
        <v>0</v>
      </c>
    </row>
    <row r="1129" customFormat="false" ht="12.75" hidden="false" customHeight="false" outlineLevel="0" collapsed="false">
      <c r="A1129" s="88" t="n">
        <v>36529</v>
      </c>
      <c r="B1129" s="75"/>
      <c r="C1129" s="95" t="n">
        <v>2.35</v>
      </c>
      <c r="D1129" s="90" t="s">
        <v>75</v>
      </c>
      <c r="E1129" s="75" t="s">
        <v>97</v>
      </c>
      <c r="F1129" s="91" t="n">
        <f aca="false">SUMIF(Position!$B$3:$B$21,Trades!D1129,Position!$E$3:$E$21)+SUMIF(Position!$K$3:$K$20,Trades!D1129,Position!$N$3:$N$20)</f>
        <v>3.25</v>
      </c>
      <c r="G1129" s="92" t="n">
        <f aca="false">(F1129-C1129)*B1129</f>
        <v>0</v>
      </c>
      <c r="H1129" s="93" t="str">
        <f aca="false">D1129&amp;E1129</f>
        <v>bucksbuss</v>
      </c>
      <c r="I1129" s="93" t="n">
        <f aca="false">B1129*C1129</f>
        <v>0</v>
      </c>
      <c r="J1129" s="92" t="n">
        <f aca="false">(30-C1129)*B1129</f>
        <v>0</v>
      </c>
    </row>
    <row r="1130" customFormat="false" ht="12.75" hidden="false" customHeight="false" outlineLevel="0" collapsed="false">
      <c r="A1130" s="88" t="n">
        <v>36530</v>
      </c>
      <c r="B1130" s="75"/>
      <c r="C1130" s="95" t="n">
        <v>3</v>
      </c>
      <c r="D1130" s="90" t="s">
        <v>82</v>
      </c>
      <c r="E1130" s="75" t="s">
        <v>138</v>
      </c>
      <c r="F1130" s="91" t="n">
        <f aca="false">SUMIF(Position!$B$3:$B$21,Trades!D1130,Position!$E$3:$E$21)+SUMIF(Position!$K$3:$K$20,Trades!D1130,Position!$N$3:$N$20)</f>
        <v>1.625</v>
      </c>
      <c r="G1130" s="92" t="n">
        <f aca="false">(F1130-C1130)*B1130</f>
        <v>-0</v>
      </c>
      <c r="H1130" s="93" t="str">
        <f aca="false">D1130&amp;E1130</f>
        <v>tennesseedavid</v>
      </c>
      <c r="I1130" s="93" t="n">
        <f aca="false">B1130*C1130</f>
        <v>0</v>
      </c>
      <c r="J1130" s="92" t="n">
        <f aca="false">(30-C1130)*B1130</f>
        <v>0</v>
      </c>
    </row>
    <row r="1131" customFormat="false" ht="12.75" hidden="false" customHeight="false" outlineLevel="0" collapsed="false">
      <c r="A1131" s="88" t="n">
        <v>36530</v>
      </c>
      <c r="B1131" s="75"/>
      <c r="C1131" s="95" t="n">
        <v>1</v>
      </c>
      <c r="D1131" s="90" t="s">
        <v>106</v>
      </c>
      <c r="E1131" s="75" t="s">
        <v>138</v>
      </c>
      <c r="F1131" s="91" t="n">
        <f aca="false">SUMIF(Position!$B$3:$B$21,Trades!D1131,Position!$E$3:$E$21)+SUMIF(Position!$K$3:$K$20,Trades!D1131,Position!$N$3:$N$20)</f>
        <v>0</v>
      </c>
      <c r="G1131" s="92" t="n">
        <f aca="false">(F1131-C1131)*B1131</f>
        <v>-0</v>
      </c>
      <c r="H1131" s="93" t="str">
        <f aca="false">D1131&amp;E1131</f>
        <v>buffalodavid</v>
      </c>
      <c r="I1131" s="93" t="n">
        <f aca="false">B1131*C1131</f>
        <v>0</v>
      </c>
      <c r="J1131" s="92" t="n">
        <f aca="false">(30-C1131)*B1131</f>
        <v>0</v>
      </c>
    </row>
    <row r="1132" customFormat="false" ht="12.75" hidden="false" customHeight="false" outlineLevel="0" collapsed="false">
      <c r="A1132" s="88" t="n">
        <v>36530</v>
      </c>
      <c r="B1132" s="75"/>
      <c r="C1132" s="95" t="n">
        <v>3.25</v>
      </c>
      <c r="D1132" s="90" t="s">
        <v>82</v>
      </c>
      <c r="E1132" s="75" t="s">
        <v>133</v>
      </c>
      <c r="F1132" s="91" t="n">
        <f aca="false">SUMIF(Position!$B$3:$B$21,Trades!D1132,Position!$E$3:$E$21)+SUMIF(Position!$K$3:$K$20,Trades!D1132,Position!$N$3:$N$20)</f>
        <v>1.625</v>
      </c>
      <c r="G1132" s="92" t="n">
        <f aca="false">(F1132-C1132)*B1132</f>
        <v>-0</v>
      </c>
      <c r="H1132" s="93" t="str">
        <f aca="false">D1132&amp;E1132</f>
        <v>tennesseebutler</v>
      </c>
      <c r="I1132" s="93" t="n">
        <f aca="false">B1132*C1132</f>
        <v>0</v>
      </c>
      <c r="J1132" s="92" t="n">
        <f aca="false">(30-C1132)*B1132</f>
        <v>0</v>
      </c>
    </row>
    <row r="1133" customFormat="false" ht="12.75" hidden="false" customHeight="false" outlineLevel="0" collapsed="false">
      <c r="A1133" s="88" t="n">
        <v>36530</v>
      </c>
      <c r="B1133" s="75"/>
      <c r="C1133" s="95" t="n">
        <v>2.25</v>
      </c>
      <c r="D1133" s="90" t="s">
        <v>75</v>
      </c>
      <c r="E1133" s="75" t="s">
        <v>133</v>
      </c>
      <c r="F1133" s="91" t="n">
        <f aca="false">SUMIF(Position!$B$3:$B$21,Trades!D1133,Position!$E$3:$E$21)+SUMIF(Position!$K$3:$K$20,Trades!D1133,Position!$N$3:$N$20)</f>
        <v>3.25</v>
      </c>
      <c r="G1133" s="92" t="n">
        <f aca="false">(F1133-C1133)*B1133</f>
        <v>0</v>
      </c>
      <c r="H1133" s="93" t="str">
        <f aca="false">D1133&amp;E1133</f>
        <v>bucksbutler</v>
      </c>
      <c r="I1133" s="93" t="n">
        <f aca="false">B1133*C1133</f>
        <v>0</v>
      </c>
      <c r="J1133" s="92" t="n">
        <f aca="false">(30-C1133)*B1133</f>
        <v>0</v>
      </c>
    </row>
    <row r="1134" customFormat="false" ht="12.75" hidden="false" customHeight="false" outlineLevel="0" collapsed="false">
      <c r="A1134" s="88" t="n">
        <v>36530</v>
      </c>
      <c r="B1134" s="75"/>
      <c r="C1134" s="95" t="n">
        <v>5.5</v>
      </c>
      <c r="D1134" s="90" t="s">
        <v>71</v>
      </c>
      <c r="E1134" s="75" t="s">
        <v>97</v>
      </c>
      <c r="F1134" s="91" t="n">
        <f aca="false">SUMIF(Position!$B$3:$B$21,Trades!D1134,Position!$E$3:$E$21)+SUMIF(Position!$K$3:$K$20,Trades!D1134,Position!$N$3:$N$20)</f>
        <v>0.5</v>
      </c>
      <c r="G1134" s="92" t="n">
        <f aca="false">(F1134-C1134)*B1134</f>
        <v>-0</v>
      </c>
      <c r="H1134" s="93" t="str">
        <f aca="false">D1134&amp;E1134</f>
        <v>jacksonvillebuss</v>
      </c>
      <c r="I1134" s="93" t="n">
        <f aca="false">B1134*C1134</f>
        <v>0</v>
      </c>
      <c r="J1134" s="92" t="n">
        <f aca="false">(30-C1134)*B1134</f>
        <v>0</v>
      </c>
    </row>
    <row r="1135" customFormat="false" ht="12.75" hidden="false" customHeight="false" outlineLevel="0" collapsed="false">
      <c r="A1135" s="88" t="n">
        <v>36530</v>
      </c>
      <c r="B1135" s="75"/>
      <c r="C1135" s="95" t="n">
        <v>1</v>
      </c>
      <c r="D1135" s="90" t="s">
        <v>106</v>
      </c>
      <c r="E1135" s="75" t="s">
        <v>97</v>
      </c>
      <c r="F1135" s="91" t="n">
        <f aca="false">SUMIF(Position!$B$3:$B$21,Trades!D1135,Position!$E$3:$E$21)+SUMIF(Position!$K$3:$K$20,Trades!D1135,Position!$N$3:$N$20)</f>
        <v>0</v>
      </c>
      <c r="G1135" s="92" t="n">
        <f aca="false">(F1135-C1135)*B1135</f>
        <v>-0</v>
      </c>
      <c r="H1135" s="93" t="str">
        <f aca="false">D1135&amp;E1135</f>
        <v>buffalobuss</v>
      </c>
      <c r="I1135" s="93" t="n">
        <f aca="false">B1135*C1135</f>
        <v>0</v>
      </c>
      <c r="J1135" s="92" t="n">
        <f aca="false">(30-C1135)*B1135</f>
        <v>0</v>
      </c>
    </row>
    <row r="1136" customFormat="false" ht="12.75" hidden="false" customHeight="false" outlineLevel="0" collapsed="false">
      <c r="A1136" s="88" t="n">
        <v>36530</v>
      </c>
      <c r="B1136" s="75"/>
      <c r="C1136" s="95" t="n">
        <v>5.5</v>
      </c>
      <c r="D1136" s="90" t="s">
        <v>71</v>
      </c>
      <c r="E1136" s="75" t="s">
        <v>105</v>
      </c>
      <c r="F1136" s="91" t="n">
        <f aca="false">SUMIF(Position!$B$3:$B$21,Trades!D1136,Position!$E$3:$E$21)+SUMIF(Position!$K$3:$K$20,Trades!D1136,Position!$N$3:$N$20)</f>
        <v>0.5</v>
      </c>
      <c r="G1136" s="92" t="n">
        <f aca="false">(F1136-C1136)*B1136</f>
        <v>-0</v>
      </c>
      <c r="H1136" s="93" t="str">
        <f aca="false">D1136&amp;E1136</f>
        <v>jacksonvillecuocci</v>
      </c>
      <c r="I1136" s="93" t="n">
        <f aca="false">B1136*C1136</f>
        <v>0</v>
      </c>
      <c r="J1136" s="92" t="n">
        <f aca="false">(30-C1136)*B1136</f>
        <v>0</v>
      </c>
    </row>
    <row r="1137" customFormat="false" ht="12.75" hidden="false" customHeight="false" outlineLevel="0" collapsed="false">
      <c r="A1137" s="88" t="n">
        <v>36530</v>
      </c>
      <c r="B1137" s="75"/>
      <c r="C1137" s="95" t="n">
        <v>5.75</v>
      </c>
      <c r="D1137" s="90" t="s">
        <v>71</v>
      </c>
      <c r="E1137" s="75" t="s">
        <v>126</v>
      </c>
      <c r="F1137" s="91" t="n">
        <f aca="false">SUMIF(Position!$B$3:$B$21,Trades!D1137,Position!$E$3:$E$21)+SUMIF(Position!$K$3:$K$20,Trades!D1137,Position!$N$3:$N$20)</f>
        <v>0.5</v>
      </c>
      <c r="G1137" s="92" t="n">
        <f aca="false">(F1137-C1137)*B1137</f>
        <v>-0</v>
      </c>
      <c r="H1137" s="93" t="str">
        <f aca="false">D1137&amp;E1137</f>
        <v>jacksonvilleshawn</v>
      </c>
      <c r="I1137" s="93" t="n">
        <f aca="false">B1137*C1137</f>
        <v>0</v>
      </c>
      <c r="J1137" s="92" t="n">
        <f aca="false">(30-C1137)*B1137</f>
        <v>0</v>
      </c>
    </row>
    <row r="1138" customFormat="false" ht="12.75" hidden="false" customHeight="false" outlineLevel="0" collapsed="false">
      <c r="A1138" s="88" t="n">
        <v>36530</v>
      </c>
      <c r="B1138" s="75"/>
      <c r="C1138" s="95" t="n">
        <v>5.75</v>
      </c>
      <c r="D1138" s="90" t="s">
        <v>71</v>
      </c>
      <c r="E1138" s="75" t="s">
        <v>105</v>
      </c>
      <c r="F1138" s="91" t="n">
        <f aca="false">SUMIF(Position!$B$3:$B$21,Trades!D1138,Position!$E$3:$E$21)+SUMIF(Position!$K$3:$K$20,Trades!D1138,Position!$N$3:$N$20)</f>
        <v>0.5</v>
      </c>
      <c r="G1138" s="92" t="n">
        <f aca="false">(F1138-C1138)*B1138</f>
        <v>-0</v>
      </c>
      <c r="H1138" s="93" t="str">
        <f aca="false">D1138&amp;E1138</f>
        <v>jacksonvillecuocci</v>
      </c>
      <c r="I1138" s="93" t="n">
        <f aca="false">B1138*C1138</f>
        <v>0</v>
      </c>
      <c r="J1138" s="92" t="n">
        <f aca="false">(30-C1138)*B1138</f>
        <v>0</v>
      </c>
    </row>
    <row r="1139" customFormat="false" ht="12.75" hidden="false" customHeight="false" outlineLevel="0" collapsed="false">
      <c r="A1139" s="88" t="n">
        <v>36530</v>
      </c>
      <c r="B1139" s="75"/>
      <c r="C1139" s="95" t="n">
        <v>5.25</v>
      </c>
      <c r="D1139" s="90" t="s">
        <v>71</v>
      </c>
      <c r="E1139" s="75" t="s">
        <v>133</v>
      </c>
      <c r="F1139" s="91" t="n">
        <f aca="false">SUMIF(Position!$B$3:$B$21,Trades!D1139,Position!$E$3:$E$21)+SUMIF(Position!$K$3:$K$20,Trades!D1139,Position!$N$3:$N$20)</f>
        <v>0.5</v>
      </c>
      <c r="G1139" s="92" t="n">
        <f aca="false">(F1139-C1139)*B1139</f>
        <v>-0</v>
      </c>
      <c r="H1139" s="93" t="str">
        <f aca="false">D1139&amp;E1139</f>
        <v>jacksonvillebutler</v>
      </c>
      <c r="I1139" s="93" t="n">
        <f aca="false">B1139*C1139</f>
        <v>0</v>
      </c>
      <c r="J1139" s="92" t="n">
        <f aca="false">(30-C1139)*B1139</f>
        <v>0</v>
      </c>
    </row>
    <row r="1140" customFormat="false" ht="12.75" hidden="false" customHeight="false" outlineLevel="0" collapsed="false">
      <c r="A1140" s="88" t="n">
        <v>36530</v>
      </c>
      <c r="B1140" s="75"/>
      <c r="C1140" s="95" t="n">
        <v>1</v>
      </c>
      <c r="D1140" s="90" t="s">
        <v>106</v>
      </c>
      <c r="E1140" s="75" t="s">
        <v>133</v>
      </c>
      <c r="F1140" s="91" t="n">
        <f aca="false">SUMIF(Position!$B$3:$B$21,Trades!D1140,Position!$E$3:$E$21)+SUMIF(Position!$K$3:$K$20,Trades!D1140,Position!$N$3:$N$20)</f>
        <v>0</v>
      </c>
      <c r="G1140" s="92" t="n">
        <f aca="false">(F1140-C1140)*B1140</f>
        <v>-0</v>
      </c>
      <c r="H1140" s="93" t="str">
        <f aca="false">D1140&amp;E1140</f>
        <v>buffalobutler</v>
      </c>
      <c r="I1140" s="93" t="n">
        <f aca="false">B1140*C1140</f>
        <v>0</v>
      </c>
      <c r="J1140" s="92" t="n">
        <f aca="false">(30-C1140)*B1140</f>
        <v>0</v>
      </c>
    </row>
    <row r="1141" customFormat="false" ht="12.75" hidden="false" customHeight="false" outlineLevel="0" collapsed="false">
      <c r="A1141" s="88" t="n">
        <v>36530</v>
      </c>
      <c r="B1141" s="75"/>
      <c r="C1141" s="95" t="n">
        <v>3</v>
      </c>
      <c r="D1141" s="90" t="s">
        <v>82</v>
      </c>
      <c r="E1141" s="75" t="s">
        <v>124</v>
      </c>
      <c r="F1141" s="91" t="n">
        <f aca="false">SUMIF(Position!$B$3:$B$21,Trades!D1141,Position!$E$3:$E$21)+SUMIF(Position!$K$3:$K$20,Trades!D1141,Position!$N$3:$N$20)</f>
        <v>1.625</v>
      </c>
      <c r="G1141" s="92" t="n">
        <f aca="false">(F1141-C1141)*B1141</f>
        <v>-0</v>
      </c>
      <c r="H1141" s="93" t="str">
        <f aca="false">D1141&amp;E1141</f>
        <v>tennesseepb</v>
      </c>
      <c r="I1141" s="93" t="n">
        <f aca="false">B1141*C1141</f>
        <v>0</v>
      </c>
      <c r="J1141" s="92" t="n">
        <f aca="false">(30-C1141)*B1141</f>
        <v>0</v>
      </c>
    </row>
    <row r="1142" customFormat="false" ht="12.75" hidden="false" customHeight="false" outlineLevel="0" collapsed="false">
      <c r="A1142" s="88" t="n">
        <v>36530</v>
      </c>
      <c r="B1142" s="75"/>
      <c r="C1142" s="95" t="n">
        <v>0.1</v>
      </c>
      <c r="D1142" s="90" t="s">
        <v>108</v>
      </c>
      <c r="E1142" s="75" t="s">
        <v>124</v>
      </c>
      <c r="F1142" s="91" t="n">
        <f aca="false">SUMIF(Position!$B$3:$B$21,Trades!D1142,Position!$E$3:$E$21)+SUMIF(Position!$K$3:$K$20,Trades!D1142,Position!$N$3:$N$20)</f>
        <v>0</v>
      </c>
      <c r="G1142" s="92" t="n">
        <f aca="false">(F1142-C1142)*B1142</f>
        <v>-0</v>
      </c>
      <c r="H1142" s="93" t="str">
        <f aca="false">D1142&amp;E1142</f>
        <v>dallaspb</v>
      </c>
      <c r="I1142" s="93" t="n">
        <f aca="false">B1142*C1142</f>
        <v>0</v>
      </c>
      <c r="J1142" s="92" t="n">
        <f aca="false">(30-C1142)*B1142</f>
        <v>0</v>
      </c>
    </row>
    <row r="1143" customFormat="false" ht="12.75" hidden="false" customHeight="false" outlineLevel="0" collapsed="false">
      <c r="A1143" s="88" t="n">
        <v>36530</v>
      </c>
      <c r="B1143" s="75"/>
      <c r="C1143" s="95" t="n">
        <v>0.1</v>
      </c>
      <c r="D1143" s="90" t="s">
        <v>108</v>
      </c>
      <c r="E1143" s="75" t="s">
        <v>105</v>
      </c>
      <c r="F1143" s="91" t="n">
        <f aca="false">SUMIF(Position!$B$3:$B$21,Trades!D1143,Position!$E$3:$E$21)+SUMIF(Position!$K$3:$K$20,Trades!D1143,Position!$N$3:$N$20)</f>
        <v>0</v>
      </c>
      <c r="G1143" s="92" t="n">
        <f aca="false">(F1143-C1143)*B1143</f>
        <v>-0</v>
      </c>
      <c r="H1143" s="93" t="str">
        <f aca="false">D1143&amp;E1143</f>
        <v>dallascuocci</v>
      </c>
      <c r="I1143" s="93" t="n">
        <f aca="false">B1143*C1143</f>
        <v>0</v>
      </c>
      <c r="J1143" s="92" t="n">
        <f aca="false">(30-C1143)*B1143</f>
        <v>0</v>
      </c>
    </row>
    <row r="1144" customFormat="false" ht="12.75" hidden="false" customHeight="false" outlineLevel="0" collapsed="false">
      <c r="A1144" s="88" t="n">
        <v>36530</v>
      </c>
      <c r="B1144" s="75"/>
      <c r="C1144" s="95" t="n">
        <v>1</v>
      </c>
      <c r="D1144" s="90" t="s">
        <v>106</v>
      </c>
      <c r="E1144" s="75" t="s">
        <v>105</v>
      </c>
      <c r="F1144" s="91" t="n">
        <f aca="false">SUMIF(Position!$B$3:$B$21,Trades!D1144,Position!$E$3:$E$21)+SUMIF(Position!$K$3:$K$20,Trades!D1144,Position!$N$3:$N$20)</f>
        <v>0</v>
      </c>
      <c r="G1144" s="92" t="n">
        <f aca="false">(F1144-C1144)*B1144</f>
        <v>-0</v>
      </c>
      <c r="H1144" s="93" t="str">
        <f aca="false">D1144&amp;E1144</f>
        <v>buffalocuocci</v>
      </c>
      <c r="I1144" s="93" t="n">
        <f aca="false">B1144*C1144</f>
        <v>0</v>
      </c>
      <c r="J1144" s="92" t="n">
        <f aca="false">(30-C1144)*B1144</f>
        <v>0</v>
      </c>
    </row>
    <row r="1145" customFormat="false" ht="12.75" hidden="false" customHeight="false" outlineLevel="0" collapsed="false">
      <c r="A1145" s="88" t="n">
        <v>36530</v>
      </c>
      <c r="B1145" s="75"/>
      <c r="C1145" s="95" t="n">
        <v>0.4</v>
      </c>
      <c r="D1145" s="90" t="s">
        <v>77</v>
      </c>
      <c r="E1145" s="75" t="s">
        <v>130</v>
      </c>
      <c r="F1145" s="91" t="n">
        <f aca="false">SUMIF(Position!$B$3:$B$21,Trades!D1145,Position!$E$3:$E$21)+SUMIF(Position!$K$3:$K$20,Trades!D1145,Position!$N$3:$N$20)</f>
        <v>0</v>
      </c>
      <c r="G1145" s="92" t="n">
        <f aca="false">(F1145-C1145)*B1145</f>
        <v>-0</v>
      </c>
      <c r="H1145" s="93" t="str">
        <f aca="false">D1145&amp;E1145</f>
        <v>seattlesmitty</v>
      </c>
      <c r="I1145" s="93" t="n">
        <f aca="false">B1145*C1145</f>
        <v>0</v>
      </c>
      <c r="J1145" s="92" t="n">
        <f aca="false">(30-C1145)*B1145</f>
        <v>0</v>
      </c>
    </row>
    <row r="1146" customFormat="false" ht="12.75" hidden="false" customHeight="false" outlineLevel="0" collapsed="false">
      <c r="A1146" s="88" t="n">
        <v>36530</v>
      </c>
      <c r="B1146" s="75"/>
      <c r="C1146" s="95" t="n">
        <v>0.4</v>
      </c>
      <c r="D1146" s="90" t="s">
        <v>108</v>
      </c>
      <c r="E1146" s="75" t="s">
        <v>122</v>
      </c>
      <c r="F1146" s="91" t="n">
        <f aca="false">SUMIF(Position!$B$3:$B$21,Trades!D1146,Position!$E$3:$E$21)+SUMIF(Position!$K$3:$K$20,Trades!D1146,Position!$N$3:$N$20)</f>
        <v>0</v>
      </c>
      <c r="G1146" s="92" t="n">
        <f aca="false">(F1146-C1146)*B1146</f>
        <v>-0</v>
      </c>
      <c r="H1146" s="93" t="str">
        <f aca="false">D1146&amp;E1146</f>
        <v>dallasdud</v>
      </c>
      <c r="I1146" s="93" t="n">
        <f aca="false">B1146*C1146</f>
        <v>0</v>
      </c>
      <c r="J1146" s="92" t="n">
        <f aca="false">(30-C1146)*B1146</f>
        <v>0</v>
      </c>
    </row>
    <row r="1147" customFormat="false" ht="12.75" hidden="false" customHeight="false" outlineLevel="0" collapsed="false">
      <c r="A1147" s="88" t="n">
        <v>36530</v>
      </c>
      <c r="B1147" s="75"/>
      <c r="C1147" s="95" t="n">
        <v>2</v>
      </c>
      <c r="D1147" s="90" t="s">
        <v>75</v>
      </c>
      <c r="E1147" s="75" t="s">
        <v>97</v>
      </c>
      <c r="F1147" s="91" t="n">
        <f aca="false">SUMIF(Position!$B$3:$B$21,Trades!D1147,Position!$E$3:$E$21)+SUMIF(Position!$K$3:$K$20,Trades!D1147,Position!$N$3:$N$20)</f>
        <v>3.25</v>
      </c>
      <c r="G1147" s="92" t="n">
        <f aca="false">(F1147-C1147)*B1147</f>
        <v>0</v>
      </c>
      <c r="H1147" s="93" t="str">
        <f aca="false">D1147&amp;E1147</f>
        <v>bucksbuss</v>
      </c>
      <c r="I1147" s="93" t="n">
        <f aca="false">B1147*C1147</f>
        <v>0</v>
      </c>
      <c r="J1147" s="92" t="n">
        <f aca="false">(30-C1147)*B1147</f>
        <v>0</v>
      </c>
    </row>
    <row r="1148" customFormat="false" ht="12.75" hidden="false" customHeight="false" outlineLevel="0" collapsed="false">
      <c r="A1148" s="88" t="n">
        <v>36530</v>
      </c>
      <c r="B1148" s="75"/>
      <c r="C1148" s="95" t="n">
        <v>5.75</v>
      </c>
      <c r="D1148" s="90" t="s">
        <v>88</v>
      </c>
      <c r="E1148" s="75" t="s">
        <v>97</v>
      </c>
      <c r="F1148" s="91" t="n">
        <f aca="false">SUMIF(Position!$B$3:$B$21,Trades!D1148,Position!$E$3:$E$21)+SUMIF(Position!$K$3:$K$20,Trades!D1148,Position!$N$3:$N$20)</f>
        <v>2.75</v>
      </c>
      <c r="G1148" s="92" t="n">
        <f aca="false">(F1148-C1148)*B1148</f>
        <v>-0</v>
      </c>
      <c r="H1148" s="93" t="str">
        <f aca="false">D1148&amp;E1148</f>
        <v>indianapolisbuss</v>
      </c>
      <c r="I1148" s="93" t="n">
        <f aca="false">B1148*C1148</f>
        <v>0</v>
      </c>
      <c r="J1148" s="92" t="n">
        <f aca="false">(30-C1148)*B1148</f>
        <v>0</v>
      </c>
    </row>
    <row r="1149" customFormat="false" ht="12.75" hidden="false" customHeight="false" outlineLevel="0" collapsed="false">
      <c r="A1149" s="88" t="n">
        <v>36530</v>
      </c>
      <c r="B1149" s="75"/>
      <c r="C1149" s="95" t="n">
        <v>3</v>
      </c>
      <c r="D1149" s="90" t="s">
        <v>80</v>
      </c>
      <c r="E1149" s="75" t="s">
        <v>81</v>
      </c>
      <c r="F1149" s="91" t="n">
        <f aca="false">SUMIF(Position!$B$3:$B$21,Trades!D1149,Position!$E$3:$E$21)+SUMIF(Position!$K$3:$K$20,Trades!D1149,Position!$N$3:$N$20)</f>
        <v>0.7</v>
      </c>
      <c r="G1149" s="92" t="n">
        <f aca="false">(F1149-C1149)*B1149</f>
        <v>-0</v>
      </c>
      <c r="H1149" s="93" t="str">
        <f aca="false">D1149&amp;E1149</f>
        <v>minnesotacarlitz</v>
      </c>
      <c r="I1149" s="93" t="n">
        <f aca="false">B1149*C1149</f>
        <v>0</v>
      </c>
      <c r="J1149" s="92" t="n">
        <f aca="false">(30-C1149)*B1149</f>
        <v>0</v>
      </c>
    </row>
    <row r="1150" customFormat="false" ht="12.75" hidden="false" customHeight="false" outlineLevel="0" collapsed="false">
      <c r="A1150" s="88" t="n">
        <v>36530</v>
      </c>
      <c r="B1150" s="75"/>
      <c r="C1150" s="95" t="n">
        <v>10.25</v>
      </c>
      <c r="D1150" s="90" t="s">
        <v>69</v>
      </c>
      <c r="E1150" s="75" t="s">
        <v>133</v>
      </c>
      <c r="F1150" s="91" t="n">
        <f aca="false">SUMIF(Position!$B$3:$B$21,Trades!D1150,Position!$E$3:$E$21)+SUMIF(Position!$K$3:$K$20,Trades!D1150,Position!$N$3:$N$20)</f>
        <v>4.75</v>
      </c>
      <c r="G1150" s="92" t="n">
        <f aca="false">(F1150-C1150)*B1150</f>
        <v>-0</v>
      </c>
      <c r="H1150" s="93" t="str">
        <f aca="false">D1150&amp;E1150</f>
        <v>ramsbutler</v>
      </c>
      <c r="I1150" s="93" t="n">
        <f aca="false">B1150*C1150</f>
        <v>0</v>
      </c>
      <c r="J1150" s="92" t="n">
        <f aca="false">(30-C1150)*B1150</f>
        <v>0</v>
      </c>
    </row>
    <row r="1151" customFormat="false" ht="12.75" hidden="false" customHeight="false" outlineLevel="0" collapsed="false">
      <c r="A1151" s="88" t="n">
        <v>36530</v>
      </c>
      <c r="B1151" s="75"/>
      <c r="C1151" s="95" t="n">
        <v>9.75</v>
      </c>
      <c r="D1151" s="90" t="s">
        <v>69</v>
      </c>
      <c r="E1151" s="75" t="s">
        <v>133</v>
      </c>
      <c r="F1151" s="91" t="n">
        <f aca="false">SUMIF(Position!$B$3:$B$21,Trades!D1151,Position!$E$3:$E$21)+SUMIF(Position!$K$3:$K$20,Trades!D1151,Position!$N$3:$N$20)</f>
        <v>4.75</v>
      </c>
      <c r="G1151" s="92" t="n">
        <f aca="false">(F1151-C1151)*B1151</f>
        <v>-0</v>
      </c>
      <c r="H1151" s="93" t="str">
        <f aca="false">D1151&amp;E1151</f>
        <v>ramsbutler</v>
      </c>
      <c r="I1151" s="93" t="n">
        <f aca="false">B1151*C1151</f>
        <v>0</v>
      </c>
      <c r="J1151" s="92" t="n">
        <f aca="false">(30-C1151)*B1151</f>
        <v>0</v>
      </c>
    </row>
    <row r="1152" customFormat="false" ht="12.75" hidden="false" customHeight="false" outlineLevel="0" collapsed="false">
      <c r="A1152" s="88" t="n">
        <v>36530</v>
      </c>
      <c r="B1152" s="75"/>
      <c r="C1152" s="95" t="n">
        <v>2.75</v>
      </c>
      <c r="D1152" s="90" t="s">
        <v>80</v>
      </c>
      <c r="E1152" s="75" t="s">
        <v>133</v>
      </c>
      <c r="F1152" s="91" t="n">
        <f aca="false">SUMIF(Position!$B$3:$B$21,Trades!D1152,Position!$E$3:$E$21)+SUMIF(Position!$K$3:$K$20,Trades!D1152,Position!$N$3:$N$20)</f>
        <v>0.7</v>
      </c>
      <c r="G1152" s="92" t="n">
        <f aca="false">(F1152-C1152)*B1152</f>
        <v>-0</v>
      </c>
      <c r="H1152" s="93" t="str">
        <f aca="false">D1152&amp;E1152</f>
        <v>minnesotabutler</v>
      </c>
      <c r="I1152" s="93" t="n">
        <f aca="false">B1152*C1152</f>
        <v>0</v>
      </c>
      <c r="J1152" s="92" t="n">
        <f aca="false">(30-C1152)*B1152</f>
        <v>0</v>
      </c>
    </row>
    <row r="1153" customFormat="false" ht="12.75" hidden="false" customHeight="false" outlineLevel="0" collapsed="false">
      <c r="A1153" s="88" t="n">
        <v>36530</v>
      </c>
      <c r="B1153" s="75"/>
      <c r="C1153" s="95" t="n">
        <v>1.75</v>
      </c>
      <c r="D1153" s="90" t="s">
        <v>75</v>
      </c>
      <c r="E1153" s="75" t="s">
        <v>133</v>
      </c>
      <c r="F1153" s="91" t="n">
        <f aca="false">SUMIF(Position!$B$3:$B$21,Trades!D1153,Position!$E$3:$E$21)+SUMIF(Position!$K$3:$K$20,Trades!D1153,Position!$N$3:$N$20)</f>
        <v>3.25</v>
      </c>
      <c r="G1153" s="92" t="n">
        <f aca="false">(F1153-C1153)*B1153</f>
        <v>0</v>
      </c>
      <c r="H1153" s="93" t="str">
        <f aca="false">D1153&amp;E1153</f>
        <v>bucksbutler</v>
      </c>
      <c r="I1153" s="93" t="n">
        <f aca="false">B1153*C1153</f>
        <v>0</v>
      </c>
      <c r="J1153" s="92" t="n">
        <f aca="false">(30-C1153)*B1153</f>
        <v>0</v>
      </c>
    </row>
    <row r="1154" customFormat="false" ht="12.75" hidden="false" customHeight="false" outlineLevel="0" collapsed="false">
      <c r="A1154" s="88" t="n">
        <v>36530</v>
      </c>
      <c r="B1154" s="75"/>
      <c r="C1154" s="95" t="n">
        <v>1</v>
      </c>
      <c r="D1154" s="90" t="s">
        <v>112</v>
      </c>
      <c r="E1154" s="75" t="s">
        <v>133</v>
      </c>
      <c r="F1154" s="91" t="n">
        <f aca="false">SUMIF(Position!$B$3:$B$21,Trades!D1154,Position!$E$3:$E$21)+SUMIF(Position!$K$3:$K$20,Trades!D1154,Position!$N$3:$N$20)</f>
        <v>0.125</v>
      </c>
      <c r="G1154" s="92" t="n">
        <f aca="false">(F1154-C1154)*B1154</f>
        <v>-0</v>
      </c>
      <c r="H1154" s="93" t="str">
        <f aca="false">D1154&amp;E1154</f>
        <v>washingtonbutler</v>
      </c>
      <c r="I1154" s="93" t="n">
        <f aca="false">B1154*C1154</f>
        <v>0</v>
      </c>
      <c r="J1154" s="92" t="n">
        <f aca="false">(30-C1154)*B1154</f>
        <v>0</v>
      </c>
    </row>
    <row r="1155" customFormat="false" ht="12.75" hidden="false" customHeight="false" outlineLevel="0" collapsed="false">
      <c r="A1155" s="88" t="n">
        <v>36530</v>
      </c>
      <c r="B1155" s="75"/>
      <c r="C1155" s="95" t="n">
        <v>0.25</v>
      </c>
      <c r="D1155" s="90" t="s">
        <v>108</v>
      </c>
      <c r="E1155" s="75" t="s">
        <v>133</v>
      </c>
      <c r="F1155" s="91" t="n">
        <f aca="false">SUMIF(Position!$B$3:$B$21,Trades!D1155,Position!$E$3:$E$21)+SUMIF(Position!$K$3:$K$20,Trades!D1155,Position!$N$3:$N$20)</f>
        <v>0</v>
      </c>
      <c r="G1155" s="92" t="n">
        <f aca="false">(F1155-C1155)*B1155</f>
        <v>-0</v>
      </c>
      <c r="H1155" s="93" t="str">
        <f aca="false">D1155&amp;E1155</f>
        <v>dallasbutler</v>
      </c>
      <c r="I1155" s="93" t="n">
        <f aca="false">B1155*C1155</f>
        <v>0</v>
      </c>
      <c r="J1155" s="92" t="n">
        <f aca="false">(30-C1155)*B1155</f>
        <v>0</v>
      </c>
    </row>
    <row r="1156" customFormat="false" ht="12.75" hidden="false" customHeight="false" outlineLevel="0" collapsed="false">
      <c r="A1156" s="88" t="n">
        <v>36530</v>
      </c>
      <c r="B1156" s="75"/>
      <c r="C1156" s="95" t="n">
        <v>0</v>
      </c>
      <c r="D1156" s="90" t="s">
        <v>86</v>
      </c>
      <c r="E1156" s="75" t="s">
        <v>133</v>
      </c>
      <c r="F1156" s="91" t="n">
        <f aca="false">SUMIF(Position!$B$3:$B$21,Trades!D1156,Position!$E$3:$E$21)+SUMIF(Position!$K$3:$K$20,Trades!D1156,Position!$N$3:$N$20)</f>
        <v>0</v>
      </c>
      <c r="G1156" s="92" t="n">
        <f aca="false">(F1156-C1156)*B1156</f>
        <v>0</v>
      </c>
      <c r="H1156" s="93" t="str">
        <f aca="false">D1156&amp;E1156</f>
        <v>detroitbutler</v>
      </c>
      <c r="I1156" s="93" t="n">
        <f aca="false">B1156*C1156</f>
        <v>0</v>
      </c>
      <c r="J1156" s="92" t="n">
        <f aca="false">(30-C1156)*B1156</f>
        <v>0</v>
      </c>
    </row>
    <row r="1157" customFormat="false" ht="12.75" hidden="false" customHeight="false" outlineLevel="0" collapsed="false">
      <c r="A1157" s="88" t="n">
        <v>36530</v>
      </c>
      <c r="B1157" s="75"/>
      <c r="C1157" s="95" t="n">
        <v>10.25</v>
      </c>
      <c r="D1157" s="90" t="s">
        <v>69</v>
      </c>
      <c r="E1157" s="75" t="s">
        <v>133</v>
      </c>
      <c r="F1157" s="91" t="n">
        <f aca="false">SUMIF(Position!$B$3:$B$21,Trades!D1157,Position!$E$3:$E$21)+SUMIF(Position!$K$3:$K$20,Trades!D1157,Position!$N$3:$N$20)</f>
        <v>4.75</v>
      </c>
      <c r="G1157" s="92" t="n">
        <f aca="false">(F1157-C1157)*B1157</f>
        <v>-0</v>
      </c>
      <c r="H1157" s="93" t="str">
        <f aca="false">D1157&amp;E1157</f>
        <v>ramsbutler</v>
      </c>
      <c r="I1157" s="93" t="n">
        <f aca="false">B1157*C1157</f>
        <v>0</v>
      </c>
      <c r="J1157" s="92" t="n">
        <f aca="false">(30-C1157)*B1157</f>
        <v>0</v>
      </c>
    </row>
    <row r="1158" customFormat="false" ht="12.75" hidden="false" customHeight="false" outlineLevel="0" collapsed="false">
      <c r="A1158" s="88" t="n">
        <v>36530</v>
      </c>
      <c r="B1158" s="75"/>
      <c r="C1158" s="95" t="n">
        <v>9.75</v>
      </c>
      <c r="D1158" s="90" t="s">
        <v>69</v>
      </c>
      <c r="E1158" s="75" t="s">
        <v>97</v>
      </c>
      <c r="F1158" s="91" t="n">
        <f aca="false">SUMIF(Position!$B$3:$B$21,Trades!D1158,Position!$E$3:$E$21)+SUMIF(Position!$K$3:$K$20,Trades!D1158,Position!$N$3:$N$20)</f>
        <v>4.75</v>
      </c>
      <c r="G1158" s="92" t="n">
        <f aca="false">(F1158-C1158)*B1158</f>
        <v>-0</v>
      </c>
      <c r="H1158" s="93" t="str">
        <f aca="false">D1158&amp;E1158</f>
        <v>ramsbuss</v>
      </c>
      <c r="I1158" s="93" t="n">
        <f aca="false">B1158*C1158</f>
        <v>0</v>
      </c>
      <c r="J1158" s="92" t="n">
        <f aca="false">(30-C1158)*B1158</f>
        <v>0</v>
      </c>
    </row>
    <row r="1159" customFormat="false" ht="12.75" hidden="false" customHeight="false" outlineLevel="0" collapsed="false">
      <c r="A1159" s="88" t="n">
        <v>36530</v>
      </c>
      <c r="B1159" s="75"/>
      <c r="C1159" s="95" t="n">
        <v>10.25</v>
      </c>
      <c r="D1159" s="90" t="s">
        <v>69</v>
      </c>
      <c r="E1159" s="75" t="s">
        <v>133</v>
      </c>
      <c r="F1159" s="91" t="n">
        <f aca="false">SUMIF(Position!$B$3:$B$21,Trades!D1159,Position!$E$3:$E$21)+SUMIF(Position!$K$3:$K$20,Trades!D1159,Position!$N$3:$N$20)</f>
        <v>4.75</v>
      </c>
      <c r="G1159" s="92" t="n">
        <f aca="false">(F1159-C1159)*B1159</f>
        <v>-0</v>
      </c>
      <c r="H1159" s="93" t="str">
        <f aca="false">D1159&amp;E1159</f>
        <v>ramsbutler</v>
      </c>
      <c r="I1159" s="93" t="n">
        <f aca="false">B1159*C1159</f>
        <v>0</v>
      </c>
      <c r="J1159" s="92" t="n">
        <f aca="false">(30-C1159)*B1159</f>
        <v>0</v>
      </c>
    </row>
    <row r="1160" customFormat="false" ht="12.75" hidden="false" customHeight="false" outlineLevel="0" collapsed="false">
      <c r="A1160" s="88" t="n">
        <v>36530</v>
      </c>
      <c r="B1160" s="75"/>
      <c r="C1160" s="95" t="n">
        <v>1.2</v>
      </c>
      <c r="D1160" s="90" t="s">
        <v>112</v>
      </c>
      <c r="E1160" s="75" t="s">
        <v>83</v>
      </c>
      <c r="F1160" s="91" t="n">
        <f aca="false">SUMIF(Position!$B$3:$B$21,Trades!D1160,Position!$E$3:$E$21)+SUMIF(Position!$K$3:$K$20,Trades!D1160,Position!$N$3:$N$20)</f>
        <v>0.125</v>
      </c>
      <c r="G1160" s="92" t="n">
        <f aca="false">(F1160-C1160)*B1160</f>
        <v>-0</v>
      </c>
      <c r="H1160" s="93" t="str">
        <f aca="false">D1160&amp;E1160</f>
        <v>washingtonfox</v>
      </c>
      <c r="I1160" s="93" t="n">
        <f aca="false">B1160*C1160</f>
        <v>0</v>
      </c>
      <c r="J1160" s="92" t="n">
        <f aca="false">(30-C1160)*B1160</f>
        <v>0</v>
      </c>
    </row>
    <row r="1161" customFormat="false" ht="12.75" hidden="false" customHeight="false" outlineLevel="0" collapsed="false">
      <c r="A1161" s="88" t="n">
        <v>36530</v>
      </c>
      <c r="B1161" s="75"/>
      <c r="C1161" s="95" t="n">
        <v>3</v>
      </c>
      <c r="D1161" s="90" t="s">
        <v>80</v>
      </c>
      <c r="E1161" s="75" t="s">
        <v>139</v>
      </c>
      <c r="F1161" s="91" t="n">
        <f aca="false">SUMIF(Position!$B$3:$B$21,Trades!D1161,Position!$E$3:$E$21)+SUMIF(Position!$K$3:$K$20,Trades!D1161,Position!$N$3:$N$20)</f>
        <v>0.7</v>
      </c>
      <c r="G1161" s="92" t="n">
        <f aca="false">(F1161-C1161)*B1161</f>
        <v>-0</v>
      </c>
      <c r="H1161" s="93" t="str">
        <f aca="false">D1161&amp;E1161</f>
        <v>minnesotacoady</v>
      </c>
      <c r="I1161" s="93" t="n">
        <f aca="false">B1161*C1161</f>
        <v>0</v>
      </c>
      <c r="J1161" s="92" t="n">
        <f aca="false">(30-C1161)*B1161</f>
        <v>0</v>
      </c>
    </row>
    <row r="1162" customFormat="false" ht="12.75" hidden="false" customHeight="false" outlineLevel="0" collapsed="false">
      <c r="A1162" s="88" t="n">
        <v>36535</v>
      </c>
      <c r="B1162" s="75"/>
      <c r="C1162" s="95" t="n">
        <v>0.75</v>
      </c>
      <c r="D1162" s="90" t="s">
        <v>103</v>
      </c>
      <c r="E1162" s="75" t="s">
        <v>99</v>
      </c>
      <c r="F1162" s="91" t="n">
        <f aca="false">SUMIF(Position!$B$3:$B$21,Trades!D1162,Position!$E$3:$E$21)+SUMIF(Position!$K$3:$K$20,Trades!D1162,Position!$N$3:$N$20)</f>
        <v>1</v>
      </c>
      <c r="G1162" s="92" t="n">
        <f aca="false">(F1162-C1162)*B1162</f>
        <v>0</v>
      </c>
      <c r="H1162" s="93" t="str">
        <f aca="false">D1162&amp;E1162</f>
        <v>miamirafal</v>
      </c>
      <c r="I1162" s="93" t="n">
        <f aca="false">B1162*C1162</f>
        <v>0</v>
      </c>
      <c r="J1162" s="92" t="n">
        <f aca="false">(30-C1162)*B1162</f>
        <v>0</v>
      </c>
    </row>
    <row r="1163" customFormat="false" ht="12.75" hidden="false" customHeight="false" outlineLevel="0" collapsed="false">
      <c r="A1163" s="88" t="n">
        <v>36535</v>
      </c>
      <c r="B1163" s="75"/>
      <c r="C1163" s="95" t="n">
        <v>3.25</v>
      </c>
      <c r="D1163" s="90" t="s">
        <v>82</v>
      </c>
      <c r="E1163" s="75" t="s">
        <v>137</v>
      </c>
      <c r="F1163" s="91" t="n">
        <f aca="false">SUMIF(Position!$B$3:$B$21,Trades!D1163,Position!$E$3:$E$21)+SUMIF(Position!$K$3:$K$20,Trades!D1163,Position!$N$3:$N$20)</f>
        <v>1.625</v>
      </c>
      <c r="G1163" s="92" t="n">
        <f aca="false">(F1163-C1163)*B1163</f>
        <v>-0</v>
      </c>
      <c r="H1163" s="93" t="str">
        <f aca="false">D1163&amp;E1163</f>
        <v>tennesseemiked</v>
      </c>
      <c r="I1163" s="93" t="n">
        <f aca="false">B1163*C1163</f>
        <v>0</v>
      </c>
      <c r="J1163" s="92" t="n">
        <f aca="false">(30-C1163)*B1163</f>
        <v>0</v>
      </c>
    </row>
    <row r="1164" customFormat="false" ht="12.75" hidden="false" customHeight="false" outlineLevel="0" collapsed="false">
      <c r="A1164" s="88" t="n">
        <v>36535</v>
      </c>
      <c r="B1164" s="75"/>
      <c r="C1164" s="95" t="n">
        <v>2.25</v>
      </c>
      <c r="D1164" s="90" t="s">
        <v>75</v>
      </c>
      <c r="E1164" s="75" t="s">
        <v>137</v>
      </c>
      <c r="F1164" s="91" t="n">
        <f aca="false">SUMIF(Position!$B$3:$B$21,Trades!D1164,Position!$E$3:$E$21)+SUMIF(Position!$K$3:$K$20,Trades!D1164,Position!$N$3:$N$20)</f>
        <v>3.25</v>
      </c>
      <c r="G1164" s="92" t="n">
        <f aca="false">(F1164-C1164)*B1164</f>
        <v>0</v>
      </c>
      <c r="H1164" s="93" t="str">
        <f aca="false">D1164&amp;E1164</f>
        <v>bucksmiked</v>
      </c>
      <c r="I1164" s="93" t="n">
        <f aca="false">B1164*C1164</f>
        <v>0</v>
      </c>
      <c r="J1164" s="92" t="n">
        <f aca="false">(30-C1164)*B1164</f>
        <v>0</v>
      </c>
    </row>
    <row r="1165" customFormat="false" ht="12.75" hidden="false" customHeight="false" outlineLevel="0" collapsed="false">
      <c r="A1165" s="88" t="n">
        <v>36535</v>
      </c>
      <c r="B1165" s="75"/>
      <c r="C1165" s="95" t="n">
        <v>9.5</v>
      </c>
      <c r="D1165" s="90" t="s">
        <v>69</v>
      </c>
      <c r="E1165" s="75" t="s">
        <v>123</v>
      </c>
      <c r="F1165" s="91" t="n">
        <f aca="false">SUMIF(Position!$B$3:$B$21,Trades!D1165,Position!$E$3:$E$21)+SUMIF(Position!$K$3:$K$20,Trades!D1165,Position!$N$3:$N$20)</f>
        <v>4.75</v>
      </c>
      <c r="G1165" s="92" t="n">
        <f aca="false">(F1165-C1165)*B1165</f>
        <v>-0</v>
      </c>
      <c r="H1165" s="93" t="str">
        <f aca="false">D1165&amp;E1165</f>
        <v>ramsrandy</v>
      </c>
      <c r="I1165" s="93" t="n">
        <f aca="false">B1165*C1165</f>
        <v>0</v>
      </c>
      <c r="J1165" s="92" t="n">
        <f aca="false">(30-C1165)*B1165</f>
        <v>0</v>
      </c>
    </row>
    <row r="1166" customFormat="false" ht="12.75" hidden="false" customHeight="false" outlineLevel="0" collapsed="false">
      <c r="A1166" s="88" t="n">
        <v>36535</v>
      </c>
      <c r="B1166" s="75"/>
      <c r="C1166" s="95" t="n">
        <v>9.5</v>
      </c>
      <c r="D1166" s="90" t="s">
        <v>69</v>
      </c>
      <c r="E1166" s="75" t="s">
        <v>70</v>
      </c>
      <c r="F1166" s="91" t="n">
        <f aca="false">SUMIF(Position!$B$3:$B$21,Trades!D1166,Position!$E$3:$E$21)+SUMIF(Position!$K$3:$K$20,Trades!D1166,Position!$N$3:$N$20)</f>
        <v>4.75</v>
      </c>
      <c r="G1166" s="92" t="n">
        <f aca="false">(F1166-C1166)*B1166</f>
        <v>-0</v>
      </c>
      <c r="H1166" s="93" t="str">
        <f aca="false">D1166&amp;E1166</f>
        <v>ramsjavier</v>
      </c>
      <c r="I1166" s="93" t="n">
        <f aca="false">B1166*C1166</f>
        <v>0</v>
      </c>
      <c r="J1166" s="92" t="n">
        <f aca="false">(30-C1166)*B1166</f>
        <v>0</v>
      </c>
    </row>
    <row r="1167" customFormat="false" ht="12.75" hidden="false" customHeight="false" outlineLevel="0" collapsed="false">
      <c r="A1167" s="88" t="n">
        <v>36535</v>
      </c>
      <c r="B1167" s="75"/>
      <c r="C1167" s="95" t="n">
        <v>3.25</v>
      </c>
      <c r="D1167" s="90" t="s">
        <v>82</v>
      </c>
      <c r="E1167" s="75" t="s">
        <v>105</v>
      </c>
      <c r="F1167" s="91" t="n">
        <f aca="false">SUMIF(Position!$B$3:$B$21,Trades!D1167,Position!$E$3:$E$21)+SUMIF(Position!$K$3:$K$20,Trades!D1167,Position!$N$3:$N$20)</f>
        <v>1.625</v>
      </c>
      <c r="G1167" s="92" t="n">
        <f aca="false">(F1167-C1167)*B1167</f>
        <v>-0</v>
      </c>
      <c r="H1167" s="93" t="str">
        <f aca="false">D1167&amp;E1167</f>
        <v>tennesseecuocci</v>
      </c>
      <c r="I1167" s="93" t="n">
        <f aca="false">B1167*C1167</f>
        <v>0</v>
      </c>
      <c r="J1167" s="92" t="n">
        <f aca="false">(30-C1167)*B1167</f>
        <v>0</v>
      </c>
    </row>
    <row r="1168" customFormat="false" ht="12.75" hidden="false" customHeight="false" outlineLevel="0" collapsed="false">
      <c r="A1168" s="88" t="n">
        <v>36535</v>
      </c>
      <c r="B1168" s="75"/>
      <c r="C1168" s="95" t="n">
        <v>3.25</v>
      </c>
      <c r="D1168" s="90" t="s">
        <v>82</v>
      </c>
      <c r="E1168" s="75" t="s">
        <v>124</v>
      </c>
      <c r="F1168" s="91" t="n">
        <f aca="false">SUMIF(Position!$B$3:$B$21,Trades!D1168,Position!$E$3:$E$21)+SUMIF(Position!$K$3:$K$20,Trades!D1168,Position!$N$3:$N$20)</f>
        <v>1.625</v>
      </c>
      <c r="G1168" s="92" t="n">
        <f aca="false">(F1168-C1168)*B1168</f>
        <v>-0</v>
      </c>
      <c r="H1168" s="93" t="str">
        <f aca="false">D1168&amp;E1168</f>
        <v>tennesseepb</v>
      </c>
      <c r="I1168" s="93" t="n">
        <f aca="false">B1168*C1168</f>
        <v>0</v>
      </c>
      <c r="J1168" s="92" t="n">
        <f aca="false">(30-C1168)*B1168</f>
        <v>0</v>
      </c>
    </row>
    <row r="1169" customFormat="false" ht="12.75" hidden="false" customHeight="false" outlineLevel="0" collapsed="false">
      <c r="A1169" s="88" t="n">
        <v>36535</v>
      </c>
      <c r="B1169" s="75"/>
      <c r="C1169" s="95" t="n">
        <v>5.75</v>
      </c>
      <c r="D1169" s="90" t="s">
        <v>88</v>
      </c>
      <c r="E1169" s="75" t="s">
        <v>105</v>
      </c>
      <c r="F1169" s="91" t="n">
        <f aca="false">SUMIF(Position!$B$3:$B$21,Trades!D1169,Position!$E$3:$E$21)+SUMIF(Position!$K$3:$K$20,Trades!D1169,Position!$N$3:$N$20)</f>
        <v>2.75</v>
      </c>
      <c r="G1169" s="92" t="n">
        <f aca="false">(F1169-C1169)*B1169</f>
        <v>-0</v>
      </c>
      <c r="H1169" s="93" t="str">
        <f aca="false">D1169&amp;E1169</f>
        <v>indianapoliscuocci</v>
      </c>
      <c r="I1169" s="93" t="n">
        <f aca="false">B1169*C1169</f>
        <v>0</v>
      </c>
      <c r="J1169" s="92" t="n">
        <f aca="false">(30-C1169)*B1169</f>
        <v>0</v>
      </c>
    </row>
    <row r="1170" customFormat="false" ht="12.75" hidden="false" customHeight="false" outlineLevel="0" collapsed="false">
      <c r="A1170" s="88" t="n">
        <v>36535</v>
      </c>
      <c r="B1170" s="75"/>
      <c r="C1170" s="95" t="n">
        <v>5.25</v>
      </c>
      <c r="D1170" s="90" t="s">
        <v>71</v>
      </c>
      <c r="E1170" s="75" t="s">
        <v>133</v>
      </c>
      <c r="F1170" s="91" t="n">
        <f aca="false">SUMIF(Position!$B$3:$B$21,Trades!D1170,Position!$E$3:$E$21)+SUMIF(Position!$K$3:$K$20,Trades!D1170,Position!$N$3:$N$20)</f>
        <v>0.5</v>
      </c>
      <c r="G1170" s="92" t="n">
        <f aca="false">(F1170-C1170)*B1170</f>
        <v>-0</v>
      </c>
      <c r="H1170" s="93" t="str">
        <f aca="false">D1170&amp;E1170</f>
        <v>jacksonvillebutler</v>
      </c>
      <c r="I1170" s="93" t="n">
        <f aca="false">B1170*C1170</f>
        <v>0</v>
      </c>
      <c r="J1170" s="92" t="n">
        <f aca="false">(30-C1170)*B1170</f>
        <v>0</v>
      </c>
    </row>
    <row r="1171" customFormat="false" ht="12.75" hidden="false" customHeight="false" outlineLevel="0" collapsed="false">
      <c r="A1171" s="88" t="n">
        <v>36535</v>
      </c>
      <c r="B1171" s="75"/>
      <c r="C1171" s="95" t="n">
        <v>1</v>
      </c>
      <c r="D1171" s="90" t="s">
        <v>112</v>
      </c>
      <c r="E1171" s="75" t="s">
        <v>83</v>
      </c>
      <c r="F1171" s="91" t="n">
        <f aca="false">SUMIF(Position!$B$3:$B$21,Trades!D1171,Position!$E$3:$E$21)+SUMIF(Position!$K$3:$K$20,Trades!D1171,Position!$N$3:$N$20)</f>
        <v>0.125</v>
      </c>
      <c r="G1171" s="92" t="n">
        <f aca="false">(F1171-C1171)*B1171</f>
        <v>-0</v>
      </c>
      <c r="H1171" s="93" t="str">
        <f aca="false">D1171&amp;E1171</f>
        <v>washingtonfox</v>
      </c>
      <c r="I1171" s="93" t="n">
        <f aca="false">B1171*C1171</f>
        <v>0</v>
      </c>
      <c r="J1171" s="92" t="n">
        <f aca="false">(30-C1171)*B1171</f>
        <v>0</v>
      </c>
    </row>
    <row r="1172" customFormat="false" ht="12.75" hidden="false" customHeight="false" outlineLevel="0" collapsed="false">
      <c r="A1172" s="88" t="n">
        <v>36537</v>
      </c>
      <c r="B1172" s="75"/>
      <c r="C1172" s="95" t="n">
        <v>5.25</v>
      </c>
      <c r="D1172" s="90" t="s">
        <v>88</v>
      </c>
      <c r="E1172" s="75" t="s">
        <v>99</v>
      </c>
      <c r="F1172" s="91" t="n">
        <f aca="false">SUMIF(Position!$B$3:$B$21,Trades!D1172,Position!$E$3:$E$21)+SUMIF(Position!$K$3:$K$20,Trades!D1172,Position!$N$3:$N$20)</f>
        <v>2.75</v>
      </c>
      <c r="G1172" s="92" t="n">
        <f aca="false">(F1172-C1172)*B1172</f>
        <v>-0</v>
      </c>
      <c r="H1172" s="93" t="str">
        <f aca="false">D1172&amp;E1172</f>
        <v>indianapolisrafal</v>
      </c>
      <c r="I1172" s="93" t="n">
        <f aca="false">B1172*C1172</f>
        <v>0</v>
      </c>
      <c r="J1172" s="92" t="n">
        <f aca="false">(30-C1172)*B1172</f>
        <v>0</v>
      </c>
    </row>
    <row r="1173" customFormat="false" ht="12.75" hidden="false" customHeight="false" outlineLevel="0" collapsed="false">
      <c r="A1173" s="88" t="n">
        <v>36537</v>
      </c>
      <c r="B1173" s="75"/>
      <c r="C1173" s="95" t="n">
        <v>0</v>
      </c>
      <c r="D1173" s="90" t="n">
        <v>0</v>
      </c>
      <c r="E1173" s="75" t="n">
        <v>0</v>
      </c>
      <c r="F1173" s="91" t="n">
        <f aca="false">SUMIF(Position!$B$3:$B$21,Trades!D1173,Position!$E$3:$E$21)+SUMIF(Position!$K$3:$K$20,Trades!D1173,Position!$N$3:$N$20)</f>
        <v>0</v>
      </c>
      <c r="G1173" s="92" t="n">
        <f aca="false">(F1173-C1173)*B1173</f>
        <v>0</v>
      </c>
      <c r="H1173" s="93" t="str">
        <f aca="false">D1173&amp;E1173</f>
        <v>00</v>
      </c>
      <c r="I1173" s="93" t="n">
        <f aca="false">B1173*C1173</f>
        <v>0</v>
      </c>
      <c r="J1173" s="92" t="n">
        <f aca="false">(30-C1173)*B1173</f>
        <v>0</v>
      </c>
    </row>
    <row r="1174" customFormat="false" ht="12.75" hidden="false" customHeight="false" outlineLevel="0" collapsed="false">
      <c r="A1174" s="88" t="n">
        <v>36537</v>
      </c>
      <c r="B1174" s="75"/>
      <c r="C1174" s="95" t="n">
        <v>10</v>
      </c>
      <c r="D1174" s="78" t="s">
        <v>69</v>
      </c>
      <c r="E1174" s="75" t="s">
        <v>129</v>
      </c>
      <c r="F1174" s="91" t="n">
        <f aca="false">SUMIF(Position!$B$3:$B$21,Trades!D1174,Position!$E$3:$E$21)+SUMIF(Position!$K$3:$K$20,Trades!D1174,Position!$N$3:$N$20)</f>
        <v>4.75</v>
      </c>
      <c r="G1174" s="92" t="n">
        <f aca="false">(F1174-C1174)*B1174</f>
        <v>-0</v>
      </c>
      <c r="H1174" s="93" t="str">
        <f aca="false">D1174&amp;E1174</f>
        <v>ramsbp</v>
      </c>
      <c r="I1174" s="93" t="n">
        <f aca="false">B1174*C1174</f>
        <v>0</v>
      </c>
      <c r="J1174" s="92" t="n">
        <f aca="false">(30-C1174)*B1174</f>
        <v>0</v>
      </c>
    </row>
    <row r="1175" customFormat="false" ht="12.75" hidden="false" customHeight="false" outlineLevel="0" collapsed="false">
      <c r="A1175" s="88" t="n">
        <v>36537</v>
      </c>
      <c r="B1175" s="75"/>
      <c r="C1175" s="95" t="n">
        <v>1</v>
      </c>
      <c r="D1175" s="97" t="s">
        <v>112</v>
      </c>
      <c r="E1175" s="75" t="s">
        <v>129</v>
      </c>
      <c r="F1175" s="91" t="n">
        <f aca="false">SUMIF(Position!$B$3:$B$21,Trades!D1175,Position!$E$3:$E$21)+SUMIF(Position!$K$3:$K$20,Trades!D1175,Position!$N$3:$N$20)</f>
        <v>0.125</v>
      </c>
      <c r="G1175" s="92" t="n">
        <f aca="false">(F1175-C1175)*B1175</f>
        <v>-0</v>
      </c>
      <c r="H1175" s="93" t="str">
        <f aca="false">D1175&amp;E1175</f>
        <v>washingtonbp</v>
      </c>
      <c r="I1175" s="93" t="n">
        <f aca="false">B1175*C1175</f>
        <v>0</v>
      </c>
      <c r="J1175" s="92" t="n">
        <f aca="false">(30-C1175)*B1175</f>
        <v>0</v>
      </c>
    </row>
    <row r="1176" customFormat="false" ht="12.75" hidden="false" customHeight="false" outlineLevel="0" collapsed="false">
      <c r="A1176" s="88" t="n">
        <v>36537</v>
      </c>
      <c r="B1176" s="75"/>
      <c r="C1176" s="95" t="n">
        <v>5.25</v>
      </c>
      <c r="D1176" s="90" t="s">
        <v>88</v>
      </c>
      <c r="E1176" s="75" t="s">
        <v>129</v>
      </c>
      <c r="F1176" s="91" t="n">
        <f aca="false">SUMIF(Position!$B$3:$B$21,Trades!D1176,Position!$E$3:$E$21)+SUMIF(Position!$K$3:$K$20,Trades!D1176,Position!$N$3:$N$20)</f>
        <v>2.75</v>
      </c>
      <c r="G1176" s="92" t="n">
        <f aca="false">(F1176-C1176)*B1176</f>
        <v>-0</v>
      </c>
      <c r="H1176" s="93" t="str">
        <f aca="false">D1176&amp;E1176</f>
        <v>indianapolisbp</v>
      </c>
      <c r="I1176" s="93" t="n">
        <f aca="false">B1176*C1176</f>
        <v>0</v>
      </c>
      <c r="J1176" s="92" t="n">
        <f aca="false">(30-C1176)*B1176</f>
        <v>0</v>
      </c>
    </row>
    <row r="1177" customFormat="false" ht="12.75" hidden="false" customHeight="false" outlineLevel="0" collapsed="false">
      <c r="A1177" s="88" t="n">
        <v>36538</v>
      </c>
      <c r="B1177" s="75"/>
      <c r="C1177" s="95" t="n">
        <v>5.5</v>
      </c>
      <c r="D1177" s="90" t="s">
        <v>71</v>
      </c>
      <c r="E1177" s="75" t="s">
        <v>140</v>
      </c>
      <c r="F1177" s="91" t="n">
        <f aca="false">SUMIF(Position!$B$3:$B$21,Trades!D1177,Position!$E$3:$E$21)+SUMIF(Position!$K$3:$K$20,Trades!D1177,Position!$N$3:$N$20)</f>
        <v>0.5</v>
      </c>
      <c r="G1177" s="92" t="n">
        <f aca="false">(F1177-C1177)*B1177</f>
        <v>-0</v>
      </c>
      <c r="H1177" s="93" t="str">
        <f aca="false">D1177&amp;E1177</f>
        <v>jacksonvilledeveny</v>
      </c>
      <c r="I1177" s="93" t="n">
        <f aca="false">B1177*C1177</f>
        <v>0</v>
      </c>
      <c r="J1177" s="92" t="n">
        <f aca="false">(30-C1177)*B1177</f>
        <v>0</v>
      </c>
    </row>
    <row r="1178" customFormat="false" ht="12.75" hidden="false" customHeight="false" outlineLevel="0" collapsed="false">
      <c r="A1178" s="88" t="n">
        <v>36538</v>
      </c>
      <c r="B1178" s="75"/>
      <c r="C1178" s="95" t="n">
        <v>5.5</v>
      </c>
      <c r="D1178" s="90" t="s">
        <v>88</v>
      </c>
      <c r="E1178" s="75" t="s">
        <v>140</v>
      </c>
      <c r="F1178" s="91" t="n">
        <f aca="false">SUMIF(Position!$B$3:$B$21,Trades!D1178,Position!$E$3:$E$21)+SUMIF(Position!$K$3:$K$20,Trades!D1178,Position!$N$3:$N$20)</f>
        <v>2.75</v>
      </c>
      <c r="G1178" s="92" t="n">
        <f aca="false">(F1178-C1178)*B1178</f>
        <v>-0</v>
      </c>
      <c r="H1178" s="93" t="str">
        <f aca="false">D1178&amp;E1178</f>
        <v>indianapolisdeveny</v>
      </c>
      <c r="I1178" s="93" t="n">
        <f aca="false">B1178*C1178</f>
        <v>0</v>
      </c>
      <c r="J1178" s="92" t="n">
        <f aca="false">(30-C1178)*B1178</f>
        <v>0</v>
      </c>
    </row>
    <row r="1179" customFormat="false" ht="12.75" hidden="false" customHeight="false" outlineLevel="0" collapsed="false">
      <c r="A1179" s="88" t="n">
        <v>36538</v>
      </c>
      <c r="B1179" s="75"/>
      <c r="C1179" s="95" t="n">
        <v>0.75</v>
      </c>
      <c r="D1179" s="90" t="s">
        <v>112</v>
      </c>
      <c r="E1179" s="75" t="s">
        <v>140</v>
      </c>
      <c r="F1179" s="91" t="n">
        <f aca="false">SUMIF(Position!$B$3:$B$21,Trades!D1179,Position!$E$3:$E$21)+SUMIF(Position!$K$3:$K$20,Trades!D1179,Position!$N$3:$N$20)</f>
        <v>0.125</v>
      </c>
      <c r="G1179" s="92" t="n">
        <f aca="false">(F1179-C1179)*B1179</f>
        <v>-0</v>
      </c>
      <c r="H1179" s="93" t="str">
        <f aca="false">D1179&amp;E1179</f>
        <v>washingtondeveny</v>
      </c>
      <c r="I1179" s="93" t="n">
        <f aca="false">B1179*C1179</f>
        <v>0</v>
      </c>
      <c r="J1179" s="92" t="n">
        <f aca="false">(30-C1179)*B1179</f>
        <v>0</v>
      </c>
    </row>
    <row r="1180" customFormat="false" ht="12.75" hidden="false" customHeight="false" outlineLevel="0" collapsed="false">
      <c r="A1180" s="88" t="n">
        <v>36538</v>
      </c>
      <c r="B1180" s="75"/>
      <c r="C1180" s="95" t="n">
        <v>3</v>
      </c>
      <c r="D1180" s="90" t="s">
        <v>82</v>
      </c>
      <c r="E1180" s="75" t="s">
        <v>97</v>
      </c>
      <c r="F1180" s="91" t="n">
        <f aca="false">SUMIF(Position!$B$3:$B$21,Trades!D1180,Position!$E$3:$E$21)+SUMIF(Position!$K$3:$K$20,Trades!D1180,Position!$N$3:$N$20)</f>
        <v>1.625</v>
      </c>
      <c r="G1180" s="92" t="n">
        <f aca="false">(F1180-C1180)*B1180</f>
        <v>-0</v>
      </c>
      <c r="H1180" s="93" t="str">
        <f aca="false">D1180&amp;E1180</f>
        <v>tennesseebuss</v>
      </c>
      <c r="I1180" s="93" t="n">
        <f aca="false">B1180*C1180</f>
        <v>0</v>
      </c>
      <c r="J1180" s="92" t="n">
        <f aca="false">(30-C1180)*B1180</f>
        <v>0</v>
      </c>
    </row>
    <row r="1181" customFormat="false" ht="12.75" hidden="false" customHeight="false" outlineLevel="0" collapsed="false">
      <c r="A1181" s="88" t="n">
        <v>36538</v>
      </c>
      <c r="B1181" s="75"/>
      <c r="C1181" s="95" t="n">
        <v>5.75</v>
      </c>
      <c r="D1181" s="90" t="s">
        <v>88</v>
      </c>
      <c r="E1181" s="75" t="s">
        <v>137</v>
      </c>
      <c r="F1181" s="91" t="n">
        <f aca="false">SUMIF(Position!$B$3:$B$21,Trades!D1181,Position!$E$3:$E$21)+SUMIF(Position!$K$3:$K$20,Trades!D1181,Position!$N$3:$N$20)</f>
        <v>2.75</v>
      </c>
      <c r="G1181" s="92" t="n">
        <f aca="false">(F1181-C1181)*B1181</f>
        <v>-0</v>
      </c>
      <c r="H1181" s="93" t="str">
        <f aca="false">D1181&amp;E1181</f>
        <v>indianapolismiked</v>
      </c>
      <c r="I1181" s="93" t="n">
        <f aca="false">B1181*C1181</f>
        <v>0</v>
      </c>
      <c r="J1181" s="92" t="n">
        <f aca="false">(30-C1181)*B1181</f>
        <v>0</v>
      </c>
    </row>
    <row r="1182" customFormat="false" ht="12.75" hidden="false" customHeight="false" outlineLevel="0" collapsed="false">
      <c r="A1182" s="88" t="n">
        <v>36538</v>
      </c>
      <c r="B1182" s="75"/>
      <c r="C1182" s="95" t="n">
        <v>5.25</v>
      </c>
      <c r="D1182" s="90" t="s">
        <v>71</v>
      </c>
      <c r="E1182" s="75" t="s">
        <v>137</v>
      </c>
      <c r="F1182" s="91" t="n">
        <f aca="false">SUMIF(Position!$B$3:$B$21,Trades!D1182,Position!$E$3:$E$21)+SUMIF(Position!$K$3:$K$20,Trades!D1182,Position!$N$3:$N$20)</f>
        <v>0.5</v>
      </c>
      <c r="G1182" s="92" t="n">
        <f aca="false">(F1182-C1182)*B1182</f>
        <v>-0</v>
      </c>
      <c r="H1182" s="93" t="str">
        <f aca="false">D1182&amp;E1182</f>
        <v>jacksonvillemiked</v>
      </c>
      <c r="I1182" s="93" t="n">
        <f aca="false">B1182*C1182</f>
        <v>0</v>
      </c>
      <c r="J1182" s="92" t="n">
        <f aca="false">(30-C1182)*B1182</f>
        <v>0</v>
      </c>
    </row>
    <row r="1183" customFormat="false" ht="12.75" hidden="false" customHeight="false" outlineLevel="0" collapsed="false">
      <c r="A1183" s="88" t="n">
        <v>36538</v>
      </c>
      <c r="B1183" s="75"/>
      <c r="C1183" s="95" t="n">
        <v>3.75</v>
      </c>
      <c r="D1183" s="90" t="s">
        <v>108</v>
      </c>
      <c r="E1183" s="75" t="s">
        <v>130</v>
      </c>
      <c r="F1183" s="91" t="n">
        <f aca="false">SUMIF(Position!$B$3:$B$21,Trades!D1183,Position!$E$3:$E$21)+SUMIF(Position!$K$3:$K$20,Trades!D1183,Position!$N$3:$N$20)</f>
        <v>0</v>
      </c>
      <c r="G1183" s="92" t="n">
        <f aca="false">(F1183-C1183)*B1183</f>
        <v>-0</v>
      </c>
      <c r="H1183" s="93" t="str">
        <f aca="false">D1183&amp;E1183</f>
        <v>dallassmitty</v>
      </c>
      <c r="I1183" s="93" t="n">
        <f aca="false">B1183*C1183</f>
        <v>0</v>
      </c>
      <c r="J1183" s="92" t="n">
        <f aca="false">(30-C1183)*B1183</f>
        <v>0</v>
      </c>
    </row>
    <row r="1184" customFormat="false" ht="12.75" hidden="false" customHeight="false" outlineLevel="0" collapsed="false">
      <c r="A1184" s="88" t="n">
        <v>36535</v>
      </c>
      <c r="B1184" s="75"/>
      <c r="C1184" s="95" t="n">
        <v>3</v>
      </c>
      <c r="D1184" s="97" t="s">
        <v>82</v>
      </c>
      <c r="E1184" s="75" t="s">
        <v>129</v>
      </c>
      <c r="F1184" s="91" t="n">
        <v>3</v>
      </c>
      <c r="G1184" s="92" t="n">
        <f aca="false">(F1184-C1184)*B1184</f>
        <v>0</v>
      </c>
      <c r="H1184" s="93" t="str">
        <f aca="false">D1184&amp;E1184</f>
        <v>tennesseebp</v>
      </c>
      <c r="I1184" s="93" t="n">
        <f aca="false">B1184*C1184</f>
        <v>0</v>
      </c>
      <c r="J1184" s="92" t="n">
        <f aca="false">(30-C1184)*B1184</f>
        <v>0</v>
      </c>
    </row>
    <row r="1185" customFormat="false" ht="12.75" hidden="false" customHeight="false" outlineLevel="0" collapsed="false">
      <c r="A1185" s="88" t="n">
        <v>36535</v>
      </c>
      <c r="B1185" s="75"/>
      <c r="C1185" s="95" t="n">
        <v>2.75</v>
      </c>
      <c r="D1185" s="90" t="s">
        <v>82</v>
      </c>
      <c r="E1185" s="75" t="s">
        <v>138</v>
      </c>
      <c r="F1185" s="91" t="n">
        <v>3</v>
      </c>
      <c r="G1185" s="92" t="n">
        <f aca="false">(F1185-C1185)*B1185</f>
        <v>0</v>
      </c>
      <c r="H1185" s="93" t="str">
        <f aca="false">D1185&amp;E1185</f>
        <v>tennesseedavid</v>
      </c>
      <c r="I1185" s="93" t="n">
        <f aca="false">B1185*C1185</f>
        <v>0</v>
      </c>
      <c r="J1185" s="92" t="n">
        <f aca="false">(30-C1185)*B1185</f>
        <v>0</v>
      </c>
    </row>
    <row r="1186" customFormat="false" ht="12.75" hidden="false" customHeight="false" outlineLevel="0" collapsed="false">
      <c r="A1186" s="88" t="n">
        <v>36534</v>
      </c>
      <c r="B1186" s="75"/>
      <c r="C1186" s="95" t="n">
        <v>1.1</v>
      </c>
      <c r="D1186" s="90" t="s">
        <v>106</v>
      </c>
      <c r="E1186" s="75" t="s">
        <v>70</v>
      </c>
      <c r="F1186" s="91" t="n">
        <f aca="false">SUMIF(Position!$B$3:$B$21,Trades!D1186,Position!$E$3:$E$21)+SUMIF(Position!$K$3:$K$20,Trades!D1186,Position!$N$3:$N$20)</f>
        <v>0</v>
      </c>
      <c r="G1186" s="92" t="n">
        <f aca="false">(F1186-C1186)*B1186</f>
        <v>-0</v>
      </c>
      <c r="H1186" s="93" t="str">
        <f aca="false">D1186&amp;E1186</f>
        <v>buffalojavier</v>
      </c>
      <c r="I1186" s="93" t="n">
        <f aca="false">B1186*C1186</f>
        <v>0</v>
      </c>
      <c r="J1186" s="92" t="n">
        <f aca="false">(30-C1186)*B1186</f>
        <v>0</v>
      </c>
    </row>
    <row r="1187" customFormat="false" ht="12.75" hidden="false" customHeight="false" outlineLevel="0" collapsed="false">
      <c r="A1187" s="88" t="n">
        <v>36534</v>
      </c>
      <c r="B1187" s="75"/>
      <c r="C1187" s="95" t="n">
        <v>0</v>
      </c>
      <c r="D1187" s="97" t="s">
        <v>106</v>
      </c>
      <c r="E1187" s="75" t="s">
        <v>129</v>
      </c>
      <c r="F1187" s="91" t="n">
        <f aca="false">SUMIF(Position!$B$3:$B$21,Trades!D1187,Position!$E$3:$E$21)+SUMIF(Position!$K$3:$K$20,Trades!D1187,Position!$N$3:$N$20)</f>
        <v>0</v>
      </c>
      <c r="G1187" s="92" t="n">
        <f aca="false">(F1187-C1187)*B1187</f>
        <v>0</v>
      </c>
      <c r="H1187" s="93" t="str">
        <f aca="false">D1187&amp;E1187</f>
        <v>buffalobp</v>
      </c>
      <c r="I1187" s="93" t="n">
        <f aca="false">B1187*C1187</f>
        <v>0</v>
      </c>
      <c r="J1187" s="92" t="n">
        <f aca="false">(30-C1187)*B1187</f>
        <v>0</v>
      </c>
    </row>
    <row r="1188" customFormat="false" ht="12.75" hidden="false" customHeight="false" outlineLevel="0" collapsed="false">
      <c r="A1188" s="88" t="n">
        <v>36534</v>
      </c>
      <c r="B1188" s="75"/>
      <c r="C1188" s="95" t="n">
        <v>2.6</v>
      </c>
      <c r="D1188" s="90" t="s">
        <v>82</v>
      </c>
      <c r="E1188" s="75" t="s">
        <v>97</v>
      </c>
      <c r="F1188" s="91" t="n">
        <f aca="false">SUMIF(Position!$B$3:$B$21,Trades!D1188,Position!$E$3:$E$21)+SUMIF(Position!$K$3:$K$20,Trades!D1188,Position!$N$3:$N$20)</f>
        <v>1.625</v>
      </c>
      <c r="G1188" s="92" t="n">
        <f aca="false">(F1188-C1188)*B1188</f>
        <v>-0</v>
      </c>
      <c r="H1188" s="93" t="str">
        <f aca="false">D1188&amp;E1188</f>
        <v>tennesseebuss</v>
      </c>
      <c r="I1188" s="93" t="n">
        <f aca="false">B1188*C1188</f>
        <v>0</v>
      </c>
      <c r="J1188" s="92" t="n">
        <f aca="false">(30-C1188)*B1188</f>
        <v>0</v>
      </c>
    </row>
    <row r="1189" customFormat="false" ht="12.75" hidden="false" customHeight="false" outlineLevel="0" collapsed="false">
      <c r="A1189" s="88" t="n">
        <v>36534</v>
      </c>
      <c r="B1189" s="75"/>
      <c r="C1189" s="95" t="n">
        <v>0.25</v>
      </c>
      <c r="D1189" s="90" t="s">
        <v>82</v>
      </c>
      <c r="E1189" s="75" t="s">
        <v>70</v>
      </c>
      <c r="F1189" s="91" t="n">
        <f aca="false">SUMIF(Position!$B$3:$B$21,Trades!D1189,Position!$E$3:$E$21)+SUMIF(Position!$K$3:$K$20,Trades!D1189,Position!$N$3:$N$20)</f>
        <v>1.625</v>
      </c>
      <c r="G1189" s="92" t="n">
        <f aca="false">(F1189-C1189)*B1189</f>
        <v>0</v>
      </c>
      <c r="H1189" s="93" t="str">
        <f aca="false">D1189&amp;E1189</f>
        <v>tennesseejavier</v>
      </c>
      <c r="I1189" s="93" t="n">
        <f aca="false">B1189*C1189</f>
        <v>0</v>
      </c>
      <c r="J1189" s="92" t="n">
        <f aca="false">(30-C1189)*B1189</f>
        <v>0</v>
      </c>
    </row>
    <row r="1190" customFormat="false" ht="12.75" hidden="false" customHeight="false" outlineLevel="0" collapsed="false">
      <c r="A1190" s="88" t="n">
        <v>36534</v>
      </c>
      <c r="B1190" s="75"/>
      <c r="C1190" s="95" t="n">
        <v>0.5</v>
      </c>
      <c r="D1190" s="90" t="s">
        <v>106</v>
      </c>
      <c r="E1190" s="75" t="s">
        <v>122</v>
      </c>
      <c r="F1190" s="91" t="n">
        <f aca="false">SUMIF(Position!$B$3:$B$21,Trades!D1190,Position!$E$3:$E$21)+SUMIF(Position!$K$3:$K$20,Trades!D1190,Position!$N$3:$N$20)</f>
        <v>0</v>
      </c>
      <c r="G1190" s="92" t="n">
        <f aca="false">(F1190-C1190)*B1190</f>
        <v>-0</v>
      </c>
      <c r="H1190" s="93" t="str">
        <f aca="false">D1190&amp;E1190</f>
        <v>buffalodud</v>
      </c>
      <c r="I1190" s="93" t="n">
        <f aca="false">B1190*C1190</f>
        <v>0</v>
      </c>
      <c r="J1190" s="92" t="n">
        <f aca="false">(30-C1190)*B1190</f>
        <v>0</v>
      </c>
    </row>
    <row r="1191" customFormat="false" ht="12.75" hidden="false" customHeight="false" outlineLevel="0" collapsed="false">
      <c r="A1191" s="88" t="n">
        <v>36534</v>
      </c>
      <c r="B1191" s="75"/>
      <c r="C1191" s="95" t="n">
        <v>0.6</v>
      </c>
      <c r="D1191" s="90" t="s">
        <v>106</v>
      </c>
      <c r="E1191" s="75" t="s">
        <v>122</v>
      </c>
      <c r="F1191" s="91" t="n">
        <f aca="false">SUMIF(Position!$B$3:$B$21,Trades!D1191,Position!$E$3:$E$21)+SUMIF(Position!$K$3:$K$20,Trades!D1191,Position!$N$3:$N$20)</f>
        <v>0</v>
      </c>
      <c r="G1191" s="92" t="n">
        <f aca="false">(F1191-C1191)*B1191</f>
        <v>-0</v>
      </c>
      <c r="H1191" s="93" t="str">
        <f aca="false">D1191&amp;E1191</f>
        <v>buffalodud</v>
      </c>
      <c r="I1191" s="93" t="n">
        <f aca="false">B1191*C1191</f>
        <v>0</v>
      </c>
      <c r="J1191" s="92" t="n">
        <f aca="false">(30-C1191)*B1191</f>
        <v>0</v>
      </c>
    </row>
    <row r="1192" customFormat="false" ht="12.75" hidden="false" customHeight="false" outlineLevel="0" collapsed="false">
      <c r="A1192" s="88" t="n">
        <v>36534</v>
      </c>
      <c r="B1192" s="75"/>
      <c r="C1192" s="95" t="n">
        <v>3.25</v>
      </c>
      <c r="D1192" s="90" t="s">
        <v>80</v>
      </c>
      <c r="E1192" s="75" t="s">
        <v>70</v>
      </c>
      <c r="F1192" s="91" t="n">
        <f aca="false">SUMIF(Position!$B$3:$B$21,Trades!D1192,Position!$E$3:$E$21)+SUMIF(Position!$K$3:$K$20,Trades!D1192,Position!$N$3:$N$20)</f>
        <v>0.7</v>
      </c>
      <c r="G1192" s="92" t="n">
        <f aca="false">(F1192-C1192)*B1192</f>
        <v>-0</v>
      </c>
      <c r="H1192" s="93" t="str">
        <f aca="false">D1192&amp;E1192</f>
        <v>minnesotajavier</v>
      </c>
      <c r="I1192" s="93" t="n">
        <f aca="false">B1192*C1192</f>
        <v>0</v>
      </c>
      <c r="J1192" s="92" t="n">
        <f aca="false">(30-C1192)*B1192</f>
        <v>0</v>
      </c>
    </row>
    <row r="1193" customFormat="false" ht="12.75" hidden="false" customHeight="false" outlineLevel="0" collapsed="false">
      <c r="A1193" s="88" t="n">
        <v>36534</v>
      </c>
      <c r="B1193" s="75"/>
      <c r="C1193" s="95" t="n">
        <v>0.8</v>
      </c>
      <c r="D1193" s="90" t="s">
        <v>112</v>
      </c>
      <c r="E1193" s="75" t="s">
        <v>70</v>
      </c>
      <c r="F1193" s="91" t="n">
        <f aca="false">SUMIF(Position!$B$3:$B$21,Trades!D1193,Position!$E$3:$E$21)+SUMIF(Position!$K$3:$K$20,Trades!D1193,Position!$N$3:$N$20)</f>
        <v>0.125</v>
      </c>
      <c r="G1193" s="92" t="n">
        <f aca="false">(F1193-C1193)*B1193</f>
        <v>-0</v>
      </c>
      <c r="H1193" s="93" t="str">
        <f aca="false">D1193&amp;E1193</f>
        <v>washingtonjavier</v>
      </c>
      <c r="I1193" s="93" t="n">
        <f aca="false">B1193*C1193</f>
        <v>0</v>
      </c>
      <c r="J1193" s="92" t="n">
        <f aca="false">(30-C1193)*B1193</f>
        <v>0</v>
      </c>
    </row>
    <row r="1194" customFormat="false" ht="12.75" hidden="false" customHeight="false" outlineLevel="0" collapsed="false">
      <c r="A1194" s="88" t="n">
        <v>36538</v>
      </c>
      <c r="B1194" s="75"/>
      <c r="C1194" s="95" t="n">
        <v>2.25</v>
      </c>
      <c r="D1194" s="90" t="s">
        <v>75</v>
      </c>
      <c r="E1194" s="75" t="s">
        <v>105</v>
      </c>
      <c r="F1194" s="91" t="n">
        <f aca="false">SUMIF(Position!$B$3:$B$21,Trades!D1194,Position!$E$3:$E$21)+SUMIF(Position!$K$3:$K$20,Trades!D1194,Position!$N$3:$N$20)</f>
        <v>3.25</v>
      </c>
      <c r="G1194" s="92" t="n">
        <f aca="false">(F1194-C1194)*B1194</f>
        <v>0</v>
      </c>
      <c r="H1194" s="93" t="str">
        <f aca="false">D1194&amp;E1194</f>
        <v>buckscuocci</v>
      </c>
      <c r="I1194" s="93" t="n">
        <f aca="false">B1194*C1194</f>
        <v>0</v>
      </c>
      <c r="J1194" s="92" t="n">
        <f aca="false">(30-C1194)*B1194</f>
        <v>0</v>
      </c>
    </row>
    <row r="1195" customFormat="false" ht="12.75" hidden="false" customHeight="false" outlineLevel="0" collapsed="false">
      <c r="A1195" s="88" t="n">
        <v>36541</v>
      </c>
      <c r="B1195" s="75"/>
      <c r="C1195" s="95" t="n">
        <v>10</v>
      </c>
      <c r="D1195" s="78" t="s">
        <v>69</v>
      </c>
      <c r="E1195" s="75" t="s">
        <v>129</v>
      </c>
      <c r="F1195" s="91" t="n">
        <f aca="false">SUMIF(Position!$B$3:$B$21,Trades!D1195,Position!$E$3:$E$21)+SUMIF(Position!$K$3:$K$20,Trades!D1195,Position!$N$3:$N$20)</f>
        <v>4.75</v>
      </c>
      <c r="G1195" s="92" t="n">
        <f aca="false">(F1195-C1195)*B1195</f>
        <v>-0</v>
      </c>
      <c r="H1195" s="93" t="str">
        <f aca="false">D1195&amp;E1195</f>
        <v>ramsbp</v>
      </c>
      <c r="I1195" s="93" t="n">
        <f aca="false">B1195*C1195</f>
        <v>0</v>
      </c>
      <c r="J1195" s="92" t="n">
        <f aca="false">(30-C1195)*B1195</f>
        <v>0</v>
      </c>
    </row>
    <row r="1196" customFormat="false" ht="12.75" hidden="false" customHeight="false" outlineLevel="0" collapsed="false">
      <c r="A1196" s="88" t="n">
        <v>36541</v>
      </c>
      <c r="B1196" s="75"/>
      <c r="C1196" s="95" t="n">
        <v>10</v>
      </c>
      <c r="D1196" s="90" t="s">
        <v>69</v>
      </c>
      <c r="E1196" s="75" t="s">
        <v>102</v>
      </c>
      <c r="F1196" s="91" t="n">
        <f aca="false">SUMIF(Position!$B$3:$B$21,Trades!D1196,Position!$E$3:$E$21)+SUMIF(Position!$K$3:$K$20,Trades!D1196,Position!$N$3:$N$20)</f>
        <v>4.75</v>
      </c>
      <c r="G1196" s="92" t="n">
        <f aca="false">(F1196-C1196)*B1196</f>
        <v>-0</v>
      </c>
      <c r="H1196" s="93" t="str">
        <f aca="false">D1196&amp;E1196</f>
        <v>ramsfeely</v>
      </c>
      <c r="I1196" s="93" t="n">
        <f aca="false">B1196*C1196</f>
        <v>0</v>
      </c>
      <c r="J1196" s="92" t="n">
        <f aca="false">(30-C1196)*B1196</f>
        <v>0</v>
      </c>
    </row>
    <row r="1197" customFormat="false" ht="12.75" hidden="false" customHeight="false" outlineLevel="0" collapsed="false">
      <c r="A1197" s="88" t="n">
        <v>36541</v>
      </c>
      <c r="B1197" s="75"/>
      <c r="C1197" s="95" t="n">
        <v>3.5</v>
      </c>
      <c r="D1197" s="90" t="s">
        <v>80</v>
      </c>
      <c r="E1197" s="75" t="s">
        <v>102</v>
      </c>
      <c r="F1197" s="91" t="n">
        <f aca="false">SUMIF(Position!$B$3:$B$21,Trades!D1197,Position!$E$3:$E$21)+SUMIF(Position!$K$3:$K$20,Trades!D1197,Position!$N$3:$N$20)</f>
        <v>0.7</v>
      </c>
      <c r="G1197" s="92" t="n">
        <f aca="false">(F1197-C1197)*B1197</f>
        <v>-0</v>
      </c>
      <c r="H1197" s="93" t="str">
        <f aca="false">D1197&amp;E1197</f>
        <v>minnesotafeely</v>
      </c>
      <c r="I1197" s="93" t="n">
        <f aca="false">B1197*C1197</f>
        <v>0</v>
      </c>
      <c r="J1197" s="92" t="n">
        <f aca="false">(30-C1197)*B1197</f>
        <v>0</v>
      </c>
    </row>
    <row r="1198" customFormat="false" ht="12.75" hidden="false" customHeight="false" outlineLevel="0" collapsed="false">
      <c r="A1198" s="88" t="n">
        <v>36541</v>
      </c>
      <c r="B1198" s="75"/>
      <c r="C1198" s="95" t="n">
        <v>0</v>
      </c>
      <c r="D1198" s="90" t="s">
        <v>69</v>
      </c>
      <c r="E1198" s="75" t="s">
        <v>70</v>
      </c>
      <c r="F1198" s="91" t="n">
        <f aca="false">SUMIF(Position!$B$3:$B$21,Trades!D1198,Position!$E$3:$E$21)+SUMIF(Position!$K$3:$K$20,Trades!D1198,Position!$N$3:$N$20)</f>
        <v>4.75</v>
      </c>
      <c r="G1198" s="92" t="n">
        <f aca="false">(F1198-C1198)*B1198</f>
        <v>0</v>
      </c>
      <c r="H1198" s="93" t="str">
        <f aca="false">D1198&amp;E1198</f>
        <v>ramsjavier</v>
      </c>
      <c r="I1198" s="93" t="n">
        <f aca="false">B1198*C1198</f>
        <v>0</v>
      </c>
      <c r="J1198" s="92" t="n">
        <f aca="false">(30-C1198)*B1198</f>
        <v>0</v>
      </c>
    </row>
    <row r="1199" customFormat="false" ht="12.75" hidden="false" customHeight="false" outlineLevel="0" collapsed="false">
      <c r="A1199" s="88" t="n">
        <v>36541</v>
      </c>
      <c r="B1199" s="75"/>
      <c r="C1199" s="95" t="n">
        <v>0</v>
      </c>
      <c r="D1199" s="90" t="s">
        <v>69</v>
      </c>
      <c r="E1199" s="75" t="s">
        <v>70</v>
      </c>
      <c r="F1199" s="91" t="n">
        <f aca="false">SUMIF(Position!$B$3:$B$21,Trades!D1199,Position!$E$3:$E$21)+SUMIF(Position!$K$3:$K$20,Trades!D1199,Position!$N$3:$N$20)</f>
        <v>4.75</v>
      </c>
      <c r="G1199" s="92" t="n">
        <f aca="false">(F1199-C1199)*B1199</f>
        <v>0</v>
      </c>
      <c r="H1199" s="93" t="str">
        <f aca="false">D1199&amp;E1199</f>
        <v>ramsjavier</v>
      </c>
      <c r="I1199" s="93" t="n">
        <f aca="false">B1199*C1199</f>
        <v>0</v>
      </c>
      <c r="J1199" s="92" t="n">
        <f aca="false">(30-C1199)*B1199</f>
        <v>0</v>
      </c>
    </row>
    <row r="1200" customFormat="false" ht="12.75" hidden="false" customHeight="false" outlineLevel="0" collapsed="false">
      <c r="A1200" s="88" t="n">
        <v>36541</v>
      </c>
      <c r="B1200" s="75"/>
      <c r="C1200" s="95" t="n">
        <v>15</v>
      </c>
      <c r="D1200" s="78" t="s">
        <v>69</v>
      </c>
      <c r="E1200" s="75" t="s">
        <v>129</v>
      </c>
      <c r="F1200" s="91" t="n">
        <f aca="false">SUMIF(Position!$B$3:$B$21,Trades!D1200,Position!$E$3:$E$21)+SUMIF(Position!$K$3:$K$20,Trades!D1200,Position!$N$3:$N$20)</f>
        <v>4.75</v>
      </c>
      <c r="G1200" s="92" t="n">
        <f aca="false">(F1200-C1200)*B1200</f>
        <v>-0</v>
      </c>
      <c r="H1200" s="93" t="str">
        <f aca="false">D1200&amp;E1200</f>
        <v>ramsbp</v>
      </c>
      <c r="I1200" s="93" t="n">
        <f aca="false">B1200*C1200</f>
        <v>0</v>
      </c>
      <c r="J1200" s="92" t="n">
        <f aca="false">(30-C1200)*B1200</f>
        <v>0</v>
      </c>
    </row>
    <row r="1201" customFormat="false" ht="12.75" hidden="false" customHeight="false" outlineLevel="0" collapsed="false">
      <c r="A1201" s="88" t="n">
        <v>36541</v>
      </c>
      <c r="B1201" s="75"/>
      <c r="C1201" s="95" t="n">
        <v>15</v>
      </c>
      <c r="D1201" s="90" t="s">
        <v>69</v>
      </c>
      <c r="E1201" s="75" t="s">
        <v>70</v>
      </c>
      <c r="F1201" s="91" t="n">
        <f aca="false">SUMIF(Position!$B$3:$B$21,Trades!D1201,Position!$E$3:$E$21)+SUMIF(Position!$K$3:$K$20,Trades!D1201,Position!$N$3:$N$20)</f>
        <v>4.75</v>
      </c>
      <c r="G1201" s="92" t="n">
        <f aca="false">(F1201-C1201)*B1201</f>
        <v>-0</v>
      </c>
      <c r="H1201" s="93" t="str">
        <f aca="false">D1201&amp;E1201</f>
        <v>ramsjavier</v>
      </c>
      <c r="I1201" s="93" t="n">
        <f aca="false">B1201*C1201</f>
        <v>0</v>
      </c>
      <c r="J1201" s="92" t="n">
        <f aca="false">(30-C1201)*B1201</f>
        <v>0</v>
      </c>
    </row>
    <row r="1202" customFormat="false" ht="12.75" hidden="false" customHeight="false" outlineLevel="0" collapsed="false">
      <c r="A1202" s="88" t="n">
        <v>36541</v>
      </c>
      <c r="B1202" s="75"/>
      <c r="C1202" s="95" t="n">
        <v>12.5</v>
      </c>
      <c r="D1202" s="90" t="s">
        <v>69</v>
      </c>
      <c r="E1202" s="75" t="s">
        <v>70</v>
      </c>
      <c r="F1202" s="91" t="n">
        <f aca="false">SUMIF(Position!$B$3:$B$21,Trades!D1202,Position!$E$3:$E$21)+SUMIF(Position!$K$3:$K$20,Trades!D1202,Position!$N$3:$N$20)</f>
        <v>4.75</v>
      </c>
      <c r="G1202" s="92" t="n">
        <f aca="false">(F1202-C1202)*B1202</f>
        <v>-0</v>
      </c>
      <c r="H1202" s="93" t="str">
        <f aca="false">D1202&amp;E1202</f>
        <v>ramsjavier</v>
      </c>
      <c r="I1202" s="93" t="n">
        <f aca="false">B1202*C1202</f>
        <v>0</v>
      </c>
      <c r="J1202" s="92" t="n">
        <f aca="false">(30-C1202)*B1202</f>
        <v>0</v>
      </c>
    </row>
    <row r="1203" customFormat="false" ht="12.75" hidden="false" customHeight="false" outlineLevel="0" collapsed="false">
      <c r="A1203" s="88" t="n">
        <v>36541</v>
      </c>
      <c r="B1203" s="75"/>
      <c r="C1203" s="95" t="n">
        <v>12.5</v>
      </c>
      <c r="D1203" s="78" t="s">
        <v>69</v>
      </c>
      <c r="E1203" s="75" t="s">
        <v>129</v>
      </c>
      <c r="F1203" s="91" t="n">
        <f aca="false">SUMIF(Position!$B$3:$B$21,Trades!D1203,Position!$E$3:$E$21)+SUMIF(Position!$K$3:$K$20,Trades!D1203,Position!$N$3:$N$20)</f>
        <v>4.75</v>
      </c>
      <c r="G1203" s="92" t="n">
        <f aca="false">(F1203-C1203)*B1203</f>
        <v>-0</v>
      </c>
      <c r="H1203" s="93" t="str">
        <f aca="false">D1203&amp;E1203</f>
        <v>ramsbp</v>
      </c>
      <c r="I1203" s="93" t="n">
        <f aca="false">B1203*C1203</f>
        <v>0</v>
      </c>
      <c r="J1203" s="92" t="n">
        <f aca="false">(30-C1203)*B1203</f>
        <v>0</v>
      </c>
    </row>
    <row r="1204" customFormat="false" ht="12.75" hidden="false" customHeight="false" outlineLevel="0" collapsed="false">
      <c r="A1204" s="88" t="n">
        <v>36541</v>
      </c>
      <c r="B1204" s="75"/>
      <c r="C1204" s="95" t="n">
        <v>1</v>
      </c>
      <c r="D1204" s="90" t="s">
        <v>80</v>
      </c>
      <c r="E1204" s="75" t="s">
        <v>96</v>
      </c>
      <c r="F1204" s="91" t="n">
        <f aca="false">SUMIF(Position!$B$3:$B$21,Trades!D1204,Position!$E$3:$E$21)+SUMIF(Position!$K$3:$K$20,Trades!D1204,Position!$N$3:$N$20)</f>
        <v>0.7</v>
      </c>
      <c r="G1204" s="92" t="n">
        <f aca="false">(F1204-C1204)*B1204</f>
        <v>-0</v>
      </c>
      <c r="H1204" s="93" t="str">
        <f aca="false">D1204&amp;E1204</f>
        <v>minnesotajk</v>
      </c>
      <c r="I1204" s="93" t="n">
        <f aca="false">B1204*C1204</f>
        <v>0</v>
      </c>
      <c r="J1204" s="92" t="n">
        <f aca="false">(30-C1204)*B1204</f>
        <v>0</v>
      </c>
    </row>
    <row r="1205" customFormat="false" ht="12.75" hidden="false" customHeight="false" outlineLevel="0" collapsed="false">
      <c r="A1205" s="88" t="n">
        <v>36541</v>
      </c>
      <c r="B1205" s="75"/>
      <c r="C1205" s="95" t="n">
        <v>0.9</v>
      </c>
      <c r="D1205" s="97" t="s">
        <v>80</v>
      </c>
      <c r="E1205" s="75" t="s">
        <v>129</v>
      </c>
      <c r="F1205" s="91" t="n">
        <f aca="false">SUMIF(Position!$B$3:$B$21,Trades!D1205,Position!$E$3:$E$21)+SUMIF(Position!$K$3:$K$20,Trades!D1205,Position!$N$3:$N$20)</f>
        <v>0.7</v>
      </c>
      <c r="G1205" s="92" t="n">
        <f aca="false">(F1205-C1205)*B1205</f>
        <v>-0</v>
      </c>
      <c r="H1205" s="93" t="str">
        <f aca="false">D1205&amp;E1205</f>
        <v>minnesotabp</v>
      </c>
      <c r="I1205" s="93" t="n">
        <f aca="false">B1205*C1205</f>
        <v>0</v>
      </c>
      <c r="J1205" s="92" t="n">
        <f aca="false">(30-C1205)*B1205</f>
        <v>0</v>
      </c>
    </row>
    <row r="1206" customFormat="false" ht="12.75" hidden="false" customHeight="false" outlineLevel="0" collapsed="false">
      <c r="A1206" s="88" t="n">
        <v>36541</v>
      </c>
      <c r="B1206" s="75"/>
      <c r="C1206" s="95" t="n">
        <v>0.9</v>
      </c>
      <c r="D1206" s="90" t="s">
        <v>80</v>
      </c>
      <c r="E1206" s="75" t="s">
        <v>70</v>
      </c>
      <c r="F1206" s="91" t="n">
        <f aca="false">SUMIF(Position!$B$3:$B$21,Trades!D1206,Position!$E$3:$E$21)+SUMIF(Position!$K$3:$K$20,Trades!D1206,Position!$N$3:$N$20)</f>
        <v>0.7</v>
      </c>
      <c r="G1206" s="92" t="n">
        <f aca="false">(F1206-C1206)*B1206</f>
        <v>-0</v>
      </c>
      <c r="H1206" s="93" t="str">
        <f aca="false">D1206&amp;E1206</f>
        <v>minnesotajavier</v>
      </c>
      <c r="I1206" s="93" t="n">
        <f aca="false">B1206*C1206</f>
        <v>0</v>
      </c>
      <c r="J1206" s="92" t="n">
        <f aca="false">(30-C1206)*B1206</f>
        <v>0</v>
      </c>
    </row>
    <row r="1207" customFormat="false" ht="12.75" hidden="false" customHeight="false" outlineLevel="0" collapsed="false">
      <c r="A1207" s="88" t="n">
        <v>36541</v>
      </c>
      <c r="B1207" s="75"/>
      <c r="C1207" s="95" t="n">
        <v>4.5</v>
      </c>
      <c r="D1207" s="90" t="s">
        <v>88</v>
      </c>
      <c r="E1207" s="75" t="s">
        <v>97</v>
      </c>
      <c r="F1207" s="91" t="n">
        <f aca="false">SUMIF(Position!$B$3:$B$21,Trades!D1207,Position!$E$3:$E$21)+SUMIF(Position!$K$3:$K$20,Trades!D1207,Position!$N$3:$N$20)</f>
        <v>2.75</v>
      </c>
      <c r="G1207" s="92" t="n">
        <f aca="false">(F1207-C1207)*B1207</f>
        <v>-0</v>
      </c>
      <c r="H1207" s="93" t="str">
        <f aca="false">D1207&amp;E1207</f>
        <v>indianapolisbuss</v>
      </c>
      <c r="I1207" s="93" t="n">
        <f aca="false">B1207*C1207</f>
        <v>0</v>
      </c>
      <c r="J1207" s="92" t="n">
        <f aca="false">(30-C1207)*B1207</f>
        <v>0</v>
      </c>
    </row>
    <row r="1208" customFormat="false" ht="12.75" hidden="false" customHeight="false" outlineLevel="0" collapsed="false">
      <c r="A1208" s="88" t="n">
        <v>36541</v>
      </c>
      <c r="B1208" s="75"/>
      <c r="C1208" s="95" t="n">
        <v>4.5</v>
      </c>
      <c r="D1208" s="97" t="s">
        <v>88</v>
      </c>
      <c r="E1208" s="75" t="s">
        <v>129</v>
      </c>
      <c r="F1208" s="91" t="n">
        <f aca="false">SUMIF(Position!$B$3:$B$21,Trades!D1208,Position!$E$3:$E$21)+SUMIF(Position!$K$3:$K$20,Trades!D1208,Position!$N$3:$N$20)</f>
        <v>2.75</v>
      </c>
      <c r="G1208" s="92" t="n">
        <f aca="false">(F1208-C1208)*B1208</f>
        <v>-0</v>
      </c>
      <c r="H1208" s="93" t="str">
        <f aca="false">D1208&amp;E1208</f>
        <v>indianapolisbp</v>
      </c>
      <c r="I1208" s="93" t="n">
        <f aca="false">B1208*C1208</f>
        <v>0</v>
      </c>
      <c r="J1208" s="92" t="n">
        <f aca="false">(30-C1208)*B1208</f>
        <v>0</v>
      </c>
    </row>
    <row r="1209" customFormat="false" ht="12.75" hidden="false" customHeight="false" outlineLevel="0" collapsed="false">
      <c r="A1209" s="88" t="n">
        <v>36541</v>
      </c>
      <c r="B1209" s="75"/>
      <c r="C1209" s="95" t="n">
        <v>5.25</v>
      </c>
      <c r="D1209" s="90" t="s">
        <v>71</v>
      </c>
      <c r="E1209" s="75" t="s">
        <v>96</v>
      </c>
      <c r="F1209" s="91" t="n">
        <f aca="false">SUMIF(Position!$B$3:$B$21,Trades!D1209,Position!$E$3:$E$21)+SUMIF(Position!$K$3:$K$20,Trades!D1209,Position!$N$3:$N$20)</f>
        <v>0.5</v>
      </c>
      <c r="G1209" s="92" t="n">
        <f aca="false">(F1209-C1209)*B1209</f>
        <v>-0</v>
      </c>
      <c r="H1209" s="93" t="str">
        <f aca="false">D1209&amp;E1209</f>
        <v>jacksonvillejk</v>
      </c>
      <c r="I1209" s="93" t="n">
        <f aca="false">B1209*C1209</f>
        <v>0</v>
      </c>
      <c r="J1209" s="92" t="n">
        <f aca="false">(30-C1209)*B1209</f>
        <v>0</v>
      </c>
    </row>
    <row r="1210" customFormat="false" ht="12.75" hidden="false" customHeight="false" outlineLevel="0" collapsed="false">
      <c r="A1210" s="88" t="n">
        <v>36538</v>
      </c>
      <c r="B1210" s="75"/>
      <c r="C1210" s="95" t="n">
        <v>2.25</v>
      </c>
      <c r="D1210" s="90" t="s">
        <v>82</v>
      </c>
      <c r="E1210" s="75" t="s">
        <v>70</v>
      </c>
      <c r="F1210" s="91" t="n">
        <f aca="false">SUMIF(Position!$B$3:$B$21,Trades!D1210,Position!$E$3:$E$21)+SUMIF(Position!$K$3:$K$20,Trades!D1210,Position!$N$3:$N$20)</f>
        <v>1.625</v>
      </c>
      <c r="G1210" s="92" t="n">
        <f aca="false">(F1210-C1210)*B1210</f>
        <v>-0</v>
      </c>
      <c r="H1210" s="93" t="str">
        <f aca="false">D1210&amp;E1210</f>
        <v>tennesseejavier</v>
      </c>
      <c r="I1210" s="93" t="n">
        <f aca="false">B1210*C1210</f>
        <v>0</v>
      </c>
      <c r="J1210" s="92" t="n">
        <f aca="false">(30-C1210)*B1210</f>
        <v>0</v>
      </c>
    </row>
    <row r="1211" customFormat="false" ht="12.75" hidden="false" customHeight="false" outlineLevel="0" collapsed="false">
      <c r="A1211" s="88" t="n">
        <v>36538</v>
      </c>
      <c r="B1211" s="75"/>
      <c r="C1211" s="95" t="n">
        <v>2.25</v>
      </c>
      <c r="D1211" s="90" t="s">
        <v>82</v>
      </c>
      <c r="E1211" s="75" t="s">
        <v>126</v>
      </c>
      <c r="F1211" s="91" t="n">
        <f aca="false">SUMIF(Position!$B$3:$B$21,Trades!D1211,Position!$E$3:$E$21)+SUMIF(Position!$K$3:$K$20,Trades!D1211,Position!$N$3:$N$20)</f>
        <v>1.625</v>
      </c>
      <c r="G1211" s="92" t="n">
        <f aca="false">(F1211-C1211)*B1211</f>
        <v>-0</v>
      </c>
      <c r="H1211" s="93" t="str">
        <f aca="false">D1211&amp;E1211</f>
        <v>tennesseeshawn</v>
      </c>
      <c r="I1211" s="93" t="n">
        <f aca="false">B1211*C1211</f>
        <v>0</v>
      </c>
      <c r="J1211" s="92" t="n">
        <f aca="false">(30-C1211)*B1211</f>
        <v>0</v>
      </c>
    </row>
    <row r="1212" customFormat="false" ht="12.75" hidden="false" customHeight="false" outlineLevel="0" collapsed="false">
      <c r="A1212" s="88" t="n">
        <v>36543</v>
      </c>
      <c r="B1212" s="75"/>
      <c r="C1212" s="95" t="n">
        <v>17</v>
      </c>
      <c r="D1212" s="90" t="s">
        <v>69</v>
      </c>
      <c r="E1212" s="75" t="s">
        <v>141</v>
      </c>
      <c r="F1212" s="91" t="n">
        <f aca="false">SUMIF(Position!$B$3:$B$21,Trades!D1212,Position!$E$3:$E$21)+SUMIF(Position!$K$3:$K$20,Trades!D1212,Position!$N$3:$N$20)</f>
        <v>4.75</v>
      </c>
      <c r="G1212" s="92" t="n">
        <f aca="false">(F1212-C1212)*B1212</f>
        <v>-0</v>
      </c>
      <c r="H1212" s="93" t="str">
        <f aca="false">D1212&amp;E1212</f>
        <v>ramsmulvy</v>
      </c>
      <c r="I1212" s="93" t="n">
        <f aca="false">B1212*C1212</f>
        <v>0</v>
      </c>
      <c r="J1212" s="92" t="n">
        <f aca="false">(30-C1212)*B1212</f>
        <v>0</v>
      </c>
    </row>
    <row r="1213" customFormat="false" ht="12.75" hidden="false" customHeight="false" outlineLevel="0" collapsed="false">
      <c r="A1213" s="88" t="n">
        <v>36543</v>
      </c>
      <c r="B1213" s="75"/>
      <c r="C1213" s="95" t="n">
        <v>1.75</v>
      </c>
      <c r="D1213" s="90" t="s">
        <v>75</v>
      </c>
      <c r="E1213" s="75" t="s">
        <v>105</v>
      </c>
      <c r="F1213" s="91" t="n">
        <f aca="false">SUMIF(Position!$B$3:$B$21,Trades!D1213,Position!$E$3:$E$21)+SUMIF(Position!$K$3:$K$20,Trades!D1213,Position!$N$3:$N$20)</f>
        <v>3.25</v>
      </c>
      <c r="G1213" s="92" t="n">
        <f aca="false">(F1213-C1213)*B1213</f>
        <v>0</v>
      </c>
      <c r="H1213" s="93" t="str">
        <f aca="false">D1213&amp;E1213</f>
        <v>buckscuocci</v>
      </c>
      <c r="I1213" s="93" t="n">
        <f aca="false">B1213*C1213</f>
        <v>0</v>
      </c>
      <c r="J1213" s="92" t="n">
        <f aca="false">(30-C1213)*B1213</f>
        <v>0</v>
      </c>
    </row>
    <row r="1214" customFormat="false" ht="12.75" hidden="false" customHeight="false" outlineLevel="0" collapsed="false">
      <c r="A1214" s="88" t="n">
        <v>36543</v>
      </c>
      <c r="B1214" s="75"/>
      <c r="C1214" s="95" t="n">
        <v>1.75</v>
      </c>
      <c r="D1214" s="90" t="s">
        <v>75</v>
      </c>
      <c r="E1214" s="75" t="s">
        <v>102</v>
      </c>
      <c r="F1214" s="91" t="n">
        <f aca="false">SUMIF(Position!$B$3:$B$21,Trades!D1214,Position!$E$3:$E$21)+SUMIF(Position!$K$3:$K$20,Trades!D1214,Position!$N$3:$N$20)</f>
        <v>3.25</v>
      </c>
      <c r="G1214" s="92" t="n">
        <f aca="false">(F1214-C1214)*B1214</f>
        <v>0</v>
      </c>
      <c r="H1214" s="93" t="str">
        <f aca="false">D1214&amp;E1214</f>
        <v>bucksfeely</v>
      </c>
      <c r="I1214" s="93" t="n">
        <f aca="false">B1214*C1214</f>
        <v>0</v>
      </c>
      <c r="J1214" s="92" t="n">
        <f aca="false">(30-C1214)*B1214</f>
        <v>0</v>
      </c>
    </row>
    <row r="1215" customFormat="false" ht="12.75" hidden="false" customHeight="false" outlineLevel="0" collapsed="false">
      <c r="A1215" s="88" t="n">
        <v>36543</v>
      </c>
      <c r="B1215" s="75"/>
      <c r="C1215" s="95" t="n">
        <v>2</v>
      </c>
      <c r="D1215" s="90" t="s">
        <v>75</v>
      </c>
      <c r="E1215" s="75" t="s">
        <v>105</v>
      </c>
      <c r="F1215" s="91" t="n">
        <f aca="false">SUMIF(Position!$B$3:$B$21,Trades!D1215,Position!$E$3:$E$21)+SUMIF(Position!$K$3:$K$20,Trades!D1215,Position!$N$3:$N$20)</f>
        <v>3.25</v>
      </c>
      <c r="G1215" s="92" t="n">
        <f aca="false">(F1215-C1215)*B1215</f>
        <v>0</v>
      </c>
      <c r="H1215" s="93" t="str">
        <f aca="false">D1215&amp;E1215</f>
        <v>buckscuocci</v>
      </c>
      <c r="I1215" s="93" t="n">
        <f aca="false">B1215*C1215</f>
        <v>0</v>
      </c>
      <c r="J1215" s="92" t="n">
        <f aca="false">(30-C1215)*B1215</f>
        <v>0</v>
      </c>
    </row>
    <row r="1216" customFormat="false" ht="12.75" hidden="false" customHeight="false" outlineLevel="0" collapsed="false">
      <c r="A1216" s="88" t="n">
        <v>36543</v>
      </c>
      <c r="B1216" s="75"/>
      <c r="C1216" s="95" t="n">
        <v>5</v>
      </c>
      <c r="D1216" s="90" t="s">
        <v>82</v>
      </c>
      <c r="E1216" s="75" t="s">
        <v>142</v>
      </c>
      <c r="F1216" s="91" t="n">
        <f aca="false">SUMIF(Position!$B$3:$B$21,Trades!D1216,Position!$E$3:$E$21)+SUMIF(Position!$K$3:$K$20,Trades!D1216,Position!$N$3:$N$20)</f>
        <v>1.625</v>
      </c>
      <c r="G1216" s="92" t="n">
        <f aca="false">(F1216-C1216)*B1216</f>
        <v>-0</v>
      </c>
      <c r="H1216" s="93" t="str">
        <f aca="false">D1216&amp;E1216</f>
        <v>tennesseestant</v>
      </c>
      <c r="I1216" s="93" t="n">
        <f aca="false">B1216*C1216</f>
        <v>0</v>
      </c>
      <c r="J1216" s="92" t="n">
        <f aca="false">(30-C1216)*B1216</f>
        <v>0</v>
      </c>
    </row>
    <row r="1217" customFormat="false" ht="12.75" hidden="false" customHeight="false" outlineLevel="0" collapsed="false">
      <c r="A1217" s="88" t="n">
        <v>36543</v>
      </c>
      <c r="B1217" s="75"/>
      <c r="C1217" s="95" t="n">
        <v>15.5</v>
      </c>
      <c r="D1217" s="90" t="s">
        <v>69</v>
      </c>
      <c r="E1217" s="75" t="s">
        <v>123</v>
      </c>
      <c r="F1217" s="91" t="n">
        <f aca="false">SUMIF(Position!$B$3:$B$21,Trades!D1217,Position!$E$3:$E$21)+SUMIF(Position!$K$3:$K$20,Trades!D1217,Position!$N$3:$N$20)</f>
        <v>4.75</v>
      </c>
      <c r="G1217" s="92" t="n">
        <f aca="false">(F1217-C1217)*B1217</f>
        <v>-0</v>
      </c>
      <c r="H1217" s="93" t="str">
        <f aca="false">D1217&amp;E1217</f>
        <v>ramsrandy</v>
      </c>
      <c r="I1217" s="93" t="n">
        <f aca="false">B1217*C1217</f>
        <v>0</v>
      </c>
      <c r="J1217" s="92" t="n">
        <f aca="false">(30-C1217)*B1217</f>
        <v>0</v>
      </c>
    </row>
    <row r="1218" customFormat="false" ht="12.75" hidden="false" customHeight="false" outlineLevel="0" collapsed="false">
      <c r="A1218" s="88" t="n">
        <v>36544</v>
      </c>
      <c r="B1218" s="75"/>
      <c r="C1218" s="95" t="n">
        <v>8.5</v>
      </c>
      <c r="D1218" s="90" t="s">
        <v>71</v>
      </c>
      <c r="E1218" s="75" t="s">
        <v>105</v>
      </c>
      <c r="F1218" s="91" t="n">
        <f aca="false">SUMIF(Position!$B$3:$B$21,Trades!D1218,Position!$E$3:$E$21)+SUMIF(Position!$K$3:$K$20,Trades!D1218,Position!$N$3:$N$20)</f>
        <v>0.5</v>
      </c>
      <c r="G1218" s="92" t="n">
        <f aca="false">(F1218-C1218)*B1218</f>
        <v>-0</v>
      </c>
      <c r="H1218" s="93" t="str">
        <f aca="false">D1218&amp;E1218</f>
        <v>jacksonvillecuocci</v>
      </c>
      <c r="I1218" s="93" t="n">
        <f aca="false">B1218*C1218</f>
        <v>0</v>
      </c>
      <c r="J1218" s="92" t="n">
        <f aca="false">(30-C1218)*B1218</f>
        <v>0</v>
      </c>
    </row>
    <row r="1219" customFormat="false" ht="12.75" hidden="false" customHeight="false" outlineLevel="0" collapsed="false">
      <c r="A1219" s="88" t="n">
        <v>36544</v>
      </c>
      <c r="B1219" s="75"/>
      <c r="C1219" s="95" t="n">
        <v>4.25</v>
      </c>
      <c r="D1219" s="90" t="s">
        <v>82</v>
      </c>
      <c r="E1219" s="75" t="s">
        <v>105</v>
      </c>
      <c r="F1219" s="91" t="n">
        <f aca="false">SUMIF(Position!$B$3:$B$21,Trades!D1219,Position!$E$3:$E$21)+SUMIF(Position!$K$3:$K$20,Trades!D1219,Position!$N$3:$N$20)</f>
        <v>1.625</v>
      </c>
      <c r="G1219" s="92" t="n">
        <f aca="false">(F1219-C1219)*B1219</f>
        <v>-0</v>
      </c>
      <c r="H1219" s="93" t="str">
        <f aca="false">D1219&amp;E1219</f>
        <v>tennesseecuocci</v>
      </c>
      <c r="I1219" s="93" t="n">
        <f aca="false">B1219*C1219</f>
        <v>0</v>
      </c>
      <c r="J1219" s="92" t="n">
        <f aca="false">(30-C1219)*B1219</f>
        <v>0</v>
      </c>
    </row>
    <row r="1220" customFormat="false" ht="12.75" hidden="false" customHeight="false" outlineLevel="0" collapsed="false">
      <c r="A1220" s="88" t="n">
        <v>36544</v>
      </c>
      <c r="B1220" s="75"/>
      <c r="C1220" s="95" t="n">
        <v>4.25</v>
      </c>
      <c r="D1220" s="97" t="s">
        <v>82</v>
      </c>
      <c r="E1220" s="75" t="s">
        <v>129</v>
      </c>
      <c r="F1220" s="91" t="n">
        <f aca="false">SUMIF(Position!$B$3:$B$21,Trades!D1220,Position!$E$3:$E$21)+SUMIF(Position!$K$3:$K$20,Trades!D1220,Position!$N$3:$N$20)</f>
        <v>1.625</v>
      </c>
      <c r="G1220" s="92" t="n">
        <f aca="false">(F1220-C1220)*B1220</f>
        <v>-0</v>
      </c>
      <c r="H1220" s="93" t="str">
        <f aca="false">D1220&amp;E1220</f>
        <v>tennesseebp</v>
      </c>
      <c r="I1220" s="93" t="n">
        <f aca="false">B1220*C1220</f>
        <v>0</v>
      </c>
      <c r="J1220" s="92" t="n">
        <f aca="false">(30-C1220)*B1220</f>
        <v>0</v>
      </c>
    </row>
    <row r="1221" customFormat="false" ht="12.75" hidden="false" customHeight="false" outlineLevel="0" collapsed="false">
      <c r="A1221" s="88" t="n">
        <v>36544</v>
      </c>
      <c r="B1221" s="75"/>
      <c r="C1221" s="95" t="n">
        <v>3.5</v>
      </c>
      <c r="D1221" s="90" t="s">
        <v>82</v>
      </c>
      <c r="E1221" s="75" t="s">
        <v>122</v>
      </c>
      <c r="F1221" s="91" t="n">
        <f aca="false">SUMIF(Position!$B$3:$B$21,Trades!D1221,Position!$E$3:$E$21)+SUMIF(Position!$K$3:$K$20,Trades!D1221,Position!$N$3:$N$20)</f>
        <v>1.625</v>
      </c>
      <c r="G1221" s="92" t="n">
        <f aca="false">(F1221-C1221)*B1221</f>
        <v>-0</v>
      </c>
      <c r="H1221" s="93" t="str">
        <f aca="false">D1221&amp;E1221</f>
        <v>tennesseedud</v>
      </c>
      <c r="I1221" s="93" t="n">
        <f aca="false">B1221*C1221</f>
        <v>0</v>
      </c>
      <c r="J1221" s="92" t="n">
        <f aca="false">(30-C1221)*B1221</f>
        <v>0</v>
      </c>
    </row>
    <row r="1222" customFormat="false" ht="12.75" hidden="false" customHeight="false" outlineLevel="0" collapsed="false">
      <c r="A1222" s="88" t="n">
        <v>36544</v>
      </c>
      <c r="B1222" s="75"/>
      <c r="C1222" s="95" t="n">
        <v>9.25</v>
      </c>
      <c r="D1222" s="90" t="s">
        <v>71</v>
      </c>
      <c r="E1222" s="75" t="s">
        <v>122</v>
      </c>
      <c r="F1222" s="91" t="n">
        <f aca="false">SUMIF(Position!$B$3:$B$21,Trades!D1222,Position!$E$3:$E$21)+SUMIF(Position!$K$3:$K$20,Trades!D1222,Position!$N$3:$N$20)</f>
        <v>0.5</v>
      </c>
      <c r="G1222" s="92" t="n">
        <f aca="false">(F1222-C1222)*B1222</f>
        <v>-0</v>
      </c>
      <c r="H1222" s="93" t="str">
        <f aca="false">D1222&amp;E1222</f>
        <v>jacksonvilledud</v>
      </c>
      <c r="I1222" s="93" t="n">
        <f aca="false">B1222*C1222</f>
        <v>0</v>
      </c>
      <c r="J1222" s="92" t="n">
        <f aca="false">(30-C1222)*B1222</f>
        <v>0</v>
      </c>
    </row>
    <row r="1223" customFormat="false" ht="12.75" hidden="false" customHeight="false" outlineLevel="0" collapsed="false">
      <c r="A1223" s="88" t="n">
        <v>36538</v>
      </c>
      <c r="B1223" s="75"/>
      <c r="C1223" s="95" t="n">
        <v>5.5</v>
      </c>
      <c r="D1223" s="90" t="s">
        <v>88</v>
      </c>
      <c r="E1223" s="75" t="s">
        <v>81</v>
      </c>
      <c r="F1223" s="91" t="n">
        <f aca="false">SUMIF(Position!$B$3:$B$21,Trades!D1223,Position!$E$3:$E$21)+SUMIF(Position!$K$3:$K$20,Trades!D1223,Position!$N$3:$N$20)</f>
        <v>2.75</v>
      </c>
      <c r="G1223" s="92" t="n">
        <f aca="false">(F1223-C1223)*B1223</f>
        <v>-0</v>
      </c>
      <c r="H1223" s="93" t="str">
        <f aca="false">D1223&amp;E1223</f>
        <v>indianapoliscarlitz</v>
      </c>
      <c r="I1223" s="93" t="n">
        <f aca="false">B1223*C1223</f>
        <v>0</v>
      </c>
      <c r="J1223" s="92" t="n">
        <f aca="false">(30-C1223)*B1223</f>
        <v>0</v>
      </c>
    </row>
    <row r="1224" customFormat="false" ht="12.75" hidden="false" customHeight="false" outlineLevel="0" collapsed="false">
      <c r="A1224" s="88" t="n">
        <v>36544</v>
      </c>
      <c r="B1224" s="75"/>
      <c r="C1224" s="95" t="n">
        <v>17.25</v>
      </c>
      <c r="D1224" s="90" t="s">
        <v>69</v>
      </c>
      <c r="E1224" s="75" t="s">
        <v>81</v>
      </c>
      <c r="F1224" s="91" t="n">
        <f aca="false">SUMIF(Position!$B$3:$B$21,Trades!D1224,Position!$E$3:$E$21)+SUMIF(Position!$K$3:$K$20,Trades!D1224,Position!$N$3:$N$20)</f>
        <v>4.75</v>
      </c>
      <c r="G1224" s="92" t="n">
        <f aca="false">(F1224-C1224)*B1224</f>
        <v>-0</v>
      </c>
      <c r="H1224" s="93" t="str">
        <f aca="false">D1224&amp;E1224</f>
        <v>ramscarlitz</v>
      </c>
      <c r="I1224" s="93" t="n">
        <f aca="false">B1224*C1224</f>
        <v>0</v>
      </c>
      <c r="J1224" s="92" t="n">
        <f aca="false">(30-C1224)*B1224</f>
        <v>0</v>
      </c>
    </row>
    <row r="1225" customFormat="false" ht="12.75" hidden="false" customHeight="false" outlineLevel="0" collapsed="false">
      <c r="A1225" s="88" t="n">
        <v>36544</v>
      </c>
      <c r="B1225" s="75"/>
      <c r="C1225" s="95" t="n">
        <v>17.5</v>
      </c>
      <c r="D1225" s="90" t="s">
        <v>69</v>
      </c>
      <c r="E1225" s="75" t="s">
        <v>81</v>
      </c>
      <c r="F1225" s="91" t="n">
        <f aca="false">SUMIF(Position!$B$3:$B$21,Trades!D1225,Position!$E$3:$E$21)+SUMIF(Position!$K$3:$K$20,Trades!D1225,Position!$N$3:$N$20)</f>
        <v>4.75</v>
      </c>
      <c r="G1225" s="92" t="n">
        <f aca="false">(F1225-C1225)*B1225</f>
        <v>-0</v>
      </c>
      <c r="H1225" s="93" t="str">
        <f aca="false">D1225&amp;E1225</f>
        <v>ramscarlitz</v>
      </c>
      <c r="I1225" s="93" t="n">
        <f aca="false">B1225*C1225</f>
        <v>0</v>
      </c>
      <c r="J1225" s="92" t="n">
        <f aca="false">(30-C1225)*B1225</f>
        <v>0</v>
      </c>
    </row>
    <row r="1226" customFormat="false" ht="12.75" hidden="false" customHeight="false" outlineLevel="0" collapsed="false">
      <c r="A1226" s="88" t="n">
        <v>36545</v>
      </c>
      <c r="B1226" s="75"/>
      <c r="C1226" s="95" t="n">
        <v>3.25</v>
      </c>
      <c r="D1226" s="90" t="s">
        <v>82</v>
      </c>
      <c r="E1226" s="75" t="s">
        <v>138</v>
      </c>
      <c r="F1226" s="91" t="n">
        <f aca="false">SUMIF(Position!$B$3:$B$21,Trades!D1226,Position!$E$3:$E$21)+SUMIF(Position!$K$3:$K$20,Trades!D1226,Position!$N$3:$N$20)</f>
        <v>1.625</v>
      </c>
      <c r="G1226" s="92" t="n">
        <f aca="false">(F1226-C1226)*B1226</f>
        <v>-0</v>
      </c>
      <c r="H1226" s="93" t="str">
        <f aca="false">D1226&amp;E1226</f>
        <v>tennesseedavid</v>
      </c>
      <c r="I1226" s="93" t="n">
        <f aca="false">B1226*C1226</f>
        <v>0</v>
      </c>
      <c r="J1226" s="92" t="n">
        <f aca="false">(30-C1226)*B1226</f>
        <v>0</v>
      </c>
    </row>
    <row r="1227" customFormat="false" ht="12.75" hidden="false" customHeight="false" outlineLevel="0" collapsed="false">
      <c r="A1227" s="88" t="n">
        <v>36546</v>
      </c>
      <c r="B1227" s="75"/>
      <c r="C1227" s="95" t="n">
        <v>7.5</v>
      </c>
      <c r="D1227" s="90" t="s">
        <v>71</v>
      </c>
      <c r="E1227" s="75" t="s">
        <v>137</v>
      </c>
      <c r="F1227" s="91" t="n">
        <f aca="false">SUMIF(Position!$B$3:$B$21,Trades!D1227,Position!$E$3:$E$21)+SUMIF(Position!$K$3:$K$20,Trades!D1227,Position!$N$3:$N$20)</f>
        <v>0.5</v>
      </c>
      <c r="G1227" s="92" t="n">
        <f aca="false">(F1227-C1227)*B1227</f>
        <v>-0</v>
      </c>
      <c r="H1227" s="93" t="str">
        <f aca="false">D1227&amp;E1227</f>
        <v>jacksonvillemiked</v>
      </c>
      <c r="I1227" s="93" t="n">
        <f aca="false">B1227*C1227</f>
        <v>0</v>
      </c>
      <c r="J1227" s="92" t="n">
        <f aca="false">(30-C1227)*B1227</f>
        <v>0</v>
      </c>
    </row>
    <row r="1228" customFormat="false" ht="12.75" hidden="false" customHeight="false" outlineLevel="0" collapsed="false">
      <c r="A1228" s="88" t="n">
        <v>36546</v>
      </c>
      <c r="B1228" s="75"/>
      <c r="C1228" s="95" t="n">
        <v>1.75</v>
      </c>
      <c r="D1228" s="90" t="s">
        <v>75</v>
      </c>
      <c r="E1228" s="75" t="s">
        <v>137</v>
      </c>
      <c r="F1228" s="91" t="n">
        <f aca="false">SUMIF(Position!$B$3:$B$21,Trades!D1228,Position!$E$3:$E$21)+SUMIF(Position!$K$3:$K$20,Trades!D1228,Position!$N$3:$N$20)</f>
        <v>3.25</v>
      </c>
      <c r="G1228" s="92" t="n">
        <f aca="false">(F1228-C1228)*B1228</f>
        <v>0</v>
      </c>
      <c r="H1228" s="93" t="str">
        <f aca="false">D1228&amp;E1228</f>
        <v>bucksmiked</v>
      </c>
      <c r="I1228" s="93" t="n">
        <f aca="false">B1228*C1228</f>
        <v>0</v>
      </c>
      <c r="J1228" s="92" t="n">
        <f aca="false">(30-C1228)*B1228</f>
        <v>0</v>
      </c>
    </row>
    <row r="1229" customFormat="false" ht="12.75" hidden="false" customHeight="false" outlineLevel="0" collapsed="false">
      <c r="A1229" s="88" t="n">
        <v>36548</v>
      </c>
      <c r="B1229" s="75"/>
      <c r="C1229" s="95" t="n">
        <v>2</v>
      </c>
      <c r="D1229" s="90" t="s">
        <v>71</v>
      </c>
      <c r="E1229" s="75" t="s">
        <v>122</v>
      </c>
      <c r="F1229" s="91" t="n">
        <f aca="false">SUMIF(Position!$B$3:$B$21,Trades!D1229,Position!$E$3:$E$21)+SUMIF(Position!$K$3:$K$20,Trades!D1229,Position!$N$3:$N$20)</f>
        <v>0.5</v>
      </c>
      <c r="G1229" s="92" t="n">
        <f aca="false">(F1229-C1229)*B1229</f>
        <v>-0</v>
      </c>
      <c r="H1229" s="93" t="str">
        <f aca="false">D1229&amp;E1229</f>
        <v>jacksonvilledud</v>
      </c>
      <c r="I1229" s="93" t="n">
        <f aca="false">B1229*C1229</f>
        <v>0</v>
      </c>
      <c r="J1229" s="92" t="n">
        <f aca="false">(30-C1229)*B1229</f>
        <v>0</v>
      </c>
    </row>
    <row r="1230" customFormat="false" ht="12.75" hidden="false" customHeight="false" outlineLevel="0" collapsed="false">
      <c r="A1230" s="88" t="n">
        <v>36548</v>
      </c>
      <c r="B1230" s="75"/>
      <c r="C1230" s="95" t="n">
        <v>2</v>
      </c>
      <c r="D1230" s="90" t="s">
        <v>71</v>
      </c>
      <c r="E1230" s="75" t="s">
        <v>122</v>
      </c>
      <c r="F1230" s="91" t="n">
        <f aca="false">SUMIF(Position!$B$3:$B$21,Trades!D1230,Position!$E$3:$E$21)+SUMIF(Position!$K$3:$K$20,Trades!D1230,Position!$N$3:$N$20)</f>
        <v>0.5</v>
      </c>
      <c r="G1230" s="92" t="n">
        <f aca="false">(F1230-C1230)*B1230</f>
        <v>-0</v>
      </c>
      <c r="H1230" s="93" t="str">
        <f aca="false">D1230&amp;E1230</f>
        <v>jacksonvilledud</v>
      </c>
      <c r="I1230" s="93" t="n">
        <f aca="false">B1230*C1230</f>
        <v>0</v>
      </c>
      <c r="J1230" s="92" t="n">
        <f aca="false">(30-C1230)*B1230</f>
        <v>0</v>
      </c>
    </row>
    <row r="1231" customFormat="false" ht="12.75" hidden="false" customHeight="false" outlineLevel="0" collapsed="false">
      <c r="A1231" s="88" t="n">
        <v>36548</v>
      </c>
      <c r="B1231" s="75"/>
      <c r="C1231" s="95" t="n">
        <v>1.75</v>
      </c>
      <c r="D1231" s="90" t="s">
        <v>71</v>
      </c>
      <c r="E1231" s="75" t="s">
        <v>70</v>
      </c>
      <c r="F1231" s="91" t="n">
        <f aca="false">SUMIF(Position!$B$3:$B$21,Trades!D1231,Position!$E$3:$E$21)+SUMIF(Position!$K$3:$K$20,Trades!D1231,Position!$N$3:$N$20)</f>
        <v>0.5</v>
      </c>
      <c r="G1231" s="92" t="n">
        <f aca="false">(F1231-C1231)*B1231</f>
        <v>-0</v>
      </c>
      <c r="H1231" s="93" t="str">
        <f aca="false">D1231&amp;E1231</f>
        <v>jacksonvillejavier</v>
      </c>
      <c r="I1231" s="93" t="n">
        <f aca="false">B1231*C1231</f>
        <v>0</v>
      </c>
      <c r="J1231" s="92" t="n">
        <f aca="false">(30-C1231)*B1231</f>
        <v>0</v>
      </c>
    </row>
    <row r="1232" customFormat="false" ht="12.75" hidden="false" customHeight="false" outlineLevel="0" collapsed="false">
      <c r="A1232" s="88" t="n">
        <v>36548</v>
      </c>
      <c r="B1232" s="75"/>
      <c r="C1232" s="95" t="n">
        <v>20</v>
      </c>
      <c r="D1232" s="90" t="s">
        <v>69</v>
      </c>
      <c r="E1232" s="75" t="s">
        <v>96</v>
      </c>
      <c r="F1232" s="91" t="n">
        <f aca="false">SUMIF(Position!$B$3:$B$21,Trades!D1232,Position!$E$3:$E$21)+SUMIF(Position!$K$3:$K$20,Trades!D1232,Position!$N$3:$N$20)</f>
        <v>4.75</v>
      </c>
      <c r="G1232" s="92" t="n">
        <f aca="false">(F1232-C1232)*B1232</f>
        <v>-0</v>
      </c>
      <c r="H1232" s="93" t="str">
        <f aca="false">D1232&amp;E1232</f>
        <v>ramsjk</v>
      </c>
      <c r="I1232" s="93" t="n">
        <f aca="false">B1232*C1232</f>
        <v>0</v>
      </c>
      <c r="J1232" s="92" t="n">
        <f aca="false">(30-C1232)*B1232</f>
        <v>0</v>
      </c>
    </row>
    <row r="1233" customFormat="false" ht="12.75" hidden="false" customHeight="false" outlineLevel="0" collapsed="false">
      <c r="A1233" s="88" t="n">
        <v>36548</v>
      </c>
      <c r="B1233" s="75"/>
      <c r="C1233" s="95" t="n">
        <v>20</v>
      </c>
      <c r="D1233" s="90" t="s">
        <v>69</v>
      </c>
      <c r="E1233" s="75" t="s">
        <v>81</v>
      </c>
      <c r="F1233" s="91" t="n">
        <f aca="false">SUMIF(Position!$B$3:$B$21,Trades!D1233,Position!$E$3:$E$21)+SUMIF(Position!$K$3:$K$20,Trades!D1233,Position!$N$3:$N$20)</f>
        <v>4.75</v>
      </c>
      <c r="G1233" s="92" t="n">
        <f aca="false">(F1233-C1233)*B1233</f>
        <v>-0</v>
      </c>
      <c r="H1233" s="93" t="str">
        <f aca="false">D1233&amp;E1233</f>
        <v>ramscarlitz</v>
      </c>
      <c r="I1233" s="93" t="n">
        <f aca="false">B1233*C1233</f>
        <v>0</v>
      </c>
      <c r="J1233" s="92" t="n">
        <f aca="false">(30-C1233)*B1233</f>
        <v>0</v>
      </c>
    </row>
    <row r="1234" customFormat="false" ht="12.75" hidden="false" customHeight="false" outlineLevel="0" collapsed="false">
      <c r="A1234" s="88" t="n">
        <v>36548</v>
      </c>
      <c r="B1234" s="75"/>
      <c r="C1234" s="95" t="n">
        <v>0</v>
      </c>
      <c r="D1234" s="90" t="n">
        <v>0</v>
      </c>
      <c r="E1234" s="75" t="n">
        <v>0</v>
      </c>
      <c r="F1234" s="91" t="n">
        <f aca="false">SUMIF(Position!$B$3:$B$21,Trades!D1234,Position!$E$3:$E$21)+SUMIF(Position!$K$3:$K$20,Trades!D1234,Position!$N$3:$N$20)</f>
        <v>0</v>
      </c>
      <c r="G1234" s="92" t="n">
        <f aca="false">(F1234-C1234)*B1234</f>
        <v>0</v>
      </c>
      <c r="H1234" s="93" t="str">
        <f aca="false">D1234&amp;E1234</f>
        <v>00</v>
      </c>
      <c r="I1234" s="93" t="n">
        <f aca="false">B1234*C1234</f>
        <v>0</v>
      </c>
      <c r="J1234" s="92" t="n">
        <f aca="false">(30-C1234)*B1234</f>
        <v>0</v>
      </c>
    </row>
    <row r="1235" customFormat="false" ht="12.75" hidden="false" customHeight="false" outlineLevel="0" collapsed="false">
      <c r="A1235" s="88" t="n">
        <v>36548</v>
      </c>
      <c r="B1235" s="75"/>
      <c r="C1235" s="95" t="n">
        <v>2</v>
      </c>
      <c r="D1235" s="90" t="s">
        <v>75</v>
      </c>
      <c r="E1235" s="75" t="s">
        <v>122</v>
      </c>
      <c r="F1235" s="91" t="n">
        <f aca="false">SUMIF(Position!$B$3:$B$21,Trades!D1235,Position!$E$3:$E$21)+SUMIF(Position!$K$3:$K$20,Trades!D1235,Position!$N$3:$N$20)</f>
        <v>3.25</v>
      </c>
      <c r="G1235" s="92" t="n">
        <f aca="false">(F1235-C1235)*B1235</f>
        <v>0</v>
      </c>
      <c r="H1235" s="93" t="str">
        <f aca="false">D1235&amp;E1235</f>
        <v>bucksdud</v>
      </c>
      <c r="I1235" s="93" t="n">
        <f aca="false">B1235*C1235</f>
        <v>0</v>
      </c>
      <c r="J1235" s="92" t="n">
        <f aca="false">(30-C1235)*B1235</f>
        <v>0</v>
      </c>
    </row>
    <row r="1236" customFormat="false" ht="12.75" hidden="false" customHeight="false" outlineLevel="0" collapsed="false">
      <c r="A1236" s="88" t="n">
        <v>36548</v>
      </c>
      <c r="B1236" s="75"/>
      <c r="C1236" s="95" t="n">
        <v>2</v>
      </c>
      <c r="D1236" s="90" t="s">
        <v>75</v>
      </c>
      <c r="E1236" s="75" t="s">
        <v>122</v>
      </c>
      <c r="F1236" s="91" t="n">
        <f aca="false">SUMIF(Position!$B$3:$B$21,Trades!D1236,Position!$E$3:$E$21)+SUMIF(Position!$K$3:$K$20,Trades!D1236,Position!$N$3:$N$20)</f>
        <v>3.25</v>
      </c>
      <c r="G1236" s="92" t="n">
        <f aca="false">(F1236-C1236)*B1236</f>
        <v>0</v>
      </c>
      <c r="H1236" s="93" t="str">
        <f aca="false">D1236&amp;E1236</f>
        <v>bucksdud</v>
      </c>
      <c r="I1236" s="93" t="n">
        <f aca="false">B1236*C1236</f>
        <v>0</v>
      </c>
      <c r="J1236" s="92" t="n">
        <f aca="false">(30-C1236)*B1236</f>
        <v>0</v>
      </c>
    </row>
    <row r="1237" customFormat="false" ht="12.75" hidden="false" customHeight="false" outlineLevel="0" collapsed="false">
      <c r="A1237" s="88" t="n">
        <v>36548</v>
      </c>
      <c r="B1237" s="75"/>
      <c r="C1237" s="95" t="n">
        <v>18</v>
      </c>
      <c r="D1237" s="90" t="s">
        <v>69</v>
      </c>
      <c r="E1237" s="75" t="s">
        <v>70</v>
      </c>
      <c r="F1237" s="91" t="n">
        <f aca="false">SUMIF(Position!$B$3:$B$21,Trades!D1237,Position!$E$3:$E$21)+SUMIF(Position!$K$3:$K$20,Trades!D1237,Position!$N$3:$N$20)</f>
        <v>4.75</v>
      </c>
      <c r="G1237" s="92" t="n">
        <f aca="false">(F1237-C1237)*B1237</f>
        <v>-0</v>
      </c>
      <c r="H1237" s="93" t="str">
        <f aca="false">D1237&amp;E1237</f>
        <v>ramsjavier</v>
      </c>
      <c r="I1237" s="93" t="n">
        <f aca="false">B1237*C1237</f>
        <v>0</v>
      </c>
      <c r="J1237" s="92" t="n">
        <f aca="false">(30-C1237)*B1237</f>
        <v>0</v>
      </c>
    </row>
    <row r="1238" customFormat="false" ht="12.75" hidden="false" customHeight="false" outlineLevel="0" collapsed="false">
      <c r="A1238" s="88" t="n">
        <v>36548</v>
      </c>
      <c r="B1238" s="75"/>
      <c r="C1238" s="95" t="n">
        <v>3.25</v>
      </c>
      <c r="D1238" s="90" t="s">
        <v>75</v>
      </c>
      <c r="E1238" s="75" t="s">
        <v>122</v>
      </c>
      <c r="F1238" s="91" t="n">
        <f aca="false">SUMIF(Position!$B$3:$B$21,Trades!D1238,Position!$E$3:$E$21)+SUMIF(Position!$K$3:$K$20,Trades!D1238,Position!$N$3:$N$20)</f>
        <v>3.25</v>
      </c>
      <c r="G1238" s="92" t="n">
        <f aca="false">(F1238-C1238)*B1238</f>
        <v>0</v>
      </c>
      <c r="H1238" s="93" t="str">
        <f aca="false">D1238&amp;E1238</f>
        <v>bucksdud</v>
      </c>
      <c r="I1238" s="93" t="n">
        <f aca="false">B1238*C1238</f>
        <v>0</v>
      </c>
      <c r="J1238" s="92" t="n">
        <f aca="false">(30-C1238)*B1238</f>
        <v>0</v>
      </c>
    </row>
    <row r="1239" customFormat="false" ht="12.75" hidden="false" customHeight="false" outlineLevel="0" collapsed="false">
      <c r="A1239" s="88" t="n">
        <v>36548</v>
      </c>
      <c r="B1239" s="75"/>
      <c r="C1239" s="95" t="n">
        <v>5</v>
      </c>
      <c r="D1239" s="90" t="s">
        <v>75</v>
      </c>
      <c r="E1239" s="75" t="s">
        <v>96</v>
      </c>
      <c r="F1239" s="91" t="n">
        <f aca="false">SUMIF(Position!$B$3:$B$21,Trades!D1239,Position!$E$3:$E$21)+SUMIF(Position!$K$3:$K$20,Trades!D1239,Position!$N$3:$N$20)</f>
        <v>3.25</v>
      </c>
      <c r="G1239" s="92" t="n">
        <f aca="false">(F1239-C1239)*B1239</f>
        <v>-0</v>
      </c>
      <c r="H1239" s="93" t="str">
        <f aca="false">D1239&amp;E1239</f>
        <v>bucksjk</v>
      </c>
      <c r="I1239" s="93" t="n">
        <f aca="false">B1239*C1239</f>
        <v>0</v>
      </c>
      <c r="J1239" s="92" t="n">
        <f aca="false">(30-C1239)*B1239</f>
        <v>0</v>
      </c>
    </row>
    <row r="1240" customFormat="false" ht="12.75" hidden="false" customHeight="false" outlineLevel="0" collapsed="false">
      <c r="A1240" s="88" t="n">
        <v>36548</v>
      </c>
      <c r="B1240" s="75"/>
      <c r="C1240" s="95" t="n">
        <v>17</v>
      </c>
      <c r="D1240" s="97" t="s">
        <v>69</v>
      </c>
      <c r="E1240" s="75" t="s">
        <v>129</v>
      </c>
      <c r="F1240" s="91" t="n">
        <f aca="false">SUMIF(Position!$B$3:$B$21,Trades!D1240,Position!$E$3:$E$21)+SUMIF(Position!$K$3:$K$20,Trades!D1240,Position!$N$3:$N$20)</f>
        <v>4.75</v>
      </c>
      <c r="G1240" s="92" t="n">
        <f aca="false">(F1240-C1240)*B1240</f>
        <v>-0</v>
      </c>
      <c r="H1240" s="93" t="str">
        <f aca="false">D1240&amp;E1240</f>
        <v>ramsbp</v>
      </c>
      <c r="I1240" s="93" t="n">
        <f aca="false">B1240*C1240</f>
        <v>0</v>
      </c>
      <c r="J1240" s="92" t="n">
        <f aca="false">(30-C1240)*B1240</f>
        <v>0</v>
      </c>
    </row>
    <row r="1241" customFormat="false" ht="12.75" hidden="false" customHeight="false" outlineLevel="0" collapsed="false">
      <c r="A1241" s="88" t="n">
        <v>36549</v>
      </c>
      <c r="B1241" s="75"/>
      <c r="C1241" s="95" t="n">
        <v>21</v>
      </c>
      <c r="D1241" s="90" t="s">
        <v>69</v>
      </c>
      <c r="E1241" s="75" t="s">
        <v>130</v>
      </c>
      <c r="F1241" s="91" t="n">
        <f aca="false">SUMIF(Position!$B$3:$B$21,Trades!D1241,Position!$E$3:$E$21)+SUMIF(Position!$K$3:$K$20,Trades!D1241,Position!$N$3:$N$20)</f>
        <v>4.75</v>
      </c>
      <c r="G1241" s="92" t="n">
        <f aca="false">(F1241-C1241)*B1241</f>
        <v>-0</v>
      </c>
      <c r="H1241" s="93" t="str">
        <f aca="false">D1241&amp;E1241</f>
        <v>ramssmitty</v>
      </c>
      <c r="I1241" s="93" t="n">
        <f aca="false">B1241*C1241</f>
        <v>0</v>
      </c>
      <c r="J1241" s="92" t="n">
        <f aca="false">(30-C1241)*B1241</f>
        <v>0</v>
      </c>
    </row>
    <row r="1242" customFormat="false" ht="12.75" hidden="false" customHeight="false" outlineLevel="0" collapsed="false">
      <c r="A1242" s="88" t="n">
        <v>36549</v>
      </c>
      <c r="B1242" s="75"/>
      <c r="C1242" s="95" t="n">
        <v>8.85</v>
      </c>
      <c r="D1242" s="90" t="s">
        <v>82</v>
      </c>
      <c r="E1242" s="75" t="s">
        <v>105</v>
      </c>
      <c r="F1242" s="91" t="n">
        <f aca="false">SUMIF(Position!$B$3:$B$21,Trades!D1242,Position!$E$3:$E$21)+SUMIF(Position!$K$3:$K$20,Trades!D1242,Position!$N$3:$N$20)</f>
        <v>1.625</v>
      </c>
      <c r="G1242" s="92" t="n">
        <f aca="false">(F1242-C1242)*B1242</f>
        <v>-0</v>
      </c>
      <c r="H1242" s="93" t="str">
        <f aca="false">D1242&amp;E1242</f>
        <v>tennesseecuocci</v>
      </c>
      <c r="I1242" s="93" t="n">
        <f aca="false">B1242*C1242</f>
        <v>0</v>
      </c>
      <c r="J1242" s="92" t="n">
        <f aca="false">(30-C1242)*B1242</f>
        <v>0</v>
      </c>
    </row>
    <row r="1243" customFormat="false" ht="12.75" hidden="false" customHeight="false" outlineLevel="0" collapsed="false">
      <c r="A1243" s="88" t="n">
        <v>36549</v>
      </c>
      <c r="B1243" s="78"/>
      <c r="C1243" s="95" t="n">
        <v>21</v>
      </c>
      <c r="D1243" s="90" t="s">
        <v>69</v>
      </c>
      <c r="E1243" s="75" t="s">
        <v>122</v>
      </c>
      <c r="F1243" s="91" t="n">
        <f aca="false">SUMIF(Position!$B$3:$B$21,Trades!D1243,Position!$E$3:$E$21)+SUMIF(Position!$K$3:$K$20,Trades!D1243,Position!$N$3:$N$20)</f>
        <v>4.75</v>
      </c>
      <c r="G1243" s="92" t="n">
        <f aca="false">(F1243-C1243)*B1243</f>
        <v>-0</v>
      </c>
      <c r="H1243" s="93" t="str">
        <f aca="false">D1243&amp;E1243</f>
        <v>ramsdud</v>
      </c>
      <c r="I1243" s="93" t="n">
        <f aca="false">B1243*C1243</f>
        <v>0</v>
      </c>
      <c r="J1243" s="92" t="n">
        <f aca="false">(30-C1243)*B1243</f>
        <v>0</v>
      </c>
    </row>
    <row r="1244" customFormat="false" ht="12.75" hidden="false" customHeight="false" outlineLevel="0" collapsed="false">
      <c r="A1244" s="88" t="n">
        <v>36549</v>
      </c>
      <c r="B1244" s="75"/>
      <c r="C1244" s="95" t="n">
        <v>21</v>
      </c>
      <c r="D1244" s="90" t="s">
        <v>69</v>
      </c>
      <c r="E1244" s="75" t="s">
        <v>123</v>
      </c>
      <c r="F1244" s="91" t="n">
        <f aca="false">SUMIF(Position!$B$3:$B$21,Trades!D1244,Position!$E$3:$E$21)+SUMIF(Position!$K$3:$K$20,Trades!D1244,Position!$N$3:$N$20)</f>
        <v>4.75</v>
      </c>
      <c r="G1244" s="92" t="n">
        <f aca="false">(F1244-C1244)*B1244</f>
        <v>-0</v>
      </c>
      <c r="H1244" s="93" t="str">
        <f aca="false">D1244&amp;E1244</f>
        <v>ramsrandy</v>
      </c>
      <c r="I1244" s="93" t="n">
        <f aca="false">B1244*C1244</f>
        <v>0</v>
      </c>
      <c r="J1244" s="92" t="n">
        <f aca="false">(30-C1244)*B1244</f>
        <v>0</v>
      </c>
    </row>
    <row r="1245" customFormat="false" ht="12.75" hidden="false" customHeight="false" outlineLevel="0" collapsed="false">
      <c r="A1245" s="88" t="n">
        <v>36549</v>
      </c>
      <c r="B1245" s="75"/>
      <c r="C1245" s="95" t="n">
        <v>9</v>
      </c>
      <c r="D1245" s="90" t="s">
        <v>82</v>
      </c>
      <c r="E1245" s="75" t="s">
        <v>99</v>
      </c>
      <c r="F1245" s="91" t="n">
        <f aca="false">SUMIF(Position!$B$3:$B$21,Trades!D1245,Position!$E$3:$E$21)+SUMIF(Position!$K$3:$K$20,Trades!D1245,Position!$N$3:$N$20)</f>
        <v>1.625</v>
      </c>
      <c r="G1245" s="92" t="n">
        <f aca="false">(F1245-C1245)*B1245</f>
        <v>-0</v>
      </c>
      <c r="H1245" s="93" t="str">
        <f aca="false">D1245&amp;E1245</f>
        <v>tennesseerafal</v>
      </c>
      <c r="I1245" s="93" t="n">
        <f aca="false">B1245*C1245</f>
        <v>0</v>
      </c>
      <c r="J1245" s="92" t="n">
        <f aca="false">(30-C1245)*B1245</f>
        <v>0</v>
      </c>
    </row>
    <row r="1246" customFormat="false" ht="12.75" hidden="false" customHeight="false" outlineLevel="0" collapsed="false">
      <c r="A1246" s="88" t="n">
        <v>36549</v>
      </c>
      <c r="B1246" s="78"/>
      <c r="C1246" s="95" t="n">
        <v>5.75</v>
      </c>
      <c r="D1246" s="90" t="s">
        <v>71</v>
      </c>
      <c r="E1246" s="75" t="s">
        <v>105</v>
      </c>
      <c r="F1246" s="91" t="n">
        <f aca="false">SUMIF(Position!$B$3:$B$21,Trades!D1246,Position!$E$3:$E$21)+SUMIF(Position!$K$3:$K$20,Trades!D1246,Position!$N$3:$N$20)</f>
        <v>0.5</v>
      </c>
      <c r="G1246" s="92" t="n">
        <f aca="false">(F1246-C1246)*B1246</f>
        <v>-0</v>
      </c>
      <c r="H1246" s="93" t="str">
        <f aca="false">D1246&amp;E1246</f>
        <v>jacksonvillecuocci</v>
      </c>
      <c r="I1246" s="93" t="n">
        <f aca="false">B1246*C1246</f>
        <v>0</v>
      </c>
      <c r="J1246" s="92" t="n">
        <f aca="false">(30-C1246)*B1246</f>
        <v>0</v>
      </c>
    </row>
    <row r="1247" customFormat="false" ht="12.75" hidden="false" customHeight="false" outlineLevel="0" collapsed="false">
      <c r="A1247" s="88" t="n">
        <v>36549</v>
      </c>
      <c r="B1247" s="78"/>
      <c r="C1247" s="95" t="n">
        <v>12</v>
      </c>
      <c r="D1247" s="90" t="s">
        <v>71</v>
      </c>
      <c r="E1247" s="75" t="s">
        <v>135</v>
      </c>
      <c r="F1247" s="91" t="n">
        <f aca="false">SUMIF(Position!$B$3:$B$21,Trades!D1247,Position!$E$3:$E$21)+SUMIF(Position!$K$3:$K$20,Trades!D1247,Position!$N$3:$N$20)</f>
        <v>0.5</v>
      </c>
      <c r="G1247" s="92" t="n">
        <f aca="false">(F1247-C1247)*B1247</f>
        <v>-0</v>
      </c>
      <c r="H1247" s="93" t="str">
        <f aca="false">D1247&amp;E1247</f>
        <v>jacksonvillebcd</v>
      </c>
      <c r="I1247" s="93" t="n">
        <f aca="false">B1247*C1247</f>
        <v>0</v>
      </c>
      <c r="J1247" s="92" t="n">
        <f aca="false">(30-C1247)*B1247</f>
        <v>0</v>
      </c>
    </row>
    <row r="1248" customFormat="false" ht="12.75" hidden="false" customHeight="false" outlineLevel="0" collapsed="false">
      <c r="A1248" s="88" t="n">
        <v>36549</v>
      </c>
      <c r="B1248" s="75"/>
      <c r="C1248" s="95" t="n">
        <v>9.25</v>
      </c>
      <c r="D1248" s="90" t="s">
        <v>82</v>
      </c>
      <c r="E1248" s="75" t="s">
        <v>142</v>
      </c>
      <c r="F1248" s="91" t="n">
        <f aca="false">SUMIF(Position!$B$3:$B$21,Trades!D1248,Position!$E$3:$E$21)+SUMIF(Position!$K$3:$K$20,Trades!D1248,Position!$N$3:$N$20)</f>
        <v>1.625</v>
      </c>
      <c r="G1248" s="92" t="n">
        <f aca="false">(F1248-C1248)*B1248</f>
        <v>-0</v>
      </c>
      <c r="H1248" s="93" t="str">
        <f aca="false">D1248&amp;E1248</f>
        <v>tennesseestant</v>
      </c>
      <c r="I1248" s="93" t="n">
        <f aca="false">B1248*C1248</f>
        <v>0</v>
      </c>
      <c r="J1248" s="92" t="n">
        <f aca="false">(30-C1248)*B1248</f>
        <v>0</v>
      </c>
    </row>
    <row r="1249" customFormat="false" ht="12.75" hidden="false" customHeight="false" outlineLevel="0" collapsed="false">
      <c r="A1249" s="88" t="n">
        <v>36549</v>
      </c>
      <c r="B1249" s="75"/>
      <c r="C1249" s="95" t="n">
        <v>9</v>
      </c>
      <c r="D1249" s="90" t="s">
        <v>82</v>
      </c>
      <c r="E1249" s="75" t="s">
        <v>142</v>
      </c>
      <c r="F1249" s="91" t="n">
        <f aca="false">SUMIF(Position!$B$3:$B$21,Trades!D1249,Position!$E$3:$E$21)+SUMIF(Position!$K$3:$K$20,Trades!D1249,Position!$N$3:$N$20)</f>
        <v>1.625</v>
      </c>
      <c r="G1249" s="92" t="n">
        <f aca="false">(F1249-C1249)*B1249</f>
        <v>-0</v>
      </c>
      <c r="H1249" s="93" t="str">
        <f aca="false">D1249&amp;E1249</f>
        <v>tennesseestant</v>
      </c>
      <c r="I1249" s="93" t="n">
        <f aca="false">B1249*C1249</f>
        <v>0</v>
      </c>
      <c r="J1249" s="92" t="n">
        <f aca="false">(30-C1249)*B1249</f>
        <v>0</v>
      </c>
    </row>
    <row r="1250" customFormat="false" ht="12.75" hidden="false" customHeight="false" outlineLevel="0" collapsed="false">
      <c r="A1250" s="88" t="n">
        <v>36549</v>
      </c>
      <c r="B1250" s="75"/>
      <c r="C1250" s="95" t="n">
        <v>9.25</v>
      </c>
      <c r="D1250" s="90" t="s">
        <v>82</v>
      </c>
      <c r="E1250" s="75" t="s">
        <v>124</v>
      </c>
      <c r="F1250" s="91" t="n">
        <f aca="false">SUMIF(Position!$B$3:$B$21,Trades!D1250,Position!$E$3:$E$21)+SUMIF(Position!$K$3:$K$20,Trades!D1250,Position!$N$3:$N$20)</f>
        <v>1.625</v>
      </c>
      <c r="G1250" s="92" t="n">
        <f aca="false">(F1250-C1250)*B1250</f>
        <v>-0</v>
      </c>
      <c r="H1250" s="93" t="str">
        <f aca="false">D1250&amp;E1250</f>
        <v>tennesseepb</v>
      </c>
      <c r="I1250" s="93" t="n">
        <f aca="false">B1250*C1250</f>
        <v>0</v>
      </c>
      <c r="J1250" s="92" t="n">
        <f aca="false">(30-C1250)*B1250</f>
        <v>0</v>
      </c>
    </row>
    <row r="1251" customFormat="false" ht="12.75" hidden="false" customHeight="false" outlineLevel="0" collapsed="false">
      <c r="A1251" s="88" t="n">
        <v>36549</v>
      </c>
      <c r="B1251" s="75"/>
      <c r="C1251" s="95" t="n">
        <v>0</v>
      </c>
      <c r="D1251" s="90" t="s">
        <v>82</v>
      </c>
      <c r="E1251" s="75" t="s">
        <v>70</v>
      </c>
      <c r="F1251" s="91" t="n">
        <f aca="false">SUMIF(Position!$B$3:$B$21,Trades!D1251,Position!$E$3:$E$21)+SUMIF(Position!$K$3:$K$20,Trades!D1251,Position!$N$3:$N$20)</f>
        <v>1.625</v>
      </c>
      <c r="G1251" s="92" t="n">
        <f aca="false">(F1251-C1251)*B1251</f>
        <v>0</v>
      </c>
      <c r="H1251" s="93" t="str">
        <f aca="false">D1251&amp;E1251</f>
        <v>tennesseejavier</v>
      </c>
      <c r="I1251" s="93" t="n">
        <f aca="false">B1251*C1251</f>
        <v>0</v>
      </c>
      <c r="J1251" s="92" t="n">
        <f aca="false">(30-C1251)*B1251</f>
        <v>0</v>
      </c>
    </row>
    <row r="1252" customFormat="false" ht="12.75" hidden="false" customHeight="false" outlineLevel="0" collapsed="false">
      <c r="A1252" s="88" t="n">
        <v>36549</v>
      </c>
      <c r="B1252" s="75"/>
      <c r="C1252" s="95" t="n">
        <v>0</v>
      </c>
      <c r="D1252" s="90" t="s">
        <v>82</v>
      </c>
      <c r="E1252" s="75" t="s">
        <v>97</v>
      </c>
      <c r="F1252" s="91" t="n">
        <f aca="false">SUMIF(Position!$B$3:$B$21,Trades!D1252,Position!$E$3:$E$21)+SUMIF(Position!$K$3:$K$20,Trades!D1252,Position!$N$3:$N$20)</f>
        <v>1.625</v>
      </c>
      <c r="G1252" s="92" t="n">
        <f aca="false">(F1252-C1252)*B1252</f>
        <v>0</v>
      </c>
      <c r="H1252" s="93" t="str">
        <f aca="false">D1252&amp;E1252</f>
        <v>tennesseebuss</v>
      </c>
      <c r="I1252" s="93" t="n">
        <f aca="false">B1252*C1252</f>
        <v>0</v>
      </c>
      <c r="J1252" s="92" t="n">
        <f aca="false">(30-C1252)*B1252</f>
        <v>0</v>
      </c>
    </row>
    <row r="1253" customFormat="false" ht="12.75" hidden="false" customHeight="false" outlineLevel="0" collapsed="false">
      <c r="A1253" s="88" t="n">
        <v>36549</v>
      </c>
      <c r="B1253" s="75"/>
      <c r="C1253" s="95" t="n">
        <v>0</v>
      </c>
      <c r="D1253" s="90" t="s">
        <v>82</v>
      </c>
      <c r="E1253" s="75" t="s">
        <v>126</v>
      </c>
      <c r="F1253" s="91" t="n">
        <f aca="false">SUMIF(Position!$B$3:$B$21,Trades!D1253,Position!$E$3:$E$21)+SUMIF(Position!$K$3:$K$20,Trades!D1253,Position!$N$3:$N$20)</f>
        <v>1.625</v>
      </c>
      <c r="G1253" s="92" t="n">
        <f aca="false">(F1253-C1253)*B1253</f>
        <v>0</v>
      </c>
      <c r="H1253" s="93" t="str">
        <f aca="false">D1253&amp;E1253</f>
        <v>tennesseeshawn</v>
      </c>
      <c r="I1253" s="93" t="n">
        <f aca="false">B1253*C1253</f>
        <v>0</v>
      </c>
      <c r="J1253" s="92" t="n">
        <f aca="false">(30-C1253)*B1253</f>
        <v>0</v>
      </c>
    </row>
    <row r="1254" customFormat="false" ht="12.75" hidden="false" customHeight="false" outlineLevel="0" collapsed="false">
      <c r="A1254" s="88" t="n">
        <v>36549</v>
      </c>
      <c r="B1254" s="75"/>
      <c r="C1254" s="95" t="n">
        <v>0</v>
      </c>
      <c r="D1254" s="90" t="s">
        <v>82</v>
      </c>
      <c r="E1254" s="75" t="s">
        <v>97</v>
      </c>
      <c r="F1254" s="91" t="n">
        <f aca="false">SUMIF(Position!$B$3:$B$21,Trades!D1254,Position!$E$3:$E$21)+SUMIF(Position!$K$3:$K$20,Trades!D1254,Position!$N$3:$N$20)</f>
        <v>1.625</v>
      </c>
      <c r="G1254" s="92" t="n">
        <f aca="false">(F1254-C1254)*B1254</f>
        <v>0</v>
      </c>
      <c r="H1254" s="93" t="str">
        <f aca="false">D1254&amp;E1254</f>
        <v>tennesseebuss</v>
      </c>
      <c r="I1254" s="93" t="n">
        <f aca="false">B1254*C1254</f>
        <v>0</v>
      </c>
      <c r="J1254" s="92" t="n">
        <f aca="false">(30-C1254)*B1254</f>
        <v>0</v>
      </c>
    </row>
    <row r="1255" customFormat="false" ht="12.75" hidden="false" customHeight="false" outlineLevel="0" collapsed="false">
      <c r="A1255" s="88" t="n">
        <v>36549</v>
      </c>
      <c r="B1255" s="78"/>
      <c r="C1255" s="95" t="n">
        <v>1</v>
      </c>
      <c r="D1255" s="97" t="s">
        <v>108</v>
      </c>
      <c r="E1255" s="75" t="s">
        <v>129</v>
      </c>
      <c r="F1255" s="91" t="n">
        <f aca="false">SUMIF(Position!$B$3:$B$21,Trades!D1255,Position!$E$3:$E$21)+SUMIF(Position!$K$3:$K$20,Trades!D1255,Position!$N$3:$N$20)</f>
        <v>0</v>
      </c>
      <c r="G1255" s="92" t="n">
        <f aca="false">(F1255-C1255)*B1255</f>
        <v>-0</v>
      </c>
      <c r="H1255" s="93" t="str">
        <f aca="false">D1255&amp;E1255</f>
        <v>dallasbp</v>
      </c>
      <c r="I1255" s="93" t="n">
        <f aca="false">B1255*C1255</f>
        <v>0</v>
      </c>
      <c r="J1255" s="92" t="n">
        <f aca="false">(30-C1255)*B1255</f>
        <v>0</v>
      </c>
    </row>
    <row r="1256" customFormat="false" ht="12.75" hidden="false" customHeight="false" outlineLevel="0" collapsed="false">
      <c r="A1256" s="88" t="n">
        <v>36549</v>
      </c>
      <c r="B1256" s="78"/>
      <c r="C1256" s="95" t="n">
        <v>3.15</v>
      </c>
      <c r="D1256" s="90" t="s">
        <v>108</v>
      </c>
      <c r="E1256" s="75" t="s">
        <v>129</v>
      </c>
      <c r="F1256" s="91" t="n">
        <f aca="false">SUMIF(Position!$B$3:$B$21,Trades!D1256,Position!$E$3:$E$21)+SUMIF(Position!$K$3:$K$20,Trades!D1256,Position!$N$3:$N$20)</f>
        <v>0</v>
      </c>
      <c r="G1256" s="92" t="n">
        <f aca="false">(F1256-C1256)*B1256</f>
        <v>-0</v>
      </c>
      <c r="H1256" s="93" t="str">
        <f aca="false">D1256&amp;E1256</f>
        <v>dallasbp</v>
      </c>
      <c r="I1256" s="93" t="n">
        <f aca="false">B1256*C1256</f>
        <v>0</v>
      </c>
      <c r="J1256" s="92" t="n">
        <f aca="false">(30-C1256)*B1256</f>
        <v>0</v>
      </c>
    </row>
    <row r="1257" customFormat="false" ht="12.75" hidden="false" customHeight="false" outlineLevel="0" collapsed="false">
      <c r="A1257" s="88" t="n">
        <v>36549</v>
      </c>
      <c r="B1257" s="75"/>
      <c r="C1257" s="95" t="n">
        <v>0</v>
      </c>
      <c r="D1257" s="90" t="s">
        <v>82</v>
      </c>
      <c r="E1257" s="75" t="s">
        <v>129</v>
      </c>
      <c r="F1257" s="91" t="n">
        <f aca="false">SUMIF(Position!$B$3:$B$21,Trades!D1257,Position!$E$3:$E$21)+SUMIF(Position!$K$3:$K$20,Trades!D1257,Position!$N$3:$N$20)</f>
        <v>1.625</v>
      </c>
      <c r="G1257" s="92" t="n">
        <f aca="false">(F1257-C1257)*B1257</f>
        <v>0</v>
      </c>
      <c r="H1257" s="93" t="str">
        <f aca="false">D1257&amp;E1257</f>
        <v>tennesseebp</v>
      </c>
      <c r="I1257" s="93" t="n">
        <f aca="false">B1257*C1257</f>
        <v>0</v>
      </c>
      <c r="J1257" s="92" t="n">
        <f aca="false">(30-C1257)*B1257</f>
        <v>0</v>
      </c>
    </row>
    <row r="1258" customFormat="false" ht="12.75" hidden="false" customHeight="false" outlineLevel="0" collapsed="false">
      <c r="A1258" s="88" t="n">
        <v>36549</v>
      </c>
      <c r="B1258" s="75"/>
      <c r="C1258" s="95" t="n">
        <v>0</v>
      </c>
      <c r="D1258" s="90" t="s">
        <v>82</v>
      </c>
      <c r="E1258" s="75" t="s">
        <v>122</v>
      </c>
      <c r="F1258" s="91" t="n">
        <f aca="false">SUMIF(Position!$B$3:$B$21,Trades!D1258,Position!$E$3:$E$21)+SUMIF(Position!$K$3:$K$20,Trades!D1258,Position!$N$3:$N$20)</f>
        <v>1.625</v>
      </c>
      <c r="G1258" s="92" t="n">
        <f aca="false">(F1258-C1258)*B1258</f>
        <v>0</v>
      </c>
      <c r="H1258" s="93" t="str">
        <f aca="false">D1258&amp;E1258</f>
        <v>tennesseedud</v>
      </c>
      <c r="I1258" s="93" t="n">
        <f aca="false">B1258*C1258</f>
        <v>0</v>
      </c>
      <c r="J1258" s="92" t="n">
        <f aca="false">(30-C1258)*B1258</f>
        <v>0</v>
      </c>
    </row>
    <row r="1259" customFormat="false" ht="12.75" hidden="false" customHeight="false" outlineLevel="0" collapsed="false">
      <c r="A1259" s="88" t="n">
        <v>36550</v>
      </c>
      <c r="B1259" s="78"/>
      <c r="C1259" s="95" t="n">
        <v>1</v>
      </c>
      <c r="D1259" s="90" t="s">
        <v>108</v>
      </c>
      <c r="E1259" s="75" t="s">
        <v>70</v>
      </c>
      <c r="F1259" s="91" t="n">
        <f aca="false">SUMIF(Position!$B$3:$B$21,Trades!D1259,Position!$E$3:$E$21)+SUMIF(Position!$K$3:$K$20,Trades!D1259,Position!$N$3:$N$20)</f>
        <v>0</v>
      </c>
      <c r="G1259" s="92" t="n">
        <f aca="false">(F1259-C1259)*B1259</f>
        <v>-0</v>
      </c>
      <c r="H1259" s="93" t="str">
        <f aca="false">D1259&amp;E1259</f>
        <v>dallasjavier</v>
      </c>
      <c r="I1259" s="93" t="n">
        <f aca="false">B1259*C1259</f>
        <v>0</v>
      </c>
      <c r="J1259" s="92" t="n">
        <f aca="false">(30-C1259)*B1259</f>
        <v>0</v>
      </c>
    </row>
    <row r="1260" customFormat="false" ht="12.75" hidden="false" customHeight="false" outlineLevel="0" collapsed="false">
      <c r="A1260" s="88" t="n">
        <v>36550</v>
      </c>
      <c r="B1260" s="75"/>
      <c r="C1260" s="95" t="n">
        <v>1.25</v>
      </c>
      <c r="D1260" s="90" t="s">
        <v>80</v>
      </c>
      <c r="E1260" s="75" t="s">
        <v>70</v>
      </c>
      <c r="F1260" s="91" t="n">
        <f aca="false">SUMIF(Position!$B$3:$B$21,Trades!D1260,Position!$E$3:$E$21)+SUMIF(Position!$K$3:$K$20,Trades!D1260,Position!$N$3:$N$20)</f>
        <v>0.7</v>
      </c>
      <c r="G1260" s="92" t="n">
        <f aca="false">(F1260-C1260)*B1260</f>
        <v>-0</v>
      </c>
      <c r="H1260" s="93" t="str">
        <f aca="false">D1260&amp;E1260</f>
        <v>minnesotajavier</v>
      </c>
      <c r="I1260" s="93" t="n">
        <f aca="false">B1260*C1260</f>
        <v>0</v>
      </c>
      <c r="J1260" s="92" t="n">
        <f aca="false">(30-C1260)*B1260</f>
        <v>0</v>
      </c>
    </row>
    <row r="1261" customFormat="false" ht="12.75" hidden="false" customHeight="false" outlineLevel="0" collapsed="false">
      <c r="A1261" s="88" t="n">
        <v>36550</v>
      </c>
      <c r="B1261" s="75"/>
      <c r="C1261" s="95" t="n">
        <v>0</v>
      </c>
      <c r="D1261" s="90" t="s">
        <v>69</v>
      </c>
      <c r="E1261" s="75" t="s">
        <v>70</v>
      </c>
      <c r="F1261" s="91" t="n">
        <f aca="false">SUMIF(Position!$B$3:$B$21,Trades!D1261,Position!$E$3:$E$21)+SUMIF(Position!$K$3:$K$20,Trades!D1261,Position!$N$3:$N$20)</f>
        <v>4.75</v>
      </c>
      <c r="G1261" s="92" t="n">
        <f aca="false">(F1261-C1261)*B1261</f>
        <v>0</v>
      </c>
      <c r="H1261" s="93" t="str">
        <f aca="false">D1261&amp;E1261</f>
        <v>ramsjavier</v>
      </c>
      <c r="I1261" s="93" t="n">
        <f aca="false">B1261*C1261</f>
        <v>0</v>
      </c>
      <c r="J1261" s="92" t="n">
        <f aca="false">(30-C1261)*B1261</f>
        <v>0</v>
      </c>
    </row>
    <row r="1262" customFormat="false" ht="12.75" hidden="false" customHeight="false" outlineLevel="0" collapsed="false">
      <c r="A1262" s="88" t="n">
        <v>36550</v>
      </c>
      <c r="B1262" s="75"/>
      <c r="C1262" s="95" t="n">
        <v>0</v>
      </c>
      <c r="D1262" s="90" t="s">
        <v>69</v>
      </c>
      <c r="E1262" s="75" t="s">
        <v>96</v>
      </c>
      <c r="F1262" s="91" t="n">
        <f aca="false">SUMIF(Position!$B$3:$B$21,Trades!D1262,Position!$E$3:$E$21)+SUMIF(Position!$K$3:$K$20,Trades!D1262,Position!$N$3:$N$20)</f>
        <v>4.75</v>
      </c>
      <c r="G1262" s="92" t="n">
        <f aca="false">(F1262-C1262)*B1262</f>
        <v>0</v>
      </c>
      <c r="H1262" s="93" t="str">
        <f aca="false">D1262&amp;E1262</f>
        <v>ramsjk</v>
      </c>
      <c r="I1262" s="93" t="n">
        <f aca="false">B1262*C1262</f>
        <v>0</v>
      </c>
      <c r="J1262" s="92" t="n">
        <f aca="false">(30-C1262)*B1262</f>
        <v>0</v>
      </c>
    </row>
    <row r="1263" customFormat="false" ht="12.75" hidden="false" customHeight="false" outlineLevel="0" collapsed="false">
      <c r="A1263" s="88" t="n">
        <v>36550</v>
      </c>
      <c r="B1263" s="75"/>
      <c r="C1263" s="95" t="n">
        <v>9</v>
      </c>
      <c r="D1263" s="90" t="s">
        <v>82</v>
      </c>
      <c r="E1263" s="75" t="s">
        <v>135</v>
      </c>
      <c r="F1263" s="91" t="n">
        <f aca="false">SUMIF(Position!$B$3:$B$21,Trades!D1263,Position!$E$3:$E$21)+SUMIF(Position!$K$3:$K$20,Trades!D1263,Position!$N$3:$N$20)</f>
        <v>1.625</v>
      </c>
      <c r="G1263" s="92" t="n">
        <f aca="false">(F1263-C1263)*B1263</f>
        <v>-0</v>
      </c>
      <c r="H1263" s="93" t="str">
        <f aca="false">D1263&amp;E1263</f>
        <v>tennesseebcd</v>
      </c>
      <c r="I1263" s="93" t="n">
        <f aca="false">B1263*C1263</f>
        <v>0</v>
      </c>
      <c r="J1263" s="92" t="n">
        <f aca="false">(30-C1263)*B1263</f>
        <v>0</v>
      </c>
    </row>
    <row r="1264" customFormat="false" ht="12.75" hidden="false" customHeight="false" outlineLevel="0" collapsed="false">
      <c r="A1264" s="88" t="n">
        <v>36551</v>
      </c>
      <c r="B1264" s="75"/>
      <c r="C1264" s="95" t="n">
        <v>0</v>
      </c>
      <c r="D1264" s="90" t="s">
        <v>69</v>
      </c>
      <c r="E1264" s="75" t="s">
        <v>97</v>
      </c>
      <c r="F1264" s="91" t="n">
        <f aca="false">SUMIF(Position!$B$3:$B$21,Trades!D1264,Position!$E$3:$E$21)+SUMIF(Position!$K$3:$K$20,Trades!D1264,Position!$N$3:$N$20)</f>
        <v>4.75</v>
      </c>
      <c r="G1264" s="92" t="n">
        <f aca="false">(F1264-C1264)*B1264</f>
        <v>0</v>
      </c>
      <c r="H1264" s="93" t="str">
        <f aca="false">D1264&amp;E1264</f>
        <v>ramsbuss</v>
      </c>
      <c r="I1264" s="93" t="n">
        <f aca="false">B1264*C1264</f>
        <v>0</v>
      </c>
      <c r="J1264" s="92" t="n">
        <f aca="false">(30-C1264)*B1264</f>
        <v>0</v>
      </c>
    </row>
    <row r="1265" customFormat="false" ht="12.75" hidden="false" customHeight="false" outlineLevel="0" collapsed="false">
      <c r="A1265" s="88" t="n">
        <v>36551</v>
      </c>
      <c r="B1265" s="75"/>
      <c r="C1265" s="95" t="n">
        <v>0</v>
      </c>
      <c r="D1265" s="90" t="s">
        <v>69</v>
      </c>
      <c r="E1265" s="75" t="s">
        <v>96</v>
      </c>
      <c r="F1265" s="91" t="n">
        <f aca="false">SUMIF(Position!$B$3:$B$21,Trades!D1265,Position!$E$3:$E$21)+SUMIF(Position!$K$3:$K$20,Trades!D1265,Position!$N$3:$N$20)</f>
        <v>4.75</v>
      </c>
      <c r="G1265" s="92" t="n">
        <f aca="false">(F1265-C1265)*B1265</f>
        <v>0</v>
      </c>
      <c r="H1265" s="93" t="str">
        <f aca="false">D1265&amp;E1265</f>
        <v>ramsjk</v>
      </c>
      <c r="I1265" s="93" t="n">
        <f aca="false">B1265*C1265</f>
        <v>0</v>
      </c>
      <c r="J1265" s="92" t="n">
        <f aca="false">(30-C1265)*B1265</f>
        <v>0</v>
      </c>
    </row>
    <row r="1266" customFormat="false" ht="12.75" hidden="false" customHeight="false" outlineLevel="0" collapsed="false">
      <c r="A1266" s="88" t="n">
        <v>36552</v>
      </c>
      <c r="B1266" s="75"/>
      <c r="C1266" s="95" t="n">
        <v>10</v>
      </c>
      <c r="D1266" s="90" t="s">
        <v>82</v>
      </c>
      <c r="E1266" s="75" t="s">
        <v>137</v>
      </c>
      <c r="F1266" s="91" t="n">
        <f aca="false">SUMIF(Position!$B$3:$B$21,Trades!D1266,Position!$E$3:$E$21)+SUMIF(Position!$K$3:$K$20,Trades!D1266,Position!$N$3:$N$20)</f>
        <v>1.625</v>
      </c>
      <c r="G1266" s="92" t="n">
        <f aca="false">(F1266-C1266)*B1266</f>
        <v>-0</v>
      </c>
      <c r="H1266" s="93" t="str">
        <f aca="false">D1266&amp;E1266</f>
        <v>tennesseemiked</v>
      </c>
      <c r="I1266" s="93" t="n">
        <f aca="false">B1266*C1266</f>
        <v>0</v>
      </c>
      <c r="J1266" s="92" t="n">
        <f aca="false">(30-C1266)*B1266</f>
        <v>0</v>
      </c>
    </row>
    <row r="1267" customFormat="false" ht="12.75" hidden="false" customHeight="false" outlineLevel="0" collapsed="false">
      <c r="A1267" s="88" t="n">
        <v>36552</v>
      </c>
      <c r="B1267" s="75"/>
      <c r="C1267" s="95" t="n">
        <v>21</v>
      </c>
      <c r="D1267" s="90" t="s">
        <v>69</v>
      </c>
      <c r="E1267" s="75" t="s">
        <v>143</v>
      </c>
      <c r="F1267" s="91" t="n">
        <f aca="false">SUMIF(Position!$B$3:$B$21,Trades!D1267,Position!$E$3:$E$21)+SUMIF(Position!$K$3:$K$20,Trades!D1267,Position!$N$3:$N$20)</f>
        <v>4.75</v>
      </c>
      <c r="G1267" s="92" t="n">
        <f aca="false">(F1267-C1267)*B1267</f>
        <v>-0</v>
      </c>
      <c r="H1267" s="93" t="str">
        <f aca="false">D1267&amp;E1267</f>
        <v>ramsrich</v>
      </c>
      <c r="I1267" s="93" t="n">
        <f aca="false">B1267*C1267</f>
        <v>0</v>
      </c>
      <c r="J1267" s="92" t="n">
        <f aca="false">(30-C1267)*B1267</f>
        <v>0</v>
      </c>
    </row>
    <row r="1268" customFormat="false" ht="12.75" hidden="false" customHeight="false" outlineLevel="0" collapsed="false">
      <c r="A1268" s="88" t="n">
        <v>36552</v>
      </c>
      <c r="B1268" s="75"/>
      <c r="C1268" s="95" t="n">
        <v>21</v>
      </c>
      <c r="D1268" s="90" t="s">
        <v>69</v>
      </c>
      <c r="E1268" s="75" t="s">
        <v>105</v>
      </c>
      <c r="F1268" s="91" t="n">
        <f aca="false">SUMIF(Position!$B$3:$B$21,Trades!D1268,Position!$E$3:$E$21)+SUMIF(Position!$K$3:$K$20,Trades!D1268,Position!$N$3:$N$20)</f>
        <v>4.75</v>
      </c>
      <c r="G1268" s="92" t="n">
        <f aca="false">(F1268-C1268)*B1268</f>
        <v>-0</v>
      </c>
      <c r="H1268" s="93" t="str">
        <f aca="false">D1268&amp;E1268</f>
        <v>ramscuocci</v>
      </c>
      <c r="I1268" s="93" t="n">
        <f aca="false">B1268*C1268</f>
        <v>0</v>
      </c>
      <c r="J1268" s="92" t="n">
        <f aca="false">(30-C1268)*B1268</f>
        <v>0</v>
      </c>
    </row>
    <row r="1269" customFormat="false" ht="12.75" hidden="false" customHeight="false" outlineLevel="0" collapsed="false">
      <c r="A1269" s="88" t="n">
        <v>36552</v>
      </c>
      <c r="B1269" s="75"/>
      <c r="C1269" s="95" t="n">
        <v>8.75</v>
      </c>
      <c r="D1269" s="90" t="s">
        <v>82</v>
      </c>
      <c r="E1269" s="75" t="s">
        <v>97</v>
      </c>
      <c r="F1269" s="91" t="n">
        <f aca="false">SUMIF(Position!$B$3:$B$21,Trades!D1269,Position!$E$3:$E$21)+SUMIF(Position!$K$3:$K$20,Trades!D1269,Position!$N$3:$N$20)</f>
        <v>1.625</v>
      </c>
      <c r="G1269" s="92" t="n">
        <f aca="false">(F1269-C1269)*B1269</f>
        <v>-0</v>
      </c>
      <c r="H1269" s="93" t="str">
        <f aca="false">D1269&amp;E1269</f>
        <v>tennesseebuss</v>
      </c>
      <c r="I1269" s="93" t="n">
        <f aca="false">B1269*C1269</f>
        <v>0</v>
      </c>
      <c r="J1269" s="92" t="n">
        <f aca="false">(30-C1269)*B1269</f>
        <v>0</v>
      </c>
    </row>
    <row r="1270" customFormat="false" ht="12.75" hidden="false" customHeight="false" outlineLevel="0" collapsed="false">
      <c r="A1270" s="88" t="n">
        <v>36553</v>
      </c>
      <c r="B1270" s="75"/>
      <c r="C1270" s="95" t="n">
        <v>20.5</v>
      </c>
      <c r="D1270" s="90" t="s">
        <v>69</v>
      </c>
      <c r="E1270" s="75" t="s">
        <v>85</v>
      </c>
      <c r="F1270" s="91" t="n">
        <f aca="false">SUMIF(Position!$B$3:$B$21,Trades!D1270,Position!$E$3:$E$21)+SUMIF(Position!$K$3:$K$20,Trades!D1270,Position!$N$3:$N$20)</f>
        <v>4.75</v>
      </c>
      <c r="G1270" s="92" t="n">
        <f aca="false">(F1270-C1270)*B1270</f>
        <v>-0</v>
      </c>
      <c r="H1270" s="93" t="str">
        <f aca="false">D1270&amp;E1270</f>
        <v>ramskammer</v>
      </c>
      <c r="I1270" s="93" t="n">
        <f aca="false">B1270*C1270</f>
        <v>0</v>
      </c>
      <c r="J1270" s="92" t="n">
        <f aca="false">(30-C1270)*B1270</f>
        <v>0</v>
      </c>
    </row>
    <row r="1271" customFormat="false" ht="12.75" hidden="false" customHeight="false" outlineLevel="0" collapsed="false">
      <c r="A1271" s="88" t="n">
        <v>36553</v>
      </c>
      <c r="B1271" s="75"/>
      <c r="C1271" s="95" t="n">
        <v>8.5</v>
      </c>
      <c r="D1271" s="90" t="s">
        <v>82</v>
      </c>
      <c r="E1271" s="75" t="s">
        <v>85</v>
      </c>
      <c r="F1271" s="91" t="n">
        <f aca="false">SUMIF(Position!$B$3:$B$21,Trades!D1271,Position!$E$3:$E$21)+SUMIF(Position!$K$3:$K$20,Trades!D1271,Position!$N$3:$N$20)</f>
        <v>1.625</v>
      </c>
      <c r="G1271" s="92" t="n">
        <f aca="false">(F1271-C1271)*B1271</f>
        <v>-0</v>
      </c>
      <c r="H1271" s="93" t="str">
        <f aca="false">D1271&amp;E1271</f>
        <v>tennesseekammer</v>
      </c>
      <c r="I1271" s="93" t="n">
        <f aca="false">B1271*C1271</f>
        <v>0</v>
      </c>
      <c r="J1271" s="92" t="n">
        <f aca="false">(30-C1271)*B1271</f>
        <v>0</v>
      </c>
    </row>
    <row r="1272" customFormat="false" ht="12.75" hidden="false" customHeight="false" outlineLevel="0" collapsed="false">
      <c r="A1272" s="88" t="n">
        <v>36553</v>
      </c>
      <c r="B1272" s="75"/>
      <c r="C1272" s="95" t="n">
        <v>9.25</v>
      </c>
      <c r="D1272" s="90" t="s">
        <v>82</v>
      </c>
      <c r="E1272" s="75" t="s">
        <v>102</v>
      </c>
      <c r="F1272" s="91" t="n">
        <f aca="false">SUMIF(Position!$B$3:$B$21,Trades!D1272,Position!$E$3:$E$21)+SUMIF(Position!$K$3:$K$20,Trades!D1272,Position!$N$3:$N$20)</f>
        <v>1.625</v>
      </c>
      <c r="G1272" s="92" t="n">
        <f aca="false">(F1272-C1272)*B1272</f>
        <v>-0</v>
      </c>
      <c r="H1272" s="93" t="str">
        <f aca="false">D1272&amp;E1272</f>
        <v>tennesseefeely</v>
      </c>
      <c r="I1272" s="93" t="n">
        <f aca="false">B1272*C1272</f>
        <v>0</v>
      </c>
      <c r="J1272" s="92" t="n">
        <f aca="false">(30-C1272)*B1272</f>
        <v>0</v>
      </c>
    </row>
    <row r="1273" customFormat="false" ht="12.75" hidden="false" customHeight="false" outlineLevel="0" collapsed="false">
      <c r="A1273" s="88" t="n">
        <v>36553</v>
      </c>
      <c r="B1273" s="75"/>
      <c r="C1273" s="95" t="n">
        <v>9</v>
      </c>
      <c r="D1273" s="90" t="s">
        <v>82</v>
      </c>
      <c r="E1273" s="75" t="s">
        <v>136</v>
      </c>
      <c r="F1273" s="91" t="n">
        <f aca="false">SUMIF(Position!$B$3:$B$21,Trades!D1273,Position!$E$3:$E$21)+SUMIF(Position!$K$3:$K$20,Trades!D1273,Position!$N$3:$N$20)</f>
        <v>1.625</v>
      </c>
      <c r="G1273" s="92" t="n">
        <f aca="false">(F1273-C1273)*B1273</f>
        <v>-0</v>
      </c>
      <c r="H1273" s="93" t="str">
        <f aca="false">D1273&amp;E1273</f>
        <v>tennesseemckay</v>
      </c>
      <c r="I1273" s="93" t="n">
        <f aca="false">B1273*C1273</f>
        <v>0</v>
      </c>
      <c r="J1273" s="92" t="n">
        <f aca="false">(30-C1273)*B1273</f>
        <v>0</v>
      </c>
    </row>
    <row r="1274" customFormat="false" ht="12.75" hidden="false" customHeight="false" outlineLevel="0" collapsed="false">
      <c r="A1274" s="88" t="n">
        <v>36553</v>
      </c>
      <c r="B1274" s="98"/>
      <c r="C1274" s="99" t="n">
        <v>0.05</v>
      </c>
      <c r="D1274" s="98" t="s">
        <v>144</v>
      </c>
      <c r="E1274" s="98" t="s">
        <v>144</v>
      </c>
      <c r="F1274" s="100" t="n">
        <f aca="false">SUMIF(Position!$B$3:$B$21,Trades!D1274,Position!$E$3:$E$21)+SUMIF(Position!$K$3:$K$20,Trades!D1274,Position!$N$3:$N$20)</f>
        <v>0</v>
      </c>
      <c r="G1274" s="101" t="n">
        <f aca="false">(F1274-C1274)*B1274</f>
        <v>-0</v>
      </c>
      <c r="H1274" s="102" t="str">
        <f aca="false">D1274&amp;E1274</f>
        <v>nonenone</v>
      </c>
      <c r="I1274" s="102" t="n">
        <f aca="false">B1274*C1274</f>
        <v>0</v>
      </c>
      <c r="J1274" s="101" t="n">
        <f aca="false">(30-C1274)*B1274</f>
        <v>0</v>
      </c>
      <c r="K1274" s="103"/>
      <c r="L1274" s="103"/>
    </row>
    <row r="1275" customFormat="false" ht="12.75" hidden="false" customHeight="false" outlineLevel="0" collapsed="false">
      <c r="A1275" s="88" t="n">
        <v>36557</v>
      </c>
      <c r="B1275" s="75"/>
      <c r="C1275" s="95" t="n">
        <v>0</v>
      </c>
      <c r="D1275" s="90" t="s">
        <v>69</v>
      </c>
      <c r="E1275" s="75" t="s">
        <v>105</v>
      </c>
      <c r="F1275" s="91" t="n">
        <f aca="false">SUMIF(Position!$B$3:$B$21,Trades!D1275,Position!$E$3:$E$21)+SUMIF(Position!$K$3:$K$20,Trades!D1275,Position!$N$3:$N$20)</f>
        <v>4.75</v>
      </c>
      <c r="G1275" s="92" t="n">
        <f aca="false">(F1275-C1275)*B1275</f>
        <v>0</v>
      </c>
      <c r="H1275" s="93" t="str">
        <f aca="false">D1275&amp;E1275</f>
        <v>ramscuocci</v>
      </c>
      <c r="I1275" s="93" t="n">
        <f aca="false">B1275*C1275</f>
        <v>0</v>
      </c>
      <c r="J1275" s="92" t="n">
        <f aca="false">(30-C1275)*B1275</f>
        <v>0</v>
      </c>
    </row>
    <row r="1276" customFormat="false" ht="12.75" hidden="false" customHeight="false" outlineLevel="0" collapsed="false">
      <c r="A1276" s="88" t="n">
        <v>36557</v>
      </c>
      <c r="B1276" s="75"/>
      <c r="C1276" s="95" t="n">
        <v>0</v>
      </c>
      <c r="D1276" s="90" t="s">
        <v>69</v>
      </c>
      <c r="E1276" s="75" t="s">
        <v>126</v>
      </c>
      <c r="F1276" s="91" t="n">
        <f aca="false">SUMIF(Position!$B$3:$B$21,Trades!D1276,Position!$E$3:$E$21)+SUMIF(Position!$K$3:$K$20,Trades!D1276,Position!$N$3:$N$20)</f>
        <v>4.75</v>
      </c>
      <c r="G1276" s="92" t="n">
        <f aca="false">(F1276-C1276)*B1276</f>
        <v>0</v>
      </c>
      <c r="H1276" s="93" t="str">
        <f aca="false">D1276&amp;E1276</f>
        <v>ramsshawn</v>
      </c>
      <c r="I1276" s="93" t="n">
        <f aca="false">B1276*C1276</f>
        <v>0</v>
      </c>
      <c r="J1276" s="92" t="n">
        <f aca="false">(30-C1276)*B1276</f>
        <v>0</v>
      </c>
    </row>
    <row r="1277" customFormat="false" ht="12.75" hidden="false" customHeight="false" outlineLevel="0" collapsed="false">
      <c r="A1277" s="88" t="n">
        <v>36557</v>
      </c>
      <c r="B1277" s="75"/>
      <c r="C1277" s="95" t="n">
        <v>0.5</v>
      </c>
      <c r="D1277" s="90" t="s">
        <v>77</v>
      </c>
      <c r="E1277" s="75" t="s">
        <v>127</v>
      </c>
      <c r="F1277" s="91" t="n">
        <f aca="false">SUMIF(Position!$B$3:$B$21,Trades!D1277,Position!$E$3:$E$21)+SUMIF(Position!$K$3:$K$20,Trades!D1277,Position!$N$3:$N$20)</f>
        <v>0</v>
      </c>
      <c r="G1277" s="92" t="n">
        <f aca="false">(F1277-C1277)*B1277</f>
        <v>-0</v>
      </c>
      <c r="H1277" s="93" t="str">
        <f aca="false">D1277&amp;E1277</f>
        <v>seattleblane</v>
      </c>
      <c r="I1277" s="93" t="n">
        <f aca="false">B1277*C1277</f>
        <v>0</v>
      </c>
      <c r="J1277" s="92" t="n">
        <f aca="false">(30-C1277)*B1277</f>
        <v>0</v>
      </c>
    </row>
    <row r="1278" customFormat="false" ht="12.75" hidden="false" customHeight="false" outlineLevel="0" collapsed="false">
      <c r="A1278" s="88" t="n">
        <v>36557</v>
      </c>
      <c r="B1278" s="75"/>
      <c r="C1278" s="95" t="n">
        <v>0</v>
      </c>
      <c r="D1278" s="90" t="s">
        <v>69</v>
      </c>
      <c r="E1278" s="75" t="s">
        <v>124</v>
      </c>
      <c r="F1278" s="91" t="n">
        <f aca="false">SUMIF(Position!$B$3:$B$21,Trades!D1278,Position!$E$3:$E$21)+SUMIF(Position!$K$3:$K$20,Trades!D1278,Position!$N$3:$N$20)</f>
        <v>4.75</v>
      </c>
      <c r="G1278" s="92" t="n">
        <f aca="false">(F1278-C1278)*B1278</f>
        <v>0</v>
      </c>
      <c r="H1278" s="93" t="str">
        <f aca="false">D1278&amp;E1278</f>
        <v>ramspb</v>
      </c>
      <c r="I1278" s="93" t="n">
        <f aca="false">B1278*C1278</f>
        <v>0</v>
      </c>
      <c r="J1278" s="92" t="n">
        <f aca="false">(30-C1278)*B1278</f>
        <v>0</v>
      </c>
    </row>
    <row r="1279" customFormat="false" ht="12.75" hidden="false" customHeight="false" outlineLevel="0" collapsed="false">
      <c r="A1279" s="88" t="n">
        <v>36557</v>
      </c>
      <c r="B1279" s="75"/>
      <c r="C1279" s="95" t="n">
        <v>0</v>
      </c>
      <c r="D1279" s="90" t="s">
        <v>69</v>
      </c>
      <c r="E1279" s="75" t="s">
        <v>126</v>
      </c>
      <c r="F1279" s="91" t="n">
        <f aca="false">SUMIF(Position!$B$3:$B$21,Trades!D1279,Position!$E$3:$E$21)+SUMIF(Position!$K$3:$K$20,Trades!D1279,Position!$N$3:$N$20)</f>
        <v>4.75</v>
      </c>
      <c r="G1279" s="92" t="n">
        <f aca="false">(F1279-C1279)*B1279</f>
        <v>0</v>
      </c>
      <c r="H1279" s="93" t="str">
        <f aca="false">D1279&amp;E1279</f>
        <v>ramsshawn</v>
      </c>
      <c r="I1279" s="93" t="n">
        <f aca="false">B1279*C1279</f>
        <v>0</v>
      </c>
      <c r="J1279" s="92" t="n">
        <f aca="false">(30-C1279)*B1279</f>
        <v>0</v>
      </c>
    </row>
    <row r="1280" customFormat="false" ht="12.75" hidden="false" customHeight="false" outlineLevel="0" collapsed="false">
      <c r="A1280" s="88" t="n">
        <v>36557</v>
      </c>
      <c r="B1280" s="75"/>
      <c r="C1280" s="95" t="n">
        <v>0</v>
      </c>
      <c r="D1280" s="90" t="s">
        <v>69</v>
      </c>
      <c r="E1280" s="75" t="s">
        <v>145</v>
      </c>
      <c r="F1280" s="91" t="n">
        <f aca="false">SUMIF(Position!$B$3:$B$21,Trades!D1280,Position!$E$3:$E$21)+SUMIF(Position!$K$3:$K$20,Trades!D1280,Position!$N$3:$N$20)</f>
        <v>4.75</v>
      </c>
      <c r="G1280" s="92" t="n">
        <f aca="false">(F1280-C1280)*B1280</f>
        <v>0</v>
      </c>
      <c r="H1280" s="93" t="str">
        <f aca="false">D1280&amp;E1280</f>
        <v>ramskyle</v>
      </c>
      <c r="I1280" s="93" t="n">
        <f aca="false">B1280*C1280</f>
        <v>0</v>
      </c>
      <c r="J1280" s="92" t="n">
        <f aca="false">(30-C1280)*B1280</f>
        <v>0</v>
      </c>
    </row>
    <row r="1281" customFormat="false" ht="12.75" hidden="false" customHeight="false" outlineLevel="0" collapsed="false">
      <c r="A1281" s="88" t="n">
        <v>36557</v>
      </c>
      <c r="B1281" s="75"/>
      <c r="C1281" s="95" t="n">
        <v>0</v>
      </c>
      <c r="D1281" s="90" t="s">
        <v>69</v>
      </c>
      <c r="E1281" s="75" t="s">
        <v>105</v>
      </c>
      <c r="F1281" s="91" t="n">
        <f aca="false">SUMIF(Position!$B$3:$B$21,Trades!D1281,Position!$E$3:$E$21)+SUMIF(Position!$K$3:$K$20,Trades!D1281,Position!$N$3:$N$20)</f>
        <v>4.75</v>
      </c>
      <c r="G1281" s="92" t="n">
        <f aca="false">(F1281-C1281)*B1281</f>
        <v>0</v>
      </c>
      <c r="H1281" s="93" t="str">
        <f aca="false">D1281&amp;E1281</f>
        <v>ramscuocci</v>
      </c>
      <c r="I1281" s="93" t="n">
        <f aca="false">B1281*C1281</f>
        <v>0</v>
      </c>
      <c r="J1281" s="92" t="n">
        <f aca="false">(30-C1281)*B1281</f>
        <v>0</v>
      </c>
    </row>
    <row r="1282" customFormat="false" ht="12.75" hidden="false" customHeight="false" outlineLevel="0" collapsed="false">
      <c r="A1282" s="88" t="n">
        <v>36557</v>
      </c>
      <c r="B1282" s="75"/>
      <c r="C1282" s="95" t="n">
        <v>0</v>
      </c>
      <c r="D1282" s="90" t="s">
        <v>69</v>
      </c>
      <c r="E1282" s="75" t="s">
        <v>105</v>
      </c>
      <c r="F1282" s="91" t="n">
        <f aca="false">SUMIF(Position!$B$3:$B$21,Trades!D1282,Position!$E$3:$E$21)+SUMIF(Position!$K$3:$K$20,Trades!D1282,Position!$N$3:$N$20)</f>
        <v>4.75</v>
      </c>
      <c r="G1282" s="92" t="n">
        <f aca="false">(F1282-C1282)*B1282</f>
        <v>0</v>
      </c>
      <c r="H1282" s="93" t="str">
        <f aca="false">D1282&amp;E1282</f>
        <v>ramscuocci</v>
      </c>
      <c r="I1282" s="93" t="n">
        <f aca="false">B1282*C1282</f>
        <v>0</v>
      </c>
      <c r="J1282" s="92" t="n">
        <f aca="false">(30-C1282)*B1282</f>
        <v>0</v>
      </c>
    </row>
    <row r="1283" customFormat="false" ht="12.75" hidden="false" customHeight="false" outlineLevel="0" collapsed="false">
      <c r="A1283" s="88" t="n">
        <v>36557</v>
      </c>
      <c r="B1283" s="75"/>
      <c r="C1283" s="95" t="n">
        <v>0</v>
      </c>
      <c r="D1283" s="90" t="s">
        <v>69</v>
      </c>
      <c r="E1283" s="75" t="s">
        <v>99</v>
      </c>
      <c r="F1283" s="91" t="n">
        <f aca="false">SUMIF(Position!$B$3:$B$21,Trades!D1283,Position!$E$3:$E$21)+SUMIF(Position!$K$3:$K$20,Trades!D1283,Position!$N$3:$N$20)</f>
        <v>4.75</v>
      </c>
      <c r="G1283" s="92" t="n">
        <f aca="false">(F1283-C1283)*B1283</f>
        <v>0</v>
      </c>
      <c r="H1283" s="93" t="str">
        <f aca="false">D1283&amp;E1283</f>
        <v>ramsrafal</v>
      </c>
      <c r="I1283" s="93" t="n">
        <f aca="false">B1283*C1283</f>
        <v>0</v>
      </c>
      <c r="J1283" s="92" t="n">
        <f aca="false">(30-C1283)*B1283</f>
        <v>0</v>
      </c>
    </row>
    <row r="1284" customFormat="false" ht="12.75" hidden="false" customHeight="false" outlineLevel="0" collapsed="false">
      <c r="A1284" s="88" t="n">
        <v>36557</v>
      </c>
      <c r="B1284" s="75"/>
      <c r="C1284" s="95" t="n">
        <v>0</v>
      </c>
      <c r="D1284" s="90" t="s">
        <v>69</v>
      </c>
      <c r="E1284" s="75" t="s">
        <v>89</v>
      </c>
      <c r="F1284" s="91" t="n">
        <f aca="false">SUMIF(Position!$B$3:$B$21,Trades!D1284,Position!$E$3:$E$21)+SUMIF(Position!$K$3:$K$20,Trades!D1284,Position!$N$3:$N$20)</f>
        <v>4.75</v>
      </c>
      <c r="G1284" s="92" t="n">
        <f aca="false">(F1284-C1284)*B1284</f>
        <v>0</v>
      </c>
      <c r="H1284" s="93" t="str">
        <f aca="false">D1284&amp;E1284</f>
        <v>ramsarnold</v>
      </c>
      <c r="I1284" s="93" t="n">
        <f aca="false">B1284*C1284</f>
        <v>0</v>
      </c>
      <c r="J1284" s="92" t="n">
        <f aca="false">(30-C1284)*B1284</f>
        <v>0</v>
      </c>
    </row>
    <row r="1285" customFormat="false" ht="12.75" hidden="false" customHeight="false" outlineLevel="0" collapsed="false">
      <c r="A1285" s="88" t="n">
        <v>36557</v>
      </c>
      <c r="B1285" s="75"/>
      <c r="C1285" s="95" t="n">
        <v>0</v>
      </c>
      <c r="D1285" s="90" t="s">
        <v>69</v>
      </c>
      <c r="E1285" s="75" t="s">
        <v>105</v>
      </c>
      <c r="F1285" s="91" t="n">
        <f aca="false">SUMIF(Position!$B$3:$B$21,Trades!D1285,Position!$E$3:$E$21)+SUMIF(Position!$K$3:$K$20,Trades!D1285,Position!$N$3:$N$20)</f>
        <v>4.75</v>
      </c>
      <c r="G1285" s="92" t="n">
        <f aca="false">(F1285-C1285)*B1285</f>
        <v>0</v>
      </c>
      <c r="H1285" s="93" t="str">
        <f aca="false">D1285&amp;E1285</f>
        <v>ramscuocci</v>
      </c>
      <c r="I1285" s="93" t="n">
        <f aca="false">B1285*C1285</f>
        <v>0</v>
      </c>
      <c r="J1285" s="92" t="n">
        <f aca="false">(30-C1285)*B1285</f>
        <v>0</v>
      </c>
    </row>
    <row r="1286" customFormat="false" ht="12.75" hidden="false" customHeight="false" outlineLevel="0" collapsed="false">
      <c r="A1286" s="88" t="n">
        <v>36557</v>
      </c>
      <c r="B1286" s="75"/>
      <c r="C1286" s="95" t="n">
        <v>0</v>
      </c>
      <c r="D1286" s="90" t="s">
        <v>69</v>
      </c>
      <c r="E1286" s="75" t="s">
        <v>66</v>
      </c>
      <c r="F1286" s="91" t="n">
        <f aca="false">SUMIF(Position!$B$3:$B$21,Trades!D1286,Position!$E$3:$E$21)+SUMIF(Position!$K$3:$K$20,Trades!D1286,Position!$N$3:$N$20)</f>
        <v>4.75</v>
      </c>
      <c r="G1286" s="92" t="n">
        <f aca="false">(F1286-C1286)*B1286</f>
        <v>0</v>
      </c>
      <c r="H1286" s="93" t="str">
        <f aca="false">D1286&amp;E1286</f>
        <v>ramsmaggi</v>
      </c>
      <c r="I1286" s="93" t="n">
        <f aca="false">B1286*C1286</f>
        <v>0</v>
      </c>
      <c r="J1286" s="92" t="n">
        <f aca="false">(30-C1286)*B1286</f>
        <v>0</v>
      </c>
    </row>
    <row r="1287" customFormat="false" ht="12.75" hidden="false" customHeight="false" outlineLevel="0" collapsed="false">
      <c r="A1287" s="88" t="n">
        <v>36557</v>
      </c>
      <c r="B1287" s="75"/>
      <c r="C1287" s="95" t="n">
        <v>0</v>
      </c>
      <c r="D1287" s="90" t="s">
        <v>69</v>
      </c>
      <c r="E1287" s="75" t="s">
        <v>141</v>
      </c>
      <c r="F1287" s="91" t="n">
        <f aca="false">SUMIF(Position!$B$3:$B$21,Trades!D1287,Position!$E$3:$E$21)+SUMIF(Position!$K$3:$K$20,Trades!D1287,Position!$N$3:$N$20)</f>
        <v>4.75</v>
      </c>
      <c r="G1287" s="92" t="n">
        <f aca="false">(F1287-C1287)*B1287</f>
        <v>0</v>
      </c>
      <c r="H1287" s="93" t="str">
        <f aca="false">D1287&amp;E1287</f>
        <v>ramsmulvy</v>
      </c>
      <c r="I1287" s="93" t="n">
        <f aca="false">B1287*C1287</f>
        <v>0</v>
      </c>
      <c r="J1287" s="92" t="n">
        <f aca="false">(30-C1287)*B1287</f>
        <v>0</v>
      </c>
    </row>
    <row r="1288" customFormat="false" ht="12.75" hidden="false" customHeight="false" outlineLevel="0" collapsed="false">
      <c r="A1288" s="88" t="n">
        <v>36557</v>
      </c>
      <c r="B1288" s="75"/>
      <c r="C1288" s="95" t="n">
        <v>0</v>
      </c>
      <c r="D1288" s="90" t="s">
        <v>69</v>
      </c>
      <c r="E1288" s="75" t="s">
        <v>105</v>
      </c>
      <c r="F1288" s="91" t="n">
        <f aca="false">SUMIF(Position!$B$3:$B$21,Trades!D1288,Position!$E$3:$E$21)+SUMIF(Position!$K$3:$K$20,Trades!D1288,Position!$N$3:$N$20)</f>
        <v>4.75</v>
      </c>
      <c r="G1288" s="92" t="n">
        <f aca="false">(F1288-C1288)*B1288</f>
        <v>0</v>
      </c>
      <c r="H1288" s="93" t="str">
        <f aca="false">D1288&amp;E1288</f>
        <v>ramscuocci</v>
      </c>
      <c r="I1288" s="93" t="n">
        <f aca="false">B1288*C1288</f>
        <v>0</v>
      </c>
      <c r="J1288" s="92" t="n">
        <f aca="false">(30-C1288)*B1288</f>
        <v>0</v>
      </c>
    </row>
    <row r="1289" customFormat="false" ht="12.75" hidden="false" customHeight="false" outlineLevel="0" collapsed="false">
      <c r="A1289" s="88" t="n">
        <v>36557</v>
      </c>
      <c r="B1289" s="75"/>
      <c r="C1289" s="95" t="n">
        <v>0</v>
      </c>
      <c r="D1289" s="90" t="s">
        <v>69</v>
      </c>
      <c r="E1289" s="75" t="s">
        <v>105</v>
      </c>
      <c r="F1289" s="91" t="n">
        <f aca="false">SUMIF(Position!$B$3:$B$21,Trades!D1289,Position!$E$3:$E$21)+SUMIF(Position!$K$3:$K$20,Trades!D1289,Position!$N$3:$N$20)</f>
        <v>4.75</v>
      </c>
      <c r="G1289" s="92" t="n">
        <f aca="false">(F1289-C1289)*B1289</f>
        <v>0</v>
      </c>
      <c r="H1289" s="93" t="str">
        <f aca="false">D1289&amp;E1289</f>
        <v>ramscuocci</v>
      </c>
      <c r="I1289" s="93" t="n">
        <f aca="false">B1289*C1289</f>
        <v>0</v>
      </c>
      <c r="J1289" s="92" t="n">
        <f aca="false">(30-C1289)*B1289</f>
        <v>0</v>
      </c>
    </row>
    <row r="1290" customFormat="false" ht="12.75" hidden="false" customHeight="false" outlineLevel="0" collapsed="false">
      <c r="A1290" s="88" t="n">
        <v>36557</v>
      </c>
      <c r="B1290" s="75"/>
      <c r="C1290" s="95" t="n">
        <v>0</v>
      </c>
      <c r="D1290" s="90" t="s">
        <v>69</v>
      </c>
      <c r="E1290" s="75" t="s">
        <v>85</v>
      </c>
      <c r="F1290" s="91" t="n">
        <f aca="false">SUMIF(Position!$B$3:$B$21,Trades!D1290,Position!$E$3:$E$21)+SUMIF(Position!$K$3:$K$20,Trades!D1290,Position!$N$3:$N$20)</f>
        <v>4.75</v>
      </c>
      <c r="G1290" s="92" t="n">
        <f aca="false">(F1290-C1290)*B1290</f>
        <v>0</v>
      </c>
      <c r="H1290" s="93" t="str">
        <f aca="false">D1290&amp;E1290</f>
        <v>ramskammer</v>
      </c>
      <c r="I1290" s="93" t="n">
        <f aca="false">B1290*C1290</f>
        <v>0</v>
      </c>
      <c r="J1290" s="92" t="n">
        <f aca="false">(30-C1290)*B1290</f>
        <v>0</v>
      </c>
    </row>
    <row r="1291" customFormat="false" ht="12.75" hidden="false" customHeight="false" outlineLevel="0" collapsed="false">
      <c r="A1291" s="88" t="n">
        <v>36557</v>
      </c>
      <c r="B1291" s="75"/>
      <c r="C1291" s="95" t="n">
        <v>0</v>
      </c>
      <c r="D1291" s="90" t="s">
        <v>69</v>
      </c>
      <c r="E1291" s="75" t="s">
        <v>126</v>
      </c>
      <c r="F1291" s="91" t="n">
        <f aca="false">SUMIF(Position!$B$3:$B$21,Trades!D1291,Position!$E$3:$E$21)+SUMIF(Position!$K$3:$K$20,Trades!D1291,Position!$N$3:$N$20)</f>
        <v>4.75</v>
      </c>
      <c r="G1291" s="92" t="n">
        <f aca="false">(F1291-C1291)*B1291</f>
        <v>0</v>
      </c>
      <c r="H1291" s="93" t="str">
        <f aca="false">D1291&amp;E1291</f>
        <v>ramsshawn</v>
      </c>
      <c r="I1291" s="93" t="n">
        <f aca="false">B1291*C1291</f>
        <v>0</v>
      </c>
      <c r="J1291" s="92" t="n">
        <f aca="false">(30-C1291)*B1291</f>
        <v>0</v>
      </c>
    </row>
    <row r="1292" customFormat="false" ht="12.75" hidden="false" customHeight="false" outlineLevel="0" collapsed="false">
      <c r="A1292" s="88" t="n">
        <v>36557</v>
      </c>
      <c r="B1292" s="75"/>
      <c r="C1292" s="95" t="n">
        <v>0</v>
      </c>
      <c r="D1292" s="90" t="s">
        <v>69</v>
      </c>
      <c r="E1292" s="75" t="s">
        <v>124</v>
      </c>
      <c r="F1292" s="91" t="n">
        <f aca="false">SUMIF(Position!$B$3:$B$21,Trades!D1292,Position!$E$3:$E$21)+SUMIF(Position!$K$3:$K$20,Trades!D1292,Position!$N$3:$N$20)</f>
        <v>4.75</v>
      </c>
      <c r="G1292" s="92" t="n">
        <f aca="false">(F1292-C1292)*B1292</f>
        <v>0</v>
      </c>
      <c r="H1292" s="93" t="str">
        <f aca="false">D1292&amp;E1292</f>
        <v>ramspb</v>
      </c>
      <c r="I1292" s="93" t="n">
        <f aca="false">B1292*C1292</f>
        <v>0</v>
      </c>
      <c r="J1292" s="92" t="n">
        <f aca="false">(30-C1292)*B1292</f>
        <v>0</v>
      </c>
    </row>
    <row r="1293" customFormat="false" ht="12.75" hidden="false" customHeight="false" outlineLevel="0" collapsed="false">
      <c r="A1293" s="88" t="n">
        <v>36557</v>
      </c>
      <c r="B1293" s="75"/>
      <c r="C1293" s="95" t="n">
        <v>0</v>
      </c>
      <c r="D1293" s="90" t="s">
        <v>69</v>
      </c>
      <c r="E1293" s="75" t="s">
        <v>139</v>
      </c>
      <c r="F1293" s="91" t="n">
        <f aca="false">SUMIF(Position!$B$3:$B$21,Trades!D1293,Position!$E$3:$E$21)+SUMIF(Position!$K$3:$K$20,Trades!D1293,Position!$N$3:$N$20)</f>
        <v>4.75</v>
      </c>
      <c r="G1293" s="92" t="n">
        <f aca="false">(F1293-C1293)*B1293</f>
        <v>0</v>
      </c>
      <c r="H1293" s="93" t="str">
        <f aca="false">D1293&amp;E1293</f>
        <v>ramscoady</v>
      </c>
      <c r="I1293" s="93" t="n">
        <f aca="false">B1293*C1293</f>
        <v>0</v>
      </c>
      <c r="J1293" s="92" t="n">
        <f aca="false">(30-C1293)*B1293</f>
        <v>0</v>
      </c>
    </row>
    <row r="1294" customFormat="false" ht="12.75" hidden="false" customHeight="false" outlineLevel="0" collapsed="false">
      <c r="A1294" s="88" t="n">
        <v>36557</v>
      </c>
      <c r="B1294" s="75"/>
      <c r="C1294" s="95" t="n">
        <v>0</v>
      </c>
      <c r="D1294" s="90" t="s">
        <v>69</v>
      </c>
      <c r="E1294" s="75" t="s">
        <v>96</v>
      </c>
      <c r="F1294" s="91" t="n">
        <f aca="false">SUMIF(Position!$B$3:$B$21,Trades!D1294,Position!$E$3:$E$21)+SUMIF(Position!$K$3:$K$20,Trades!D1294,Position!$N$3:$N$20)</f>
        <v>4.75</v>
      </c>
      <c r="G1294" s="92" t="n">
        <f aca="false">(F1294-C1294)*B1294</f>
        <v>0</v>
      </c>
      <c r="H1294" s="93" t="str">
        <f aca="false">D1294&amp;E1294</f>
        <v>ramsjk</v>
      </c>
      <c r="I1294" s="93" t="n">
        <f aca="false">B1294*C1294</f>
        <v>0</v>
      </c>
      <c r="J1294" s="92" t="n">
        <f aca="false">(30-C1294)*B1294</f>
        <v>0</v>
      </c>
    </row>
    <row r="1295" customFormat="false" ht="12.75" hidden="false" customHeight="false" outlineLevel="0" collapsed="false">
      <c r="A1295" s="88" t="n">
        <v>36557</v>
      </c>
      <c r="B1295" s="75"/>
      <c r="C1295" s="95" t="n">
        <v>0</v>
      </c>
      <c r="D1295" s="90" t="s">
        <v>69</v>
      </c>
      <c r="E1295" s="75" t="s">
        <v>96</v>
      </c>
      <c r="F1295" s="91" t="n">
        <f aca="false">SUMIF(Position!$B$3:$B$21,Trades!D1295,Position!$E$3:$E$21)+SUMIF(Position!$K$3:$K$20,Trades!D1295,Position!$N$3:$N$20)</f>
        <v>4.75</v>
      </c>
      <c r="G1295" s="92" t="n">
        <f aca="false">(F1295-C1295)*B1295</f>
        <v>0</v>
      </c>
      <c r="H1295" s="93" t="str">
        <f aca="false">D1295&amp;E1295</f>
        <v>ramsjk</v>
      </c>
      <c r="I1295" s="93" t="n">
        <f aca="false">B1295*C1295</f>
        <v>0</v>
      </c>
      <c r="J1295" s="92" t="n">
        <f aca="false">(30-C1295)*B1295</f>
        <v>0</v>
      </c>
    </row>
    <row r="1296" customFormat="false" ht="12.75" hidden="false" customHeight="false" outlineLevel="0" collapsed="false">
      <c r="A1296" s="88" t="n">
        <v>36557</v>
      </c>
      <c r="B1296" s="75"/>
      <c r="C1296" s="95" t="n">
        <v>1</v>
      </c>
      <c r="D1296" s="90" t="s">
        <v>108</v>
      </c>
      <c r="E1296" s="75" t="s">
        <v>140</v>
      </c>
      <c r="F1296" s="91" t="n">
        <f aca="false">SUMIF(Position!$B$3:$B$21,Trades!D1296,Position!$E$3:$E$21)+SUMIF(Position!$K$3:$K$20,Trades!D1296,Position!$N$3:$N$20)</f>
        <v>0</v>
      </c>
      <c r="G1296" s="92" t="n">
        <f aca="false">(F1296-C1296)*B1296</f>
        <v>-0</v>
      </c>
      <c r="H1296" s="93" t="str">
        <f aca="false">D1296&amp;E1296</f>
        <v>dallasdeveny</v>
      </c>
      <c r="I1296" s="93" t="n">
        <f aca="false">B1296*C1296</f>
        <v>0</v>
      </c>
      <c r="J1296" s="92" t="n">
        <f aca="false">(30-C1296)*B1296</f>
        <v>0</v>
      </c>
    </row>
    <row r="1297" customFormat="false" ht="12.75" hidden="false" customHeight="false" outlineLevel="0" collapsed="false">
      <c r="A1297" s="88" t="n">
        <v>36557</v>
      </c>
      <c r="B1297" s="75"/>
      <c r="C1297" s="95" t="n">
        <v>0</v>
      </c>
      <c r="D1297" s="90" t="s">
        <v>69</v>
      </c>
      <c r="E1297" s="75" t="s">
        <v>140</v>
      </c>
      <c r="F1297" s="91" t="n">
        <f aca="false">SUMIF(Position!$B$3:$B$21,Trades!D1297,Position!$E$3:$E$21)+SUMIF(Position!$K$3:$K$20,Trades!D1297,Position!$N$3:$N$20)</f>
        <v>4.75</v>
      </c>
      <c r="G1297" s="92" t="n">
        <f aca="false">(F1297-C1297)*B1297</f>
        <v>0</v>
      </c>
      <c r="H1297" s="93" t="str">
        <f aca="false">D1297&amp;E1297</f>
        <v>ramsdeveny</v>
      </c>
      <c r="I1297" s="93" t="n">
        <f aca="false">B1297*C1297</f>
        <v>0</v>
      </c>
      <c r="J1297" s="92" t="n">
        <f aca="false">(30-C1297)*B1297</f>
        <v>0</v>
      </c>
    </row>
    <row r="1298" customFormat="false" ht="12.75" hidden="false" customHeight="false" outlineLevel="0" collapsed="false">
      <c r="A1298" s="88" t="n">
        <v>36557</v>
      </c>
      <c r="B1298" s="75"/>
      <c r="C1298" s="95" t="n">
        <v>0</v>
      </c>
      <c r="D1298" s="90" t="s">
        <v>69</v>
      </c>
      <c r="E1298" s="75" t="s">
        <v>123</v>
      </c>
      <c r="F1298" s="91" t="n">
        <f aca="false">SUMIF(Position!$B$3:$B$21,Trades!D1298,Position!$E$3:$E$21)+SUMIF(Position!$K$3:$K$20,Trades!D1298,Position!$N$3:$N$20)</f>
        <v>4.75</v>
      </c>
      <c r="G1298" s="92" t="n">
        <f aca="false">(F1298-C1298)*B1298</f>
        <v>0</v>
      </c>
      <c r="H1298" s="93" t="str">
        <f aca="false">D1298&amp;E1298</f>
        <v>ramsrandy</v>
      </c>
      <c r="I1298" s="93" t="n">
        <f aca="false">B1298*C1298</f>
        <v>0</v>
      </c>
      <c r="J1298" s="92" t="n">
        <f aca="false">(30-C1298)*B1298</f>
        <v>0</v>
      </c>
    </row>
    <row r="1299" customFormat="false" ht="12.75" hidden="false" customHeight="false" outlineLevel="0" collapsed="false">
      <c r="A1299" s="88" t="n">
        <v>36557</v>
      </c>
      <c r="B1299" s="75"/>
      <c r="C1299" s="95" t="n">
        <v>4</v>
      </c>
      <c r="D1299" s="90" t="s">
        <v>80</v>
      </c>
      <c r="E1299" s="75" t="s">
        <v>136</v>
      </c>
      <c r="F1299" s="91" t="n">
        <f aca="false">SUMIF(Position!$B$3:$B$21,Trades!D1299,Position!$E$3:$E$21)+SUMIF(Position!$K$3:$K$20,Trades!D1299,Position!$N$3:$N$20)</f>
        <v>0.7</v>
      </c>
      <c r="G1299" s="92" t="n">
        <f aca="false">(F1299-C1299)*B1299</f>
        <v>-0</v>
      </c>
      <c r="H1299" s="93" t="str">
        <f aca="false">D1299&amp;E1299</f>
        <v>minnesotamckay</v>
      </c>
      <c r="I1299" s="93" t="n">
        <f aca="false">B1299*C1299</f>
        <v>0</v>
      </c>
      <c r="J1299" s="92" t="n">
        <f aca="false">(30-C1299)*B1299</f>
        <v>0</v>
      </c>
    </row>
    <row r="1300" customFormat="false" ht="12.75" hidden="false" customHeight="false" outlineLevel="0" collapsed="false">
      <c r="A1300" s="88" t="n">
        <v>36557</v>
      </c>
      <c r="B1300" s="75"/>
      <c r="C1300" s="95" t="n">
        <v>0</v>
      </c>
      <c r="D1300" s="90" t="s">
        <v>69</v>
      </c>
      <c r="E1300" s="75" t="s">
        <v>128</v>
      </c>
      <c r="F1300" s="91" t="n">
        <f aca="false">SUMIF(Position!$B$3:$B$21,Trades!D1300,Position!$E$3:$E$21)+SUMIF(Position!$K$3:$K$20,Trades!D1300,Position!$N$3:$N$20)</f>
        <v>4.75</v>
      </c>
      <c r="G1300" s="92" t="n">
        <f aca="false">(F1300-C1300)*B1300</f>
        <v>0</v>
      </c>
      <c r="H1300" s="93" t="str">
        <f aca="false">D1300&amp;E1300</f>
        <v>ramsdavenport</v>
      </c>
      <c r="I1300" s="93" t="n">
        <f aca="false">B1300*C1300</f>
        <v>0</v>
      </c>
      <c r="J1300" s="92" t="n">
        <f aca="false">(30-C1300)*B1300</f>
        <v>0</v>
      </c>
    </row>
    <row r="1301" customFormat="false" ht="12.75" hidden="false" customHeight="false" outlineLevel="0" collapsed="false">
      <c r="A1301" s="88" t="n">
        <v>36557</v>
      </c>
      <c r="B1301" s="75"/>
      <c r="C1301" s="95" t="n">
        <v>0</v>
      </c>
      <c r="D1301" s="90" t="s">
        <v>69</v>
      </c>
      <c r="E1301" s="75" t="s">
        <v>123</v>
      </c>
      <c r="F1301" s="91" t="n">
        <f aca="false">SUMIF(Position!$B$3:$B$21,Trades!D1301,Position!$E$3:$E$21)+SUMIF(Position!$K$3:$K$20,Trades!D1301,Position!$N$3:$N$20)</f>
        <v>4.75</v>
      </c>
      <c r="G1301" s="92" t="n">
        <f aca="false">(F1301-C1301)*B1301</f>
        <v>0</v>
      </c>
      <c r="H1301" s="93" t="str">
        <f aca="false">D1301&amp;E1301</f>
        <v>ramsrandy</v>
      </c>
      <c r="I1301" s="93" t="n">
        <f aca="false">B1301*C1301</f>
        <v>0</v>
      </c>
      <c r="J1301" s="92" t="n">
        <f aca="false">(30-C1301)*B1301</f>
        <v>0</v>
      </c>
    </row>
    <row r="1302" customFormat="false" ht="12.75" hidden="false" customHeight="false" outlineLevel="0" collapsed="false">
      <c r="A1302" s="88" t="n">
        <v>36557</v>
      </c>
      <c r="B1302" s="75"/>
      <c r="C1302" s="95" t="n">
        <v>0</v>
      </c>
      <c r="D1302" s="90" t="s">
        <v>69</v>
      </c>
      <c r="E1302" s="75" t="s">
        <v>146</v>
      </c>
      <c r="F1302" s="91" t="n">
        <f aca="false">SUMIF(Position!$B$3:$B$21,Trades!D1302,Position!$E$3:$E$21)+SUMIF(Position!$K$3:$K$20,Trades!D1302,Position!$N$3:$N$20)</f>
        <v>4.75</v>
      </c>
      <c r="G1302" s="92" t="n">
        <f aca="false">(F1302-C1302)*B1302</f>
        <v>0</v>
      </c>
      <c r="H1302" s="93" t="str">
        <f aca="false">D1302&amp;E1302</f>
        <v>ramseagle</v>
      </c>
      <c r="I1302" s="93" t="n">
        <f aca="false">B1302*C1302</f>
        <v>0</v>
      </c>
      <c r="J1302" s="92" t="n">
        <f aca="false">(30-C1302)*B1302</f>
        <v>0</v>
      </c>
    </row>
    <row r="1303" customFormat="false" ht="12.75" hidden="false" customHeight="false" outlineLevel="0" collapsed="false">
      <c r="A1303" s="88" t="n">
        <v>36557</v>
      </c>
      <c r="B1303" s="75"/>
      <c r="C1303" s="95" t="n">
        <v>0</v>
      </c>
      <c r="D1303" s="90" t="s">
        <v>69</v>
      </c>
      <c r="E1303" s="75" t="s">
        <v>127</v>
      </c>
      <c r="F1303" s="91" t="n">
        <f aca="false">SUMIF(Position!$B$3:$B$21,Trades!D1303,Position!$E$3:$E$21)+SUMIF(Position!$K$3:$K$20,Trades!D1303,Position!$N$3:$N$20)</f>
        <v>4.75</v>
      </c>
      <c r="G1303" s="92" t="n">
        <f aca="false">(F1303-C1303)*B1303</f>
        <v>0</v>
      </c>
      <c r="H1303" s="93" t="str">
        <f aca="false">D1303&amp;E1303</f>
        <v>ramsblane</v>
      </c>
      <c r="I1303" s="93" t="n">
        <f aca="false">B1303*C1303</f>
        <v>0</v>
      </c>
      <c r="J1303" s="92" t="n">
        <f aca="false">(30-C1303)*B1303</f>
        <v>0</v>
      </c>
    </row>
    <row r="1304" customFormat="false" ht="12.75" hidden="false" customHeight="false" outlineLevel="0" collapsed="false">
      <c r="A1304" s="88" t="n">
        <v>36557</v>
      </c>
      <c r="B1304" s="75"/>
      <c r="C1304" s="95" t="n">
        <v>1</v>
      </c>
      <c r="D1304" s="90" t="s">
        <v>108</v>
      </c>
      <c r="E1304" s="75" t="s">
        <v>130</v>
      </c>
      <c r="F1304" s="91" t="n">
        <f aca="false">SUMIF(Position!$B$3:$B$21,Trades!D1304,Position!$E$3:$E$21)+SUMIF(Position!$K$3:$K$20,Trades!D1304,Position!$N$3:$N$20)</f>
        <v>0</v>
      </c>
      <c r="G1304" s="92" t="n">
        <f aca="false">(F1304-C1304)*B1304</f>
        <v>-0</v>
      </c>
      <c r="H1304" s="93" t="str">
        <f aca="false">D1304&amp;E1304</f>
        <v>dallassmitty</v>
      </c>
      <c r="I1304" s="93" t="n">
        <f aca="false">B1304*C1304</f>
        <v>0</v>
      </c>
      <c r="J1304" s="92" t="n">
        <f aca="false">(30-C1304)*B1304</f>
        <v>0</v>
      </c>
    </row>
    <row r="1305" customFormat="false" ht="12.75" hidden="false" customHeight="false" outlineLevel="0" collapsed="false">
      <c r="A1305" s="88" t="n">
        <v>36557</v>
      </c>
      <c r="B1305" s="75"/>
      <c r="C1305" s="95" t="n">
        <v>1</v>
      </c>
      <c r="D1305" s="90" t="s">
        <v>108</v>
      </c>
      <c r="E1305" s="75" t="s">
        <v>124</v>
      </c>
      <c r="F1305" s="91" t="n">
        <f aca="false">SUMIF(Position!$B$3:$B$21,Trades!D1305,Position!$E$3:$E$21)+SUMIF(Position!$K$3:$K$20,Trades!D1305,Position!$N$3:$N$20)</f>
        <v>0</v>
      </c>
      <c r="G1305" s="92" t="n">
        <f aca="false">(F1305-C1305)*B1305</f>
        <v>-0</v>
      </c>
      <c r="H1305" s="93" t="str">
        <f aca="false">D1305&amp;E1305</f>
        <v>dallaspb</v>
      </c>
      <c r="I1305" s="93" t="n">
        <f aca="false">B1305*C1305</f>
        <v>0</v>
      </c>
      <c r="J1305" s="92" t="n">
        <f aca="false">(30-C1305)*B1305</f>
        <v>0</v>
      </c>
    </row>
    <row r="1306" customFormat="false" ht="12.75" hidden="false" customHeight="false" outlineLevel="0" collapsed="false">
      <c r="A1306" s="88" t="n">
        <v>36557</v>
      </c>
      <c r="B1306" s="75"/>
      <c r="C1306" s="95" t="n">
        <v>0</v>
      </c>
      <c r="D1306" s="90" t="s">
        <v>69</v>
      </c>
      <c r="E1306" s="75" t="s">
        <v>96</v>
      </c>
      <c r="F1306" s="91" t="n">
        <f aca="false">SUMIF(Position!$B$3:$B$21,Trades!D1306,Position!$E$3:$E$21)+SUMIF(Position!$K$3:$K$20,Trades!D1306,Position!$N$3:$N$20)</f>
        <v>4.75</v>
      </c>
      <c r="G1306" s="92" t="n">
        <f aca="false">(F1306-C1306)*B1306</f>
        <v>0</v>
      </c>
      <c r="H1306" s="93" t="str">
        <f aca="false">D1306&amp;E1306</f>
        <v>ramsjk</v>
      </c>
      <c r="I1306" s="93" t="n">
        <f aca="false">B1306*C1306</f>
        <v>0</v>
      </c>
      <c r="J1306" s="92" t="n">
        <f aca="false">(30-C1306)*B1306</f>
        <v>0</v>
      </c>
    </row>
    <row r="1307" customFormat="false" ht="12.75" hidden="false" customHeight="false" outlineLevel="0" collapsed="false">
      <c r="A1307" s="88" t="n">
        <v>36557</v>
      </c>
      <c r="B1307" s="75"/>
      <c r="C1307" s="95" t="n">
        <v>0</v>
      </c>
      <c r="D1307" s="90" t="s">
        <v>69</v>
      </c>
      <c r="E1307" s="75" t="s">
        <v>81</v>
      </c>
      <c r="F1307" s="91" t="n">
        <f aca="false">SUMIF(Position!$B$3:$B$21,Trades!D1307,Position!$E$3:$E$21)+SUMIF(Position!$K$3:$K$20,Trades!D1307,Position!$N$3:$N$20)</f>
        <v>4.75</v>
      </c>
      <c r="G1307" s="92" t="n">
        <f aca="false">(F1307-C1307)*B1307</f>
        <v>0</v>
      </c>
      <c r="H1307" s="93" t="str">
        <f aca="false">D1307&amp;E1307</f>
        <v>ramscarlitz</v>
      </c>
      <c r="I1307" s="93" t="n">
        <f aca="false">B1307*C1307</f>
        <v>0</v>
      </c>
      <c r="J1307" s="92" t="n">
        <f aca="false">(30-C1307)*B1307</f>
        <v>0</v>
      </c>
    </row>
    <row r="1308" customFormat="false" ht="12.75" hidden="false" customHeight="false" outlineLevel="0" collapsed="false">
      <c r="A1308" s="88" t="n">
        <v>36557</v>
      </c>
      <c r="B1308" s="75"/>
      <c r="C1308" s="95" t="n">
        <v>1</v>
      </c>
      <c r="D1308" s="90" t="s">
        <v>108</v>
      </c>
      <c r="E1308" s="75" t="s">
        <v>70</v>
      </c>
      <c r="F1308" s="91" t="n">
        <f aca="false">SUMIF(Position!$B$3:$B$21,Trades!D1308,Position!$E$3:$E$21)+SUMIF(Position!$K$3:$K$20,Trades!D1308,Position!$N$3:$N$20)</f>
        <v>0</v>
      </c>
      <c r="G1308" s="92" t="n">
        <f aca="false">(F1308-C1308)*B1308</f>
        <v>-0</v>
      </c>
      <c r="H1308" s="93" t="str">
        <f aca="false">D1308&amp;E1308</f>
        <v>dallasjavier</v>
      </c>
      <c r="I1308" s="93" t="n">
        <f aca="false">B1308*C1308</f>
        <v>0</v>
      </c>
      <c r="J1308" s="92" t="n">
        <f aca="false">(30-C1308)*B1308</f>
        <v>0</v>
      </c>
    </row>
    <row r="1309" customFormat="false" ht="12.75" hidden="false" customHeight="false" outlineLevel="0" collapsed="false">
      <c r="A1309" s="88" t="n">
        <v>36557</v>
      </c>
      <c r="B1309" s="75"/>
      <c r="C1309" s="95" t="n">
        <v>1</v>
      </c>
      <c r="D1309" s="90" t="s">
        <v>108</v>
      </c>
      <c r="E1309" s="75" t="s">
        <v>96</v>
      </c>
      <c r="F1309" s="91" t="n">
        <f aca="false">SUMIF(Position!$B$3:$B$21,Trades!D1309,Position!$E$3:$E$21)+SUMIF(Position!$K$3:$K$20,Trades!D1309,Position!$N$3:$N$20)</f>
        <v>0</v>
      </c>
      <c r="G1309" s="92" t="n">
        <f aca="false">(F1309-C1309)*B1309</f>
        <v>-0</v>
      </c>
      <c r="H1309" s="93" t="str">
        <f aca="false">D1309&amp;E1309</f>
        <v>dallasjk</v>
      </c>
      <c r="I1309" s="93" t="n">
        <f aca="false">B1309*C1309</f>
        <v>0</v>
      </c>
      <c r="J1309" s="92" t="n">
        <f aca="false">(30-C1309)*B1309</f>
        <v>0</v>
      </c>
    </row>
    <row r="1310" customFormat="false" ht="12.75" hidden="false" customHeight="false" outlineLevel="0" collapsed="false">
      <c r="A1310" s="88" t="n">
        <v>36557</v>
      </c>
      <c r="B1310" s="75"/>
      <c r="C1310" s="95" t="n">
        <v>1</v>
      </c>
      <c r="D1310" s="90" t="s">
        <v>108</v>
      </c>
      <c r="E1310" s="75" t="s">
        <v>96</v>
      </c>
      <c r="F1310" s="91" t="n">
        <f aca="false">SUMIF(Position!$B$3:$B$21,Trades!D1310,Position!$E$3:$E$21)+SUMIF(Position!$K$3:$K$20,Trades!D1310,Position!$N$3:$N$20)</f>
        <v>0</v>
      </c>
      <c r="G1310" s="92" t="n">
        <f aca="false">(F1310-C1310)*B1310</f>
        <v>-0</v>
      </c>
      <c r="H1310" s="93" t="str">
        <f aca="false">D1310&amp;E1310</f>
        <v>dallasjk</v>
      </c>
      <c r="I1310" s="93" t="n">
        <f aca="false">B1310*C1310</f>
        <v>0</v>
      </c>
      <c r="J1310" s="92" t="n">
        <f aca="false">(30-C1310)*B1310</f>
        <v>0</v>
      </c>
    </row>
    <row r="1311" customFormat="false" ht="12.75" hidden="false" customHeight="false" outlineLevel="0" collapsed="false">
      <c r="A1311" s="88" t="n">
        <v>36557</v>
      </c>
      <c r="B1311" s="75"/>
      <c r="C1311" s="95" t="n">
        <v>0</v>
      </c>
      <c r="D1311" s="90" t="s">
        <v>69</v>
      </c>
      <c r="E1311" s="75" t="s">
        <v>147</v>
      </c>
      <c r="F1311" s="91" t="n">
        <f aca="false">SUMIF(Position!$B$3:$B$21,Trades!D1311,Position!$E$3:$E$21)+SUMIF(Position!$K$3:$K$20,Trades!D1311,Position!$N$3:$N$20)</f>
        <v>4.75</v>
      </c>
      <c r="G1311" s="92" t="n">
        <f aca="false">(F1311-C1311)*B1311</f>
        <v>0</v>
      </c>
      <c r="H1311" s="93" t="str">
        <f aca="false">D1311&amp;E1311</f>
        <v>ramsreynolds</v>
      </c>
      <c r="I1311" s="93" t="n">
        <f aca="false">B1311*C1311</f>
        <v>0</v>
      </c>
      <c r="J1311" s="92" t="n">
        <f aca="false">(30-C1311)*B1311</f>
        <v>0</v>
      </c>
    </row>
    <row r="1312" customFormat="false" ht="12.75" hidden="false" customHeight="false" outlineLevel="0" collapsed="false">
      <c r="A1312" s="88" t="n">
        <v>36557</v>
      </c>
      <c r="B1312" s="75"/>
      <c r="C1312" s="95" t="n">
        <v>0</v>
      </c>
      <c r="D1312" s="90" t="s">
        <v>69</v>
      </c>
      <c r="E1312" s="75" t="s">
        <v>105</v>
      </c>
      <c r="F1312" s="91" t="n">
        <f aca="false">SUMIF(Position!$B$3:$B$21,Trades!D1312,Position!$E$3:$E$21)+SUMIF(Position!$K$3:$K$20,Trades!D1312,Position!$N$3:$N$20)</f>
        <v>4.75</v>
      </c>
      <c r="G1312" s="92" t="n">
        <f aca="false">(F1312-C1312)*B1312</f>
        <v>0</v>
      </c>
      <c r="H1312" s="93" t="str">
        <f aca="false">D1312&amp;E1312</f>
        <v>ramscuocci</v>
      </c>
      <c r="I1312" s="93" t="n">
        <f aca="false">B1312*C1312</f>
        <v>0</v>
      </c>
      <c r="J1312" s="92" t="n">
        <f aca="false">(30-C1312)*B1312</f>
        <v>0</v>
      </c>
    </row>
    <row r="1313" customFormat="false" ht="12.75" hidden="false" customHeight="false" outlineLevel="0" collapsed="false">
      <c r="A1313" s="88" t="n">
        <v>36557</v>
      </c>
      <c r="B1313" s="75"/>
      <c r="C1313" s="95" t="n">
        <v>0</v>
      </c>
      <c r="D1313" s="90" t="s">
        <v>69</v>
      </c>
      <c r="E1313" s="75" t="s">
        <v>147</v>
      </c>
      <c r="F1313" s="91" t="n">
        <f aca="false">SUMIF(Position!$B$3:$B$21,Trades!D1313,Position!$E$3:$E$21)+SUMIF(Position!$K$3:$K$20,Trades!D1313,Position!$N$3:$N$20)</f>
        <v>4.75</v>
      </c>
      <c r="G1313" s="92" t="n">
        <f aca="false">(F1313-C1313)*B1313</f>
        <v>0</v>
      </c>
      <c r="H1313" s="93" t="str">
        <f aca="false">D1313&amp;E1313</f>
        <v>ramsreynolds</v>
      </c>
      <c r="I1313" s="93" t="n">
        <f aca="false">B1313*C1313</f>
        <v>0</v>
      </c>
      <c r="J1313" s="92" t="n">
        <f aca="false">(30-C1313)*B1313</f>
        <v>0</v>
      </c>
    </row>
    <row r="1314" customFormat="false" ht="12.75" hidden="false" customHeight="false" outlineLevel="0" collapsed="false">
      <c r="A1314" s="88" t="n">
        <v>36557</v>
      </c>
      <c r="B1314" s="75"/>
      <c r="C1314" s="95" t="n">
        <v>0</v>
      </c>
      <c r="D1314" s="90" t="s">
        <v>69</v>
      </c>
      <c r="E1314" s="75" t="s">
        <v>105</v>
      </c>
      <c r="F1314" s="91" t="n">
        <f aca="false">SUMIF(Position!$B$3:$B$21,Trades!D1314,Position!$E$3:$E$21)+SUMIF(Position!$K$3:$K$20,Trades!D1314,Position!$N$3:$N$20)</f>
        <v>4.75</v>
      </c>
      <c r="G1314" s="92" t="n">
        <f aca="false">(F1314-C1314)*B1314</f>
        <v>0</v>
      </c>
      <c r="H1314" s="93" t="str">
        <f aca="false">D1314&amp;E1314</f>
        <v>ramscuocci</v>
      </c>
      <c r="I1314" s="93" t="n">
        <f aca="false">B1314*C1314</f>
        <v>0</v>
      </c>
      <c r="J1314" s="92" t="n">
        <f aca="false">(30-C1314)*B1314</f>
        <v>0</v>
      </c>
    </row>
    <row r="1315" customFormat="false" ht="12.75" hidden="false" customHeight="false" outlineLevel="0" collapsed="false">
      <c r="A1315" s="88" t="n">
        <v>36557</v>
      </c>
      <c r="B1315" s="75"/>
      <c r="C1315" s="95" t="n">
        <v>0</v>
      </c>
      <c r="D1315" s="90" t="s">
        <v>69</v>
      </c>
      <c r="E1315" s="75" t="s">
        <v>83</v>
      </c>
      <c r="F1315" s="91" t="n">
        <f aca="false">SUMIF(Position!$B$3:$B$21,Trades!D1315,Position!$E$3:$E$21)+SUMIF(Position!$K$3:$K$20,Trades!D1315,Position!$N$3:$N$20)</f>
        <v>4.75</v>
      </c>
      <c r="G1315" s="92" t="n">
        <f aca="false">(F1315-C1315)*B1315</f>
        <v>0</v>
      </c>
      <c r="H1315" s="93" t="str">
        <f aca="false">D1315&amp;E1315</f>
        <v>ramsfox</v>
      </c>
      <c r="I1315" s="93" t="n">
        <f aca="false">B1315*C1315</f>
        <v>0</v>
      </c>
      <c r="J1315" s="92" t="n">
        <f aca="false">(30-C1315)*B1315</f>
        <v>0</v>
      </c>
    </row>
    <row r="1316" customFormat="false" ht="12.75" hidden="false" customHeight="false" outlineLevel="0" collapsed="false">
      <c r="A1316" s="88" t="n">
        <v>36557</v>
      </c>
      <c r="B1316" s="75"/>
      <c r="C1316" s="95" t="n">
        <v>1</v>
      </c>
      <c r="D1316" s="90" t="s">
        <v>108</v>
      </c>
      <c r="E1316" s="75" t="s">
        <v>81</v>
      </c>
      <c r="F1316" s="91" t="n">
        <f aca="false">SUMIF(Position!$B$3:$B$21,Trades!D1316,Position!$E$3:$E$21)+SUMIF(Position!$K$3:$K$20,Trades!D1316,Position!$N$3:$N$20)</f>
        <v>0</v>
      </c>
      <c r="G1316" s="92" t="n">
        <f aca="false">(F1316-C1316)*B1316</f>
        <v>-0</v>
      </c>
      <c r="H1316" s="93" t="str">
        <f aca="false">D1316&amp;E1316</f>
        <v>dallascarlitz</v>
      </c>
      <c r="I1316" s="93" t="n">
        <f aca="false">B1316*C1316</f>
        <v>0</v>
      </c>
      <c r="J1316" s="92" t="n">
        <f aca="false">(30-C1316)*B1316</f>
        <v>0</v>
      </c>
    </row>
    <row r="1317" customFormat="false" ht="12.75" hidden="false" customHeight="false" outlineLevel="0" collapsed="false">
      <c r="A1317" s="88" t="n">
        <v>36557</v>
      </c>
      <c r="B1317" s="75"/>
      <c r="C1317" s="95" t="n">
        <v>0</v>
      </c>
      <c r="D1317" s="90" t="s">
        <v>69</v>
      </c>
      <c r="E1317" s="75" t="s">
        <v>142</v>
      </c>
      <c r="F1317" s="91" t="n">
        <f aca="false">SUMIF(Position!$B$3:$B$21,Trades!D1317,Position!$E$3:$E$21)+SUMIF(Position!$K$3:$K$20,Trades!D1317,Position!$N$3:$N$20)</f>
        <v>4.75</v>
      </c>
      <c r="G1317" s="92" t="n">
        <f aca="false">(F1317-C1317)*B1317</f>
        <v>0</v>
      </c>
      <c r="H1317" s="93" t="str">
        <f aca="false">D1317&amp;E1317</f>
        <v>ramsstant</v>
      </c>
      <c r="I1317" s="93" t="n">
        <f aca="false">B1317*C1317</f>
        <v>0</v>
      </c>
      <c r="J1317" s="92" t="n">
        <f aca="false">(30-C1317)*B1317</f>
        <v>0</v>
      </c>
    </row>
    <row r="1318" customFormat="false" ht="12.75" hidden="false" customHeight="false" outlineLevel="0" collapsed="false">
      <c r="A1318" s="88" t="n">
        <v>36557</v>
      </c>
      <c r="B1318" s="75"/>
      <c r="C1318" s="95" t="n">
        <v>0</v>
      </c>
      <c r="D1318" s="90" t="s">
        <v>69</v>
      </c>
      <c r="E1318" s="75" t="s">
        <v>96</v>
      </c>
      <c r="F1318" s="91" t="n">
        <f aca="false">SUMIF(Position!$B$3:$B$21,Trades!D1318,Position!$E$3:$E$21)+SUMIF(Position!$K$3:$K$20,Trades!D1318,Position!$N$3:$N$20)</f>
        <v>4.75</v>
      </c>
      <c r="G1318" s="92" t="n">
        <f aca="false">(F1318-C1318)*B1318</f>
        <v>0</v>
      </c>
      <c r="H1318" s="93" t="str">
        <f aca="false">D1318&amp;E1318</f>
        <v>ramsjk</v>
      </c>
      <c r="I1318" s="93" t="n">
        <f aca="false">B1318*C1318</f>
        <v>0</v>
      </c>
      <c r="J1318" s="92" t="n">
        <f aca="false">(30-C1318)*B1318</f>
        <v>0</v>
      </c>
    </row>
    <row r="1319" customFormat="false" ht="12.75" hidden="false" customHeight="false" outlineLevel="0" collapsed="false">
      <c r="A1319" s="88" t="n">
        <v>36557</v>
      </c>
      <c r="B1319" s="75"/>
      <c r="C1319" s="95" t="n">
        <v>1</v>
      </c>
      <c r="D1319" s="90" t="s">
        <v>108</v>
      </c>
      <c r="E1319" s="75" t="s">
        <v>97</v>
      </c>
      <c r="F1319" s="91" t="n">
        <f aca="false">SUMIF(Position!$B$3:$B$21,Trades!D1319,Position!$E$3:$E$21)+SUMIF(Position!$K$3:$K$20,Trades!D1319,Position!$N$3:$N$20)</f>
        <v>0</v>
      </c>
      <c r="G1319" s="92" t="n">
        <f aca="false">(F1319-C1319)*B1319</f>
        <v>-0</v>
      </c>
      <c r="H1319" s="93" t="str">
        <f aca="false">D1319&amp;E1319</f>
        <v>dallasbuss</v>
      </c>
      <c r="I1319" s="93" t="n">
        <f aca="false">B1319*C1319</f>
        <v>0</v>
      </c>
      <c r="J1319" s="92" t="n">
        <f aca="false">(30-C1319)*B1319</f>
        <v>0</v>
      </c>
    </row>
    <row r="1320" customFormat="false" ht="12.75" hidden="false" customHeight="false" outlineLevel="0" collapsed="false">
      <c r="A1320" s="88" t="n">
        <v>36557</v>
      </c>
      <c r="B1320" s="75"/>
      <c r="C1320" s="95" t="n">
        <v>0</v>
      </c>
      <c r="D1320" s="90" t="s">
        <v>69</v>
      </c>
      <c r="E1320" s="75" t="s">
        <v>97</v>
      </c>
      <c r="F1320" s="91" t="n">
        <f aca="false">SUMIF(Position!$B$3:$B$21,Trades!D1320,Position!$E$3:$E$21)+SUMIF(Position!$K$3:$K$20,Trades!D1320,Position!$N$3:$N$20)</f>
        <v>4.75</v>
      </c>
      <c r="G1320" s="92" t="n">
        <f aca="false">(F1320-C1320)*B1320</f>
        <v>0</v>
      </c>
      <c r="H1320" s="93" t="str">
        <f aca="false">D1320&amp;E1320</f>
        <v>ramsbuss</v>
      </c>
      <c r="I1320" s="93" t="n">
        <f aca="false">B1320*C1320</f>
        <v>0</v>
      </c>
      <c r="J1320" s="92" t="n">
        <f aca="false">(30-C1320)*B1320</f>
        <v>0</v>
      </c>
    </row>
    <row r="1321" customFormat="false" ht="12.75" hidden="false" customHeight="false" outlineLevel="0" collapsed="false">
      <c r="A1321" s="88" t="n">
        <v>36557</v>
      </c>
      <c r="B1321" s="75"/>
      <c r="C1321" s="95" t="n">
        <v>0</v>
      </c>
      <c r="D1321" s="90" t="s">
        <v>69</v>
      </c>
      <c r="E1321" s="75" t="s">
        <v>89</v>
      </c>
      <c r="F1321" s="91" t="n">
        <f aca="false">SUMIF(Position!$B$3:$B$21,Trades!D1321,Position!$E$3:$E$21)+SUMIF(Position!$K$3:$K$20,Trades!D1321,Position!$N$3:$N$20)</f>
        <v>4.75</v>
      </c>
      <c r="G1321" s="92" t="n">
        <f aca="false">(F1321-C1321)*B1321</f>
        <v>0</v>
      </c>
      <c r="H1321" s="93" t="str">
        <f aca="false">D1321&amp;E1321</f>
        <v>ramsarnold</v>
      </c>
      <c r="I1321" s="93" t="n">
        <f aca="false">B1321*C1321</f>
        <v>0</v>
      </c>
      <c r="J1321" s="92" t="n">
        <f aca="false">(30-C1321)*B1321</f>
        <v>0</v>
      </c>
    </row>
    <row r="1322" customFormat="false" ht="12.75" hidden="false" customHeight="false" outlineLevel="0" collapsed="false">
      <c r="A1322" s="88" t="n">
        <v>36557</v>
      </c>
      <c r="B1322" s="75"/>
      <c r="C1322" s="95" t="n">
        <v>0</v>
      </c>
      <c r="D1322" s="90" t="s">
        <v>69</v>
      </c>
      <c r="E1322" s="75" t="s">
        <v>97</v>
      </c>
      <c r="F1322" s="91" t="n">
        <f aca="false">SUMIF(Position!$B$3:$B$21,Trades!D1322,Position!$E$3:$E$21)+SUMIF(Position!$K$3:$K$20,Trades!D1322,Position!$N$3:$N$20)</f>
        <v>4.75</v>
      </c>
      <c r="G1322" s="92" t="n">
        <f aca="false">(F1322-C1322)*B1322</f>
        <v>0</v>
      </c>
      <c r="H1322" s="93" t="str">
        <f aca="false">D1322&amp;E1322</f>
        <v>ramsbuss</v>
      </c>
      <c r="I1322" s="93" t="n">
        <f aca="false">B1322*C1322</f>
        <v>0</v>
      </c>
      <c r="J1322" s="92" t="n">
        <f aca="false">(30-C1322)*B1322</f>
        <v>0</v>
      </c>
    </row>
    <row r="1323" customFormat="false" ht="12.75" hidden="false" customHeight="false" outlineLevel="0" collapsed="false">
      <c r="A1323" s="88" t="n">
        <v>36557</v>
      </c>
      <c r="B1323" s="75"/>
      <c r="C1323" s="95" t="n">
        <v>0</v>
      </c>
      <c r="D1323" s="90" t="s">
        <v>69</v>
      </c>
      <c r="E1323" s="75" t="s">
        <v>105</v>
      </c>
      <c r="F1323" s="91" t="n">
        <f aca="false">SUMIF(Position!$B$3:$B$21,Trades!D1323,Position!$E$3:$E$21)+SUMIF(Position!$K$3:$K$20,Trades!D1323,Position!$N$3:$N$20)</f>
        <v>4.75</v>
      </c>
      <c r="G1323" s="92" t="n">
        <f aca="false">(F1323-C1323)*B1323</f>
        <v>0</v>
      </c>
      <c r="H1323" s="93" t="str">
        <f aca="false">D1323&amp;E1323</f>
        <v>ramscuocci</v>
      </c>
      <c r="I1323" s="93" t="n">
        <f aca="false">B1323*C1323</f>
        <v>0</v>
      </c>
      <c r="J1323" s="92" t="n">
        <f aca="false">(30-C1323)*B1323</f>
        <v>0</v>
      </c>
    </row>
    <row r="1324" customFormat="false" ht="12.75" hidden="false" customHeight="false" outlineLevel="0" collapsed="false">
      <c r="A1324" s="88" t="n">
        <v>36557</v>
      </c>
      <c r="B1324" s="75"/>
      <c r="C1324" s="95" t="n">
        <v>0</v>
      </c>
      <c r="D1324" s="90" t="s">
        <v>69</v>
      </c>
      <c r="E1324" s="75" t="s">
        <v>97</v>
      </c>
      <c r="F1324" s="91" t="n">
        <f aca="false">SUMIF(Position!$B$3:$B$21,Trades!D1324,Position!$E$3:$E$21)+SUMIF(Position!$K$3:$K$20,Trades!D1324,Position!$N$3:$N$20)</f>
        <v>4.75</v>
      </c>
      <c r="G1324" s="92" t="n">
        <f aca="false">(F1324-C1324)*B1324</f>
        <v>0</v>
      </c>
      <c r="H1324" s="93" t="str">
        <f aca="false">D1324&amp;E1324</f>
        <v>ramsbuss</v>
      </c>
      <c r="I1324" s="93" t="n">
        <f aca="false">B1324*C1324</f>
        <v>0</v>
      </c>
      <c r="J1324" s="92" t="n">
        <f aca="false">(30-C1324)*B1324</f>
        <v>0</v>
      </c>
    </row>
    <row r="1325" customFormat="false" ht="12.75" hidden="false" customHeight="false" outlineLevel="0" collapsed="false">
      <c r="A1325" s="88" t="n">
        <v>36557</v>
      </c>
      <c r="B1325" s="75"/>
      <c r="C1325" s="95" t="n">
        <v>0</v>
      </c>
      <c r="D1325" s="90" t="s">
        <v>69</v>
      </c>
      <c r="E1325" s="75" t="s">
        <v>102</v>
      </c>
      <c r="F1325" s="91" t="n">
        <f aca="false">SUMIF(Position!$B$3:$B$21,Trades!D1325,Position!$E$3:$E$21)+SUMIF(Position!$K$3:$K$20,Trades!D1325,Position!$N$3:$N$20)</f>
        <v>4.75</v>
      </c>
      <c r="G1325" s="92" t="n">
        <f aca="false">(F1325-C1325)*B1325</f>
        <v>0</v>
      </c>
      <c r="H1325" s="93" t="str">
        <f aca="false">D1325&amp;E1325</f>
        <v>ramsfeely</v>
      </c>
      <c r="I1325" s="93" t="n">
        <f aca="false">B1325*C1325</f>
        <v>0</v>
      </c>
      <c r="J1325" s="92" t="n">
        <f aca="false">(30-C1325)*B1325</f>
        <v>0</v>
      </c>
    </row>
    <row r="1326" customFormat="false" ht="12.75" hidden="false" customHeight="false" outlineLevel="0" collapsed="false">
      <c r="A1326" s="88" t="n">
        <v>36557</v>
      </c>
      <c r="B1326" s="75"/>
      <c r="C1326" s="95" t="n">
        <v>0</v>
      </c>
      <c r="D1326" s="90" t="s">
        <v>69</v>
      </c>
      <c r="E1326" s="75" t="s">
        <v>105</v>
      </c>
      <c r="F1326" s="91" t="n">
        <f aca="false">SUMIF(Position!$B$3:$B$21,Trades!D1326,Position!$E$3:$E$21)+SUMIF(Position!$K$3:$K$20,Trades!D1326,Position!$N$3:$N$20)</f>
        <v>4.75</v>
      </c>
      <c r="G1326" s="92" t="n">
        <f aca="false">(F1326-C1326)*B1326</f>
        <v>0</v>
      </c>
      <c r="H1326" s="93" t="str">
        <f aca="false">D1326&amp;E1326</f>
        <v>ramscuocci</v>
      </c>
      <c r="I1326" s="93" t="n">
        <f aca="false">B1326*C1326</f>
        <v>0</v>
      </c>
      <c r="J1326" s="92" t="n">
        <f aca="false">(30-C1326)*B1326</f>
        <v>0</v>
      </c>
    </row>
    <row r="1327" customFormat="false" ht="12.75" hidden="false" customHeight="false" outlineLevel="0" collapsed="false">
      <c r="A1327" s="88" t="n">
        <v>36557</v>
      </c>
      <c r="B1327" s="75"/>
      <c r="C1327" s="95" t="n">
        <v>0</v>
      </c>
      <c r="D1327" s="90" t="s">
        <v>69</v>
      </c>
      <c r="E1327" s="75" t="s">
        <v>125</v>
      </c>
      <c r="F1327" s="91" t="n">
        <f aca="false">SUMIF(Position!$B$3:$B$21,Trades!D1327,Position!$E$3:$E$21)+SUMIF(Position!$K$3:$K$20,Trades!D1327,Position!$N$3:$N$20)</f>
        <v>4.75</v>
      </c>
      <c r="G1327" s="92" t="n">
        <f aca="false">(F1327-C1327)*B1327</f>
        <v>0</v>
      </c>
      <c r="H1327" s="93" t="str">
        <f aca="false">D1327&amp;E1327</f>
        <v>ramsorr</v>
      </c>
      <c r="I1327" s="93" t="n">
        <f aca="false">B1327*C1327</f>
        <v>0</v>
      </c>
      <c r="J1327" s="92" t="n">
        <f aca="false">(30-C1327)*B1327</f>
        <v>0</v>
      </c>
    </row>
    <row r="1328" customFormat="false" ht="12.75" hidden="false" customHeight="false" outlineLevel="0" collapsed="false">
      <c r="A1328" s="88" t="n">
        <v>36557</v>
      </c>
      <c r="B1328" s="75"/>
      <c r="C1328" s="95" t="n">
        <v>0</v>
      </c>
      <c r="D1328" s="90" t="s">
        <v>69</v>
      </c>
      <c r="E1328" s="75" t="s">
        <v>96</v>
      </c>
      <c r="F1328" s="91" t="n">
        <f aca="false">SUMIF(Position!$B$3:$B$21,Trades!D1328,Position!$E$3:$E$21)+SUMIF(Position!$K$3:$K$20,Trades!D1328,Position!$N$3:$N$20)</f>
        <v>4.75</v>
      </c>
      <c r="G1328" s="92" t="n">
        <f aca="false">(F1328-C1328)*B1328</f>
        <v>0</v>
      </c>
      <c r="H1328" s="93" t="str">
        <f aca="false">D1328&amp;E1328</f>
        <v>ramsjk</v>
      </c>
      <c r="I1328" s="93" t="n">
        <f aca="false">B1328*C1328</f>
        <v>0</v>
      </c>
      <c r="J1328" s="92" t="n">
        <f aca="false">(30-C1328)*B1328</f>
        <v>0</v>
      </c>
    </row>
    <row r="1329" customFormat="false" ht="12.75" hidden="false" customHeight="false" outlineLevel="0" collapsed="false">
      <c r="A1329" s="88" t="n">
        <v>36557</v>
      </c>
      <c r="B1329" s="75"/>
      <c r="C1329" s="95" t="n">
        <v>0</v>
      </c>
      <c r="D1329" s="90" t="s">
        <v>69</v>
      </c>
      <c r="E1329" s="75" t="s">
        <v>141</v>
      </c>
      <c r="F1329" s="91" t="n">
        <f aca="false">SUMIF(Position!$B$3:$B$21,Trades!D1329,Position!$E$3:$E$21)+SUMIF(Position!$K$3:$K$20,Trades!D1329,Position!$N$3:$N$20)</f>
        <v>4.75</v>
      </c>
      <c r="G1329" s="92" t="n">
        <f aca="false">(F1329-C1329)*B1329</f>
        <v>0</v>
      </c>
      <c r="H1329" s="93" t="str">
        <f aca="false">D1329&amp;E1329</f>
        <v>ramsmulvy</v>
      </c>
      <c r="I1329" s="93" t="n">
        <f aca="false">B1329*C1329</f>
        <v>0</v>
      </c>
      <c r="J1329" s="92" t="n">
        <f aca="false">(30-C1329)*B1329</f>
        <v>0</v>
      </c>
    </row>
    <row r="1330" customFormat="false" ht="12.75" hidden="false" customHeight="false" outlineLevel="0" collapsed="false">
      <c r="A1330" s="88" t="n">
        <v>36557</v>
      </c>
      <c r="B1330" s="75"/>
      <c r="C1330" s="95" t="n">
        <v>0</v>
      </c>
      <c r="D1330" s="90" t="s">
        <v>69</v>
      </c>
      <c r="E1330" s="75" t="s">
        <v>129</v>
      </c>
      <c r="F1330" s="91" t="n">
        <f aca="false">SUMIF(Position!$B$3:$B$21,Trades!D1330,Position!$E$3:$E$21)+SUMIF(Position!$K$3:$K$20,Trades!D1330,Position!$N$3:$N$20)</f>
        <v>4.75</v>
      </c>
      <c r="G1330" s="92" t="n">
        <f aca="false">(F1330-C1330)*B1330</f>
        <v>0</v>
      </c>
      <c r="H1330" s="93" t="str">
        <f aca="false">D1330&amp;E1330</f>
        <v>ramsbp</v>
      </c>
      <c r="I1330" s="93" t="n">
        <f aca="false">B1330*C1330</f>
        <v>0</v>
      </c>
      <c r="J1330" s="92" t="n">
        <f aca="false">(30-C1330)*B1330</f>
        <v>0</v>
      </c>
    </row>
    <row r="1331" customFormat="false" ht="12.75" hidden="false" customHeight="false" outlineLevel="0" collapsed="false">
      <c r="A1331" s="88" t="n">
        <v>36557</v>
      </c>
      <c r="B1331" s="75"/>
      <c r="C1331" s="95" t="n">
        <v>0</v>
      </c>
      <c r="D1331" s="90" t="s">
        <v>69</v>
      </c>
      <c r="E1331" s="75" t="s">
        <v>81</v>
      </c>
      <c r="F1331" s="91" t="n">
        <f aca="false">SUMIF(Position!$B$3:$B$21,Trades!D1331,Position!$E$3:$E$21)+SUMIF(Position!$K$3:$K$20,Trades!D1331,Position!$N$3:$N$20)</f>
        <v>4.75</v>
      </c>
      <c r="G1331" s="92" t="n">
        <f aca="false">(F1331-C1331)*B1331</f>
        <v>0</v>
      </c>
      <c r="H1331" s="93" t="str">
        <f aca="false">D1331&amp;E1331</f>
        <v>ramscarlitz</v>
      </c>
      <c r="I1331" s="93" t="n">
        <f aca="false">B1331*C1331</f>
        <v>0</v>
      </c>
      <c r="J1331" s="92" t="n">
        <f aca="false">(30-C1331)*B1331</f>
        <v>0</v>
      </c>
    </row>
    <row r="1332" customFormat="false" ht="12.75" hidden="false" customHeight="false" outlineLevel="0" collapsed="false">
      <c r="A1332" s="88" t="n">
        <v>36557</v>
      </c>
      <c r="B1332" s="75"/>
      <c r="C1332" s="95" t="n">
        <v>1</v>
      </c>
      <c r="D1332" s="90" t="s">
        <v>108</v>
      </c>
      <c r="E1332" s="75" t="s">
        <v>129</v>
      </c>
      <c r="F1332" s="91" t="n">
        <f aca="false">SUMIF(Position!$B$3:$B$21,Trades!D1332,Position!$E$3:$E$21)+SUMIF(Position!$K$3:$K$20,Trades!D1332,Position!$N$3:$N$20)</f>
        <v>0</v>
      </c>
      <c r="G1332" s="92" t="n">
        <f aca="false">(F1332-C1332)*B1332</f>
        <v>-0</v>
      </c>
      <c r="H1332" s="93" t="str">
        <f aca="false">D1332&amp;E1332</f>
        <v>dallasbp</v>
      </c>
      <c r="I1332" s="93" t="n">
        <f aca="false">B1332*C1332</f>
        <v>0</v>
      </c>
      <c r="J1332" s="92" t="n">
        <f aca="false">(30-C1332)*B1332</f>
        <v>0</v>
      </c>
    </row>
    <row r="1333" customFormat="false" ht="12.75" hidden="false" customHeight="false" outlineLevel="0" collapsed="false">
      <c r="A1333" s="88" t="n">
        <v>36557</v>
      </c>
      <c r="B1333" s="75"/>
      <c r="C1333" s="95" t="n">
        <v>0</v>
      </c>
      <c r="D1333" s="90" t="s">
        <v>69</v>
      </c>
      <c r="E1333" s="75" t="s">
        <v>105</v>
      </c>
      <c r="F1333" s="91" t="n">
        <f aca="false">SUMIF(Position!$B$3:$B$21,Trades!D1333,Position!$E$3:$E$21)+SUMIF(Position!$K$3:$K$20,Trades!D1333,Position!$N$3:$N$20)</f>
        <v>4.75</v>
      </c>
      <c r="G1333" s="92" t="n">
        <f aca="false">(F1333-C1333)*B1333</f>
        <v>0</v>
      </c>
      <c r="H1333" s="93" t="str">
        <f aca="false">D1333&amp;E1333</f>
        <v>ramscuocci</v>
      </c>
      <c r="I1333" s="93" t="n">
        <f aca="false">B1333*C1333</f>
        <v>0</v>
      </c>
      <c r="J1333" s="92" t="n">
        <f aca="false">(30-C1333)*B1333</f>
        <v>0</v>
      </c>
    </row>
    <row r="1334" customFormat="false" ht="12.75" hidden="false" customHeight="false" outlineLevel="0" collapsed="false">
      <c r="A1334" s="88" t="n">
        <v>36557</v>
      </c>
      <c r="B1334" s="75"/>
      <c r="C1334" s="95" t="n">
        <v>0</v>
      </c>
      <c r="D1334" s="90" t="s">
        <v>69</v>
      </c>
      <c r="E1334" s="75" t="s">
        <v>81</v>
      </c>
      <c r="F1334" s="91" t="n">
        <f aca="false">SUMIF(Position!$B$3:$B$21,Trades!D1334,Position!$E$3:$E$21)+SUMIF(Position!$K$3:$K$20,Trades!D1334,Position!$N$3:$N$20)</f>
        <v>4.75</v>
      </c>
      <c r="G1334" s="92" t="n">
        <f aca="false">(F1334-C1334)*B1334</f>
        <v>0</v>
      </c>
      <c r="H1334" s="93" t="str">
        <f aca="false">D1334&amp;E1334</f>
        <v>ramscarlitz</v>
      </c>
      <c r="I1334" s="93" t="n">
        <f aca="false">B1334*C1334</f>
        <v>0</v>
      </c>
      <c r="J1334" s="92" t="n">
        <f aca="false">(30-C1334)*B1334</f>
        <v>0</v>
      </c>
    </row>
    <row r="1335" customFormat="false" ht="12.75" hidden="false" customHeight="false" outlineLevel="0" collapsed="false">
      <c r="A1335" s="88" t="n">
        <v>36557</v>
      </c>
      <c r="B1335" s="75"/>
      <c r="C1335" s="95" t="n">
        <v>1</v>
      </c>
      <c r="D1335" s="90" t="s">
        <v>108</v>
      </c>
      <c r="E1335" s="75" t="s">
        <v>81</v>
      </c>
      <c r="F1335" s="91" t="n">
        <f aca="false">SUMIF(Position!$B$3:$B$21,Trades!D1335,Position!$E$3:$E$21)+SUMIF(Position!$K$3:$K$20,Trades!D1335,Position!$N$3:$N$20)</f>
        <v>0</v>
      </c>
      <c r="G1335" s="92" t="n">
        <f aca="false">(F1335-C1335)*B1335</f>
        <v>-0</v>
      </c>
      <c r="H1335" s="93" t="str">
        <f aca="false">D1335&amp;E1335</f>
        <v>dallascarlitz</v>
      </c>
      <c r="I1335" s="93" t="n">
        <f aca="false">B1335*C1335</f>
        <v>0</v>
      </c>
      <c r="J1335" s="92" t="n">
        <f aca="false">(30-C1335)*B1335</f>
        <v>0</v>
      </c>
    </row>
    <row r="1336" customFormat="false" ht="12.75" hidden="false" customHeight="false" outlineLevel="0" collapsed="false">
      <c r="A1336" s="88" t="n">
        <v>36557</v>
      </c>
      <c r="B1336" s="75"/>
      <c r="C1336" s="95" t="n">
        <v>0</v>
      </c>
      <c r="D1336" s="90" t="s">
        <v>69</v>
      </c>
      <c r="E1336" s="75" t="s">
        <v>102</v>
      </c>
      <c r="F1336" s="91" t="n">
        <f aca="false">SUMIF(Position!$B$3:$B$21,Trades!D1336,Position!$E$3:$E$21)+SUMIF(Position!$K$3:$K$20,Trades!D1336,Position!$N$3:$N$20)</f>
        <v>4.75</v>
      </c>
      <c r="G1336" s="92" t="n">
        <f aca="false">(F1336-C1336)*B1336</f>
        <v>0</v>
      </c>
      <c r="H1336" s="93" t="str">
        <f aca="false">D1336&amp;E1336</f>
        <v>ramsfeely</v>
      </c>
      <c r="I1336" s="93" t="n">
        <f aca="false">B1336*C1336</f>
        <v>0</v>
      </c>
      <c r="J1336" s="92" t="n">
        <f aca="false">(30-C1336)*B1336</f>
        <v>0</v>
      </c>
    </row>
    <row r="1337" customFormat="false" ht="12.75" hidden="false" customHeight="false" outlineLevel="0" collapsed="false">
      <c r="A1337" s="88" t="n">
        <v>36557</v>
      </c>
      <c r="B1337" s="75"/>
      <c r="C1337" s="95" t="n">
        <v>0</v>
      </c>
      <c r="D1337" s="90" t="s">
        <v>69</v>
      </c>
      <c r="E1337" s="75" t="s">
        <v>85</v>
      </c>
      <c r="F1337" s="91" t="n">
        <f aca="false">SUMIF(Position!$B$3:$B$21,Trades!D1337,Position!$E$3:$E$21)+SUMIF(Position!$K$3:$K$20,Trades!D1337,Position!$N$3:$N$20)</f>
        <v>4.75</v>
      </c>
      <c r="G1337" s="92" t="n">
        <f aca="false">(F1337-C1337)*B1337</f>
        <v>0</v>
      </c>
      <c r="H1337" s="93" t="str">
        <f aca="false">D1337&amp;E1337</f>
        <v>ramskammer</v>
      </c>
      <c r="I1337" s="93" t="n">
        <f aca="false">B1337*C1337</f>
        <v>0</v>
      </c>
      <c r="J1337" s="92" t="n">
        <f aca="false">(30-C1337)*B1337</f>
        <v>0</v>
      </c>
    </row>
    <row r="1338" customFormat="false" ht="12.75" hidden="false" customHeight="false" outlineLevel="0" collapsed="false">
      <c r="A1338" s="88" t="n">
        <v>36557</v>
      </c>
      <c r="B1338" s="75"/>
      <c r="C1338" s="95" t="n">
        <v>0</v>
      </c>
      <c r="D1338" s="90" t="s">
        <v>69</v>
      </c>
      <c r="E1338" s="75" t="s">
        <v>123</v>
      </c>
      <c r="F1338" s="91" t="n">
        <f aca="false">SUMIF(Position!$B$3:$B$21,Trades!D1338,Position!$E$3:$E$21)+SUMIF(Position!$K$3:$K$20,Trades!D1338,Position!$N$3:$N$20)</f>
        <v>4.75</v>
      </c>
      <c r="G1338" s="92" t="n">
        <f aca="false">(F1338-C1338)*B1338</f>
        <v>0</v>
      </c>
      <c r="H1338" s="93" t="str">
        <f aca="false">D1338&amp;E1338</f>
        <v>ramsrandy</v>
      </c>
      <c r="I1338" s="93" t="n">
        <f aca="false">B1338*C1338</f>
        <v>0</v>
      </c>
      <c r="J1338" s="92" t="n">
        <f aca="false">(30-C1338)*B1338</f>
        <v>0</v>
      </c>
    </row>
    <row r="1339" customFormat="false" ht="12.75" hidden="false" customHeight="false" outlineLevel="0" collapsed="false">
      <c r="A1339" s="88" t="n">
        <v>36557</v>
      </c>
      <c r="B1339" s="75"/>
      <c r="C1339" s="95" t="n">
        <v>0</v>
      </c>
      <c r="D1339" s="90" t="s">
        <v>69</v>
      </c>
      <c r="E1339" s="75" t="s">
        <v>99</v>
      </c>
      <c r="F1339" s="91" t="n">
        <f aca="false">SUMIF(Position!$B$3:$B$21,Trades!D1339,Position!$E$3:$E$21)+SUMIF(Position!$K$3:$K$20,Trades!D1339,Position!$N$3:$N$20)</f>
        <v>4.75</v>
      </c>
      <c r="G1339" s="92" t="n">
        <f aca="false">(F1339-C1339)*B1339</f>
        <v>0</v>
      </c>
      <c r="H1339" s="93" t="str">
        <f aca="false">D1339&amp;E1339</f>
        <v>ramsrafal</v>
      </c>
      <c r="I1339" s="93" t="n">
        <f aca="false">B1339*C1339</f>
        <v>0</v>
      </c>
      <c r="J1339" s="92" t="n">
        <f aca="false">(30-C1339)*B1339</f>
        <v>0</v>
      </c>
    </row>
    <row r="1340" customFormat="false" ht="12.75" hidden="false" customHeight="false" outlineLevel="0" collapsed="false">
      <c r="A1340" s="88" t="n">
        <v>36557</v>
      </c>
      <c r="B1340" s="75"/>
      <c r="C1340" s="95" t="n">
        <v>5</v>
      </c>
      <c r="D1340" s="90" t="s">
        <v>80</v>
      </c>
      <c r="E1340" s="75" t="s">
        <v>123</v>
      </c>
      <c r="F1340" s="91" t="n">
        <f aca="false">SUMIF(Position!$B$3:$B$21,Trades!D1340,Position!$E$3:$E$21)+SUMIF(Position!$K$3:$K$20,Trades!D1340,Position!$N$3:$N$20)</f>
        <v>0.7</v>
      </c>
      <c r="G1340" s="92" t="n">
        <f aca="false">(F1340-C1340)*B1340</f>
        <v>-0</v>
      </c>
      <c r="H1340" s="93" t="str">
        <f aca="false">D1340&amp;E1340</f>
        <v>minnesotarandy</v>
      </c>
      <c r="I1340" s="93" t="n">
        <f aca="false">B1340*C1340</f>
        <v>0</v>
      </c>
      <c r="J1340" s="92" t="n">
        <f aca="false">(30-C1340)*B1340</f>
        <v>0</v>
      </c>
    </row>
    <row r="1341" customFormat="false" ht="12.75" hidden="false" customHeight="false" outlineLevel="0" collapsed="false">
      <c r="A1341" s="88" t="n">
        <v>36557</v>
      </c>
      <c r="B1341" s="75"/>
      <c r="C1341" s="95" t="n">
        <v>7.5</v>
      </c>
      <c r="D1341" s="90" t="s">
        <v>108</v>
      </c>
      <c r="E1341" s="75" t="s">
        <v>123</v>
      </c>
      <c r="F1341" s="91" t="n">
        <f aca="false">SUMIF(Position!$B$3:$B$21,Trades!D1341,Position!$E$3:$E$21)+SUMIF(Position!$K$3:$K$20,Trades!D1341,Position!$N$3:$N$20)</f>
        <v>0</v>
      </c>
      <c r="G1341" s="92" t="n">
        <f aca="false">(F1341-C1341)*B1341</f>
        <v>-0</v>
      </c>
      <c r="H1341" s="93" t="str">
        <f aca="false">D1341&amp;E1341</f>
        <v>dallasrandy</v>
      </c>
      <c r="I1341" s="93" t="n">
        <f aca="false">B1341*C1341</f>
        <v>0</v>
      </c>
      <c r="J1341" s="92" t="n">
        <f aca="false">(30-C1341)*B1341</f>
        <v>0</v>
      </c>
    </row>
    <row r="1342" customFormat="false" ht="12.75" hidden="false" customHeight="false" outlineLevel="0" collapsed="false">
      <c r="A1342" s="88" t="n">
        <v>36557</v>
      </c>
      <c r="B1342" s="75"/>
      <c r="C1342" s="95" t="n">
        <v>1.5</v>
      </c>
      <c r="D1342" s="90" t="s">
        <v>103</v>
      </c>
      <c r="E1342" s="75" t="s">
        <v>123</v>
      </c>
      <c r="F1342" s="91" t="n">
        <f aca="false">SUMIF(Position!$B$3:$B$21,Trades!D1342,Position!$E$3:$E$21)+SUMIF(Position!$K$3:$K$20,Trades!D1342,Position!$N$3:$N$20)</f>
        <v>1</v>
      </c>
      <c r="G1342" s="92" t="n">
        <f aca="false">(F1342-C1342)*B1342</f>
        <v>-0</v>
      </c>
      <c r="H1342" s="93" t="str">
        <f aca="false">D1342&amp;E1342</f>
        <v>miamirandy</v>
      </c>
      <c r="I1342" s="93" t="n">
        <f aca="false">B1342*C1342</f>
        <v>0</v>
      </c>
      <c r="J1342" s="92" t="n">
        <f aca="false">(30-C1342)*B1342</f>
        <v>0</v>
      </c>
    </row>
    <row r="1343" customFormat="false" ht="12.75" hidden="false" customHeight="false" outlineLevel="0" collapsed="false">
      <c r="A1343" s="88" t="n">
        <v>36557</v>
      </c>
      <c r="B1343" s="75"/>
      <c r="C1343" s="95" t="n">
        <v>12</v>
      </c>
      <c r="D1343" s="90" t="s">
        <v>108</v>
      </c>
      <c r="E1343" s="75" t="s">
        <v>0</v>
      </c>
      <c r="F1343" s="91" t="n">
        <f aca="false">SUMIF(Position!$B$3:$B$21,Trades!D1343,Position!$E$3:$E$21)+SUMIF(Position!$K$3:$K$20,Trades!D1343,Position!$N$3:$N$20)</f>
        <v>0</v>
      </c>
      <c r="G1343" s="92" t="n">
        <f aca="false">(F1343-C1343)*B1343</f>
        <v>-0</v>
      </c>
      <c r="H1343" s="93" t="str">
        <f aca="false">D1343&amp;E1343</f>
        <v>dallas </v>
      </c>
      <c r="I1343" s="93" t="n">
        <f aca="false">B1343*C1343</f>
        <v>0</v>
      </c>
      <c r="J1343" s="92" t="n">
        <f aca="false">(30-C1343)*B1343</f>
        <v>0</v>
      </c>
    </row>
    <row r="1344" customFormat="false" ht="12.75" hidden="false" customHeight="false" outlineLevel="0" collapsed="false">
      <c r="A1344" s="88" t="n">
        <v>36557</v>
      </c>
      <c r="B1344" s="75"/>
      <c r="C1344" s="95" t="n">
        <v>0</v>
      </c>
      <c r="D1344" s="90" t="s">
        <v>69</v>
      </c>
      <c r="E1344" s="75" t="s">
        <v>148</v>
      </c>
      <c r="F1344" s="91" t="n">
        <f aca="false">SUMIF(Position!$B$3:$B$21,Trades!D1344,Position!$E$3:$E$21)+SUMIF(Position!$K$3:$K$20,Trades!D1344,Position!$N$3:$N$20)</f>
        <v>4.75</v>
      </c>
      <c r="G1344" s="92" t="n">
        <f aca="false">(F1344-C1344)*B1344</f>
        <v>0</v>
      </c>
      <c r="H1344" s="93" t="str">
        <f aca="false">D1344&amp;E1344</f>
        <v>ramsfaraci</v>
      </c>
      <c r="I1344" s="93" t="n">
        <f aca="false">B1344*C1344</f>
        <v>0</v>
      </c>
      <c r="J1344" s="92" t="n">
        <f aca="false">(30-C1344)*B1344</f>
        <v>0</v>
      </c>
    </row>
    <row r="1345" customFormat="false" ht="12.75" hidden="false" customHeight="false" outlineLevel="0" collapsed="false">
      <c r="A1345" s="88" t="n">
        <v>36557</v>
      </c>
      <c r="B1345" s="75"/>
      <c r="C1345" s="95" t="n">
        <v>0</v>
      </c>
      <c r="D1345" s="90" t="s">
        <v>69</v>
      </c>
      <c r="E1345" s="75" t="s">
        <v>126</v>
      </c>
      <c r="F1345" s="91" t="n">
        <f aca="false">SUMIF(Position!$B$3:$B$21,Trades!D1345,Position!$E$3:$E$21)+SUMIF(Position!$K$3:$K$20,Trades!D1345,Position!$N$3:$N$20)</f>
        <v>4.75</v>
      </c>
      <c r="G1345" s="92" t="n">
        <f aca="false">(F1345-C1345)*B1345</f>
        <v>0</v>
      </c>
      <c r="H1345" s="93" t="str">
        <f aca="false">D1345&amp;E1345</f>
        <v>ramsshawn</v>
      </c>
      <c r="I1345" s="93" t="n">
        <f aca="false">B1345*C1345</f>
        <v>0</v>
      </c>
      <c r="J1345" s="92" t="n">
        <f aca="false">(30-C1345)*B1345</f>
        <v>0</v>
      </c>
    </row>
    <row r="1346" customFormat="false" ht="12.75" hidden="false" customHeight="false" outlineLevel="0" collapsed="false">
      <c r="A1346" s="88" t="n">
        <v>36557</v>
      </c>
      <c r="B1346" s="75"/>
      <c r="C1346" s="95" t="n">
        <v>0</v>
      </c>
      <c r="D1346" s="90" t="s">
        <v>69</v>
      </c>
      <c r="E1346" s="75" t="s">
        <v>144</v>
      </c>
      <c r="F1346" s="91" t="n">
        <f aca="false">SUMIF(Position!$B$3:$B$21,Trades!D1346,Position!$E$3:$E$21)+SUMIF(Position!$K$3:$K$20,Trades!D1346,Position!$N$3:$N$20)</f>
        <v>4.75</v>
      </c>
      <c r="G1346" s="92" t="n">
        <f aca="false">(F1346-C1346)*B1346</f>
        <v>0</v>
      </c>
      <c r="H1346" s="93" t="str">
        <f aca="false">D1346&amp;E1346</f>
        <v>ramsnone</v>
      </c>
      <c r="I1346" s="93" t="n">
        <f aca="false">B1346*C1346</f>
        <v>0</v>
      </c>
      <c r="J1346" s="92" t="n">
        <f aca="false">(30-C1346)*B1346</f>
        <v>0</v>
      </c>
    </row>
    <row r="1347" customFormat="false" ht="12.75" hidden="false" customHeight="false" outlineLevel="0" collapsed="false">
      <c r="A1347" s="88" t="n">
        <v>36557</v>
      </c>
      <c r="B1347" s="75"/>
      <c r="C1347" s="95" t="n">
        <v>0</v>
      </c>
      <c r="D1347" s="90" t="s">
        <v>69</v>
      </c>
      <c r="E1347" s="75" t="s">
        <v>144</v>
      </c>
      <c r="F1347" s="91" t="n">
        <f aca="false">SUMIF(Position!$B$3:$B$21,Trades!D1347,Position!$E$3:$E$21)+SUMIF(Position!$K$3:$K$20,Trades!D1347,Position!$N$3:$N$20)</f>
        <v>4.75</v>
      </c>
      <c r="G1347" s="92" t="n">
        <f aca="false">(F1347-C1347)*B1347</f>
        <v>0</v>
      </c>
      <c r="H1347" s="93" t="str">
        <f aca="false">D1347&amp;E1347</f>
        <v>ramsnone</v>
      </c>
      <c r="I1347" s="93" t="n">
        <f aca="false">B1347*C1347</f>
        <v>0</v>
      </c>
      <c r="J1347" s="92" t="n">
        <f aca="false">(30-C1347)*B1347</f>
        <v>0</v>
      </c>
    </row>
    <row r="1348" customFormat="false" ht="12.75" hidden="false" customHeight="false" outlineLevel="0" collapsed="false">
      <c r="A1348" s="88" t="n">
        <v>36557</v>
      </c>
      <c r="B1348" s="75"/>
      <c r="C1348" s="95" t="n">
        <v>0</v>
      </c>
      <c r="D1348" s="90" t="s">
        <v>69</v>
      </c>
      <c r="E1348" s="75" t="s">
        <v>122</v>
      </c>
      <c r="F1348" s="91" t="n">
        <f aca="false">SUMIF(Position!$B$3:$B$21,Trades!D1348,Position!$E$3:$E$21)+SUMIF(Position!$K$3:$K$20,Trades!D1348,Position!$N$3:$N$20)</f>
        <v>4.75</v>
      </c>
      <c r="G1348" s="92" t="n">
        <f aca="false">(F1348-C1348)*B1348</f>
        <v>0</v>
      </c>
      <c r="H1348" s="93" t="str">
        <f aca="false">D1348&amp;E1348</f>
        <v>ramsdud</v>
      </c>
      <c r="I1348" s="93" t="n">
        <f aca="false">B1348*C1348</f>
        <v>0</v>
      </c>
      <c r="J1348" s="92" t="n">
        <f aca="false">(30-C1348)*B1348</f>
        <v>0</v>
      </c>
    </row>
    <row r="1349" customFormat="false" ht="12.75" hidden="false" customHeight="false" outlineLevel="0" collapsed="false">
      <c r="A1349" s="88" t="n">
        <v>36557</v>
      </c>
      <c r="B1349" s="75"/>
      <c r="C1349" s="95" t="n">
        <v>0</v>
      </c>
      <c r="D1349" s="90" t="s">
        <v>69</v>
      </c>
      <c r="E1349" s="75" t="s">
        <v>124</v>
      </c>
      <c r="F1349" s="91" t="n">
        <f aca="false">SUMIF(Position!$B$3:$B$21,Trades!D1349,Position!$E$3:$E$21)+SUMIF(Position!$K$3:$K$20,Trades!D1349,Position!$N$3:$N$20)</f>
        <v>4.75</v>
      </c>
      <c r="G1349" s="92" t="n">
        <f aca="false">(F1349-C1349)*B1349</f>
        <v>0</v>
      </c>
      <c r="H1349" s="93" t="str">
        <f aca="false">D1349&amp;E1349</f>
        <v>ramspb</v>
      </c>
      <c r="I1349" s="93" t="n">
        <f aca="false">B1349*C1349</f>
        <v>0</v>
      </c>
      <c r="J1349" s="92" t="n">
        <f aca="false">(30-C1349)*B1349</f>
        <v>0</v>
      </c>
    </row>
    <row r="1350" customFormat="false" ht="12.75" hidden="false" customHeight="false" outlineLevel="0" collapsed="false">
      <c r="A1350" s="88" t="n">
        <v>36557</v>
      </c>
      <c r="B1350" s="75"/>
      <c r="C1350" s="95" t="n">
        <v>0</v>
      </c>
      <c r="D1350" s="90" t="s">
        <v>69</v>
      </c>
      <c r="E1350" s="75" t="s">
        <v>124</v>
      </c>
      <c r="F1350" s="91" t="n">
        <f aca="false">SUMIF(Position!$B$3:$B$21,Trades!D1350,Position!$E$3:$E$21)+SUMIF(Position!$K$3:$K$20,Trades!D1350,Position!$N$3:$N$20)</f>
        <v>4.75</v>
      </c>
      <c r="G1350" s="92" t="n">
        <f aca="false">(F1350-C1350)*B1350</f>
        <v>0</v>
      </c>
      <c r="H1350" s="93" t="str">
        <f aca="false">D1350&amp;E1350</f>
        <v>ramspb</v>
      </c>
      <c r="I1350" s="93" t="n">
        <f aca="false">B1350*C1350</f>
        <v>0</v>
      </c>
      <c r="J1350" s="92" t="n">
        <f aca="false">(30-C1350)*B1350</f>
        <v>0</v>
      </c>
    </row>
    <row r="1351" customFormat="false" ht="12.75" hidden="false" customHeight="false" outlineLevel="0" collapsed="false">
      <c r="A1351" s="88" t="n">
        <v>36557</v>
      </c>
      <c r="B1351" s="75"/>
      <c r="C1351" s="95" t="n">
        <v>0</v>
      </c>
      <c r="D1351" s="90" t="s">
        <v>69</v>
      </c>
      <c r="E1351" s="75" t="s">
        <v>81</v>
      </c>
      <c r="F1351" s="91" t="n">
        <f aca="false">SUMIF(Position!$B$3:$B$21,Trades!D1351,Position!$E$3:$E$21)+SUMIF(Position!$K$3:$K$20,Trades!D1351,Position!$N$3:$N$20)</f>
        <v>4.75</v>
      </c>
      <c r="G1351" s="92" t="n">
        <f aca="false">(F1351-C1351)*B1351</f>
        <v>0</v>
      </c>
      <c r="H1351" s="93" t="str">
        <f aca="false">D1351&amp;E1351</f>
        <v>ramscarlitz</v>
      </c>
      <c r="I1351" s="93" t="n">
        <f aca="false">B1351*C1351</f>
        <v>0</v>
      </c>
      <c r="J1351" s="92" t="n">
        <f aca="false">(30-C1351)*B1351</f>
        <v>0</v>
      </c>
    </row>
    <row r="1352" customFormat="false" ht="12.75" hidden="false" customHeight="false" outlineLevel="0" collapsed="false">
      <c r="A1352" s="88" t="n">
        <v>36557</v>
      </c>
      <c r="B1352" s="75"/>
      <c r="C1352" s="95" t="n">
        <v>10</v>
      </c>
      <c r="D1352" s="90" t="s">
        <v>108</v>
      </c>
      <c r="E1352" s="75" t="s">
        <v>132</v>
      </c>
      <c r="F1352" s="91" t="n">
        <f aca="false">SUMIF(Position!$B$3:$B$21,Trades!D1352,Position!$E$3:$E$21)+SUMIF(Position!$K$3:$K$20,Trades!D1352,Position!$N$3:$N$20)</f>
        <v>0</v>
      </c>
      <c r="G1352" s="92" t="n">
        <f aca="false">(F1352-C1352)*B1352</f>
        <v>-0</v>
      </c>
      <c r="H1352" s="93"/>
      <c r="I1352" s="93" t="n">
        <f aca="false">B1352*C1352</f>
        <v>0</v>
      </c>
      <c r="J1352" s="92" t="n">
        <f aca="false">(30-C1352)*B1352</f>
        <v>0</v>
      </c>
    </row>
    <row r="1353" customFormat="false" ht="12.75" hidden="false" customHeight="false" outlineLevel="0" collapsed="false">
      <c r="A1353" s="88" t="n">
        <v>36558</v>
      </c>
      <c r="B1353" s="75"/>
      <c r="C1353" s="95" t="n">
        <v>0</v>
      </c>
      <c r="D1353" s="90" t="s">
        <v>69</v>
      </c>
      <c r="E1353" s="75" t="s">
        <v>70</v>
      </c>
      <c r="F1353" s="91" t="n">
        <f aca="false">SUMIF(Position!$B$3:$B$21,Trades!D1353,Position!$E$3:$E$21)+SUMIF(Position!$K$3:$K$20,Trades!D1353,Position!$N$3:$N$20)</f>
        <v>4.75</v>
      </c>
      <c r="G1353" s="92" t="n">
        <f aca="false">(F1353-C1353)*B1353</f>
        <v>0</v>
      </c>
      <c r="H1353" s="93" t="s">
        <v>149</v>
      </c>
      <c r="I1353" s="93" t="n">
        <f aca="false">B1353*C1353</f>
        <v>0</v>
      </c>
      <c r="J1353" s="92" t="n">
        <f aca="false">(30-C1353)*B1353</f>
        <v>0</v>
      </c>
    </row>
    <row r="1354" customFormat="false" ht="12.75" hidden="false" customHeight="false" outlineLevel="0" collapsed="false">
      <c r="A1354" s="88" t="n">
        <v>36558</v>
      </c>
      <c r="B1354" s="75"/>
      <c r="C1354" s="95" t="n">
        <v>0</v>
      </c>
      <c r="D1354" s="90" t="s">
        <v>69</v>
      </c>
      <c r="E1354" s="75" t="s">
        <v>138</v>
      </c>
      <c r="F1354" s="91" t="n">
        <f aca="false">SUMIF(Position!$B$3:$B$21,Trades!D1354,Position!$E$3:$E$21)+SUMIF(Position!$K$3:$K$20,Trades!D1354,Position!$N$3:$N$20)</f>
        <v>4.75</v>
      </c>
      <c r="G1354" s="92" t="n">
        <f aca="false">(F1354-C1354)*B1354</f>
        <v>0</v>
      </c>
      <c r="H1354" s="93" t="str">
        <f aca="false">D1354&amp;E1354</f>
        <v>ramsdavid</v>
      </c>
      <c r="I1354" s="93" t="n">
        <f aca="false">B1354*C1354</f>
        <v>0</v>
      </c>
      <c r="J1354" s="92" t="n">
        <f aca="false">(30-C1354)*B1354</f>
        <v>0</v>
      </c>
    </row>
    <row r="1355" customFormat="false" ht="12.75" hidden="false" customHeight="false" outlineLevel="0" collapsed="false">
      <c r="A1355" s="88" t="n">
        <v>36558</v>
      </c>
      <c r="B1355" s="75"/>
      <c r="C1355" s="95" t="n">
        <v>0</v>
      </c>
      <c r="D1355" s="90" t="s">
        <v>69</v>
      </c>
      <c r="E1355" s="75" t="s">
        <v>143</v>
      </c>
      <c r="F1355" s="91" t="n">
        <f aca="false">SUMIF(Position!$B$3:$B$21,Trades!D1355,Position!$E$3:$E$21)+SUMIF(Position!$K$3:$K$20,Trades!D1355,Position!$N$3:$N$20)</f>
        <v>4.75</v>
      </c>
      <c r="G1355" s="92" t="n">
        <f aca="false">(F1355-C1355)*B1355</f>
        <v>0</v>
      </c>
      <c r="H1355" s="93" t="str">
        <f aca="false">D1355&amp;E1355</f>
        <v>ramsrich</v>
      </c>
      <c r="I1355" s="93" t="n">
        <f aca="false">B1355*C1355</f>
        <v>0</v>
      </c>
      <c r="J1355" s="92" t="n">
        <f aca="false">(30-C1355)*B1355</f>
        <v>0</v>
      </c>
    </row>
    <row r="1356" customFormat="false" ht="12.75" hidden="false" customHeight="false" outlineLevel="0" collapsed="false">
      <c r="A1356" s="88" t="n">
        <v>36558</v>
      </c>
      <c r="B1356" s="75"/>
      <c r="C1356" s="95" t="n">
        <v>0</v>
      </c>
      <c r="D1356" s="90" t="s">
        <v>69</v>
      </c>
      <c r="E1356" s="75" t="s">
        <v>102</v>
      </c>
      <c r="F1356" s="91" t="n">
        <f aca="false">SUMIF(Position!$B$3:$B$21,Trades!D1356,Position!$E$3:$E$21)+SUMIF(Position!$K$3:$K$20,Trades!D1356,Position!$N$3:$N$20)</f>
        <v>4.75</v>
      </c>
      <c r="G1356" s="92" t="n">
        <f aca="false">(F1356-C1356)*B1356</f>
        <v>0</v>
      </c>
      <c r="H1356" s="93" t="str">
        <f aca="false">D1356&amp;E1356</f>
        <v>ramsfeely</v>
      </c>
      <c r="I1356" s="93" t="n">
        <f aca="false">B1356*C1356</f>
        <v>0</v>
      </c>
      <c r="J1356" s="92" t="n">
        <f aca="false">(30-C1356)*B1356</f>
        <v>0</v>
      </c>
    </row>
    <row r="1357" customFormat="false" ht="12.75" hidden="false" customHeight="false" outlineLevel="0" collapsed="false">
      <c r="A1357" s="88" t="n">
        <v>36559</v>
      </c>
      <c r="B1357" s="75"/>
      <c r="C1357" s="95" t="n">
        <v>0</v>
      </c>
      <c r="D1357" s="90" t="s">
        <v>69</v>
      </c>
      <c r="E1357" s="75" t="s">
        <v>136</v>
      </c>
      <c r="F1357" s="91" t="n">
        <f aca="false">SUMIF(Position!$B$3:$B$21,Trades!D1357,Position!$E$3:$E$21)+SUMIF(Position!$K$3:$K$20,Trades!D1357,Position!$N$3:$N$20)</f>
        <v>4.75</v>
      </c>
      <c r="G1357" s="92" t="n">
        <f aca="false">(F1357-C1357)*B1357</f>
        <v>0</v>
      </c>
      <c r="H1357" s="93" t="str">
        <f aca="false">D1357&amp;E1357</f>
        <v>ramsmckay</v>
      </c>
      <c r="I1357" s="93" t="n">
        <f aca="false">B1357*C1357</f>
        <v>0</v>
      </c>
      <c r="J1357" s="92" t="n">
        <f aca="false">(30-C1357)*B1357</f>
        <v>0</v>
      </c>
    </row>
    <row r="1358" customFormat="false" ht="12.75" hidden="false" customHeight="false" outlineLevel="0" collapsed="false">
      <c r="A1358" s="88" t="n">
        <v>36559</v>
      </c>
      <c r="B1358" s="75"/>
      <c r="C1358" s="95" t="n">
        <v>0</v>
      </c>
      <c r="D1358" s="90" t="s">
        <v>69</v>
      </c>
      <c r="E1358" s="75" t="s">
        <v>148</v>
      </c>
      <c r="F1358" s="91" t="n">
        <f aca="false">SUMIF(Position!$B$3:$B$21,Trades!D1358,Position!$E$3:$E$21)+SUMIF(Position!$K$3:$K$20,Trades!D1358,Position!$N$3:$N$20)</f>
        <v>4.75</v>
      </c>
      <c r="G1358" s="92" t="n">
        <f aca="false">(F1358-C1358)*B1358</f>
        <v>0</v>
      </c>
      <c r="H1358" s="93" t="str">
        <f aca="false">D1358&amp;E1358</f>
        <v>ramsfaraci</v>
      </c>
      <c r="I1358" s="93" t="n">
        <f aca="false">B1358*C1358</f>
        <v>0</v>
      </c>
      <c r="J1358" s="92" t="n">
        <f aca="false">(30-C1358)*B1358</f>
        <v>0</v>
      </c>
    </row>
    <row r="1359" customFormat="false" ht="12.75" hidden="false" customHeight="false" outlineLevel="0" collapsed="false">
      <c r="A1359" s="88" t="n">
        <v>36559</v>
      </c>
      <c r="B1359" s="75"/>
      <c r="C1359" s="95" t="n">
        <v>0</v>
      </c>
      <c r="D1359" s="90" t="s">
        <v>69</v>
      </c>
      <c r="E1359" s="75" t="s">
        <v>123</v>
      </c>
      <c r="F1359" s="91" t="n">
        <f aca="false">SUMIF(Position!$B$3:$B$21,Trades!D1359,Position!$E$3:$E$21)+SUMIF(Position!$K$3:$K$20,Trades!D1359,Position!$N$3:$N$20)</f>
        <v>4.75</v>
      </c>
      <c r="G1359" s="92" t="n">
        <f aca="false">(F1359-C1359)*B1359</f>
        <v>0</v>
      </c>
      <c r="H1359" s="93" t="str">
        <f aca="false">D1359&amp;E1359</f>
        <v>ramsrandy</v>
      </c>
      <c r="I1359" s="93" t="n">
        <f aca="false">B1359*C1359</f>
        <v>0</v>
      </c>
      <c r="J1359" s="92" t="n">
        <f aca="false">(30-C1359)*B1359</f>
        <v>0</v>
      </c>
    </row>
    <row r="1360" customFormat="false" ht="12.75" hidden="false" customHeight="false" outlineLevel="0" collapsed="false">
      <c r="A1360" s="88" t="n">
        <v>36559</v>
      </c>
      <c r="B1360" s="75"/>
      <c r="C1360" s="95" t="n">
        <v>0</v>
      </c>
      <c r="D1360" s="90" t="s">
        <v>69</v>
      </c>
      <c r="E1360" s="75" t="s">
        <v>135</v>
      </c>
      <c r="F1360" s="91" t="n">
        <f aca="false">SUMIF(Position!$B$3:$B$21,Trades!D1360,Position!$E$3:$E$21)+SUMIF(Position!$K$3:$K$20,Trades!D1360,Position!$N$3:$N$20)</f>
        <v>4.75</v>
      </c>
      <c r="G1360" s="92" t="n">
        <f aca="false">(F1360-C1360)*B1360</f>
        <v>0</v>
      </c>
      <c r="H1360" s="93" t="str">
        <f aca="false">D1360&amp;E1360</f>
        <v>ramsbcd</v>
      </c>
      <c r="I1360" s="93" t="n">
        <f aca="false">B1360*C1360</f>
        <v>0</v>
      </c>
      <c r="J1360" s="92" t="n">
        <f aca="false">(30-C1360)*B1360</f>
        <v>0</v>
      </c>
    </row>
    <row r="1361" customFormat="false" ht="12.75" hidden="false" customHeight="false" outlineLevel="0" collapsed="false">
      <c r="A1361" s="88" t="n">
        <v>36559</v>
      </c>
      <c r="B1361" s="75"/>
      <c r="C1361" s="95" t="n">
        <v>0</v>
      </c>
      <c r="D1361" s="90" t="s">
        <v>69</v>
      </c>
      <c r="E1361" s="75" t="s">
        <v>96</v>
      </c>
      <c r="F1361" s="91" t="n">
        <f aca="false">SUMIF(Position!$B$3:$B$21,Trades!D1361,Position!$E$3:$E$21)+SUMIF(Position!$K$3:$K$20,Trades!D1361,Position!$N$3:$N$20)</f>
        <v>4.75</v>
      </c>
      <c r="G1361" s="92" t="n">
        <f aca="false">(F1361-C1361)*B1361</f>
        <v>0</v>
      </c>
      <c r="H1361" s="93" t="str">
        <f aca="false">D1361&amp;E1361</f>
        <v>ramsjk</v>
      </c>
      <c r="I1361" s="93" t="n">
        <f aca="false">B1361*C1361</f>
        <v>0</v>
      </c>
      <c r="J1361" s="92" t="n">
        <f aca="false">(30-C1361)*B1361</f>
        <v>0</v>
      </c>
    </row>
    <row r="1362" customFormat="false" ht="12.75" hidden="false" customHeight="false" outlineLevel="0" collapsed="false">
      <c r="A1362" s="88" t="n">
        <v>36559</v>
      </c>
      <c r="B1362" s="75"/>
      <c r="C1362" s="95" t="n">
        <v>0</v>
      </c>
      <c r="D1362" s="90" t="s">
        <v>69</v>
      </c>
      <c r="E1362" s="75" t="s">
        <v>130</v>
      </c>
      <c r="F1362" s="91" t="n">
        <f aca="false">SUMIF(Position!$B$3:$B$21,Trades!D1362,Position!$E$3:$E$21)+SUMIF(Position!$K$3:$K$20,Trades!D1362,Position!$N$3:$N$20)</f>
        <v>4.75</v>
      </c>
      <c r="G1362" s="92" t="n">
        <f aca="false">(F1362-C1362)*B1362</f>
        <v>0</v>
      </c>
      <c r="H1362" s="93" t="str">
        <f aca="false">D1362&amp;E1362</f>
        <v>ramssmitty</v>
      </c>
      <c r="I1362" s="93" t="n">
        <f aca="false">B1362*C1362</f>
        <v>0</v>
      </c>
      <c r="J1362" s="92" t="n">
        <f aca="false">(30-C1362)*B1362</f>
        <v>0</v>
      </c>
    </row>
    <row r="1363" customFormat="false" ht="12.75" hidden="false" customHeight="false" outlineLevel="0" collapsed="false">
      <c r="A1363" s="88" t="n">
        <v>36559</v>
      </c>
      <c r="B1363" s="75"/>
      <c r="C1363" s="95" t="n">
        <v>0</v>
      </c>
      <c r="D1363" s="90" t="s">
        <v>69</v>
      </c>
      <c r="E1363" s="75" t="s">
        <v>148</v>
      </c>
      <c r="F1363" s="91" t="n">
        <f aca="false">SUMIF(Position!$B$3:$B$21,Trades!D1363,Position!$E$3:$E$21)+SUMIF(Position!$K$3:$K$20,Trades!D1363,Position!$N$3:$N$20)</f>
        <v>4.75</v>
      </c>
      <c r="G1363" s="92" t="n">
        <f aca="false">(F1363-C1363)*B1363</f>
        <v>0</v>
      </c>
      <c r="H1363" s="93" t="str">
        <f aca="false">D1363&amp;E1363</f>
        <v>ramsfaraci</v>
      </c>
      <c r="I1363" s="93" t="n">
        <f aca="false">B1363*C1363</f>
        <v>0</v>
      </c>
      <c r="J1363" s="92" t="n">
        <f aca="false">(30-C1363)*B1363</f>
        <v>0</v>
      </c>
    </row>
    <row r="1364" customFormat="false" ht="12.75" hidden="false" customHeight="false" outlineLevel="0" collapsed="false">
      <c r="A1364" s="88" t="n">
        <v>36559</v>
      </c>
      <c r="B1364" s="75"/>
      <c r="C1364" s="95" t="n">
        <v>0</v>
      </c>
      <c r="D1364" s="90" t="s">
        <v>69</v>
      </c>
      <c r="E1364" s="75" t="s">
        <v>146</v>
      </c>
      <c r="F1364" s="91" t="n">
        <f aca="false">SUMIF(Position!$B$3:$B$21,Trades!D1364,Position!$E$3:$E$21)+SUMIF(Position!$K$3:$K$20,Trades!D1364,Position!$N$3:$N$20)</f>
        <v>4.75</v>
      </c>
      <c r="G1364" s="92" t="n">
        <f aca="false">(F1364-C1364)*B1364</f>
        <v>0</v>
      </c>
      <c r="H1364" s="93" t="str">
        <f aca="false">D1364&amp;E1364</f>
        <v>ramseagle</v>
      </c>
      <c r="I1364" s="93" t="n">
        <f aca="false">B1364*C1364</f>
        <v>0</v>
      </c>
      <c r="J1364" s="92" t="n">
        <f aca="false">(30-C1364)*B1364</f>
        <v>0</v>
      </c>
    </row>
    <row r="1365" customFormat="false" ht="12.75" hidden="false" customHeight="false" outlineLevel="0" collapsed="false">
      <c r="A1365" s="88" t="n">
        <v>36559</v>
      </c>
      <c r="B1365" s="75"/>
      <c r="C1365" s="95" t="n">
        <v>0</v>
      </c>
      <c r="D1365" s="90" t="s">
        <v>69</v>
      </c>
      <c r="E1365" s="75" t="s">
        <v>129</v>
      </c>
      <c r="F1365" s="91" t="n">
        <f aca="false">SUMIF(Position!$B$3:$B$21,Trades!D1365,Position!$E$3:$E$21)+SUMIF(Position!$K$3:$K$20,Trades!D1365,Position!$N$3:$N$20)</f>
        <v>4.75</v>
      </c>
      <c r="G1365" s="92" t="n">
        <f aca="false">(F1365-C1365)*B1365</f>
        <v>0</v>
      </c>
      <c r="H1365" s="93" t="str">
        <f aca="false">D1365&amp;E1365</f>
        <v>ramsbp</v>
      </c>
      <c r="I1365" s="93" t="n">
        <f aca="false">B1365*C1365</f>
        <v>0</v>
      </c>
      <c r="J1365" s="92" t="n">
        <f aca="false">(30-C1365)*B1365</f>
        <v>0</v>
      </c>
    </row>
    <row r="1366" customFormat="false" ht="12.75" hidden="false" customHeight="false" outlineLevel="0" collapsed="false">
      <c r="A1366" s="88" t="n">
        <v>36559</v>
      </c>
      <c r="B1366" s="75"/>
      <c r="C1366" s="95" t="n">
        <v>0</v>
      </c>
      <c r="D1366" s="90" t="s">
        <v>69</v>
      </c>
      <c r="E1366" s="75" t="s">
        <v>110</v>
      </c>
      <c r="F1366" s="91" t="n">
        <f aca="false">SUMIF(Position!$B$3:$B$21,Trades!D1366,Position!$E$3:$E$21)+SUMIF(Position!$K$3:$K$20,Trades!D1366,Position!$N$3:$N$20)</f>
        <v>4.75</v>
      </c>
      <c r="G1366" s="92" t="n">
        <f aca="false">(F1366-C1366)*B1366</f>
        <v>0</v>
      </c>
      <c r="H1366" s="93" t="str">
        <f aca="false">D1366&amp;E1366</f>
        <v>ramsmhor</v>
      </c>
      <c r="I1366" s="93" t="n">
        <f aca="false">B1366*C1366</f>
        <v>0</v>
      </c>
      <c r="J1366" s="92" t="n">
        <f aca="false">(30-C1366)*B1366</f>
        <v>0</v>
      </c>
    </row>
    <row r="1367" customFormat="false" ht="12.75" hidden="false" customHeight="false" outlineLevel="0" collapsed="false">
      <c r="A1367" s="88" t="n">
        <v>36559</v>
      </c>
      <c r="B1367" s="75"/>
      <c r="C1367" s="95" t="n">
        <v>1</v>
      </c>
      <c r="D1367" s="90" t="s">
        <v>108</v>
      </c>
      <c r="E1367" s="75" t="s">
        <v>96</v>
      </c>
      <c r="F1367" s="91" t="n">
        <f aca="false">SUMIF(Position!$B$3:$B$21,Trades!D1367,Position!$E$3:$E$21)+SUMIF(Position!$K$3:$K$20,Trades!D1367,Position!$N$3:$N$20)</f>
        <v>0</v>
      </c>
      <c r="G1367" s="92" t="n">
        <f aca="false">(F1367-C1367)*B1367</f>
        <v>-0</v>
      </c>
      <c r="H1367" s="93" t="str">
        <f aca="false">D1367&amp;E1367</f>
        <v>dallasjk</v>
      </c>
      <c r="I1367" s="93" t="n">
        <f aca="false">B1367*C1367</f>
        <v>0</v>
      </c>
      <c r="J1367" s="92" t="n">
        <f aca="false">(30-C1367)*B1367</f>
        <v>0</v>
      </c>
    </row>
    <row r="1368" customFormat="false" ht="12.75" hidden="false" customHeight="false" outlineLevel="0" collapsed="false">
      <c r="A1368" s="88" t="n">
        <v>36559</v>
      </c>
      <c r="B1368" s="75"/>
      <c r="C1368" s="95" t="n">
        <v>1</v>
      </c>
      <c r="D1368" s="90" t="s">
        <v>108</v>
      </c>
      <c r="E1368" s="75" t="s">
        <v>129</v>
      </c>
      <c r="F1368" s="91" t="n">
        <f aca="false">SUMIF(Position!$B$3:$B$21,Trades!D1368,Position!$E$3:$E$21)+SUMIF(Position!$K$3:$K$20,Trades!D1368,Position!$N$3:$N$20)</f>
        <v>0</v>
      </c>
      <c r="G1368" s="92" t="n">
        <f aca="false">(F1368-C1368)*B1368</f>
        <v>-0</v>
      </c>
      <c r="H1368" s="93" t="str">
        <f aca="false">D1368&amp;E1368</f>
        <v>dallasbp</v>
      </c>
      <c r="I1368" s="93" t="n">
        <f aca="false">B1368*C1368</f>
        <v>0</v>
      </c>
      <c r="J1368" s="92" t="n">
        <f aca="false">(30-C1368)*B1368</f>
        <v>0</v>
      </c>
    </row>
    <row r="1369" customFormat="false" ht="12.75" hidden="false" customHeight="false" outlineLevel="0" collapsed="false">
      <c r="A1369" s="88" t="n">
        <v>36562</v>
      </c>
      <c r="B1369" s="75"/>
      <c r="C1369" s="95" t="n">
        <v>0</v>
      </c>
      <c r="D1369" s="90" t="s">
        <v>69</v>
      </c>
      <c r="E1369" s="75" t="s">
        <v>122</v>
      </c>
      <c r="F1369" s="91" t="n">
        <f aca="false">SUMIF(Position!$B$3:$B$21,Trades!D1369,Position!$E$3:$E$21)+SUMIF(Position!$K$3:$K$20,Trades!D1369,Position!$N$3:$N$20)</f>
        <v>4.75</v>
      </c>
      <c r="G1369" s="92" t="n">
        <f aca="false">(F1369-C1369)*B1369</f>
        <v>0</v>
      </c>
      <c r="H1369" s="93" t="str">
        <f aca="false">D1369&amp;E1369</f>
        <v>ramsdud</v>
      </c>
      <c r="I1369" s="93" t="n">
        <f aca="false">B1369*C1369</f>
        <v>0</v>
      </c>
      <c r="J1369" s="92" t="n">
        <f aca="false">(30-C1369)*B1369</f>
        <v>0</v>
      </c>
    </row>
    <row r="1370" customFormat="false" ht="12.75" hidden="false" customHeight="false" outlineLevel="0" collapsed="false">
      <c r="A1370" s="88" t="n">
        <v>36562</v>
      </c>
      <c r="B1370" s="75"/>
      <c r="C1370" s="95" t="n">
        <v>0</v>
      </c>
      <c r="D1370" s="90" t="s">
        <v>69</v>
      </c>
      <c r="E1370" s="75" t="s">
        <v>129</v>
      </c>
      <c r="F1370" s="91" t="n">
        <f aca="false">SUMIF(Position!$B$3:$B$21,Trades!D1370,Position!$E$3:$E$21)+SUMIF(Position!$K$3:$K$20,Trades!D1370,Position!$N$3:$N$20)</f>
        <v>4.75</v>
      </c>
      <c r="G1370" s="92" t="n">
        <f aca="false">(F1370-C1370)*B1370</f>
        <v>0</v>
      </c>
      <c r="H1370" s="93" t="str">
        <f aca="false">D1370&amp;E1370</f>
        <v>ramsbp</v>
      </c>
      <c r="I1370" s="93" t="n">
        <f aca="false">B1370*C1370</f>
        <v>0</v>
      </c>
      <c r="J1370" s="92" t="n">
        <f aca="false">(30-C1370)*B1370</f>
        <v>0</v>
      </c>
    </row>
    <row r="1371" customFormat="false" ht="12.75" hidden="false" customHeight="false" outlineLevel="0" collapsed="false">
      <c r="A1371" s="88" t="n">
        <v>36562</v>
      </c>
      <c r="B1371" s="75"/>
      <c r="C1371" s="95" t="n">
        <v>0</v>
      </c>
      <c r="D1371" s="90" t="s">
        <v>69</v>
      </c>
      <c r="E1371" s="75" t="s">
        <v>129</v>
      </c>
      <c r="F1371" s="91" t="n">
        <f aca="false">SUMIF(Position!$B$3:$B$21,Trades!D1371,Position!$E$3:$E$21)+SUMIF(Position!$K$3:$K$20,Trades!D1371,Position!$N$3:$N$20)</f>
        <v>4.75</v>
      </c>
      <c r="G1371" s="92" t="n">
        <f aca="false">(F1371-C1371)*B1371</f>
        <v>0</v>
      </c>
      <c r="H1371" s="93" t="str">
        <f aca="false">D1371&amp;E1371</f>
        <v>ramsbp</v>
      </c>
      <c r="I1371" s="93" t="n">
        <f aca="false">B1371*C1371</f>
        <v>0</v>
      </c>
      <c r="J1371" s="92" t="n">
        <f aca="false">(30-C1371)*B1371</f>
        <v>0</v>
      </c>
    </row>
    <row r="1372" customFormat="false" ht="12.75" hidden="false" customHeight="false" outlineLevel="0" collapsed="false">
      <c r="A1372" s="88" t="n">
        <v>36562</v>
      </c>
      <c r="B1372" s="75"/>
      <c r="C1372" s="95" t="n">
        <v>0</v>
      </c>
      <c r="D1372" s="90" t="s">
        <v>69</v>
      </c>
      <c r="E1372" s="75" t="s">
        <v>89</v>
      </c>
      <c r="F1372" s="91" t="n">
        <f aca="false">SUMIF(Position!$B$3:$B$21,Trades!D1372,Position!$E$3:$E$21)+SUMIF(Position!$K$3:$K$20,Trades!D1372,Position!$N$3:$N$20)</f>
        <v>4.75</v>
      </c>
      <c r="G1372" s="92" t="n">
        <f aca="false">(F1372-C1372)*B1372</f>
        <v>0</v>
      </c>
      <c r="H1372" s="93" t="str">
        <f aca="false">D1372&amp;E1372</f>
        <v>ramsarnold</v>
      </c>
      <c r="I1372" s="93" t="n">
        <f aca="false">B1372*C1372</f>
        <v>0</v>
      </c>
      <c r="J1372" s="92" t="n">
        <f aca="false">(30-C1372)*B1372</f>
        <v>0</v>
      </c>
    </row>
    <row r="1373" customFormat="false" ht="12.75" hidden="false" customHeight="false" outlineLevel="0" collapsed="false">
      <c r="A1373" s="88" t="n">
        <v>36563</v>
      </c>
      <c r="B1373" s="75"/>
      <c r="C1373" s="95" t="n">
        <v>0</v>
      </c>
      <c r="D1373" s="90" t="s">
        <v>69</v>
      </c>
      <c r="E1373" s="75" t="s">
        <v>123</v>
      </c>
      <c r="F1373" s="91" t="n">
        <f aca="false">SUMIF(Position!$B$3:$B$21,Trades!D1373,Position!$E$3:$E$21)+SUMIF(Position!$K$3:$K$20,Trades!D1373,Position!$N$3:$N$20)</f>
        <v>4.75</v>
      </c>
      <c r="G1373" s="92" t="n">
        <f aca="false">(F1373-C1373)*B1373</f>
        <v>0</v>
      </c>
      <c r="H1373" s="93" t="str">
        <f aca="false">D1373&amp;E1373</f>
        <v>ramsrandy</v>
      </c>
      <c r="I1373" s="93" t="n">
        <f aca="false">B1373*C1373</f>
        <v>0</v>
      </c>
      <c r="J1373" s="92" t="n">
        <f aca="false">(30-C1373)*B1373</f>
        <v>0</v>
      </c>
    </row>
    <row r="1374" customFormat="false" ht="12.75" hidden="false" customHeight="false" outlineLevel="0" collapsed="false">
      <c r="A1374" s="88" t="n">
        <v>36563</v>
      </c>
      <c r="B1374" s="75"/>
      <c r="C1374" s="95" t="n">
        <v>0</v>
      </c>
      <c r="D1374" s="90" t="s">
        <v>69</v>
      </c>
      <c r="E1374" s="75" t="s">
        <v>105</v>
      </c>
      <c r="F1374" s="91" t="n">
        <f aca="false">SUMIF(Position!$B$3:$B$21,Trades!D1374,Position!$E$3:$E$21)+SUMIF(Position!$K$3:$K$20,Trades!D1374,Position!$N$3:$N$20)</f>
        <v>4.75</v>
      </c>
      <c r="G1374" s="92" t="n">
        <f aca="false">(F1374-C1374)*B1374</f>
        <v>0</v>
      </c>
      <c r="H1374" s="93" t="str">
        <f aca="false">D1374&amp;E1374</f>
        <v>ramscuocci</v>
      </c>
      <c r="I1374" s="93" t="n">
        <f aca="false">B1374*C1374</f>
        <v>0</v>
      </c>
      <c r="J1374" s="92" t="n">
        <f aca="false">(30-C1374)*B1374</f>
        <v>0</v>
      </c>
    </row>
    <row r="1375" customFormat="false" ht="12.75" hidden="false" customHeight="false" outlineLevel="0" collapsed="false">
      <c r="A1375" s="88" t="n">
        <v>36563</v>
      </c>
      <c r="B1375" s="75"/>
      <c r="C1375" s="95" t="n">
        <v>0</v>
      </c>
      <c r="D1375" s="90" t="s">
        <v>69</v>
      </c>
      <c r="E1375" s="75" t="s">
        <v>129</v>
      </c>
      <c r="F1375" s="91" t="n">
        <f aca="false">SUMIF(Position!$B$3:$B$21,Trades!D1375,Position!$E$3:$E$21)+SUMIF(Position!$K$3:$K$20,Trades!D1375,Position!$N$3:$N$20)</f>
        <v>4.75</v>
      </c>
      <c r="G1375" s="92" t="n">
        <f aca="false">(F1375-C1375)*B1375</f>
        <v>0</v>
      </c>
      <c r="H1375" s="93" t="str">
        <f aca="false">D1375&amp;E1375</f>
        <v>ramsbp</v>
      </c>
      <c r="I1375" s="93" t="n">
        <f aca="false">B1375*C1375</f>
        <v>0</v>
      </c>
      <c r="J1375" s="92" t="n">
        <f aca="false">(30-C1375)*B1375</f>
        <v>0</v>
      </c>
    </row>
    <row r="1376" customFormat="false" ht="12.75" hidden="false" customHeight="false" outlineLevel="0" collapsed="false">
      <c r="A1376" s="88" t="n">
        <v>36563</v>
      </c>
      <c r="B1376" s="75"/>
      <c r="C1376" s="95" t="n">
        <v>0</v>
      </c>
      <c r="D1376" s="90" t="s">
        <v>69</v>
      </c>
      <c r="E1376" s="75" t="s">
        <v>96</v>
      </c>
      <c r="F1376" s="91" t="n">
        <f aca="false">SUMIF(Position!$B$3:$B$21,Trades!D1376,Position!$E$3:$E$21)+SUMIF(Position!$K$3:$K$20,Trades!D1376,Position!$N$3:$N$20)</f>
        <v>4.75</v>
      </c>
      <c r="G1376" s="92" t="n">
        <f aca="false">(F1376-C1376)*B1376</f>
        <v>0</v>
      </c>
      <c r="H1376" s="93" t="str">
        <f aca="false">D1376&amp;E1376</f>
        <v>ramsjk</v>
      </c>
      <c r="I1376" s="93" t="n">
        <f aca="false">B1376*C1376</f>
        <v>0</v>
      </c>
      <c r="J1376" s="92" t="n">
        <f aca="false">(30-C1376)*B1376</f>
        <v>0</v>
      </c>
    </row>
    <row r="1377" customFormat="false" ht="12.75" hidden="false" customHeight="false" outlineLevel="0" collapsed="false">
      <c r="A1377" s="88" t="n">
        <v>36563</v>
      </c>
      <c r="B1377" s="75"/>
      <c r="C1377" s="95" t="n">
        <v>0</v>
      </c>
      <c r="D1377" s="90" t="s">
        <v>69</v>
      </c>
      <c r="E1377" s="75" t="s">
        <v>125</v>
      </c>
      <c r="F1377" s="91" t="n">
        <f aca="false">SUMIF(Position!$B$3:$B$21,Trades!D1377,Position!$E$3:$E$21)+SUMIF(Position!$K$3:$K$20,Trades!D1377,Position!$N$3:$N$20)</f>
        <v>4.75</v>
      </c>
      <c r="G1377" s="92" t="n">
        <f aca="false">(F1377-C1377)*B1377</f>
        <v>0</v>
      </c>
      <c r="H1377" s="93" t="str">
        <f aca="false">D1377&amp;E1377</f>
        <v>ramsorr</v>
      </c>
      <c r="I1377" s="93" t="n">
        <f aca="false">B1377*C1377</f>
        <v>0</v>
      </c>
      <c r="J1377" s="92" t="n">
        <f aca="false">(30-C1377)*B1377</f>
        <v>0</v>
      </c>
    </row>
    <row r="1378" customFormat="false" ht="12.75" hidden="false" customHeight="false" outlineLevel="0" collapsed="false">
      <c r="A1378" s="88" t="n">
        <v>36563</v>
      </c>
      <c r="B1378" s="75"/>
      <c r="C1378" s="95" t="n">
        <v>0</v>
      </c>
      <c r="D1378" s="90" t="s">
        <v>69</v>
      </c>
      <c r="E1378" s="75" t="s">
        <v>148</v>
      </c>
      <c r="F1378" s="91" t="n">
        <f aca="false">SUMIF(Position!$B$3:$B$21,Trades!D1378,Position!$E$3:$E$21)+SUMIF(Position!$K$3:$K$20,Trades!D1378,Position!$N$3:$N$20)</f>
        <v>4.75</v>
      </c>
      <c r="G1378" s="92" t="n">
        <f aca="false">(F1378-C1378)*B1378</f>
        <v>0</v>
      </c>
      <c r="H1378" s="93" t="str">
        <f aca="false">D1378&amp;E1378</f>
        <v>ramsfaraci</v>
      </c>
      <c r="I1378" s="93" t="n">
        <f aca="false">B1378*C1378</f>
        <v>0</v>
      </c>
      <c r="J1378" s="92" t="n">
        <f aca="false">(30-C1378)*B1378</f>
        <v>0</v>
      </c>
    </row>
    <row r="1379" customFormat="false" ht="12.75" hidden="false" customHeight="false" outlineLevel="0" collapsed="false">
      <c r="A1379" s="88" t="n">
        <v>36563</v>
      </c>
      <c r="B1379" s="75"/>
      <c r="C1379" s="95" t="n">
        <v>0</v>
      </c>
      <c r="D1379" s="90" t="s">
        <v>69</v>
      </c>
      <c r="E1379" s="75" t="s">
        <v>125</v>
      </c>
      <c r="F1379" s="91" t="n">
        <f aca="false">SUMIF(Position!$B$3:$B$21,Trades!D1379,Position!$E$3:$E$21)+SUMIF(Position!$K$3:$K$20,Trades!D1379,Position!$N$3:$N$20)</f>
        <v>4.75</v>
      </c>
      <c r="G1379" s="92" t="n">
        <f aca="false">(F1379-C1379)*B1379</f>
        <v>0</v>
      </c>
      <c r="H1379" s="93" t="str">
        <f aca="false">D1379&amp;E1379</f>
        <v>ramsorr</v>
      </c>
      <c r="I1379" s="93" t="n">
        <f aca="false">B1379*C1379</f>
        <v>0</v>
      </c>
      <c r="J1379" s="92" t="n">
        <f aca="false">(30-C1379)*B1379</f>
        <v>0</v>
      </c>
    </row>
    <row r="1380" customFormat="false" ht="12.75" hidden="false" customHeight="false" outlineLevel="0" collapsed="false">
      <c r="A1380" s="88" t="n">
        <v>36563</v>
      </c>
      <c r="B1380" s="75"/>
      <c r="C1380" s="95" t="n">
        <v>0</v>
      </c>
      <c r="D1380" s="90" t="s">
        <v>69</v>
      </c>
      <c r="E1380" s="75" t="s">
        <v>136</v>
      </c>
      <c r="F1380" s="91" t="n">
        <f aca="false">SUMIF(Position!$B$3:$B$21,Trades!D1380,Position!$E$3:$E$21)+SUMIF(Position!$K$3:$K$20,Trades!D1380,Position!$N$3:$N$20)</f>
        <v>4.75</v>
      </c>
      <c r="G1380" s="92" t="n">
        <f aca="false">(F1380-C1380)*B1380</f>
        <v>0</v>
      </c>
      <c r="H1380" s="93" t="str">
        <f aca="false">D1380&amp;E1380</f>
        <v>ramsmckay</v>
      </c>
      <c r="I1380" s="93" t="n">
        <f aca="false">B1380*C1380</f>
        <v>0</v>
      </c>
      <c r="J1380" s="92" t="n">
        <f aca="false">(30-C1380)*B1380</f>
        <v>0</v>
      </c>
    </row>
    <row r="1381" customFormat="false" ht="12.75" hidden="false" customHeight="false" outlineLevel="0" collapsed="false">
      <c r="A1381" s="88" t="n">
        <v>36563</v>
      </c>
      <c r="B1381" s="75"/>
      <c r="C1381" s="95" t="n">
        <v>0</v>
      </c>
      <c r="D1381" s="90" t="s">
        <v>69</v>
      </c>
      <c r="E1381" s="75" t="s">
        <v>105</v>
      </c>
      <c r="F1381" s="91" t="n">
        <f aca="false">SUMIF(Position!$B$3:$B$21,Trades!D1381,Position!$E$3:$E$21)+SUMIF(Position!$K$3:$K$20,Trades!D1381,Position!$N$3:$N$20)</f>
        <v>4.75</v>
      </c>
      <c r="G1381" s="92" t="n">
        <f aca="false">(F1381-C1381)*B1381</f>
        <v>0</v>
      </c>
      <c r="H1381" s="93" t="str">
        <f aca="false">D1381&amp;E1381</f>
        <v>ramscuocci</v>
      </c>
      <c r="I1381" s="93" t="n">
        <f aca="false">B1381*C1381</f>
        <v>0</v>
      </c>
      <c r="J1381" s="92" t="n">
        <f aca="false">(30-C1381)*B1381</f>
        <v>0</v>
      </c>
    </row>
    <row r="1382" customFormat="false" ht="12.75" hidden="false" customHeight="false" outlineLevel="0" collapsed="false">
      <c r="A1382" s="88" t="n">
        <v>36563</v>
      </c>
      <c r="B1382" s="75"/>
      <c r="C1382" s="95" t="n">
        <v>0</v>
      </c>
      <c r="D1382" s="90" t="s">
        <v>69</v>
      </c>
      <c r="E1382" s="75" t="s">
        <v>70</v>
      </c>
      <c r="F1382" s="91" t="n">
        <f aca="false">SUMIF(Position!$B$3:$B$21,Trades!D1382,Position!$E$3:$E$21)+SUMIF(Position!$K$3:$K$20,Trades!D1382,Position!$N$3:$N$20)</f>
        <v>4.75</v>
      </c>
      <c r="G1382" s="92" t="n">
        <f aca="false">(F1382-C1382)*B1382</f>
        <v>0</v>
      </c>
      <c r="H1382" s="93" t="str">
        <f aca="false">D1382&amp;E1382</f>
        <v>ramsjavier</v>
      </c>
      <c r="I1382" s="93" t="n">
        <f aca="false">B1382*C1382</f>
        <v>0</v>
      </c>
      <c r="J1382" s="92" t="n">
        <f aca="false">(30-C1382)*B1382</f>
        <v>0</v>
      </c>
    </row>
    <row r="1383" customFormat="false" ht="12.75" hidden="false" customHeight="false" outlineLevel="0" collapsed="false">
      <c r="A1383" s="88" t="n">
        <v>36564</v>
      </c>
      <c r="B1383" s="75"/>
      <c r="C1383" s="95" t="n">
        <v>0</v>
      </c>
      <c r="D1383" s="90" t="s">
        <v>69</v>
      </c>
      <c r="E1383" s="75" t="s">
        <v>70</v>
      </c>
      <c r="F1383" s="91" t="n">
        <f aca="false">SUMIF(Position!$B$3:$B$21,Trades!D1383,Position!$E$3:$E$21)+SUMIF(Position!$K$3:$K$20,Trades!D1383,Position!$N$3:$N$20)</f>
        <v>4.75</v>
      </c>
      <c r="G1383" s="92" t="n">
        <f aca="false">(F1383-C1383)*B1383</f>
        <v>0</v>
      </c>
      <c r="H1383" s="93" t="str">
        <f aca="false">D1383&amp;E1383</f>
        <v>ramsjavier</v>
      </c>
      <c r="I1383" s="93" t="n">
        <f aca="false">B1383*C1383</f>
        <v>0</v>
      </c>
      <c r="J1383" s="92" t="n">
        <f aca="false">(30-C1383)*B1383</f>
        <v>0</v>
      </c>
    </row>
    <row r="1384" customFormat="false" ht="12.75" hidden="false" customHeight="false" outlineLevel="0" collapsed="false">
      <c r="A1384" s="88" t="n">
        <v>36564</v>
      </c>
      <c r="B1384" s="75"/>
      <c r="C1384" s="95" t="n">
        <v>0</v>
      </c>
      <c r="D1384" s="90" t="s">
        <v>69</v>
      </c>
      <c r="E1384" s="75" t="s">
        <v>97</v>
      </c>
      <c r="F1384" s="91" t="n">
        <f aca="false">SUMIF(Position!$B$3:$B$21,Trades!D1384,Position!$E$3:$E$21)+SUMIF(Position!$K$3:$K$20,Trades!D1384,Position!$N$3:$N$20)</f>
        <v>4.75</v>
      </c>
      <c r="G1384" s="92" t="n">
        <f aca="false">(F1384-C1384)*B1384</f>
        <v>0</v>
      </c>
      <c r="H1384" s="93" t="str">
        <f aca="false">D1384&amp;E1384</f>
        <v>ramsbuss</v>
      </c>
      <c r="I1384" s="93" t="n">
        <f aca="false">B1384*C1384</f>
        <v>0</v>
      </c>
      <c r="J1384" s="92" t="n">
        <f aca="false">(30-C1384)*B1384</f>
        <v>0</v>
      </c>
    </row>
    <row r="1385" customFormat="false" ht="12.75" hidden="false" customHeight="false" outlineLevel="0" collapsed="false">
      <c r="A1385" s="88" t="n">
        <v>36564</v>
      </c>
      <c r="B1385" s="75"/>
      <c r="C1385" s="95" t="n">
        <v>0</v>
      </c>
      <c r="D1385" s="90" t="s">
        <v>69</v>
      </c>
      <c r="E1385" s="75" t="s">
        <v>83</v>
      </c>
      <c r="F1385" s="91" t="n">
        <f aca="false">SUMIF(Position!$B$3:$B$21,Trades!D1385,Position!$E$3:$E$21)+SUMIF(Position!$K$3:$K$20,Trades!D1385,Position!$N$3:$N$20)</f>
        <v>4.75</v>
      </c>
      <c r="G1385" s="92" t="n">
        <f aca="false">(F1385-C1385)*B1385</f>
        <v>0</v>
      </c>
      <c r="H1385" s="93" t="str">
        <f aca="false">D1385&amp;E1385</f>
        <v>ramsfox</v>
      </c>
      <c r="I1385" s="93" t="n">
        <f aca="false">B1385*C1385</f>
        <v>0</v>
      </c>
      <c r="J1385" s="92" t="n">
        <f aca="false">(30-C1385)*B1385</f>
        <v>0</v>
      </c>
    </row>
    <row r="1386" customFormat="false" ht="12.75" hidden="false" customHeight="false" outlineLevel="0" collapsed="false">
      <c r="A1386" s="88" t="n">
        <v>36565</v>
      </c>
      <c r="B1386" s="75"/>
      <c r="C1386" s="95" t="n">
        <v>0</v>
      </c>
      <c r="D1386" s="90" t="s">
        <v>69</v>
      </c>
      <c r="E1386" s="75" t="s">
        <v>133</v>
      </c>
      <c r="F1386" s="91" t="n">
        <f aca="false">SUMIF(Position!$B$3:$B$21,Trades!D1386,Position!$E$3:$E$21)+SUMIF(Position!$K$3:$K$20,Trades!D1386,Position!$N$3:$N$20)</f>
        <v>4.75</v>
      </c>
      <c r="G1386" s="92" t="n">
        <f aca="false">(F1386-C1386)*B1386</f>
        <v>0</v>
      </c>
      <c r="H1386" s="93" t="str">
        <f aca="false">D1386&amp;E1386</f>
        <v>ramsbutler</v>
      </c>
      <c r="I1386" s="93" t="n">
        <f aca="false">B1386*C1386</f>
        <v>0</v>
      </c>
      <c r="J1386" s="92" t="n">
        <f aca="false">(30-C1386)*B1386</f>
        <v>0</v>
      </c>
    </row>
    <row r="1387" customFormat="false" ht="12.75" hidden="false" customHeight="false" outlineLevel="0" collapsed="false">
      <c r="A1387" s="88" t="n">
        <v>36565</v>
      </c>
      <c r="B1387" s="75"/>
      <c r="C1387" s="95" t="n">
        <v>0</v>
      </c>
      <c r="D1387" s="90" t="s">
        <v>69</v>
      </c>
      <c r="E1387" s="75" t="s">
        <v>122</v>
      </c>
      <c r="F1387" s="91" t="n">
        <f aca="false">SUMIF(Position!$B$3:$B$21,Trades!D1387,Position!$E$3:$E$21)+SUMIF(Position!$K$3:$K$20,Trades!D1387,Position!$N$3:$N$20)</f>
        <v>4.75</v>
      </c>
      <c r="G1387" s="92" t="n">
        <f aca="false">(F1387-C1387)*B1387</f>
        <v>0</v>
      </c>
      <c r="H1387" s="93" t="str">
        <f aca="false">D1387&amp;E1387</f>
        <v>ramsdud</v>
      </c>
      <c r="I1387" s="93" t="n">
        <f aca="false">B1387*C1387</f>
        <v>0</v>
      </c>
      <c r="J1387" s="92" t="n">
        <f aca="false">(30-C1387)*B1387</f>
        <v>0</v>
      </c>
    </row>
    <row r="1388" customFormat="false" ht="12.75" hidden="false" customHeight="false" outlineLevel="0" collapsed="false">
      <c r="A1388" s="88" t="n">
        <v>36565</v>
      </c>
      <c r="B1388" s="75"/>
      <c r="C1388" s="95" t="n">
        <v>0</v>
      </c>
      <c r="D1388" s="90" t="s">
        <v>69</v>
      </c>
      <c r="E1388" s="75" t="s">
        <v>105</v>
      </c>
      <c r="F1388" s="91" t="n">
        <f aca="false">SUMIF(Position!$B$3:$B$21,Trades!D1388,Position!$E$3:$E$21)+SUMIF(Position!$K$3:$K$20,Trades!D1388,Position!$N$3:$N$20)</f>
        <v>4.75</v>
      </c>
      <c r="G1388" s="92" t="n">
        <f aca="false">(F1388-C1388)*B1388</f>
        <v>0</v>
      </c>
      <c r="H1388" s="93" t="str">
        <f aca="false">D1388&amp;E1388</f>
        <v>ramscuocci</v>
      </c>
      <c r="I1388" s="93" t="n">
        <f aca="false">B1388*C1388</f>
        <v>0</v>
      </c>
      <c r="J1388" s="92" t="n">
        <f aca="false">(30-C1388)*B1388</f>
        <v>0</v>
      </c>
    </row>
    <row r="1389" customFormat="false" ht="12.75" hidden="false" customHeight="false" outlineLevel="0" collapsed="false">
      <c r="A1389" s="88" t="n">
        <v>36565</v>
      </c>
      <c r="B1389" s="75"/>
      <c r="C1389" s="95" t="n">
        <v>0</v>
      </c>
      <c r="D1389" s="90" t="s">
        <v>69</v>
      </c>
      <c r="E1389" s="75" t="s">
        <v>122</v>
      </c>
      <c r="F1389" s="91" t="n">
        <f aca="false">SUMIF(Position!$B$3:$B$21,Trades!D1389,Position!$E$3:$E$21)+SUMIF(Position!$K$3:$K$20,Trades!D1389,Position!$N$3:$N$20)</f>
        <v>4.75</v>
      </c>
      <c r="G1389" s="92" t="n">
        <f aca="false">(F1389-C1389)*B1389</f>
        <v>0</v>
      </c>
      <c r="H1389" s="93" t="str">
        <f aca="false">D1389&amp;E1389</f>
        <v>ramsdud</v>
      </c>
      <c r="I1389" s="93" t="n">
        <f aca="false">B1389*C1389</f>
        <v>0</v>
      </c>
      <c r="J1389" s="92" t="n">
        <f aca="false">(30-C1389)*B1389</f>
        <v>0</v>
      </c>
    </row>
    <row r="1390" customFormat="false" ht="12.75" hidden="false" customHeight="false" outlineLevel="0" collapsed="false">
      <c r="A1390" s="88" t="n">
        <v>36565</v>
      </c>
      <c r="B1390" s="75"/>
      <c r="C1390" s="95" t="n">
        <v>0</v>
      </c>
      <c r="D1390" s="90" t="s">
        <v>69</v>
      </c>
      <c r="E1390" s="75" t="s">
        <v>122</v>
      </c>
      <c r="F1390" s="91" t="n">
        <f aca="false">SUMIF(Position!$B$3:$B$21,Trades!D1390,Position!$E$3:$E$21)+SUMIF(Position!$K$3:$K$20,Trades!D1390,Position!$N$3:$N$20)</f>
        <v>4.75</v>
      </c>
      <c r="G1390" s="92" t="n">
        <f aca="false">(F1390-C1390)*B1390</f>
        <v>0</v>
      </c>
      <c r="H1390" s="93" t="str">
        <f aca="false">D1390&amp;E1390</f>
        <v>ramsdud</v>
      </c>
      <c r="I1390" s="93" t="n">
        <f aca="false">B1390*C1390</f>
        <v>0</v>
      </c>
      <c r="J1390" s="92" t="n">
        <f aca="false">(30-C1390)*B1390</f>
        <v>0</v>
      </c>
    </row>
    <row r="1391" customFormat="false" ht="12.75" hidden="false" customHeight="false" outlineLevel="0" collapsed="false">
      <c r="A1391" s="88" t="n">
        <v>36565</v>
      </c>
      <c r="B1391" s="75"/>
      <c r="C1391" s="95" t="n">
        <v>0</v>
      </c>
      <c r="D1391" s="90" t="s">
        <v>69</v>
      </c>
      <c r="E1391" s="75" t="s">
        <v>126</v>
      </c>
      <c r="F1391" s="91" t="n">
        <f aca="false">SUMIF(Position!$B$3:$B$21,Trades!D1391,Position!$E$3:$E$21)+SUMIF(Position!$K$3:$K$20,Trades!D1391,Position!$N$3:$N$20)</f>
        <v>4.75</v>
      </c>
      <c r="G1391" s="92" t="n">
        <f aca="false">(F1391-C1391)*B1391</f>
        <v>0</v>
      </c>
      <c r="H1391" s="93" t="str">
        <f aca="false">D1391&amp;E1391</f>
        <v>ramsshawn</v>
      </c>
      <c r="I1391" s="93" t="n">
        <f aca="false">B1391*C1391</f>
        <v>0</v>
      </c>
      <c r="J1391" s="92" t="n">
        <f aca="false">(30-C1391)*B1391</f>
        <v>0</v>
      </c>
    </row>
    <row r="1392" customFormat="false" ht="12.75" hidden="false" customHeight="false" outlineLevel="0" collapsed="false">
      <c r="A1392" s="88" t="n">
        <v>36565</v>
      </c>
      <c r="B1392" s="75"/>
      <c r="C1392" s="95" t="n">
        <v>0</v>
      </c>
      <c r="D1392" s="90" t="s">
        <v>69</v>
      </c>
      <c r="E1392" s="75" t="s">
        <v>105</v>
      </c>
      <c r="F1392" s="91" t="n">
        <f aca="false">SUMIF(Position!$B$3:$B$21,Trades!D1392,Position!$E$3:$E$21)+SUMIF(Position!$K$3:$K$20,Trades!D1392,Position!$N$3:$N$20)</f>
        <v>4.75</v>
      </c>
      <c r="G1392" s="92" t="n">
        <f aca="false">(F1392-C1392)*B1392</f>
        <v>0</v>
      </c>
      <c r="H1392" s="93" t="str">
        <f aca="false">D1392&amp;E1392</f>
        <v>ramscuocci</v>
      </c>
      <c r="I1392" s="93" t="n">
        <f aca="false">B1392*C1392</f>
        <v>0</v>
      </c>
      <c r="J1392" s="92" t="n">
        <f aca="false">(30-C1392)*B1392</f>
        <v>0</v>
      </c>
    </row>
    <row r="1393" customFormat="false" ht="12.75" hidden="false" customHeight="false" outlineLevel="0" collapsed="false">
      <c r="A1393" s="88" t="n">
        <v>36565</v>
      </c>
      <c r="B1393" s="75"/>
      <c r="C1393" s="95" t="n">
        <v>0</v>
      </c>
      <c r="D1393" s="90" t="s">
        <v>69</v>
      </c>
      <c r="E1393" s="75" t="s">
        <v>133</v>
      </c>
      <c r="F1393" s="91" t="n">
        <f aca="false">SUMIF(Position!$B$3:$B$21,Trades!D1393,Position!$E$3:$E$21)+SUMIF(Position!$K$3:$K$20,Trades!D1393,Position!$N$3:$N$20)</f>
        <v>4.75</v>
      </c>
      <c r="G1393" s="92" t="n">
        <f aca="false">(F1393-C1393)*B1393</f>
        <v>0</v>
      </c>
      <c r="H1393" s="93" t="str">
        <f aca="false">D1393&amp;E1393</f>
        <v>ramsbutler</v>
      </c>
      <c r="I1393" s="93" t="n">
        <f aca="false">B1393*C1393</f>
        <v>0</v>
      </c>
      <c r="J1393" s="92" t="n">
        <f aca="false">(30-C1393)*B1393</f>
        <v>0</v>
      </c>
    </row>
    <row r="1394" customFormat="false" ht="12.75" hidden="false" customHeight="false" outlineLevel="0" collapsed="false">
      <c r="A1394" s="88" t="n">
        <v>36565</v>
      </c>
      <c r="B1394" s="75"/>
      <c r="C1394" s="95" t="n">
        <v>0</v>
      </c>
      <c r="D1394" s="90" t="s">
        <v>69</v>
      </c>
      <c r="E1394" s="75" t="s">
        <v>96</v>
      </c>
      <c r="F1394" s="91" t="n">
        <f aca="false">SUMIF(Position!$B$3:$B$21,Trades!D1394,Position!$E$3:$E$21)+SUMIF(Position!$K$3:$K$20,Trades!D1394,Position!$N$3:$N$20)</f>
        <v>4.75</v>
      </c>
      <c r="G1394" s="92" t="n">
        <f aca="false">(F1394-C1394)*B1394</f>
        <v>0</v>
      </c>
      <c r="H1394" s="93" t="str">
        <f aca="false">D1394&amp;E1394</f>
        <v>ramsjk</v>
      </c>
      <c r="I1394" s="93" t="n">
        <f aca="false">B1394*C1394</f>
        <v>0</v>
      </c>
      <c r="J1394" s="92" t="n">
        <f aca="false">(30-C1394)*B1394</f>
        <v>0</v>
      </c>
    </row>
    <row r="1395" customFormat="false" ht="12.75" hidden="false" customHeight="false" outlineLevel="0" collapsed="false">
      <c r="A1395" s="88" t="n">
        <v>36565</v>
      </c>
      <c r="B1395" s="75"/>
      <c r="C1395" s="95" t="n">
        <v>0</v>
      </c>
      <c r="D1395" s="90" t="s">
        <v>69</v>
      </c>
      <c r="E1395" s="75" t="s">
        <v>70</v>
      </c>
      <c r="F1395" s="91" t="n">
        <f aca="false">SUMIF(Position!$B$3:$B$21,Trades!D1395,Position!$E$3:$E$21)+SUMIF(Position!$K$3:$K$20,Trades!D1395,Position!$N$3:$N$20)</f>
        <v>4.75</v>
      </c>
      <c r="G1395" s="92" t="n">
        <f aca="false">(F1395-C1395)*B1395</f>
        <v>0</v>
      </c>
      <c r="H1395" s="93" t="str">
        <f aca="false">D1395&amp;E1395</f>
        <v>ramsjavier</v>
      </c>
      <c r="I1395" s="93" t="n">
        <f aca="false">B1395*C1395</f>
        <v>0</v>
      </c>
      <c r="J1395" s="92" t="n">
        <f aca="false">(30-C1395)*B1395</f>
        <v>0</v>
      </c>
    </row>
    <row r="1396" customFormat="false" ht="12.75" hidden="false" customHeight="false" outlineLevel="0" collapsed="false">
      <c r="A1396" s="88" t="n">
        <v>36565</v>
      </c>
      <c r="B1396" s="75"/>
      <c r="C1396" s="95" t="n">
        <v>0</v>
      </c>
      <c r="D1396" s="90" t="s">
        <v>69</v>
      </c>
      <c r="E1396" s="75" t="s">
        <v>66</v>
      </c>
      <c r="F1396" s="91" t="n">
        <f aca="false">SUMIF(Position!$B$3:$B$21,Trades!D1396,Position!$E$3:$E$21)+SUMIF(Position!$K$3:$K$20,Trades!D1396,Position!$N$3:$N$20)</f>
        <v>4.75</v>
      </c>
      <c r="G1396" s="92" t="n">
        <f aca="false">(F1396-C1396)*B1396</f>
        <v>0</v>
      </c>
      <c r="H1396" s="93" t="str">
        <f aca="false">D1396&amp;E1396</f>
        <v>ramsmaggi</v>
      </c>
      <c r="I1396" s="93" t="n">
        <f aca="false">B1396*C1396</f>
        <v>0</v>
      </c>
      <c r="J1396" s="92" t="n">
        <f aca="false">(30-C1396)*B1396</f>
        <v>0</v>
      </c>
    </row>
    <row r="1397" customFormat="false" ht="12.75" hidden="false" customHeight="false" outlineLevel="0" collapsed="false">
      <c r="A1397" s="88" t="n">
        <v>36565</v>
      </c>
      <c r="B1397" s="75"/>
      <c r="C1397" s="95" t="n">
        <v>0</v>
      </c>
      <c r="D1397" s="90" t="n">
        <v>0</v>
      </c>
      <c r="E1397" s="75" t="n">
        <v>0</v>
      </c>
      <c r="F1397" s="91" t="n">
        <f aca="false">SUMIF(Position!$B$3:$B$21,Trades!D1397,Position!$E$3:$E$21)+SUMIF(Position!$K$3:$K$20,Trades!D1397,Position!$N$3:$N$20)</f>
        <v>0</v>
      </c>
      <c r="G1397" s="92" t="n">
        <f aca="false">(F1397-C1397)*B1397</f>
        <v>0</v>
      </c>
      <c r="H1397" s="93" t="str">
        <f aca="false">D1397&amp;E1397</f>
        <v>00</v>
      </c>
      <c r="I1397" s="93" t="n">
        <f aca="false">B1397*C1397</f>
        <v>0</v>
      </c>
      <c r="J1397" s="92" t="n">
        <f aca="false">(30-C1397)*B1397</f>
        <v>0</v>
      </c>
    </row>
    <row r="1398" customFormat="false" ht="12.75" hidden="false" customHeight="false" outlineLevel="0" collapsed="false">
      <c r="A1398" s="88" t="n">
        <v>36565</v>
      </c>
      <c r="B1398" s="75"/>
      <c r="C1398" s="95" t="n">
        <v>1</v>
      </c>
      <c r="D1398" s="90" t="s">
        <v>108</v>
      </c>
      <c r="E1398" s="75" t="s">
        <v>131</v>
      </c>
      <c r="F1398" s="91" t="n">
        <f aca="false">SUMIF(Position!$B$3:$B$21,Trades!D1398,Position!$E$3:$E$21)+SUMIF(Position!$K$3:$K$20,Trades!D1398,Position!$N$3:$N$20)</f>
        <v>0</v>
      </c>
      <c r="G1398" s="92" t="n">
        <f aca="false">(F1398-C1398)*B1398</f>
        <v>-0</v>
      </c>
      <c r="H1398" s="93" t="str">
        <f aca="false">D1398&amp;E1398</f>
        <v>dallasmlak</v>
      </c>
      <c r="I1398" s="93" t="n">
        <f aca="false">B1398*C1398</f>
        <v>0</v>
      </c>
      <c r="J1398" s="92" t="n">
        <f aca="false">(30-C1398)*B1398</f>
        <v>0</v>
      </c>
    </row>
    <row r="1399" customFormat="false" ht="12.75" hidden="false" customHeight="false" outlineLevel="0" collapsed="false">
      <c r="A1399" s="88" t="n">
        <v>36565</v>
      </c>
      <c r="B1399" s="75"/>
      <c r="C1399" s="95" t="n">
        <v>1</v>
      </c>
      <c r="D1399" s="90" t="s">
        <v>108</v>
      </c>
      <c r="E1399" s="75" t="s">
        <v>139</v>
      </c>
      <c r="F1399" s="91" t="n">
        <f aca="false">SUMIF(Position!$B$3:$B$21,Trades!D1399,Position!$E$3:$E$21)+SUMIF(Position!$K$3:$K$20,Trades!D1399,Position!$N$3:$N$20)</f>
        <v>0</v>
      </c>
      <c r="G1399" s="92" t="n">
        <f aca="false">(F1399-C1399)*B1399</f>
        <v>-0</v>
      </c>
      <c r="H1399" s="93" t="str">
        <f aca="false">D1399&amp;E1399</f>
        <v>dallascoady</v>
      </c>
      <c r="I1399" s="93" t="n">
        <f aca="false">B1399*C1399</f>
        <v>0</v>
      </c>
      <c r="J1399" s="92" t="n">
        <f aca="false">(30-C1399)*B1399</f>
        <v>0</v>
      </c>
    </row>
    <row r="1400" customFormat="false" ht="12.75" hidden="false" customHeight="false" outlineLevel="0" collapsed="false">
      <c r="A1400" s="88" t="n">
        <v>36565</v>
      </c>
      <c r="B1400" s="75"/>
      <c r="C1400" s="95" t="n">
        <v>0</v>
      </c>
      <c r="D1400" s="90" t="s">
        <v>69</v>
      </c>
      <c r="E1400" s="75" t="s">
        <v>141</v>
      </c>
      <c r="F1400" s="91" t="n">
        <f aca="false">SUMIF(Position!$B$3:$B$21,Trades!D1400,Position!$E$3:$E$21)+SUMIF(Position!$K$3:$K$20,Trades!D1400,Position!$N$3:$N$20)</f>
        <v>4.75</v>
      </c>
      <c r="G1400" s="92" t="n">
        <f aca="false">(F1400-C1400)*B1400</f>
        <v>0</v>
      </c>
      <c r="H1400" s="93" t="str">
        <f aca="false">D1400&amp;E1400</f>
        <v>ramsmulvy</v>
      </c>
      <c r="I1400" s="93" t="n">
        <f aca="false">B1400*C1400</f>
        <v>0</v>
      </c>
      <c r="J1400" s="92" t="n">
        <f aca="false">(30-C1400)*B1400</f>
        <v>0</v>
      </c>
    </row>
    <row r="1401" customFormat="false" ht="12.75" hidden="false" customHeight="false" outlineLevel="0" collapsed="false">
      <c r="A1401" s="88" t="n">
        <v>36565</v>
      </c>
      <c r="B1401" s="75"/>
      <c r="C1401" s="95" t="n">
        <v>0</v>
      </c>
      <c r="D1401" s="90" t="s">
        <v>69</v>
      </c>
      <c r="E1401" s="75" t="s">
        <v>140</v>
      </c>
      <c r="F1401" s="91" t="n">
        <f aca="false">SUMIF(Position!$B$3:$B$21,Trades!D1401,Position!$E$3:$E$21)+SUMIF(Position!$K$3:$K$20,Trades!D1401,Position!$N$3:$N$20)</f>
        <v>4.75</v>
      </c>
      <c r="G1401" s="92" t="n">
        <f aca="false">(F1401-C1401)*B1401</f>
        <v>0</v>
      </c>
      <c r="H1401" s="93" t="str">
        <f aca="false">D1401&amp;E1401</f>
        <v>ramsdeveny</v>
      </c>
      <c r="I1401" s="93" t="n">
        <f aca="false">B1401*C1401</f>
        <v>0</v>
      </c>
      <c r="J1401" s="92" t="n">
        <f aca="false">(30-C1401)*B1401</f>
        <v>0</v>
      </c>
    </row>
    <row r="1402" customFormat="false" ht="12.75" hidden="false" customHeight="false" outlineLevel="0" collapsed="false">
      <c r="A1402" s="88" t="n">
        <v>36565</v>
      </c>
      <c r="B1402" s="75"/>
      <c r="C1402" s="95" t="n">
        <v>0</v>
      </c>
      <c r="D1402" s="90" t="s">
        <v>69</v>
      </c>
      <c r="E1402" s="75" t="s">
        <v>70</v>
      </c>
      <c r="F1402" s="91" t="n">
        <f aca="false">SUMIF(Position!$B$3:$B$21,Trades!D1402,Position!$E$3:$E$21)+SUMIF(Position!$K$3:$K$20,Trades!D1402,Position!$N$3:$N$20)</f>
        <v>4.75</v>
      </c>
      <c r="G1402" s="92" t="n">
        <f aca="false">(F1402-C1402)*B1402</f>
        <v>0</v>
      </c>
      <c r="H1402" s="93" t="str">
        <f aca="false">D1402&amp;E1402</f>
        <v>ramsjavier</v>
      </c>
      <c r="I1402" s="93" t="n">
        <f aca="false">B1402*C1402</f>
        <v>0</v>
      </c>
      <c r="J1402" s="92" t="n">
        <f aca="false">(30-C1402)*B1402</f>
        <v>0</v>
      </c>
    </row>
    <row r="1403" customFormat="false" ht="12.75" hidden="false" customHeight="false" outlineLevel="0" collapsed="false">
      <c r="A1403" s="88" t="n">
        <v>36565</v>
      </c>
      <c r="B1403" s="75"/>
      <c r="C1403" s="95" t="n">
        <v>0</v>
      </c>
      <c r="D1403" s="90" t="n">
        <v>0</v>
      </c>
      <c r="E1403" s="75" t="n">
        <v>0</v>
      </c>
      <c r="F1403" s="91" t="n">
        <f aca="false">SUMIF(Position!$B$3:$B$21,Trades!D1403,Position!$E$3:$E$21)+SUMIF(Position!$K$3:$K$20,Trades!D1403,Position!$N$3:$N$20)</f>
        <v>0</v>
      </c>
      <c r="G1403" s="92" t="n">
        <f aca="false">(F1403-C1403)*B1403</f>
        <v>0</v>
      </c>
      <c r="H1403" s="93" t="str">
        <f aca="false">D1403&amp;E1403</f>
        <v>00</v>
      </c>
      <c r="I1403" s="93" t="n">
        <f aca="false">B1403*C1403</f>
        <v>0</v>
      </c>
      <c r="J1403" s="92" t="n">
        <f aca="false">(30-C1403)*B1403</f>
        <v>0</v>
      </c>
    </row>
    <row r="1404" customFormat="false" ht="12.75" hidden="false" customHeight="false" outlineLevel="0" collapsed="false">
      <c r="A1404" s="88" t="n">
        <v>36565</v>
      </c>
      <c r="B1404" s="75"/>
      <c r="C1404" s="95" t="n">
        <v>1</v>
      </c>
      <c r="D1404" s="90" t="s">
        <v>108</v>
      </c>
      <c r="E1404" s="75" t="s">
        <v>129</v>
      </c>
      <c r="F1404" s="91" t="n">
        <f aca="false">SUMIF(Position!$B$3:$B$21,Trades!D1404,Position!$E$3:$E$21)+SUMIF(Position!$K$3:$K$20,Trades!D1404,Position!$N$3:$N$20)</f>
        <v>0</v>
      </c>
      <c r="G1404" s="92" t="n">
        <f aca="false">(F1404-C1404)*B1404</f>
        <v>-0</v>
      </c>
      <c r="H1404" s="93" t="str">
        <f aca="false">D1404&amp;E1404</f>
        <v>dallasbp</v>
      </c>
      <c r="I1404" s="93" t="n">
        <f aca="false">B1404*C1404</f>
        <v>0</v>
      </c>
      <c r="J1404" s="92" t="n">
        <f aca="false">(30-C1404)*B1404</f>
        <v>0</v>
      </c>
    </row>
    <row r="1405" customFormat="false" ht="12.75" hidden="false" customHeight="false" outlineLevel="0" collapsed="false">
      <c r="A1405" s="88" t="n">
        <v>36565</v>
      </c>
      <c r="B1405" s="75"/>
      <c r="C1405" s="95" t="n">
        <v>0</v>
      </c>
      <c r="D1405" s="90" t="n">
        <v>0</v>
      </c>
      <c r="E1405" s="75" t="n">
        <v>0</v>
      </c>
      <c r="F1405" s="91" t="n">
        <f aca="false">SUMIF(Position!$B$3:$B$21,Trades!D1405,Position!$E$3:$E$21)+SUMIF(Position!$K$3:$K$20,Trades!D1405,Position!$N$3:$N$20)</f>
        <v>0</v>
      </c>
      <c r="G1405" s="92" t="n">
        <f aca="false">(F1405-C1405)*B1405</f>
        <v>0</v>
      </c>
      <c r="H1405" s="93" t="str">
        <f aca="false">D1405&amp;E1405</f>
        <v>00</v>
      </c>
      <c r="I1405" s="93" t="n">
        <f aca="false">B1405*C1405</f>
        <v>0</v>
      </c>
      <c r="J1405" s="92" t="n">
        <f aca="false">(30-C1405)*B1405</f>
        <v>0</v>
      </c>
    </row>
    <row r="1406" customFormat="false" ht="12.75" hidden="false" customHeight="false" outlineLevel="0" collapsed="false">
      <c r="A1406" s="88" t="n">
        <v>36566</v>
      </c>
      <c r="B1406" s="75"/>
      <c r="C1406" s="95" t="n">
        <v>0</v>
      </c>
      <c r="D1406" s="90" t="s">
        <v>69</v>
      </c>
      <c r="E1406" s="75" t="s">
        <v>126</v>
      </c>
      <c r="F1406" s="91" t="n">
        <f aca="false">SUMIF(Position!$B$3:$B$21,Trades!D1406,Position!$E$3:$E$21)+SUMIF(Position!$K$3:$K$20,Trades!D1406,Position!$N$3:$N$20)</f>
        <v>4.75</v>
      </c>
      <c r="G1406" s="92" t="n">
        <f aca="false">(F1406-C1406)*B1406</f>
        <v>0</v>
      </c>
      <c r="H1406" s="93" t="str">
        <f aca="false">D1406&amp;E1406</f>
        <v>ramsshawn</v>
      </c>
      <c r="I1406" s="93" t="n">
        <f aca="false">B1406*C1406</f>
        <v>0</v>
      </c>
      <c r="J1406" s="92" t="n">
        <f aca="false">(30-C1406)*B1406</f>
        <v>0</v>
      </c>
    </row>
    <row r="1407" customFormat="false" ht="12.75" hidden="false" customHeight="false" outlineLevel="0" collapsed="false">
      <c r="A1407" s="88" t="n">
        <v>36567</v>
      </c>
      <c r="B1407" s="75"/>
      <c r="C1407" s="95" t="n">
        <v>0</v>
      </c>
      <c r="D1407" s="90" t="s">
        <v>69</v>
      </c>
      <c r="E1407" s="75" t="s">
        <v>126</v>
      </c>
      <c r="F1407" s="91" t="n">
        <f aca="false">SUMIF(Position!$B$3:$B$21,Trades!D1407,Position!$E$3:$E$21)+SUMIF(Position!$K$3:$K$20,Trades!D1407,Position!$N$3:$N$20)</f>
        <v>4.75</v>
      </c>
      <c r="G1407" s="92" t="n">
        <f aca="false">(F1407-C1407)*B1407</f>
        <v>0</v>
      </c>
      <c r="H1407" s="93" t="str">
        <f aca="false">D1407&amp;E1407</f>
        <v>ramsshawn</v>
      </c>
      <c r="I1407" s="93" t="n">
        <f aca="false">B1407*C1407</f>
        <v>0</v>
      </c>
      <c r="J1407" s="92" t="n">
        <f aca="false">(30-C1407)*B1407</f>
        <v>0</v>
      </c>
    </row>
    <row r="1408" customFormat="false" ht="12.75" hidden="false" customHeight="false" outlineLevel="0" collapsed="false">
      <c r="A1408" s="88" t="n">
        <v>36570</v>
      </c>
      <c r="B1408" s="75"/>
      <c r="C1408" s="95" t="n">
        <v>0</v>
      </c>
      <c r="D1408" s="90" t="s">
        <v>69</v>
      </c>
      <c r="E1408" s="75" t="s">
        <v>105</v>
      </c>
      <c r="F1408" s="91" t="n">
        <f aca="false">SUMIF(Position!$B$3:$B$21,Trades!D1408,Position!$E$3:$E$21)+SUMIF(Position!$K$3:$K$20,Trades!D1408,Position!$N$3:$N$20)</f>
        <v>4.75</v>
      </c>
      <c r="G1408" s="92" t="n">
        <f aca="false">(F1408-C1408)*B1408</f>
        <v>0</v>
      </c>
      <c r="H1408" s="93" t="str">
        <f aca="false">D1408&amp;E1408</f>
        <v>ramscuocci</v>
      </c>
      <c r="I1408" s="93" t="n">
        <f aca="false">B1408*C1408</f>
        <v>0</v>
      </c>
      <c r="J1408" s="92" t="n">
        <f aca="false">(30-C1408)*B1408</f>
        <v>0</v>
      </c>
    </row>
    <row r="1409" customFormat="false" ht="12.75" hidden="false" customHeight="false" outlineLevel="0" collapsed="false">
      <c r="A1409" s="88" t="n">
        <v>36570</v>
      </c>
      <c r="B1409" s="75"/>
      <c r="C1409" s="95" t="n">
        <v>1</v>
      </c>
      <c r="D1409" s="90" t="s">
        <v>108</v>
      </c>
      <c r="E1409" s="75" t="s">
        <v>150</v>
      </c>
      <c r="F1409" s="91" t="n">
        <f aca="false">SUMIF(Position!$B$3:$B$21,Trades!D1409,Position!$E$3:$E$21)+SUMIF(Position!$K$3:$K$20,Trades!D1409,Position!$N$3:$N$20)</f>
        <v>0</v>
      </c>
      <c r="G1409" s="92" t="n">
        <f aca="false">(F1409-C1409)*B1409</f>
        <v>-0</v>
      </c>
      <c r="H1409" s="93" t="str">
        <f aca="false">D1409&amp;E1409</f>
        <v>dallasjimkelly</v>
      </c>
      <c r="I1409" s="93" t="n">
        <f aca="false">B1409*C1409</f>
        <v>0</v>
      </c>
      <c r="J1409" s="92" t="n">
        <f aca="false">(30-C1409)*B1409</f>
        <v>0</v>
      </c>
    </row>
    <row r="1410" customFormat="false" ht="12.75" hidden="false" customHeight="false" outlineLevel="0" collapsed="false">
      <c r="A1410" s="88" t="n">
        <v>36570</v>
      </c>
      <c r="B1410" s="75"/>
      <c r="C1410" s="95" t="n">
        <v>0</v>
      </c>
      <c r="D1410" s="90" t="s">
        <v>69</v>
      </c>
      <c r="E1410" s="75" t="s">
        <v>85</v>
      </c>
      <c r="F1410" s="91" t="n">
        <f aca="false">SUMIF(Position!$B$3:$B$21,Trades!D1410,Position!$E$3:$E$21)+SUMIF(Position!$K$3:$K$20,Trades!D1410,Position!$N$3:$N$20)</f>
        <v>4.75</v>
      </c>
      <c r="G1410" s="92" t="n">
        <f aca="false">(F1410-C1410)*B1410</f>
        <v>0</v>
      </c>
      <c r="H1410" s="93" t="str">
        <f aca="false">D1410&amp;E1410</f>
        <v>ramskammer</v>
      </c>
      <c r="I1410" s="93" t="n">
        <f aca="false">B1410*C1410</f>
        <v>0</v>
      </c>
      <c r="J1410" s="92" t="n">
        <f aca="false">(30-C1410)*B1410</f>
        <v>0</v>
      </c>
    </row>
    <row r="1411" customFormat="false" ht="12.75" hidden="false" customHeight="false" outlineLevel="0" collapsed="false">
      <c r="A1411" s="88" t="n">
        <v>36570</v>
      </c>
      <c r="B1411" s="75"/>
      <c r="C1411" s="95" t="n">
        <v>0</v>
      </c>
      <c r="D1411" s="90" t="n">
        <v>0</v>
      </c>
      <c r="E1411" s="75" t="n">
        <v>0</v>
      </c>
      <c r="F1411" s="91" t="n">
        <v>0</v>
      </c>
      <c r="G1411" s="92" t="n">
        <v>0</v>
      </c>
      <c r="H1411" s="93" t="n">
        <v>0</v>
      </c>
      <c r="I1411" s="93" t="s">
        <v>0</v>
      </c>
      <c r="J1411" s="92" t="s">
        <v>0</v>
      </c>
    </row>
    <row r="1412" customFormat="false" ht="12.75" hidden="false" customHeight="false" outlineLevel="0" collapsed="false">
      <c r="A1412" s="88" t="n">
        <v>36570</v>
      </c>
      <c r="B1412" s="75"/>
      <c r="C1412" s="95" t="n">
        <v>0</v>
      </c>
      <c r="D1412" s="90" t="s">
        <v>69</v>
      </c>
      <c r="E1412" s="75" t="s">
        <v>127</v>
      </c>
      <c r="F1412" s="91" t="n">
        <f aca="false">SUMIF(Position!$B$3:$B$21,Trades!D1412,Position!$E$3:$E$21)+SUMIF(Position!$K$3:$K$20,Trades!D1412,Position!$N$3:$N$20)</f>
        <v>4.75</v>
      </c>
      <c r="G1412" s="92" t="n">
        <f aca="false">(F1412-C1412)*B1412</f>
        <v>0</v>
      </c>
      <c r="H1412" s="93" t="str">
        <f aca="false">D1412&amp;E1412</f>
        <v>ramsblane</v>
      </c>
      <c r="I1412" s="93" t="n">
        <f aca="false">B1412*C1412</f>
        <v>0</v>
      </c>
      <c r="J1412" s="92" t="n">
        <f aca="false">(30-C1412)*B1412</f>
        <v>0</v>
      </c>
    </row>
    <row r="1413" customFormat="false" ht="12.75" hidden="false" customHeight="false" outlineLevel="0" collapsed="false">
      <c r="A1413" s="88" t="n">
        <v>36572</v>
      </c>
      <c r="B1413" s="75"/>
      <c r="C1413" s="95" t="n">
        <v>0</v>
      </c>
      <c r="D1413" s="90" t="s">
        <v>69</v>
      </c>
      <c r="E1413" s="75" t="s">
        <v>124</v>
      </c>
      <c r="F1413" s="91" t="n">
        <f aca="false">SUMIF(Position!$B$3:$B$21,Trades!D1413,Position!$E$3:$E$21)+SUMIF(Position!$K$3:$K$20,Trades!D1413,Position!$N$3:$N$20)</f>
        <v>4.75</v>
      </c>
      <c r="G1413" s="92" t="n">
        <f aca="false">(F1413-C1413)*B1413</f>
        <v>0</v>
      </c>
      <c r="H1413" s="93" t="str">
        <f aca="false">D1413&amp;E1413</f>
        <v>ramspb</v>
      </c>
      <c r="I1413" s="93" t="n">
        <f aca="false">B1413*C1413</f>
        <v>0</v>
      </c>
      <c r="J1413" s="92" t="n">
        <f aca="false">(30-C1413)*B1413</f>
        <v>0</v>
      </c>
    </row>
    <row r="1414" customFormat="false" ht="12.75" hidden="false" customHeight="false" outlineLevel="0" collapsed="false">
      <c r="A1414" s="88" t="n">
        <v>36572</v>
      </c>
      <c r="B1414" s="75"/>
      <c r="C1414" s="95" t="n">
        <v>0</v>
      </c>
      <c r="D1414" s="90" t="s">
        <v>69</v>
      </c>
      <c r="E1414" s="75" t="s">
        <v>70</v>
      </c>
      <c r="F1414" s="91" t="n">
        <f aca="false">SUMIF(Position!$B$3:$B$21,Trades!D1414,Position!$E$3:$E$21)+SUMIF(Position!$K$3:$K$20,Trades!D1414,Position!$N$3:$N$20)</f>
        <v>4.75</v>
      </c>
      <c r="G1414" s="92" t="n">
        <f aca="false">(F1414-C1414)*B1414</f>
        <v>0</v>
      </c>
      <c r="H1414" s="93" t="str">
        <f aca="false">D1414&amp;E1414</f>
        <v>ramsjavier</v>
      </c>
      <c r="I1414" s="93" t="n">
        <f aca="false">B1414*C1414</f>
        <v>0</v>
      </c>
      <c r="J1414" s="92" t="n">
        <f aca="false">(30-C1414)*B1414</f>
        <v>0</v>
      </c>
    </row>
    <row r="1415" customFormat="false" ht="12.75" hidden="false" customHeight="false" outlineLevel="0" collapsed="false">
      <c r="A1415" s="88" t="n">
        <v>36576</v>
      </c>
      <c r="B1415" s="75"/>
      <c r="C1415" s="95" t="n">
        <v>0</v>
      </c>
      <c r="D1415" s="90" t="s">
        <v>69</v>
      </c>
      <c r="E1415" s="75" t="s">
        <v>135</v>
      </c>
      <c r="F1415" s="91" t="n">
        <f aca="false">SUMIF(Position!$B$3:$B$21,Trades!D1415,Position!$E$3:$E$21)+SUMIF(Position!$K$3:$K$20,Trades!D1415,Position!$N$3:$N$20)</f>
        <v>4.75</v>
      </c>
      <c r="G1415" s="92" t="n">
        <f aca="false">(F1415-C1415)*B1415</f>
        <v>0</v>
      </c>
      <c r="H1415" s="93" t="str">
        <f aca="false">D1415&amp;E1415</f>
        <v>ramsbcd</v>
      </c>
      <c r="I1415" s="93" t="n">
        <f aca="false">B1415*C1415</f>
        <v>0</v>
      </c>
      <c r="J1415" s="92" t="n">
        <f aca="false">(30-C1415)*B1415</f>
        <v>0</v>
      </c>
    </row>
    <row r="1416" customFormat="false" ht="12.75" hidden="false" customHeight="false" outlineLevel="0" collapsed="false">
      <c r="A1416" s="88" t="n">
        <v>36578</v>
      </c>
      <c r="B1416" s="75"/>
      <c r="C1416" s="95" t="n">
        <v>0</v>
      </c>
      <c r="D1416" s="90" t="s">
        <v>69</v>
      </c>
      <c r="E1416" s="75" t="s">
        <v>126</v>
      </c>
      <c r="F1416" s="91" t="n">
        <f aca="false">SUMIF(Position!$B$3:$B$21,Trades!D1416,Position!$E$3:$E$21)+SUMIF(Position!$K$3:$K$20,Trades!D1416,Position!$N$3:$N$20)</f>
        <v>4.75</v>
      </c>
      <c r="G1416" s="92" t="n">
        <f aca="false">(F1416-C1416)*B1416</f>
        <v>0</v>
      </c>
      <c r="H1416" s="93" t="str">
        <f aca="false">D1416&amp;E1416</f>
        <v>ramsshawn</v>
      </c>
      <c r="I1416" s="93" t="n">
        <f aca="false">B1416*C1416</f>
        <v>0</v>
      </c>
      <c r="J1416" s="92" t="n">
        <f aca="false">(30-C1416)*B1416</f>
        <v>0</v>
      </c>
    </row>
    <row r="1417" customFormat="false" ht="12.75" hidden="false" customHeight="false" outlineLevel="0" collapsed="false">
      <c r="A1417" s="88" t="n">
        <v>36578</v>
      </c>
      <c r="B1417" s="75"/>
      <c r="C1417" s="95" t="n">
        <v>0</v>
      </c>
      <c r="D1417" s="90" t="s">
        <v>69</v>
      </c>
      <c r="E1417" s="75" t="s">
        <v>133</v>
      </c>
      <c r="F1417" s="91" t="n">
        <v>0</v>
      </c>
      <c r="G1417" s="92" t="n">
        <f aca="false">(F1417-C1417)*B1417</f>
        <v>0</v>
      </c>
      <c r="H1417" s="93" t="str">
        <f aca="false">D1417&amp;E1417</f>
        <v>ramsbutler</v>
      </c>
      <c r="I1417" s="93" t="n">
        <f aca="false">B1417*C1417</f>
        <v>0</v>
      </c>
      <c r="J1417" s="92" t="n">
        <f aca="false">(30-C1417)*B1417</f>
        <v>0</v>
      </c>
    </row>
    <row r="1418" customFormat="false" ht="12.75" hidden="false" customHeight="false" outlineLevel="0" collapsed="false">
      <c r="A1418" s="88" t="n">
        <v>36579</v>
      </c>
      <c r="B1418" s="75"/>
      <c r="C1418" s="95" t="n">
        <v>0</v>
      </c>
      <c r="D1418" s="90" t="s">
        <v>69</v>
      </c>
      <c r="E1418" s="75" t="s">
        <v>133</v>
      </c>
      <c r="F1418" s="91" t="n">
        <f aca="false">SUMIF(Position!$B$3:$B$21,Trades!D1418,Position!$E$3:$E$21)+SUMIF(Position!$K$3:$K$20,Trades!D1418,Position!$N$3:$N$20)</f>
        <v>4.75</v>
      </c>
      <c r="G1418" s="92" t="n">
        <f aca="false">(F1418-C1418)*B1418</f>
        <v>0</v>
      </c>
      <c r="H1418" s="93" t="str">
        <f aca="false">D1418&amp;E1418</f>
        <v>ramsbutler</v>
      </c>
      <c r="I1418" s="93" t="n">
        <f aca="false">B1418*C1418</f>
        <v>0</v>
      </c>
      <c r="J1418" s="92" t="n">
        <f aca="false">(30-C1418)*B1418</f>
        <v>0</v>
      </c>
    </row>
    <row r="1419" customFormat="false" ht="12.75" hidden="false" customHeight="false" outlineLevel="0" collapsed="false">
      <c r="A1419" s="88" t="n">
        <v>36579</v>
      </c>
      <c r="B1419" s="75"/>
      <c r="C1419" s="95" t="n">
        <v>0</v>
      </c>
      <c r="D1419" s="90" t="s">
        <v>69</v>
      </c>
      <c r="E1419" s="75" t="s">
        <v>134</v>
      </c>
      <c r="F1419" s="91" t="n">
        <f aca="false">SUMIF(Position!$B$3:$B$21,Trades!D1419,Position!$E$3:$E$21)+SUMIF(Position!$K$3:$K$20,Trades!D1419,Position!$N$3:$N$20)</f>
        <v>4.75</v>
      </c>
      <c r="G1419" s="92" t="n">
        <f aca="false">(F1419-C1419)*B1419</f>
        <v>0</v>
      </c>
      <c r="H1419" s="93" t="str">
        <f aca="false">D1419&amp;E1419</f>
        <v>ramspissot</v>
      </c>
      <c r="I1419" s="93" t="n">
        <f aca="false">B1419*C1419</f>
        <v>0</v>
      </c>
      <c r="J1419" s="92" t="n">
        <f aca="false">(30-C1419)*B1419</f>
        <v>0</v>
      </c>
    </row>
    <row r="1420" customFormat="false" ht="12.75" hidden="false" customHeight="false" outlineLevel="0" collapsed="false">
      <c r="A1420" s="88" t="n">
        <v>36579</v>
      </c>
      <c r="B1420" s="75"/>
      <c r="C1420" s="95" t="n">
        <v>0</v>
      </c>
      <c r="D1420" s="90" t="s">
        <v>69</v>
      </c>
      <c r="E1420" s="75" t="s">
        <v>126</v>
      </c>
      <c r="F1420" s="91" t="n">
        <f aca="false">SUMIF(Position!$B$3:$B$21,Trades!D1420,Position!$E$3:$E$21)+SUMIF(Position!$K$3:$K$20,Trades!D1420,Position!$N$3:$N$20)</f>
        <v>4.75</v>
      </c>
      <c r="G1420" s="92" t="n">
        <f aca="false">(F1420-C1420)*B1420</f>
        <v>0</v>
      </c>
      <c r="H1420" s="93" t="str">
        <f aca="false">D1420&amp;E1420</f>
        <v>ramsshawn</v>
      </c>
      <c r="I1420" s="93" t="n">
        <f aca="false">B1420*C1420</f>
        <v>0</v>
      </c>
      <c r="J1420" s="92" t="n">
        <f aca="false">(30-C1420)*B1420</f>
        <v>0</v>
      </c>
    </row>
    <row r="1421" customFormat="false" ht="12.75" hidden="false" customHeight="false" outlineLevel="0" collapsed="false">
      <c r="A1421" s="88" t="n">
        <v>36579</v>
      </c>
      <c r="B1421" s="75"/>
      <c r="C1421" s="95" t="n">
        <v>0</v>
      </c>
      <c r="D1421" s="90" t="s">
        <v>69</v>
      </c>
      <c r="E1421" s="75" t="s">
        <v>125</v>
      </c>
      <c r="F1421" s="91" t="n">
        <f aca="false">SUMIF(Position!$B$3:$B$21,Trades!D1421,Position!$E$3:$E$21)+SUMIF(Position!$K$3:$K$20,Trades!D1421,Position!$N$3:$N$20)</f>
        <v>4.75</v>
      </c>
      <c r="G1421" s="92" t="n">
        <f aca="false">(F1421-C1421)*B1421</f>
        <v>0</v>
      </c>
      <c r="H1421" s="93" t="str">
        <f aca="false">D1421&amp;E1421</f>
        <v>ramsorr</v>
      </c>
      <c r="I1421" s="93" t="n">
        <f aca="false">B1421*C1421</f>
        <v>0</v>
      </c>
      <c r="J1421" s="92" t="n">
        <f aca="false">(30-C1421)*B1421</f>
        <v>0</v>
      </c>
    </row>
    <row r="1422" customFormat="false" ht="12.75" hidden="false" customHeight="false" outlineLevel="0" collapsed="false">
      <c r="A1422" s="88" t="n">
        <v>36579</v>
      </c>
      <c r="B1422" s="75"/>
      <c r="C1422" s="95" t="n">
        <v>0</v>
      </c>
      <c r="D1422" s="90" t="s">
        <v>69</v>
      </c>
      <c r="E1422" s="75" t="s">
        <v>81</v>
      </c>
      <c r="F1422" s="91" t="n">
        <f aca="false">SUMIF(Position!$B$3:$B$21,Trades!D1422,Position!$E$3:$E$21)+SUMIF(Position!$K$3:$K$20,Trades!D1422,Position!$N$3:$N$20)</f>
        <v>4.75</v>
      </c>
      <c r="G1422" s="92" t="n">
        <f aca="false">(F1422-C1422)*B1422</f>
        <v>0</v>
      </c>
      <c r="H1422" s="93" t="str">
        <f aca="false">D1422&amp;E1422</f>
        <v>ramscarlitz</v>
      </c>
      <c r="I1422" s="93" t="n">
        <f aca="false">B1422*C1422</f>
        <v>0</v>
      </c>
      <c r="J1422" s="92" t="n">
        <f aca="false">(30-C1422)*B1422</f>
        <v>0</v>
      </c>
    </row>
    <row r="1423" customFormat="false" ht="12.75" hidden="false" customHeight="false" outlineLevel="0" collapsed="false">
      <c r="A1423" s="88" t="n">
        <v>36579</v>
      </c>
      <c r="B1423" s="75"/>
      <c r="C1423" s="95" t="n">
        <v>1</v>
      </c>
      <c r="D1423" s="90" t="s">
        <v>108</v>
      </c>
      <c r="E1423" s="75" t="s">
        <v>124</v>
      </c>
      <c r="F1423" s="91" t="n">
        <f aca="false">SUMIF(Position!$B$3:$B$21,Trades!D1423,Position!$E$3:$E$21)+SUMIF(Position!$K$3:$K$20,Trades!D1423,Position!$N$3:$N$20)</f>
        <v>0</v>
      </c>
      <c r="G1423" s="92" t="n">
        <f aca="false">(F1423-C1423)*B1423</f>
        <v>-0</v>
      </c>
      <c r="H1423" s="93" t="str">
        <f aca="false">D1423&amp;E1423</f>
        <v>dallaspb</v>
      </c>
      <c r="I1423" s="93" t="n">
        <f aca="false">B1423*C1423</f>
        <v>0</v>
      </c>
      <c r="J1423" s="92" t="n">
        <f aca="false">(30-C1423)*B1423</f>
        <v>0</v>
      </c>
    </row>
    <row r="1424" customFormat="false" ht="12.75" hidden="false" customHeight="false" outlineLevel="0" collapsed="false">
      <c r="A1424" s="88" t="n">
        <v>36584</v>
      </c>
      <c r="B1424" s="75"/>
      <c r="C1424" s="95" t="n">
        <v>0</v>
      </c>
      <c r="D1424" s="90" t="s">
        <v>69</v>
      </c>
      <c r="E1424" s="75" t="s">
        <v>126</v>
      </c>
      <c r="F1424" s="91" t="n">
        <f aca="false">SUMIF(Position!$B$3:$B$21,Trades!D1424,Position!$E$3:$E$21)+SUMIF(Position!$K$3:$K$20,Trades!D1424,Position!$N$3:$N$20)</f>
        <v>4.75</v>
      </c>
      <c r="G1424" s="92" t="n">
        <f aca="false">(F1424-C1424)*B1424</f>
        <v>0</v>
      </c>
      <c r="H1424" s="93" t="str">
        <f aca="false">D1424&amp;E1424</f>
        <v>ramsshawn</v>
      </c>
      <c r="I1424" s="93" t="n">
        <f aca="false">B1424*C1424</f>
        <v>0</v>
      </c>
      <c r="J1424" s="92" t="n">
        <f aca="false">(30-C1424)*B1424</f>
        <v>0</v>
      </c>
    </row>
    <row r="1425" customFormat="false" ht="12.75" hidden="false" customHeight="false" outlineLevel="0" collapsed="false">
      <c r="A1425" s="88" t="n">
        <v>36584</v>
      </c>
      <c r="B1425" s="75"/>
      <c r="C1425" s="95" t="n">
        <v>1</v>
      </c>
      <c r="D1425" s="90" t="s">
        <v>108</v>
      </c>
      <c r="E1425" s="75" t="s">
        <v>70</v>
      </c>
      <c r="F1425" s="91" t="n">
        <f aca="false">SUMIF(Position!$B$3:$B$21,Trades!D1425,Position!$E$3:$E$21)+SUMIF(Position!$K$3:$K$20,Trades!D1425,Position!$N$3:$N$20)</f>
        <v>0</v>
      </c>
      <c r="G1425" s="92" t="n">
        <f aca="false">(F1425-C1425)*B1425</f>
        <v>-0</v>
      </c>
      <c r="H1425" s="93" t="str">
        <f aca="false">D1425&amp;E1425</f>
        <v>dallasjavier</v>
      </c>
      <c r="I1425" s="93" t="n">
        <f aca="false">B1425*C1425</f>
        <v>0</v>
      </c>
      <c r="J1425" s="92" t="n">
        <f aca="false">(30-C1425)*B1425</f>
        <v>0</v>
      </c>
    </row>
    <row r="1426" customFormat="false" ht="12.75" hidden="false" customHeight="false" outlineLevel="0" collapsed="false">
      <c r="A1426" s="88" t="n">
        <v>36584</v>
      </c>
      <c r="B1426" s="75"/>
      <c r="C1426" s="95" t="n">
        <v>1</v>
      </c>
      <c r="D1426" s="90" t="s">
        <v>108</v>
      </c>
      <c r="E1426" s="75" t="s">
        <v>70</v>
      </c>
      <c r="F1426" s="91" t="n">
        <f aca="false">SUMIF(Position!$B$3:$B$21,Trades!D1426,Position!$E$3:$E$21)+SUMIF(Position!$K$3:$K$20,Trades!D1426,Position!$N$3:$N$20)</f>
        <v>0</v>
      </c>
      <c r="G1426" s="92" t="n">
        <f aca="false">(F1426-C1426)*B1426</f>
        <v>-0</v>
      </c>
      <c r="H1426" s="93" t="str">
        <f aca="false">D1426&amp;E1426</f>
        <v>dallasjavier</v>
      </c>
      <c r="I1426" s="93" t="n">
        <f aca="false">B1426*C1426</f>
        <v>0</v>
      </c>
      <c r="J1426" s="92" t="n">
        <f aca="false">(30-C1426)*B1426</f>
        <v>0</v>
      </c>
    </row>
    <row r="1427" customFormat="false" ht="12.75" hidden="false" customHeight="false" outlineLevel="0" collapsed="false">
      <c r="A1427" s="88" t="n">
        <v>36592</v>
      </c>
      <c r="B1427" s="75"/>
      <c r="C1427" s="95" t="n">
        <v>0</v>
      </c>
      <c r="D1427" s="90" t="s">
        <v>69</v>
      </c>
      <c r="E1427" s="75" t="s">
        <v>102</v>
      </c>
      <c r="F1427" s="91" t="n">
        <f aca="false">SUMIF(Position!$B$3:$B$21,Trades!D1427,Position!$E$3:$E$21)+SUMIF(Position!$K$3:$K$20,Trades!D1427,Position!$N$3:$N$20)</f>
        <v>4.75</v>
      </c>
      <c r="G1427" s="92" t="n">
        <f aca="false">(F1427-C1427)*B1427</f>
        <v>0</v>
      </c>
      <c r="H1427" s="93" t="str">
        <f aca="false">D1427&amp;E1427</f>
        <v>ramsfeely</v>
      </c>
      <c r="I1427" s="93" t="n">
        <f aca="false">B1427*C1427</f>
        <v>0</v>
      </c>
      <c r="J1427" s="92" t="n">
        <f aca="false">(30-C1427)*B1427</f>
        <v>0</v>
      </c>
    </row>
    <row r="1428" customFormat="false" ht="12.75" hidden="false" customHeight="false" outlineLevel="0" collapsed="false">
      <c r="A1428" s="88" t="n">
        <v>36617</v>
      </c>
      <c r="B1428" s="75"/>
      <c r="C1428" s="95" t="n">
        <v>1</v>
      </c>
      <c r="D1428" s="90" t="s">
        <v>108</v>
      </c>
      <c r="E1428" s="75" t="s">
        <v>70</v>
      </c>
      <c r="F1428" s="91" t="n">
        <f aca="false">SUMIF(Position!$B$3:$B$21,Trades!D1428,Position!$E$3:$E$21)+SUMIF(Position!$K$3:$K$20,Trades!D1428,Position!$N$3:$N$20)</f>
        <v>0</v>
      </c>
      <c r="G1428" s="92" t="n">
        <f aca="false">(F1428-C1428)*B1428</f>
        <v>-0</v>
      </c>
      <c r="H1428" s="93" t="str">
        <f aca="false">D1428&amp;E1428</f>
        <v>dallasjavier</v>
      </c>
      <c r="I1428" s="93" t="n">
        <f aca="false">B1428*C1428</f>
        <v>0</v>
      </c>
      <c r="J1428" s="92" t="n">
        <f aca="false">(30-C1428)*B1428</f>
        <v>0</v>
      </c>
    </row>
    <row r="1429" customFormat="false" ht="12.75" hidden="false" customHeight="false" outlineLevel="0" collapsed="false">
      <c r="A1429" s="88" t="n">
        <v>36617</v>
      </c>
      <c r="B1429" s="75"/>
      <c r="C1429" s="95" t="n">
        <v>1</v>
      </c>
      <c r="D1429" s="90" t="s">
        <v>108</v>
      </c>
      <c r="E1429" s="75" t="s">
        <v>150</v>
      </c>
      <c r="F1429" s="91" t="n">
        <f aca="false">SUMIF(Position!$B$3:$B$21,Trades!D1429,Position!$E$3:$E$21)+SUMIF(Position!$K$3:$K$20,Trades!D1429,Position!$N$3:$N$20)</f>
        <v>0</v>
      </c>
      <c r="G1429" s="92" t="n">
        <f aca="false">(F1429-C1429)*B1429</f>
        <v>-0</v>
      </c>
      <c r="H1429" s="93" t="str">
        <f aca="false">D1429&amp;E1429</f>
        <v>dallasjimkelly</v>
      </c>
      <c r="I1429" s="93" t="n">
        <f aca="false">B1429*C1429</f>
        <v>0</v>
      </c>
      <c r="J1429" s="92" t="n">
        <f aca="false">(30-C1429)*B1429</f>
        <v>0</v>
      </c>
    </row>
    <row r="1430" customFormat="false" ht="12.75" hidden="false" customHeight="false" outlineLevel="0" collapsed="false">
      <c r="A1430" s="88" t="n">
        <v>36592</v>
      </c>
      <c r="B1430" s="75"/>
      <c r="C1430" s="95" t="n">
        <v>0</v>
      </c>
      <c r="D1430" s="90" t="s">
        <v>69</v>
      </c>
      <c r="E1430" s="75" t="s">
        <v>100</v>
      </c>
      <c r="F1430" s="91" t="n">
        <f aca="false">SUMIF(Position!$B$3:$B$21,Trades!D1430,Position!$E$3:$E$21)+SUMIF(Position!$K$3:$K$20,Trades!D1430,Position!$N$3:$N$20)</f>
        <v>4.75</v>
      </c>
      <c r="G1430" s="92" t="n">
        <f aca="false">(F1430-C1430)*B1430</f>
        <v>0</v>
      </c>
      <c r="H1430" s="93" t="str">
        <f aca="false">D1430&amp;E1430</f>
        <v>ramslewis</v>
      </c>
      <c r="I1430" s="93" t="n">
        <f aca="false">B1430*C1430</f>
        <v>0</v>
      </c>
      <c r="J1430" s="92" t="n">
        <f aca="false">(30-C1430)*B1430</f>
        <v>0</v>
      </c>
    </row>
    <row r="1431" customFormat="false" ht="12.75" hidden="false" customHeight="false" outlineLevel="0" collapsed="false">
      <c r="A1431" s="88" t="n">
        <v>36592</v>
      </c>
      <c r="B1431" s="75"/>
      <c r="C1431" s="95" t="n">
        <v>0</v>
      </c>
      <c r="D1431" s="90" t="s">
        <v>69</v>
      </c>
      <c r="E1431" s="75" t="s">
        <v>134</v>
      </c>
      <c r="F1431" s="91" t="n">
        <f aca="false">SUMIF(Position!$B$3:$B$21,Trades!D1431,Position!$E$3:$E$21)+SUMIF(Position!$K$3:$K$20,Trades!D1431,Position!$N$3:$N$20)</f>
        <v>4.75</v>
      </c>
      <c r="G1431" s="92" t="n">
        <f aca="false">(F1431-C1431)*B1431</f>
        <v>0</v>
      </c>
      <c r="H1431" s="93" t="str">
        <f aca="false">D1431&amp;E1431</f>
        <v>ramspissot</v>
      </c>
      <c r="I1431" s="93" t="n">
        <f aca="false">B1431*C1431</f>
        <v>0</v>
      </c>
      <c r="J1431" s="92" t="n">
        <f aca="false">(30-C1431)*B1431</f>
        <v>0</v>
      </c>
    </row>
    <row r="1432" customFormat="false" ht="12.75" hidden="false" customHeight="false" outlineLevel="0" collapsed="false">
      <c r="A1432" s="88" t="n">
        <v>36626</v>
      </c>
      <c r="B1432" s="75"/>
      <c r="C1432" s="95" t="n">
        <v>0</v>
      </c>
      <c r="D1432" s="90" t="s">
        <v>69</v>
      </c>
      <c r="E1432" s="75" t="s">
        <v>102</v>
      </c>
      <c r="F1432" s="91" t="n">
        <f aca="false">SUMIF(Position!$B$3:$B$21,Trades!D1432,Position!$E$3:$E$21)+SUMIF(Position!$K$3:$K$20,Trades!D1432,Position!$N$3:$N$20)</f>
        <v>4.75</v>
      </c>
      <c r="G1432" s="92" t="n">
        <f aca="false">(F1432-C1432)*B1432</f>
        <v>0</v>
      </c>
      <c r="H1432" s="93" t="str">
        <f aca="false">D1432&amp;E1432</f>
        <v>ramsfeely</v>
      </c>
      <c r="I1432" s="93" t="n">
        <f aca="false">B1432*C1432</f>
        <v>0</v>
      </c>
      <c r="J1432" s="92" t="n">
        <f aca="false">(30-C1432)*B1432</f>
        <v>0</v>
      </c>
    </row>
    <row r="1433" customFormat="false" ht="12.75" hidden="false" customHeight="false" outlineLevel="0" collapsed="false">
      <c r="A1433" s="88" t="n">
        <v>36626</v>
      </c>
      <c r="B1433" s="75"/>
      <c r="C1433" s="95" t="n">
        <v>0.05</v>
      </c>
      <c r="D1433" s="90" t="s">
        <v>144</v>
      </c>
      <c r="E1433" s="75" t="s">
        <v>144</v>
      </c>
      <c r="F1433" s="91" t="n">
        <f aca="false">SUMIF(Position!$B$3:$B$21,Trades!D1433,Position!$E$3:$E$21)+SUMIF(Position!$K$3:$K$20,Trades!D1433,Position!$N$3:$N$20)</f>
        <v>0</v>
      </c>
      <c r="G1433" s="92" t="n">
        <f aca="false">(F1433-C1433)*B1433</f>
        <v>-0</v>
      </c>
      <c r="H1433" s="93" t="str">
        <f aca="false">D1433&amp;E1433</f>
        <v>nonenone</v>
      </c>
      <c r="I1433" s="93" t="n">
        <f aca="false">B1433*C1433</f>
        <v>0</v>
      </c>
      <c r="J1433" s="92" t="n">
        <f aca="false">(30-C1433)*B1433</f>
        <v>0</v>
      </c>
    </row>
    <row r="1434" customFormat="false" ht="12.75" hidden="false" customHeight="false" outlineLevel="0" collapsed="false">
      <c r="A1434" s="88" t="n">
        <v>36626</v>
      </c>
      <c r="B1434" s="75"/>
      <c r="C1434" s="95" t="n">
        <v>0.05</v>
      </c>
      <c r="D1434" s="90" t="s">
        <v>144</v>
      </c>
      <c r="E1434" s="75" t="s">
        <v>144</v>
      </c>
      <c r="F1434" s="91" t="n">
        <f aca="false">SUMIF(Position!$B$3:$B$21,Trades!D1434,Position!$E$3:$E$21)+SUMIF(Position!$K$3:$K$20,Trades!D1434,Position!$N$3:$N$20)</f>
        <v>0</v>
      </c>
      <c r="G1434" s="92" t="n">
        <f aca="false">(F1434-C1434)*B1434</f>
        <v>-0</v>
      </c>
      <c r="H1434" s="93" t="str">
        <f aca="false">D1434&amp;E1434</f>
        <v>nonenone</v>
      </c>
      <c r="I1434" s="93" t="n">
        <f aca="false">B1434*C1434</f>
        <v>0</v>
      </c>
      <c r="J1434" s="92" t="n">
        <f aca="false">(30-C1434)*B1434</f>
        <v>0</v>
      </c>
    </row>
    <row r="1435" customFormat="false" ht="12.75" hidden="false" customHeight="false" outlineLevel="0" collapsed="false">
      <c r="A1435" s="88" t="n">
        <v>36626</v>
      </c>
      <c r="B1435" s="75"/>
      <c r="C1435" s="95" t="n">
        <v>0.05</v>
      </c>
      <c r="D1435" s="90" t="s">
        <v>144</v>
      </c>
      <c r="E1435" s="75" t="s">
        <v>144</v>
      </c>
      <c r="F1435" s="91" t="n">
        <f aca="false">SUMIF(Position!$B$3:$B$21,Trades!D1435,Position!$E$3:$E$21)+SUMIF(Position!$K$3:$K$20,Trades!D1435,Position!$N$3:$N$20)</f>
        <v>0</v>
      </c>
      <c r="G1435" s="92" t="n">
        <f aca="false">(F1435-C1435)*B1435</f>
        <v>-0</v>
      </c>
      <c r="H1435" s="93" t="str">
        <f aca="false">D1435&amp;E1435</f>
        <v>nonenone</v>
      </c>
      <c r="I1435" s="93" t="n">
        <f aca="false">B1435*C1435</f>
        <v>0</v>
      </c>
      <c r="J1435" s="92" t="n">
        <f aca="false">(30-C1435)*B1435</f>
        <v>0</v>
      </c>
    </row>
    <row r="1436" customFormat="false" ht="12.75" hidden="false" customHeight="false" outlineLevel="0" collapsed="false">
      <c r="A1436" s="88" t="n">
        <v>36626</v>
      </c>
      <c r="B1436" s="75"/>
      <c r="C1436" s="95" t="n">
        <v>0.05</v>
      </c>
      <c r="D1436" s="90" t="s">
        <v>144</v>
      </c>
      <c r="E1436" s="75" t="s">
        <v>144</v>
      </c>
      <c r="F1436" s="91" t="n">
        <f aca="false">SUMIF(Position!$B$3:$B$21,Trades!D1436,Position!$E$3:$E$21)+SUMIF(Position!$K$3:$K$20,Trades!D1436,Position!$N$3:$N$20)</f>
        <v>0</v>
      </c>
      <c r="G1436" s="92" t="n">
        <f aca="false">(F1436-C1436)*B1436</f>
        <v>-0</v>
      </c>
      <c r="H1436" s="93" t="str">
        <f aca="false">D1436&amp;E1436</f>
        <v>nonenone</v>
      </c>
      <c r="I1436" s="93" t="n">
        <f aca="false">B1436*C1436</f>
        <v>0</v>
      </c>
      <c r="J1436" s="92" t="n">
        <f aca="false">(30-C1436)*B1436</f>
        <v>0</v>
      </c>
    </row>
    <row r="1437" customFormat="false" ht="12.75" hidden="false" customHeight="false" outlineLevel="0" collapsed="false">
      <c r="A1437" s="88" t="n">
        <v>36626</v>
      </c>
      <c r="B1437" s="75"/>
      <c r="C1437" s="95" t="n">
        <v>0.05</v>
      </c>
      <c r="D1437" s="90" t="s">
        <v>144</v>
      </c>
      <c r="E1437" s="75" t="s">
        <v>144</v>
      </c>
      <c r="F1437" s="91" t="n">
        <f aca="false">SUMIF(Position!$B$3:$B$21,Trades!D1437,Position!$E$3:$E$21)+SUMIF(Position!$K$3:$K$20,Trades!D1437,Position!$N$3:$N$20)</f>
        <v>0</v>
      </c>
      <c r="G1437" s="92" t="n">
        <f aca="false">(F1437-C1437)*B1437</f>
        <v>-0</v>
      </c>
      <c r="H1437" s="93" t="str">
        <f aca="false">D1437&amp;E1437</f>
        <v>nonenone</v>
      </c>
      <c r="I1437" s="93" t="n">
        <f aca="false">B1437*C1437</f>
        <v>0</v>
      </c>
      <c r="J1437" s="92" t="n">
        <f aca="false">(30-C1437)*B1437</f>
        <v>0</v>
      </c>
    </row>
    <row r="1438" customFormat="false" ht="12.75" hidden="false" customHeight="false" outlineLevel="0" collapsed="false">
      <c r="A1438" s="88" t="n">
        <v>36626</v>
      </c>
      <c r="B1438" s="75"/>
      <c r="C1438" s="95" t="n">
        <v>0.05</v>
      </c>
      <c r="D1438" s="90" t="s">
        <v>144</v>
      </c>
      <c r="E1438" s="75" t="s">
        <v>144</v>
      </c>
      <c r="F1438" s="91" t="n">
        <f aca="false">SUMIF(Position!$B$3:$B$21,Trades!D1438,Position!$E$3:$E$21)+SUMIF(Position!$K$3:$K$20,Trades!D1438,Position!$N$3:$N$20)</f>
        <v>0</v>
      </c>
      <c r="G1438" s="92" t="n">
        <f aca="false">(F1438-C1438)*B1438</f>
        <v>-0</v>
      </c>
      <c r="H1438" s="93" t="str">
        <f aca="false">D1438&amp;E1438</f>
        <v>nonenone</v>
      </c>
      <c r="I1438" s="93" t="n">
        <f aca="false">B1438*C1438</f>
        <v>0</v>
      </c>
      <c r="J1438" s="92" t="n">
        <f aca="false">(30-C1438)*B1438</f>
        <v>0</v>
      </c>
    </row>
    <row r="1439" customFormat="false" ht="12.75" hidden="false" customHeight="false" outlineLevel="0" collapsed="false">
      <c r="A1439" s="88" t="n">
        <v>36626</v>
      </c>
      <c r="B1439" s="75"/>
      <c r="C1439" s="95" t="n">
        <v>0.05</v>
      </c>
      <c r="D1439" s="90" t="s">
        <v>144</v>
      </c>
      <c r="E1439" s="75" t="s">
        <v>144</v>
      </c>
      <c r="F1439" s="91" t="n">
        <f aca="false">SUMIF(Position!$B$3:$B$21,Trades!D1439,Position!$E$3:$E$21)+SUMIF(Position!$K$3:$K$20,Trades!D1439,Position!$N$3:$N$20)</f>
        <v>0</v>
      </c>
      <c r="G1439" s="92" t="n">
        <f aca="false">(F1439-C1439)*B1439</f>
        <v>-0</v>
      </c>
      <c r="H1439" s="93" t="str">
        <f aca="false">D1439&amp;E1439</f>
        <v>nonenone</v>
      </c>
      <c r="I1439" s="93" t="n">
        <f aca="false">B1439*C1439</f>
        <v>0</v>
      </c>
      <c r="J1439" s="92" t="n">
        <f aca="false">(30-C1439)*B1439</f>
        <v>0</v>
      </c>
    </row>
    <row r="1440" customFormat="false" ht="12.75" hidden="false" customHeight="false" outlineLevel="0" collapsed="false">
      <c r="A1440" s="88" t="n">
        <v>36626</v>
      </c>
      <c r="B1440" s="75"/>
      <c r="C1440" s="95" t="n">
        <v>0.05</v>
      </c>
      <c r="D1440" s="90" t="s">
        <v>144</v>
      </c>
      <c r="E1440" s="75" t="s">
        <v>144</v>
      </c>
      <c r="F1440" s="91" t="n">
        <f aca="false">SUMIF(Position!$B$3:$B$21,Trades!D1440,Position!$E$3:$E$21)+SUMIF(Position!$K$3:$K$20,Trades!D1440,Position!$N$3:$N$20)</f>
        <v>0</v>
      </c>
      <c r="G1440" s="92" t="n">
        <f aca="false">(F1440-C1440)*B1440</f>
        <v>-0</v>
      </c>
      <c r="H1440" s="93" t="str">
        <f aca="false">D1440&amp;E1440</f>
        <v>nonenone</v>
      </c>
      <c r="I1440" s="93" t="n">
        <f aca="false">B1440*C1440</f>
        <v>0</v>
      </c>
      <c r="J1440" s="92" t="n">
        <f aca="false">(30-C1440)*B1440</f>
        <v>0</v>
      </c>
    </row>
    <row r="1441" customFormat="false" ht="12.75" hidden="false" customHeight="false" outlineLevel="0" collapsed="false">
      <c r="A1441" s="88" t="n">
        <v>36626</v>
      </c>
      <c r="B1441" s="75"/>
      <c r="C1441" s="95" t="n">
        <v>0.05</v>
      </c>
      <c r="D1441" s="90" t="s">
        <v>144</v>
      </c>
      <c r="E1441" s="75" t="s">
        <v>144</v>
      </c>
      <c r="F1441" s="91" t="n">
        <f aca="false">SUMIF(Position!$B$3:$B$21,Trades!D1441,Position!$E$3:$E$21)+SUMIF(Position!$K$3:$K$20,Trades!D1441,Position!$N$3:$N$20)</f>
        <v>0</v>
      </c>
      <c r="G1441" s="92" t="n">
        <f aca="false">(F1441-C1441)*B1441</f>
        <v>-0</v>
      </c>
      <c r="H1441" s="93" t="str">
        <f aca="false">D1441&amp;E1441</f>
        <v>nonenone</v>
      </c>
      <c r="I1441" s="93" t="n">
        <f aca="false">B1441*C1441</f>
        <v>0</v>
      </c>
      <c r="J1441" s="92" t="n">
        <f aca="false">(30-C1441)*B1441</f>
        <v>0</v>
      </c>
    </row>
    <row r="1442" customFormat="false" ht="12.75" hidden="false" customHeight="false" outlineLevel="0" collapsed="false">
      <c r="A1442" s="88" t="n">
        <v>36626</v>
      </c>
      <c r="B1442" s="75"/>
      <c r="C1442" s="95" t="n">
        <v>0.05</v>
      </c>
      <c r="D1442" s="90" t="s">
        <v>144</v>
      </c>
      <c r="E1442" s="75" t="s">
        <v>144</v>
      </c>
      <c r="F1442" s="91" t="n">
        <f aca="false">SUMIF(Position!$B$3:$B$21,Trades!D1442,Position!$E$3:$E$21)+SUMIF(Position!$K$3:$K$20,Trades!D1442,Position!$N$3:$N$20)</f>
        <v>0</v>
      </c>
      <c r="G1442" s="92" t="n">
        <f aca="false">(F1442-C1442)*B1442</f>
        <v>-0</v>
      </c>
      <c r="H1442" s="93" t="str">
        <f aca="false">D1442&amp;E1442</f>
        <v>nonenone</v>
      </c>
      <c r="I1442" s="93" t="n">
        <f aca="false">B1442*C1442</f>
        <v>0</v>
      </c>
      <c r="J1442" s="92" t="n">
        <f aca="false">(30-C1442)*B1442</f>
        <v>0</v>
      </c>
    </row>
    <row r="1443" customFormat="false" ht="12.75" hidden="false" customHeight="false" outlineLevel="0" collapsed="false">
      <c r="A1443" s="88" t="n">
        <v>36626</v>
      </c>
      <c r="B1443" s="75"/>
      <c r="C1443" s="95" t="n">
        <v>0.05</v>
      </c>
      <c r="D1443" s="90" t="s">
        <v>144</v>
      </c>
      <c r="E1443" s="75" t="s">
        <v>144</v>
      </c>
      <c r="F1443" s="91" t="n">
        <f aca="false">SUMIF(Position!$B$3:$B$21,Trades!D1443,Position!$E$3:$E$21)+SUMIF(Position!$K$3:$K$20,Trades!D1443,Position!$N$3:$N$20)</f>
        <v>0</v>
      </c>
      <c r="G1443" s="92" t="n">
        <f aca="false">(F1443-C1443)*B1443</f>
        <v>-0</v>
      </c>
      <c r="H1443" s="93" t="str">
        <f aca="false">D1443&amp;E1443</f>
        <v>nonenone</v>
      </c>
      <c r="I1443" s="93" t="n">
        <f aca="false">B1443*C1443</f>
        <v>0</v>
      </c>
      <c r="J1443" s="92" t="n">
        <f aca="false">(30-C1443)*B1443</f>
        <v>0</v>
      </c>
    </row>
    <row r="1444" customFormat="false" ht="12.75" hidden="false" customHeight="false" outlineLevel="0" collapsed="false">
      <c r="A1444" s="88" t="n">
        <v>36626</v>
      </c>
      <c r="B1444" s="75"/>
      <c r="C1444" s="95" t="n">
        <v>0.05</v>
      </c>
      <c r="D1444" s="90" t="s">
        <v>144</v>
      </c>
      <c r="E1444" s="75" t="s">
        <v>144</v>
      </c>
      <c r="F1444" s="91" t="n">
        <f aca="false">SUMIF(Position!$B$3:$B$21,Trades!D1444,Position!$E$3:$E$21)+SUMIF(Position!$K$3:$K$20,Trades!D1444,Position!$N$3:$N$20)</f>
        <v>0</v>
      </c>
      <c r="G1444" s="92" t="n">
        <f aca="false">(F1444-C1444)*B1444</f>
        <v>-0</v>
      </c>
      <c r="H1444" s="93" t="str">
        <f aca="false">D1444&amp;E1444</f>
        <v>nonenone</v>
      </c>
      <c r="I1444" s="93" t="n">
        <f aca="false">B1444*C1444</f>
        <v>0</v>
      </c>
      <c r="J1444" s="92" t="n">
        <f aca="false">(30-C1444)*B1444</f>
        <v>0</v>
      </c>
    </row>
    <row r="1445" customFormat="false" ht="12.75" hidden="false" customHeight="false" outlineLevel="0" collapsed="false">
      <c r="A1445" s="88" t="n">
        <v>36626</v>
      </c>
      <c r="B1445" s="75"/>
      <c r="C1445" s="95" t="n">
        <v>0.05</v>
      </c>
      <c r="D1445" s="90" t="s">
        <v>144</v>
      </c>
      <c r="E1445" s="75" t="s">
        <v>144</v>
      </c>
      <c r="F1445" s="91" t="n">
        <f aca="false">SUMIF(Position!$B$3:$B$21,Trades!D1445,Position!$E$3:$E$21)+SUMIF(Position!$K$3:$K$20,Trades!D1445,Position!$N$3:$N$20)</f>
        <v>0</v>
      </c>
      <c r="G1445" s="92" t="n">
        <f aca="false">(F1445-C1445)*B1445</f>
        <v>-0</v>
      </c>
      <c r="H1445" s="93" t="str">
        <f aca="false">D1445&amp;E1445</f>
        <v>nonenone</v>
      </c>
      <c r="I1445" s="93" t="n">
        <f aca="false">B1445*C1445</f>
        <v>0</v>
      </c>
      <c r="J1445" s="92" t="n">
        <f aca="false">(30-C1445)*B1445</f>
        <v>0</v>
      </c>
    </row>
    <row r="1446" customFormat="false" ht="12.75" hidden="false" customHeight="false" outlineLevel="0" collapsed="false">
      <c r="A1446" s="88" t="n">
        <v>36626</v>
      </c>
      <c r="B1446" s="75"/>
      <c r="C1446" s="95" t="n">
        <v>0.05</v>
      </c>
      <c r="D1446" s="90" t="s">
        <v>144</v>
      </c>
      <c r="E1446" s="75" t="s">
        <v>144</v>
      </c>
      <c r="F1446" s="91" t="n">
        <f aca="false">SUMIF(Position!$B$3:$B$21,Trades!D1446,Position!$E$3:$E$21)+SUMIF(Position!$K$3:$K$20,Trades!D1446,Position!$N$3:$N$20)</f>
        <v>0</v>
      </c>
      <c r="G1446" s="92" t="n">
        <f aca="false">(F1446-C1446)*B1446</f>
        <v>-0</v>
      </c>
      <c r="H1446" s="93" t="str">
        <f aca="false">D1446&amp;E1446</f>
        <v>nonenone</v>
      </c>
      <c r="I1446" s="93" t="n">
        <f aca="false">B1446*C1446</f>
        <v>0</v>
      </c>
      <c r="J1446" s="92" t="n">
        <f aca="false">(30-C1446)*B1446</f>
        <v>0</v>
      </c>
    </row>
    <row r="1447" customFormat="false" ht="12.75" hidden="false" customHeight="false" outlineLevel="0" collapsed="false">
      <c r="A1447" s="88" t="n">
        <v>36626</v>
      </c>
      <c r="B1447" s="75"/>
      <c r="C1447" s="95" t="n">
        <v>0.05</v>
      </c>
      <c r="D1447" s="90" t="s">
        <v>144</v>
      </c>
      <c r="E1447" s="75" t="s">
        <v>144</v>
      </c>
      <c r="F1447" s="91" t="n">
        <f aca="false">SUMIF(Position!$B$3:$B$21,Trades!D1447,Position!$E$3:$E$21)+SUMIF(Position!$K$3:$K$20,Trades!D1447,Position!$N$3:$N$20)</f>
        <v>0</v>
      </c>
      <c r="G1447" s="92" t="n">
        <f aca="false">(F1447-C1447)*B1447</f>
        <v>-0</v>
      </c>
      <c r="H1447" s="93" t="str">
        <f aca="false">D1447&amp;E1447</f>
        <v>nonenone</v>
      </c>
      <c r="I1447" s="93" t="n">
        <f aca="false">B1447*C1447</f>
        <v>0</v>
      </c>
      <c r="J1447" s="92" t="n">
        <f aca="false">(30-C1447)*B1447</f>
        <v>0</v>
      </c>
    </row>
    <row r="1448" customFormat="false" ht="12.75" hidden="false" customHeight="false" outlineLevel="0" collapsed="false">
      <c r="A1448" s="88" t="n">
        <v>36626</v>
      </c>
      <c r="B1448" s="75"/>
      <c r="C1448" s="95" t="n">
        <v>0.05</v>
      </c>
      <c r="D1448" s="90" t="s">
        <v>144</v>
      </c>
      <c r="E1448" s="75" t="s">
        <v>144</v>
      </c>
      <c r="F1448" s="91" t="n">
        <f aca="false">SUMIF(Position!$B$3:$B$21,Trades!D1448,Position!$E$3:$E$21)+SUMIF(Position!$K$3:$K$20,Trades!D1448,Position!$N$3:$N$20)</f>
        <v>0</v>
      </c>
      <c r="G1448" s="92" t="n">
        <f aca="false">(F1448-C1448)*B1448</f>
        <v>-0</v>
      </c>
      <c r="H1448" s="93" t="str">
        <f aca="false">D1448&amp;E1448</f>
        <v>nonenone</v>
      </c>
      <c r="I1448" s="93" t="n">
        <f aca="false">B1448*C1448</f>
        <v>0</v>
      </c>
      <c r="J1448" s="92" t="n">
        <f aca="false">(30-C1448)*B1448</f>
        <v>0</v>
      </c>
    </row>
    <row r="1449" customFormat="false" ht="12.75" hidden="false" customHeight="false" outlineLevel="0" collapsed="false">
      <c r="A1449" s="88" t="n">
        <v>36626</v>
      </c>
      <c r="B1449" s="75"/>
      <c r="C1449" s="95" t="n">
        <v>0.05</v>
      </c>
      <c r="D1449" s="90" t="s">
        <v>144</v>
      </c>
      <c r="E1449" s="75" t="s">
        <v>144</v>
      </c>
      <c r="F1449" s="91" t="n">
        <f aca="false">SUMIF(Position!$B$3:$B$21,Trades!D1449,Position!$E$3:$E$21)+SUMIF(Position!$K$3:$K$20,Trades!D1449,Position!$N$3:$N$20)</f>
        <v>0</v>
      </c>
      <c r="G1449" s="92" t="n">
        <f aca="false">(F1449-C1449)*B1449</f>
        <v>-0</v>
      </c>
      <c r="H1449" s="93" t="str">
        <f aca="false">D1449&amp;E1449</f>
        <v>nonenone</v>
      </c>
      <c r="I1449" s="93" t="n">
        <f aca="false">B1449*C1449</f>
        <v>0</v>
      </c>
      <c r="J1449" s="92" t="n">
        <f aca="false">(30-C1449)*B1449</f>
        <v>0</v>
      </c>
    </row>
    <row r="1450" customFormat="false" ht="12.75" hidden="false" customHeight="false" outlineLevel="0" collapsed="false">
      <c r="A1450" s="88" t="n">
        <v>36626</v>
      </c>
      <c r="B1450" s="75"/>
      <c r="C1450" s="95" t="n">
        <v>0.05</v>
      </c>
      <c r="D1450" s="90" t="s">
        <v>144</v>
      </c>
      <c r="E1450" s="75" t="s">
        <v>144</v>
      </c>
      <c r="F1450" s="91" t="n">
        <f aca="false">SUMIF(Position!$B$3:$B$21,Trades!D1450,Position!$E$3:$E$21)+SUMIF(Position!$K$3:$K$20,Trades!D1450,Position!$N$3:$N$20)</f>
        <v>0</v>
      </c>
      <c r="G1450" s="92" t="n">
        <f aca="false">(F1450-C1450)*B1450</f>
        <v>-0</v>
      </c>
      <c r="H1450" s="93" t="str">
        <f aca="false">D1450&amp;E1450</f>
        <v>nonenone</v>
      </c>
      <c r="I1450" s="93" t="n">
        <f aca="false">B1450*C1450</f>
        <v>0</v>
      </c>
      <c r="J1450" s="92" t="n">
        <f aca="false">(30-C1450)*B1450</f>
        <v>0</v>
      </c>
    </row>
    <row r="1451" customFormat="false" ht="12.75" hidden="false" customHeight="false" outlineLevel="0" collapsed="false">
      <c r="A1451" s="88" t="n">
        <v>36626</v>
      </c>
      <c r="B1451" s="75"/>
      <c r="C1451" s="95" t="n">
        <v>0.05</v>
      </c>
      <c r="D1451" s="90" t="s">
        <v>144</v>
      </c>
      <c r="E1451" s="75" t="s">
        <v>144</v>
      </c>
      <c r="F1451" s="91" t="n">
        <f aca="false">SUMIF(Position!$B$3:$B$21,Trades!D1451,Position!$E$3:$E$21)+SUMIF(Position!$K$3:$K$20,Trades!D1451,Position!$N$3:$N$20)</f>
        <v>0</v>
      </c>
      <c r="G1451" s="92" t="n">
        <f aca="false">(F1451-C1451)*B1451</f>
        <v>-0</v>
      </c>
      <c r="H1451" s="93" t="str">
        <f aca="false">D1451&amp;E1451</f>
        <v>nonenone</v>
      </c>
      <c r="I1451" s="93" t="n">
        <f aca="false">B1451*C1451</f>
        <v>0</v>
      </c>
      <c r="J1451" s="92" t="n">
        <f aca="false">(30-C1451)*B1451</f>
        <v>0</v>
      </c>
    </row>
    <row r="1452" customFormat="false" ht="12.75" hidden="false" customHeight="false" outlineLevel="0" collapsed="false">
      <c r="A1452" s="88" t="n">
        <v>36161</v>
      </c>
      <c r="B1452" s="75"/>
      <c r="C1452" s="95" t="n">
        <v>0.05</v>
      </c>
      <c r="D1452" s="90" t="s">
        <v>144</v>
      </c>
      <c r="E1452" s="75" t="s">
        <v>144</v>
      </c>
      <c r="F1452" s="91" t="n">
        <f aca="false">SUMIF(Position!$B$3:$B$21,Trades!D1452,Position!$E$3:$E$21)+SUMIF(Position!$K$3:$K$20,Trades!D1452,Position!$N$3:$N$20)</f>
        <v>0</v>
      </c>
      <c r="G1452" s="92" t="n">
        <f aca="false">(F1452-C1452)*B1452</f>
        <v>-0</v>
      </c>
      <c r="H1452" s="93" t="str">
        <f aca="false">D1452&amp;E1452</f>
        <v>nonenone</v>
      </c>
      <c r="I1452" s="93" t="n">
        <f aca="false">B1452*C1452</f>
        <v>0</v>
      </c>
      <c r="J1452" s="92" t="n">
        <f aca="false">(30-C1452)*B1452</f>
        <v>0</v>
      </c>
    </row>
    <row r="1453" customFormat="false" ht="12.75" hidden="false" customHeight="false" outlineLevel="0" collapsed="false">
      <c r="A1453" s="88" t="n">
        <v>36161</v>
      </c>
      <c r="B1453" s="75"/>
      <c r="C1453" s="95" t="n">
        <v>0.05</v>
      </c>
      <c r="D1453" s="90" t="s">
        <v>144</v>
      </c>
      <c r="E1453" s="75" t="s">
        <v>144</v>
      </c>
      <c r="F1453" s="91" t="n">
        <f aca="false">SUMIF(Position!$B$3:$B$21,Trades!D1453,Position!$E$3:$E$21)+SUMIF(Position!$K$3:$K$20,Trades!D1453,Position!$N$3:$N$20)</f>
        <v>0</v>
      </c>
      <c r="G1453" s="92" t="n">
        <f aca="false">(F1453-C1453)*B1453</f>
        <v>-0</v>
      </c>
      <c r="H1453" s="93" t="str">
        <f aca="false">D1453&amp;E1453</f>
        <v>nonenone</v>
      </c>
      <c r="I1453" s="93" t="n">
        <f aca="false">B1453*C1453</f>
        <v>0</v>
      </c>
      <c r="J1453" s="92" t="n">
        <f aca="false">(30-C1453)*B1453</f>
        <v>0</v>
      </c>
    </row>
    <row r="1454" customFormat="false" ht="12.75" hidden="false" customHeight="false" outlineLevel="0" collapsed="false">
      <c r="A1454" s="88" t="n">
        <v>36161</v>
      </c>
      <c r="B1454" s="75"/>
      <c r="C1454" s="95" t="n">
        <v>0.05</v>
      </c>
      <c r="D1454" s="90" t="s">
        <v>144</v>
      </c>
      <c r="E1454" s="75" t="s">
        <v>144</v>
      </c>
      <c r="F1454" s="91" t="n">
        <f aca="false">SUMIF(Position!$B$3:$B$21,Trades!D1454,Position!$E$3:$E$21)+SUMIF(Position!$K$3:$K$20,Trades!D1454,Position!$N$3:$N$20)</f>
        <v>0</v>
      </c>
      <c r="G1454" s="92" t="n">
        <f aca="false">(F1454-C1454)*B1454</f>
        <v>-0</v>
      </c>
      <c r="H1454" s="93" t="str">
        <f aca="false">D1454&amp;E1454</f>
        <v>nonenone</v>
      </c>
      <c r="I1454" s="93" t="n">
        <f aca="false">B1454*C1454</f>
        <v>0</v>
      </c>
      <c r="J1454" s="92" t="n">
        <f aca="false">(30-C1454)*B1454</f>
        <v>0</v>
      </c>
    </row>
    <row r="1455" customFormat="false" ht="12.75" hidden="false" customHeight="false" outlineLevel="0" collapsed="false">
      <c r="A1455" s="88" t="n">
        <v>36161</v>
      </c>
      <c r="B1455" s="75"/>
      <c r="C1455" s="95" t="n">
        <v>0.05</v>
      </c>
      <c r="D1455" s="90" t="s">
        <v>144</v>
      </c>
      <c r="E1455" s="75" t="s">
        <v>144</v>
      </c>
      <c r="F1455" s="91" t="n">
        <f aca="false">SUMIF(Position!$B$3:$B$21,Trades!D1455,Position!$E$3:$E$21)+SUMIF(Position!$K$3:$K$20,Trades!D1455,Position!$N$3:$N$20)</f>
        <v>0</v>
      </c>
      <c r="G1455" s="92" t="n">
        <f aca="false">(F1455-C1455)*B1455</f>
        <v>-0</v>
      </c>
      <c r="H1455" s="93" t="str">
        <f aca="false">D1455&amp;E1455</f>
        <v>nonenone</v>
      </c>
      <c r="I1455" s="93" t="n">
        <f aca="false">B1455*C1455</f>
        <v>0</v>
      </c>
      <c r="J1455" s="92" t="n">
        <f aca="false">(30-C1455)*B1455</f>
        <v>0</v>
      </c>
    </row>
    <row r="1456" customFormat="false" ht="12.75" hidden="false" customHeight="false" outlineLevel="0" collapsed="false">
      <c r="A1456" s="88" t="n">
        <v>36161</v>
      </c>
      <c r="B1456" s="75"/>
      <c r="C1456" s="95" t="n">
        <v>0.05</v>
      </c>
      <c r="D1456" s="90" t="s">
        <v>144</v>
      </c>
      <c r="E1456" s="75" t="s">
        <v>144</v>
      </c>
      <c r="F1456" s="91" t="n">
        <f aca="false">SUMIF(Position!$B$3:$B$21,Trades!D1456,Position!$E$3:$E$21)+SUMIF(Position!$K$3:$K$20,Trades!D1456,Position!$N$3:$N$20)</f>
        <v>0</v>
      </c>
      <c r="G1456" s="92" t="n">
        <f aca="false">(F1456-C1456)*B1456</f>
        <v>-0</v>
      </c>
      <c r="H1456" s="93" t="str">
        <f aca="false">D1456&amp;E1456</f>
        <v>nonenone</v>
      </c>
      <c r="I1456" s="93" t="n">
        <f aca="false">B1456*C1456</f>
        <v>0</v>
      </c>
      <c r="J1456" s="92" t="n">
        <f aca="false">(30-C1456)*B1456</f>
        <v>0</v>
      </c>
    </row>
    <row r="1457" customFormat="false" ht="12.75" hidden="false" customHeight="false" outlineLevel="0" collapsed="false">
      <c r="A1457" s="88" t="n">
        <v>36161</v>
      </c>
      <c r="B1457" s="75"/>
      <c r="C1457" s="95" t="n">
        <v>0.05</v>
      </c>
      <c r="D1457" s="90" t="s">
        <v>144</v>
      </c>
      <c r="E1457" s="75" t="s">
        <v>144</v>
      </c>
      <c r="F1457" s="91" t="n">
        <f aca="false">SUMIF(Position!$B$3:$B$21,Trades!D1457,Position!$E$3:$E$21)+SUMIF(Position!$K$3:$K$20,Trades!D1457,Position!$N$3:$N$20)</f>
        <v>0</v>
      </c>
      <c r="G1457" s="92" t="n">
        <f aca="false">(F1457-C1457)*B1457</f>
        <v>-0</v>
      </c>
      <c r="H1457" s="93" t="str">
        <f aca="false">D1457&amp;E1457</f>
        <v>nonenone</v>
      </c>
      <c r="I1457" s="93" t="n">
        <f aca="false">B1457*C1457</f>
        <v>0</v>
      </c>
      <c r="J1457" s="92" t="n">
        <f aca="false">(30-C1457)*B1457</f>
        <v>0</v>
      </c>
    </row>
    <row r="1458" customFormat="false" ht="12.75" hidden="false" customHeight="false" outlineLevel="0" collapsed="false">
      <c r="A1458" s="88" t="n">
        <v>36161</v>
      </c>
      <c r="B1458" s="75"/>
      <c r="C1458" s="95" t="n">
        <v>0.05</v>
      </c>
      <c r="D1458" s="90" t="s">
        <v>144</v>
      </c>
      <c r="E1458" s="75" t="s">
        <v>144</v>
      </c>
      <c r="F1458" s="91" t="n">
        <f aca="false">SUMIF(Position!$B$3:$B$21,Trades!D1458,Position!$E$3:$E$21)+SUMIF(Position!$K$3:$K$20,Trades!D1458,Position!$N$3:$N$20)</f>
        <v>0</v>
      </c>
      <c r="G1458" s="92" t="n">
        <f aca="false">(F1458-C1458)*B1458</f>
        <v>-0</v>
      </c>
      <c r="H1458" s="93" t="str">
        <f aca="false">D1458&amp;E1458</f>
        <v>nonenone</v>
      </c>
      <c r="I1458" s="93" t="n">
        <f aca="false">B1458*C1458</f>
        <v>0</v>
      </c>
      <c r="J1458" s="92" t="n">
        <f aca="false">(30-C1458)*B1458</f>
        <v>0</v>
      </c>
    </row>
    <row r="1459" customFormat="false" ht="12.75" hidden="false" customHeight="false" outlineLevel="0" collapsed="false">
      <c r="A1459" s="88" t="n">
        <v>36161</v>
      </c>
      <c r="B1459" s="75"/>
      <c r="C1459" s="95" t="n">
        <v>0.05</v>
      </c>
      <c r="D1459" s="90" t="s">
        <v>144</v>
      </c>
      <c r="E1459" s="75" t="s">
        <v>144</v>
      </c>
      <c r="F1459" s="91" t="n">
        <f aca="false">SUMIF(Position!$B$3:$B$21,Trades!D1459,Position!$E$3:$E$21)+SUMIF(Position!$K$3:$K$20,Trades!D1459,Position!$N$3:$N$20)</f>
        <v>0</v>
      </c>
      <c r="G1459" s="92" t="n">
        <f aca="false">(F1459-C1459)*B1459</f>
        <v>-0</v>
      </c>
      <c r="H1459" s="93" t="str">
        <f aca="false">D1459&amp;E1459</f>
        <v>nonenone</v>
      </c>
      <c r="I1459" s="93" t="n">
        <f aca="false">B1459*C1459</f>
        <v>0</v>
      </c>
      <c r="J1459" s="92" t="n">
        <f aca="false">(30-C1459)*B1459</f>
        <v>0</v>
      </c>
    </row>
    <row r="1460" customFormat="false" ht="12.75" hidden="false" customHeight="false" outlineLevel="0" collapsed="false">
      <c r="A1460" s="88" t="n">
        <v>36161</v>
      </c>
      <c r="B1460" s="75"/>
      <c r="C1460" s="95" t="n">
        <v>0.05</v>
      </c>
      <c r="D1460" s="90" t="s">
        <v>144</v>
      </c>
      <c r="E1460" s="75" t="s">
        <v>144</v>
      </c>
      <c r="F1460" s="91" t="n">
        <f aca="false">SUMIF(Position!$B$3:$B$21,Trades!D1460,Position!$E$3:$E$21)+SUMIF(Position!$K$3:$K$20,Trades!D1460,Position!$N$3:$N$20)</f>
        <v>0</v>
      </c>
      <c r="G1460" s="92" t="n">
        <f aca="false">(F1460-C1460)*B1460</f>
        <v>-0</v>
      </c>
      <c r="H1460" s="93" t="str">
        <f aca="false">D1460&amp;E1460</f>
        <v>nonenone</v>
      </c>
      <c r="I1460" s="93" t="n">
        <f aca="false">B1460*C1460</f>
        <v>0</v>
      </c>
      <c r="J1460" s="92" t="n">
        <f aca="false">(30-C1460)*B1460</f>
        <v>0</v>
      </c>
    </row>
    <row r="1461" customFormat="false" ht="12.75" hidden="false" customHeight="false" outlineLevel="0" collapsed="false">
      <c r="A1461" s="88" t="n">
        <v>36161</v>
      </c>
      <c r="B1461" s="75"/>
      <c r="C1461" s="95" t="n">
        <v>0.05</v>
      </c>
      <c r="D1461" s="90" t="s">
        <v>144</v>
      </c>
      <c r="E1461" s="75" t="s">
        <v>144</v>
      </c>
      <c r="F1461" s="91" t="n">
        <f aca="false">SUMIF(Position!$B$3:$B$21,Trades!D1461,Position!$E$3:$E$21)+SUMIF(Position!$K$3:$K$20,Trades!D1461,Position!$N$3:$N$20)</f>
        <v>0</v>
      </c>
      <c r="G1461" s="92" t="n">
        <f aca="false">(F1461-C1461)*B1461</f>
        <v>-0</v>
      </c>
      <c r="H1461" s="93" t="str">
        <f aca="false">D1461&amp;E1461</f>
        <v>nonenone</v>
      </c>
      <c r="I1461" s="93" t="n">
        <f aca="false">B1461*C1461</f>
        <v>0</v>
      </c>
      <c r="J1461" s="92" t="n">
        <f aca="false">(30-C1461)*B1461</f>
        <v>0</v>
      </c>
    </row>
    <row r="1462" customFormat="false" ht="12.75" hidden="false" customHeight="false" outlineLevel="0" collapsed="false">
      <c r="A1462" s="88" t="n">
        <v>36161</v>
      </c>
      <c r="B1462" s="75"/>
      <c r="C1462" s="95" t="n">
        <v>0.05</v>
      </c>
      <c r="D1462" s="90" t="s">
        <v>144</v>
      </c>
      <c r="E1462" s="75" t="s">
        <v>144</v>
      </c>
      <c r="F1462" s="91" t="n">
        <f aca="false">SUMIF(Position!$B$3:$B$21,Trades!D1462,Position!$E$3:$E$21)+SUMIF(Position!$K$3:$K$20,Trades!D1462,Position!$N$3:$N$20)</f>
        <v>0</v>
      </c>
      <c r="G1462" s="92" t="n">
        <f aca="false">(F1462-C1462)*B1462</f>
        <v>-0</v>
      </c>
      <c r="H1462" s="93" t="str">
        <f aca="false">D1462&amp;E1462</f>
        <v>nonenone</v>
      </c>
      <c r="I1462" s="93" t="n">
        <f aca="false">B1462*C1462</f>
        <v>0</v>
      </c>
      <c r="J1462" s="92" t="n">
        <f aca="false">(30-C1462)*B1462</f>
        <v>0</v>
      </c>
    </row>
    <row r="1463" customFormat="false" ht="12.75" hidden="false" customHeight="false" outlineLevel="0" collapsed="false">
      <c r="A1463" s="88" t="n">
        <v>36161</v>
      </c>
      <c r="B1463" s="75"/>
      <c r="C1463" s="95" t="n">
        <v>0.05</v>
      </c>
      <c r="D1463" s="90" t="s">
        <v>144</v>
      </c>
      <c r="E1463" s="75" t="s">
        <v>144</v>
      </c>
      <c r="F1463" s="91" t="n">
        <f aca="false">SUMIF(Position!$B$3:$B$21,Trades!D1463,Position!$E$3:$E$21)+SUMIF(Position!$K$3:$K$20,Trades!D1463,Position!$N$3:$N$20)</f>
        <v>0</v>
      </c>
      <c r="G1463" s="92" t="n">
        <f aca="false">(F1463-C1463)*B1463</f>
        <v>-0</v>
      </c>
      <c r="H1463" s="93" t="str">
        <f aca="false">D1463&amp;E1463</f>
        <v>nonenone</v>
      </c>
      <c r="I1463" s="93" t="n">
        <f aca="false">B1463*C1463</f>
        <v>0</v>
      </c>
      <c r="J1463" s="92" t="n">
        <f aca="false">(30-C1463)*B1463</f>
        <v>0</v>
      </c>
    </row>
    <row r="1464" customFormat="false" ht="12.75" hidden="false" customHeight="false" outlineLevel="0" collapsed="false">
      <c r="A1464" s="88" t="n">
        <v>36161</v>
      </c>
      <c r="B1464" s="75"/>
      <c r="C1464" s="95" t="n">
        <v>0.05</v>
      </c>
      <c r="D1464" s="90" t="s">
        <v>144</v>
      </c>
      <c r="E1464" s="75" t="s">
        <v>144</v>
      </c>
      <c r="F1464" s="91" t="n">
        <f aca="false">SUMIF(Position!$B$3:$B$21,Trades!D1464,Position!$E$3:$E$21)+SUMIF(Position!$K$3:$K$20,Trades!D1464,Position!$N$3:$N$20)</f>
        <v>0</v>
      </c>
      <c r="G1464" s="92" t="n">
        <f aca="false">(F1464-C1464)*B1464</f>
        <v>-0</v>
      </c>
      <c r="H1464" s="93" t="str">
        <f aca="false">D1464&amp;E1464</f>
        <v>nonenone</v>
      </c>
      <c r="I1464" s="93" t="n">
        <f aca="false">B1464*C1464</f>
        <v>0</v>
      </c>
      <c r="J1464" s="92" t="n">
        <f aca="false">(30-C1464)*B1464</f>
        <v>0</v>
      </c>
    </row>
    <row r="1465" customFormat="false" ht="12.75" hidden="false" customHeight="false" outlineLevel="0" collapsed="false">
      <c r="A1465" s="88" t="n">
        <v>36161</v>
      </c>
      <c r="B1465" s="75"/>
      <c r="C1465" s="95" t="n">
        <v>0.05</v>
      </c>
      <c r="D1465" s="90" t="s">
        <v>144</v>
      </c>
      <c r="E1465" s="75" t="s">
        <v>144</v>
      </c>
      <c r="F1465" s="91" t="n">
        <f aca="false">SUMIF(Position!$B$3:$B$21,Trades!D1465,Position!$E$3:$E$21)+SUMIF(Position!$K$3:$K$20,Trades!D1465,Position!$N$3:$N$20)</f>
        <v>0</v>
      </c>
      <c r="G1465" s="92" t="n">
        <f aca="false">(F1465-C1465)*B1465</f>
        <v>-0</v>
      </c>
      <c r="H1465" s="93" t="str">
        <f aca="false">D1465&amp;E1465</f>
        <v>nonenone</v>
      </c>
      <c r="I1465" s="93" t="n">
        <f aca="false">B1465*C1465</f>
        <v>0</v>
      </c>
      <c r="J1465" s="92" t="n">
        <f aca="false">(30-C1465)*B1465</f>
        <v>0</v>
      </c>
    </row>
    <row r="1466" customFormat="false" ht="12.75" hidden="false" customHeight="false" outlineLevel="0" collapsed="false">
      <c r="A1466" s="88" t="n">
        <v>36161</v>
      </c>
      <c r="B1466" s="75"/>
      <c r="C1466" s="95" t="n">
        <v>0.05</v>
      </c>
      <c r="D1466" s="90" t="s">
        <v>144</v>
      </c>
      <c r="E1466" s="75" t="s">
        <v>144</v>
      </c>
      <c r="F1466" s="91" t="n">
        <f aca="false">SUMIF(Position!$B$3:$B$21,Trades!D1466,Position!$E$3:$E$21)+SUMIF(Position!$K$3:$K$20,Trades!D1466,Position!$N$3:$N$20)</f>
        <v>0</v>
      </c>
      <c r="G1466" s="92" t="n">
        <f aca="false">(F1466-C1466)*B1466</f>
        <v>-0</v>
      </c>
      <c r="H1466" s="93" t="str">
        <f aca="false">D1466&amp;E1466</f>
        <v>nonenone</v>
      </c>
      <c r="I1466" s="93" t="n">
        <f aca="false">B1466*C1466</f>
        <v>0</v>
      </c>
      <c r="J1466" s="92" t="n">
        <f aca="false">(30-C1466)*B1466</f>
        <v>0</v>
      </c>
    </row>
    <row r="1467" customFormat="false" ht="12.75" hidden="false" customHeight="false" outlineLevel="0" collapsed="false">
      <c r="A1467" s="88" t="n">
        <v>36161</v>
      </c>
      <c r="B1467" s="75"/>
      <c r="C1467" s="95" t="n">
        <v>0.05</v>
      </c>
      <c r="D1467" s="90" t="s">
        <v>144</v>
      </c>
      <c r="E1467" s="75" t="s">
        <v>144</v>
      </c>
      <c r="F1467" s="91" t="n">
        <f aca="false">SUMIF(Position!$B$3:$B$21,Trades!D1467,Position!$E$3:$E$21)+SUMIF(Position!$K$3:$K$20,Trades!D1467,Position!$N$3:$N$20)</f>
        <v>0</v>
      </c>
      <c r="G1467" s="92" t="n">
        <f aca="false">(F1467-C1467)*B1467</f>
        <v>-0</v>
      </c>
      <c r="H1467" s="93" t="str">
        <f aca="false">D1467&amp;E1467</f>
        <v>nonenone</v>
      </c>
      <c r="I1467" s="93" t="n">
        <f aca="false">B1467*C1467</f>
        <v>0</v>
      </c>
      <c r="J1467" s="92" t="n">
        <f aca="false">(30-C1467)*B1467</f>
        <v>0</v>
      </c>
    </row>
    <row r="1468" customFormat="false" ht="12.75" hidden="false" customHeight="false" outlineLevel="0" collapsed="false">
      <c r="A1468" s="88" t="n">
        <v>36161</v>
      </c>
      <c r="B1468" s="75"/>
      <c r="C1468" s="95" t="n">
        <v>0.05</v>
      </c>
      <c r="D1468" s="90" t="s">
        <v>144</v>
      </c>
      <c r="E1468" s="75" t="s">
        <v>144</v>
      </c>
      <c r="F1468" s="91" t="n">
        <f aca="false">SUMIF(Position!$B$3:$B$21,Trades!D1468,Position!$E$3:$E$21)+SUMIF(Position!$K$3:$K$20,Trades!D1468,Position!$N$3:$N$20)</f>
        <v>0</v>
      </c>
      <c r="G1468" s="92" t="n">
        <f aca="false">(F1468-C1468)*B1468</f>
        <v>-0</v>
      </c>
      <c r="H1468" s="93" t="str">
        <f aca="false">D1468&amp;E1468</f>
        <v>nonenone</v>
      </c>
      <c r="I1468" s="93" t="n">
        <f aca="false">B1468*C1468</f>
        <v>0</v>
      </c>
      <c r="J1468" s="92" t="n">
        <f aca="false">(30-C1468)*B1468</f>
        <v>0</v>
      </c>
    </row>
    <row r="1469" customFormat="false" ht="12.75" hidden="false" customHeight="false" outlineLevel="0" collapsed="false">
      <c r="A1469" s="88" t="n">
        <v>36161</v>
      </c>
      <c r="B1469" s="75"/>
      <c r="C1469" s="95" t="n">
        <v>0.05</v>
      </c>
      <c r="D1469" s="90" t="s">
        <v>144</v>
      </c>
      <c r="E1469" s="75" t="s">
        <v>144</v>
      </c>
      <c r="F1469" s="91" t="n">
        <f aca="false">SUMIF(Position!$B$3:$B$21,Trades!D1469,Position!$E$3:$E$21)+SUMIF(Position!$K$3:$K$20,Trades!D1469,Position!$N$3:$N$20)</f>
        <v>0</v>
      </c>
      <c r="G1469" s="92" t="n">
        <f aca="false">(F1469-C1469)*B1469</f>
        <v>-0</v>
      </c>
      <c r="H1469" s="93" t="str">
        <f aca="false">D1469&amp;E1469</f>
        <v>nonenone</v>
      </c>
      <c r="I1469" s="93" t="n">
        <f aca="false">B1469*C1469</f>
        <v>0</v>
      </c>
      <c r="J1469" s="92" t="n">
        <f aca="false">(30-C1469)*B1469</f>
        <v>0</v>
      </c>
    </row>
    <row r="1470" customFormat="false" ht="12.75" hidden="false" customHeight="false" outlineLevel="0" collapsed="false">
      <c r="A1470" s="88" t="n">
        <v>36161</v>
      </c>
      <c r="B1470" s="75"/>
      <c r="C1470" s="95" t="n">
        <v>0.05</v>
      </c>
      <c r="D1470" s="90" t="s">
        <v>144</v>
      </c>
      <c r="E1470" s="75" t="s">
        <v>144</v>
      </c>
      <c r="F1470" s="91" t="n">
        <f aca="false">SUMIF(Position!$B$3:$B$21,Trades!D1470,Position!$E$3:$E$21)+SUMIF(Position!$K$3:$K$20,Trades!D1470,Position!$N$3:$N$20)</f>
        <v>0</v>
      </c>
      <c r="G1470" s="92" t="n">
        <f aca="false">(F1470-C1470)*B1470</f>
        <v>-0</v>
      </c>
      <c r="H1470" s="93" t="str">
        <f aca="false">D1470&amp;E1470</f>
        <v>nonenone</v>
      </c>
      <c r="I1470" s="93" t="n">
        <f aca="false">B1470*C1470</f>
        <v>0</v>
      </c>
      <c r="J1470" s="92" t="n">
        <f aca="false">(30-C1470)*B1470</f>
        <v>0</v>
      </c>
    </row>
    <row r="1471" customFormat="false" ht="12.75" hidden="false" customHeight="false" outlineLevel="0" collapsed="false">
      <c r="A1471" s="88" t="n">
        <v>36161</v>
      </c>
      <c r="B1471" s="75"/>
      <c r="C1471" s="95" t="n">
        <v>0.05</v>
      </c>
      <c r="D1471" s="90" t="s">
        <v>144</v>
      </c>
      <c r="E1471" s="75" t="s">
        <v>144</v>
      </c>
      <c r="F1471" s="91" t="n">
        <f aca="false">SUMIF(Position!$B$3:$B$21,Trades!D1471,Position!$E$3:$E$21)+SUMIF(Position!$K$3:$K$20,Trades!D1471,Position!$N$3:$N$20)</f>
        <v>0</v>
      </c>
      <c r="G1471" s="92" t="n">
        <f aca="false">(F1471-C1471)*B1471</f>
        <v>-0</v>
      </c>
      <c r="H1471" s="93" t="str">
        <f aca="false">D1471&amp;E1471</f>
        <v>nonenone</v>
      </c>
      <c r="I1471" s="93" t="n">
        <f aca="false">B1471*C1471</f>
        <v>0</v>
      </c>
      <c r="J1471" s="92" t="n">
        <f aca="false">(30-C1471)*B1471</f>
        <v>0</v>
      </c>
    </row>
    <row r="1472" customFormat="false" ht="12.75" hidden="false" customHeight="false" outlineLevel="0" collapsed="false">
      <c r="A1472" s="88" t="n">
        <v>36161</v>
      </c>
      <c r="B1472" s="75"/>
      <c r="C1472" s="95" t="n">
        <v>0.05</v>
      </c>
      <c r="D1472" s="90" t="s">
        <v>144</v>
      </c>
      <c r="E1472" s="75" t="s">
        <v>144</v>
      </c>
      <c r="F1472" s="91" t="n">
        <f aca="false">SUMIF(Position!$B$3:$B$21,Trades!D1472,Position!$E$3:$E$21)+SUMIF(Position!$K$3:$K$20,Trades!D1472,Position!$N$3:$N$20)</f>
        <v>0</v>
      </c>
      <c r="G1472" s="92" t="n">
        <f aca="false">(F1472-C1472)*B1472</f>
        <v>-0</v>
      </c>
      <c r="H1472" s="93" t="str">
        <f aca="false">D1472&amp;E1472</f>
        <v>nonenone</v>
      </c>
      <c r="I1472" s="93" t="n">
        <f aca="false">B1472*C1472</f>
        <v>0</v>
      </c>
      <c r="J1472" s="92" t="n">
        <f aca="false">(30-C1472)*B1472</f>
        <v>0</v>
      </c>
    </row>
    <row r="1473" customFormat="false" ht="12.75" hidden="false" customHeight="false" outlineLevel="0" collapsed="false">
      <c r="A1473" s="88" t="n">
        <v>36161</v>
      </c>
      <c r="B1473" s="75"/>
      <c r="C1473" s="95" t="n">
        <v>0.05</v>
      </c>
      <c r="D1473" s="90" t="s">
        <v>144</v>
      </c>
      <c r="E1473" s="75" t="s">
        <v>144</v>
      </c>
      <c r="F1473" s="91" t="n">
        <f aca="false">SUMIF(Position!$B$3:$B$21,Trades!D1473,Position!$E$3:$E$21)+SUMIF(Position!$K$3:$K$20,Trades!D1473,Position!$N$3:$N$20)</f>
        <v>0</v>
      </c>
      <c r="G1473" s="92" t="n">
        <f aca="false">(F1473-C1473)*B1473</f>
        <v>-0</v>
      </c>
      <c r="H1473" s="93" t="str">
        <f aca="false">D1473&amp;E1473</f>
        <v>nonenone</v>
      </c>
      <c r="I1473" s="93" t="n">
        <f aca="false">B1473*C1473</f>
        <v>0</v>
      </c>
      <c r="J1473" s="92" t="n">
        <f aca="false">(30-C1473)*B1473</f>
        <v>0</v>
      </c>
    </row>
    <row r="1474" customFormat="false" ht="12.75" hidden="false" customHeight="false" outlineLevel="0" collapsed="false">
      <c r="A1474" s="88" t="n">
        <v>36161</v>
      </c>
      <c r="B1474" s="75"/>
      <c r="C1474" s="95" t="n">
        <v>0.05</v>
      </c>
      <c r="D1474" s="90" t="s">
        <v>144</v>
      </c>
      <c r="E1474" s="75" t="s">
        <v>144</v>
      </c>
      <c r="F1474" s="91" t="n">
        <f aca="false">SUMIF(Position!$B$3:$B$21,Trades!D1474,Position!$E$3:$E$21)+SUMIF(Position!$K$3:$K$20,Trades!D1474,Position!$N$3:$N$20)</f>
        <v>0</v>
      </c>
      <c r="G1474" s="92" t="n">
        <f aca="false">(F1474-C1474)*B1474</f>
        <v>-0</v>
      </c>
      <c r="H1474" s="93" t="str">
        <f aca="false">D1474&amp;E1474</f>
        <v>nonenone</v>
      </c>
      <c r="I1474" s="93" t="n">
        <f aca="false">B1474*C1474</f>
        <v>0</v>
      </c>
      <c r="J1474" s="92" t="n">
        <f aca="false">(30-C1474)*B1474</f>
        <v>0</v>
      </c>
    </row>
    <row r="1475" customFormat="false" ht="12.75" hidden="false" customHeight="false" outlineLevel="0" collapsed="false">
      <c r="A1475" s="88" t="n">
        <v>36161</v>
      </c>
      <c r="B1475" s="75"/>
      <c r="C1475" s="95" t="n">
        <v>0.05</v>
      </c>
      <c r="D1475" s="90" t="s">
        <v>144</v>
      </c>
      <c r="E1475" s="75" t="s">
        <v>144</v>
      </c>
      <c r="F1475" s="91" t="n">
        <f aca="false">SUMIF(Position!$B$3:$B$21,Trades!D1475,Position!$E$3:$E$21)+SUMIF(Position!$K$3:$K$20,Trades!D1475,Position!$N$3:$N$20)</f>
        <v>0</v>
      </c>
      <c r="G1475" s="92" t="n">
        <f aca="false">(F1475-C1475)*B1475</f>
        <v>-0</v>
      </c>
      <c r="H1475" s="93" t="str">
        <f aca="false">D1475&amp;E1475</f>
        <v>nonenone</v>
      </c>
      <c r="I1475" s="93" t="n">
        <f aca="false">B1475*C1475</f>
        <v>0</v>
      </c>
      <c r="J1475" s="92" t="n">
        <f aca="false">(30-C1475)*B1475</f>
        <v>0</v>
      </c>
    </row>
    <row r="1476" customFormat="false" ht="12.75" hidden="false" customHeight="false" outlineLevel="0" collapsed="false">
      <c r="A1476" s="88" t="n">
        <v>36161</v>
      </c>
      <c r="B1476" s="75"/>
      <c r="C1476" s="95" t="n">
        <v>0.05</v>
      </c>
      <c r="D1476" s="90" t="s">
        <v>144</v>
      </c>
      <c r="E1476" s="75" t="s">
        <v>144</v>
      </c>
      <c r="F1476" s="91" t="n">
        <f aca="false">SUMIF(Position!$B$3:$B$21,Trades!D1476,Position!$E$3:$E$21)+SUMIF(Position!$K$3:$K$20,Trades!D1476,Position!$N$3:$N$20)</f>
        <v>0</v>
      </c>
      <c r="G1476" s="92" t="n">
        <f aca="false">(F1476-C1476)*B1476</f>
        <v>-0</v>
      </c>
      <c r="H1476" s="93" t="str">
        <f aca="false">D1476&amp;E1476</f>
        <v>nonenone</v>
      </c>
      <c r="I1476" s="93" t="n">
        <f aca="false">B1476*C1476</f>
        <v>0</v>
      </c>
      <c r="J1476" s="92" t="n">
        <f aca="false">(30-C1476)*B1476</f>
        <v>0</v>
      </c>
    </row>
    <row r="1477" customFormat="false" ht="12.75" hidden="false" customHeight="false" outlineLevel="0" collapsed="false">
      <c r="A1477" s="88" t="n">
        <v>36161</v>
      </c>
      <c r="B1477" s="75"/>
      <c r="C1477" s="95" t="n">
        <v>0.05</v>
      </c>
      <c r="D1477" s="90" t="s">
        <v>144</v>
      </c>
      <c r="E1477" s="75" t="s">
        <v>144</v>
      </c>
      <c r="F1477" s="91" t="n">
        <f aca="false">SUMIF(Position!$B$3:$B$21,Trades!D1477,Position!$E$3:$E$21)+SUMIF(Position!$K$3:$K$20,Trades!D1477,Position!$N$3:$N$20)</f>
        <v>0</v>
      </c>
      <c r="G1477" s="92" t="n">
        <f aca="false">(F1477-C1477)*B1477</f>
        <v>-0</v>
      </c>
      <c r="H1477" s="93" t="str">
        <f aca="false">D1477&amp;E1477</f>
        <v>nonenone</v>
      </c>
      <c r="I1477" s="93" t="n">
        <f aca="false">B1477*C1477</f>
        <v>0</v>
      </c>
      <c r="J1477" s="92" t="n">
        <f aca="false">(30-C1477)*B1477</f>
        <v>0</v>
      </c>
    </row>
    <row r="1478" customFormat="false" ht="12.75" hidden="false" customHeight="false" outlineLevel="0" collapsed="false">
      <c r="A1478" s="88" t="n">
        <v>36161</v>
      </c>
      <c r="B1478" s="75"/>
      <c r="C1478" s="95" t="n">
        <v>0.05</v>
      </c>
      <c r="D1478" s="90" t="s">
        <v>144</v>
      </c>
      <c r="E1478" s="75" t="s">
        <v>144</v>
      </c>
      <c r="F1478" s="91" t="n">
        <f aca="false">SUMIF(Position!$B$3:$B$21,Trades!D1478,Position!$E$3:$E$21)+SUMIF(Position!$K$3:$K$20,Trades!D1478,Position!$N$3:$N$20)</f>
        <v>0</v>
      </c>
      <c r="G1478" s="92" t="n">
        <f aca="false">(F1478-C1478)*B1478</f>
        <v>-0</v>
      </c>
      <c r="H1478" s="93" t="str">
        <f aca="false">D1478&amp;E1478</f>
        <v>nonenone</v>
      </c>
      <c r="I1478" s="93" t="n">
        <f aca="false">B1478*C1478</f>
        <v>0</v>
      </c>
      <c r="J1478" s="92" t="n">
        <f aca="false">(30-C1478)*B1478</f>
        <v>0</v>
      </c>
    </row>
    <row r="1479" customFormat="false" ht="12.75" hidden="false" customHeight="false" outlineLevel="0" collapsed="false">
      <c r="A1479" s="88" t="n">
        <v>36161</v>
      </c>
      <c r="B1479" s="75"/>
      <c r="C1479" s="95" t="n">
        <v>0.05</v>
      </c>
      <c r="D1479" s="90" t="s">
        <v>144</v>
      </c>
      <c r="E1479" s="75" t="s">
        <v>144</v>
      </c>
      <c r="F1479" s="91" t="n">
        <f aca="false">SUMIF(Position!$B$3:$B$21,Trades!D1479,Position!$E$3:$E$21)+SUMIF(Position!$K$3:$K$20,Trades!D1479,Position!$N$3:$N$20)</f>
        <v>0</v>
      </c>
      <c r="G1479" s="92" t="n">
        <f aca="false">(F1479-C1479)*B1479</f>
        <v>-0</v>
      </c>
      <c r="H1479" s="93" t="str">
        <f aca="false">D1479&amp;E1479</f>
        <v>nonenone</v>
      </c>
      <c r="I1479" s="93" t="n">
        <f aca="false">B1479*C1479</f>
        <v>0</v>
      </c>
      <c r="J1479" s="92" t="n">
        <f aca="false">(30-C1479)*B1479</f>
        <v>0</v>
      </c>
    </row>
    <row r="1480" customFormat="false" ht="12.75" hidden="false" customHeight="false" outlineLevel="0" collapsed="false">
      <c r="A1480" s="88" t="n">
        <v>36161</v>
      </c>
      <c r="B1480" s="75"/>
      <c r="C1480" s="95" t="n">
        <v>0.05</v>
      </c>
      <c r="D1480" s="90" t="s">
        <v>144</v>
      </c>
      <c r="E1480" s="75" t="s">
        <v>144</v>
      </c>
      <c r="F1480" s="91" t="n">
        <f aca="false">SUMIF(Position!$B$3:$B$21,Trades!D1480,Position!$E$3:$E$21)+SUMIF(Position!$K$3:$K$20,Trades!D1480,Position!$N$3:$N$20)</f>
        <v>0</v>
      </c>
      <c r="G1480" s="92" t="n">
        <f aca="false">(F1480-C1480)*B1480</f>
        <v>-0</v>
      </c>
      <c r="H1480" s="93" t="str">
        <f aca="false">D1480&amp;E1480</f>
        <v>nonenone</v>
      </c>
      <c r="I1480" s="93" t="n">
        <f aca="false">B1480*C1480</f>
        <v>0</v>
      </c>
      <c r="J1480" s="92" t="n">
        <f aca="false">(30-C1480)*B1480</f>
        <v>0</v>
      </c>
    </row>
    <row r="1481" customFormat="false" ht="12.75" hidden="false" customHeight="false" outlineLevel="0" collapsed="false">
      <c r="A1481" s="88" t="n">
        <v>36161</v>
      </c>
      <c r="B1481" s="75"/>
      <c r="C1481" s="95" t="n">
        <v>0.05</v>
      </c>
      <c r="D1481" s="90" t="s">
        <v>144</v>
      </c>
      <c r="E1481" s="75" t="s">
        <v>144</v>
      </c>
      <c r="F1481" s="91" t="n">
        <f aca="false">SUMIF(Position!$B$3:$B$21,Trades!D1481,Position!$E$3:$E$21)+SUMIF(Position!$K$3:$K$20,Trades!D1481,Position!$N$3:$N$20)</f>
        <v>0</v>
      </c>
      <c r="G1481" s="92" t="n">
        <f aca="false">(F1481-C1481)*B1481</f>
        <v>-0</v>
      </c>
      <c r="H1481" s="93" t="str">
        <f aca="false">D1481&amp;E1481</f>
        <v>nonenone</v>
      </c>
      <c r="I1481" s="93" t="n">
        <f aca="false">B1481*C1481</f>
        <v>0</v>
      </c>
      <c r="J1481" s="92" t="n">
        <f aca="false">(30-C1481)*B1481</f>
        <v>0</v>
      </c>
    </row>
    <row r="1482" customFormat="false" ht="12.75" hidden="false" customHeight="false" outlineLevel="0" collapsed="false">
      <c r="A1482" s="88" t="n">
        <v>36161</v>
      </c>
      <c r="B1482" s="75"/>
      <c r="C1482" s="95" t="n">
        <v>0.05</v>
      </c>
      <c r="D1482" s="90" t="s">
        <v>144</v>
      </c>
      <c r="E1482" s="75" t="s">
        <v>144</v>
      </c>
      <c r="F1482" s="91" t="n">
        <f aca="false">SUMIF(Position!$B$3:$B$21,Trades!D1482,Position!$E$3:$E$21)+SUMIF(Position!$K$3:$K$20,Trades!D1482,Position!$N$3:$N$20)</f>
        <v>0</v>
      </c>
      <c r="G1482" s="92" t="n">
        <f aca="false">(F1482-C1482)*B1482</f>
        <v>-0</v>
      </c>
      <c r="H1482" s="93" t="str">
        <f aca="false">D1482&amp;E1482</f>
        <v>nonenone</v>
      </c>
      <c r="I1482" s="93" t="n">
        <f aca="false">B1482*C1482</f>
        <v>0</v>
      </c>
      <c r="J1482" s="92" t="n">
        <f aca="false">(30-C1482)*B1482</f>
        <v>0</v>
      </c>
    </row>
    <row r="1483" customFormat="false" ht="12.75" hidden="false" customHeight="false" outlineLevel="0" collapsed="false">
      <c r="A1483" s="88" t="n">
        <v>36161</v>
      </c>
      <c r="B1483" s="75"/>
      <c r="C1483" s="95" t="n">
        <v>0.05</v>
      </c>
      <c r="D1483" s="90" t="s">
        <v>144</v>
      </c>
      <c r="E1483" s="75" t="s">
        <v>144</v>
      </c>
      <c r="F1483" s="91" t="n">
        <f aca="false">SUMIF(Position!$B$3:$B$21,Trades!D1483,Position!$E$3:$E$21)+SUMIF(Position!$K$3:$K$20,Trades!D1483,Position!$N$3:$N$20)</f>
        <v>0</v>
      </c>
      <c r="G1483" s="92" t="n">
        <f aca="false">(F1483-C1483)*B1483</f>
        <v>-0</v>
      </c>
      <c r="H1483" s="93" t="str">
        <f aca="false">D1483&amp;E1483</f>
        <v>nonenone</v>
      </c>
      <c r="I1483" s="93" t="n">
        <f aca="false">B1483*C1483</f>
        <v>0</v>
      </c>
      <c r="J1483" s="92" t="n">
        <f aca="false">(30-C1483)*B1483</f>
        <v>0</v>
      </c>
    </row>
    <row r="1484" customFormat="false" ht="12.75" hidden="false" customHeight="false" outlineLevel="0" collapsed="false">
      <c r="A1484" s="88" t="n">
        <v>36161</v>
      </c>
      <c r="B1484" s="75"/>
      <c r="C1484" s="95" t="n">
        <v>0.05</v>
      </c>
      <c r="D1484" s="90" t="s">
        <v>144</v>
      </c>
      <c r="E1484" s="75" t="s">
        <v>144</v>
      </c>
      <c r="F1484" s="91" t="n">
        <f aca="false">SUMIF(Position!$B$3:$B$21,Trades!D1484,Position!$E$3:$E$21)+SUMIF(Position!$K$3:$K$20,Trades!D1484,Position!$N$3:$N$20)</f>
        <v>0</v>
      </c>
      <c r="G1484" s="92" t="n">
        <f aca="false">(F1484-C1484)*B1484</f>
        <v>-0</v>
      </c>
      <c r="H1484" s="93" t="str">
        <f aca="false">D1484&amp;E1484</f>
        <v>nonenone</v>
      </c>
      <c r="I1484" s="93" t="n">
        <f aca="false">B1484*C1484</f>
        <v>0</v>
      </c>
      <c r="J1484" s="92" t="n">
        <f aca="false">(30-C1484)*B1484</f>
        <v>0</v>
      </c>
    </row>
    <row r="1485" customFormat="false" ht="12.75" hidden="false" customHeight="false" outlineLevel="0" collapsed="false">
      <c r="A1485" s="88" t="n">
        <v>36161</v>
      </c>
      <c r="B1485" s="75"/>
      <c r="C1485" s="95" t="n">
        <v>0.05</v>
      </c>
      <c r="D1485" s="90" t="s">
        <v>144</v>
      </c>
      <c r="E1485" s="75" t="s">
        <v>144</v>
      </c>
      <c r="F1485" s="91" t="n">
        <f aca="false">SUMIF(Position!$B$3:$B$21,Trades!D1485,Position!$E$3:$E$21)+SUMIF(Position!$K$3:$K$20,Trades!D1485,Position!$N$3:$N$20)</f>
        <v>0</v>
      </c>
      <c r="G1485" s="92" t="n">
        <f aca="false">(F1485-C1485)*B1485</f>
        <v>-0</v>
      </c>
      <c r="H1485" s="93" t="str">
        <f aca="false">D1485&amp;E1485</f>
        <v>nonenone</v>
      </c>
      <c r="I1485" s="93" t="n">
        <f aca="false">B1485*C1485</f>
        <v>0</v>
      </c>
      <c r="J1485" s="92" t="n">
        <f aca="false">(30-C1485)*B1485</f>
        <v>0</v>
      </c>
    </row>
    <row r="1486" customFormat="false" ht="12.75" hidden="false" customHeight="false" outlineLevel="0" collapsed="false">
      <c r="A1486" s="88" t="n">
        <v>36161</v>
      </c>
      <c r="B1486" s="75"/>
      <c r="C1486" s="95" t="n">
        <v>0.05</v>
      </c>
      <c r="D1486" s="90" t="s">
        <v>144</v>
      </c>
      <c r="E1486" s="75" t="s">
        <v>144</v>
      </c>
      <c r="F1486" s="91" t="n">
        <f aca="false">SUMIF(Position!$B$3:$B$21,Trades!D1486,Position!$E$3:$E$21)+SUMIF(Position!$K$3:$K$20,Trades!D1486,Position!$N$3:$N$20)</f>
        <v>0</v>
      </c>
      <c r="G1486" s="92" t="n">
        <f aca="false">(F1486-C1486)*B1486</f>
        <v>-0</v>
      </c>
      <c r="H1486" s="93" t="str">
        <f aca="false">D1486&amp;E1486</f>
        <v>nonenone</v>
      </c>
      <c r="I1486" s="93" t="n">
        <f aca="false">B1486*C1486</f>
        <v>0</v>
      </c>
      <c r="J1486" s="92" t="n">
        <f aca="false">(30-C1486)*B1486</f>
        <v>0</v>
      </c>
    </row>
    <row r="1487" customFormat="false" ht="12.75" hidden="false" customHeight="false" outlineLevel="0" collapsed="false">
      <c r="A1487" s="88" t="n">
        <v>36161</v>
      </c>
      <c r="B1487" s="75"/>
      <c r="C1487" s="95" t="n">
        <v>0.05</v>
      </c>
      <c r="D1487" s="90" t="s">
        <v>144</v>
      </c>
      <c r="E1487" s="75" t="s">
        <v>144</v>
      </c>
      <c r="F1487" s="91" t="n">
        <f aca="false">SUMIF(Position!$B$3:$B$21,Trades!D1487,Position!$E$3:$E$21)+SUMIF(Position!$K$3:$K$20,Trades!D1487,Position!$N$3:$N$20)</f>
        <v>0</v>
      </c>
      <c r="G1487" s="92" t="n">
        <f aca="false">(F1487-C1487)*B1487</f>
        <v>-0</v>
      </c>
      <c r="H1487" s="93" t="str">
        <f aca="false">D1487&amp;E1487</f>
        <v>nonenone</v>
      </c>
      <c r="I1487" s="93" t="n">
        <f aca="false">B1487*C1487</f>
        <v>0</v>
      </c>
      <c r="J1487" s="92" t="n">
        <f aca="false">(30-C1487)*B1487</f>
        <v>0</v>
      </c>
    </row>
    <row r="1488" customFormat="false" ht="12.75" hidden="false" customHeight="false" outlineLevel="0" collapsed="false">
      <c r="A1488" s="88" t="n">
        <v>36161</v>
      </c>
      <c r="B1488" s="75"/>
      <c r="C1488" s="95" t="n">
        <v>0.05</v>
      </c>
      <c r="D1488" s="90" t="s">
        <v>144</v>
      </c>
      <c r="E1488" s="75" t="s">
        <v>144</v>
      </c>
      <c r="F1488" s="91" t="n">
        <f aca="false">SUMIF(Position!$B$3:$B$21,Trades!D1488,Position!$E$3:$E$21)+SUMIF(Position!$K$3:$K$20,Trades!D1488,Position!$N$3:$N$20)</f>
        <v>0</v>
      </c>
      <c r="G1488" s="92" t="n">
        <f aca="false">(F1488-C1488)*B1488</f>
        <v>-0</v>
      </c>
      <c r="H1488" s="93" t="str">
        <f aca="false">D1488&amp;E1488</f>
        <v>nonenone</v>
      </c>
      <c r="I1488" s="93" t="n">
        <f aca="false">B1488*C1488</f>
        <v>0</v>
      </c>
      <c r="J1488" s="92" t="n">
        <f aca="false">(30-C1488)*B1488</f>
        <v>0</v>
      </c>
    </row>
    <row r="1489" customFormat="false" ht="12.75" hidden="false" customHeight="false" outlineLevel="0" collapsed="false">
      <c r="A1489" s="88" t="n">
        <v>36161</v>
      </c>
      <c r="B1489" s="75"/>
      <c r="C1489" s="95" t="n">
        <v>0.05</v>
      </c>
      <c r="D1489" s="90" t="s">
        <v>144</v>
      </c>
      <c r="E1489" s="75" t="s">
        <v>144</v>
      </c>
      <c r="F1489" s="91" t="n">
        <f aca="false">SUMIF(Position!$B$3:$B$21,Trades!D1489,Position!$E$3:$E$21)+SUMIF(Position!$K$3:$K$20,Trades!D1489,Position!$N$3:$N$20)</f>
        <v>0</v>
      </c>
      <c r="G1489" s="92" t="n">
        <f aca="false">(F1489-C1489)*B1489</f>
        <v>-0</v>
      </c>
      <c r="H1489" s="93" t="str">
        <f aca="false">D1489&amp;E1489</f>
        <v>nonenone</v>
      </c>
      <c r="I1489" s="93" t="n">
        <f aca="false">B1489*C1489</f>
        <v>0</v>
      </c>
      <c r="J1489" s="92" t="n">
        <f aca="false">(30-C1489)*B1489</f>
        <v>0</v>
      </c>
    </row>
    <row r="1490" customFormat="false" ht="12.75" hidden="false" customHeight="false" outlineLevel="0" collapsed="false">
      <c r="A1490" s="88" t="n">
        <v>36161</v>
      </c>
      <c r="B1490" s="75"/>
      <c r="C1490" s="95" t="n">
        <v>0.05</v>
      </c>
      <c r="D1490" s="90" t="s">
        <v>144</v>
      </c>
      <c r="E1490" s="75" t="s">
        <v>144</v>
      </c>
      <c r="F1490" s="91" t="n">
        <f aca="false">SUMIF(Position!$B$3:$B$21,Trades!D1490,Position!$E$3:$E$21)+SUMIF(Position!$K$3:$K$20,Trades!D1490,Position!$N$3:$N$20)</f>
        <v>0</v>
      </c>
      <c r="G1490" s="92" t="n">
        <f aca="false">(F1490-C1490)*B1490</f>
        <v>-0</v>
      </c>
      <c r="H1490" s="93" t="str">
        <f aca="false">D1490&amp;E1490</f>
        <v>nonenone</v>
      </c>
      <c r="I1490" s="93" t="n">
        <f aca="false">B1490*C1490</f>
        <v>0</v>
      </c>
      <c r="J1490" s="92" t="n">
        <f aca="false">(30-C1490)*B1490</f>
        <v>0</v>
      </c>
    </row>
    <row r="1491" customFormat="false" ht="12.75" hidden="false" customHeight="false" outlineLevel="0" collapsed="false">
      <c r="A1491" s="88" t="n">
        <v>36161</v>
      </c>
      <c r="B1491" s="75"/>
      <c r="C1491" s="95" t="n">
        <v>0.05</v>
      </c>
      <c r="D1491" s="90" t="s">
        <v>144</v>
      </c>
      <c r="E1491" s="75" t="s">
        <v>144</v>
      </c>
      <c r="F1491" s="91" t="n">
        <f aca="false">SUMIF(Position!$B$3:$B$21,Trades!D1491,Position!$E$3:$E$21)+SUMIF(Position!$K$3:$K$20,Trades!D1491,Position!$N$3:$N$20)</f>
        <v>0</v>
      </c>
      <c r="G1491" s="92" t="n">
        <f aca="false">(F1491-C1491)*B1491</f>
        <v>-0</v>
      </c>
      <c r="H1491" s="93" t="str">
        <f aca="false">D1491&amp;E1491</f>
        <v>nonenone</v>
      </c>
      <c r="I1491" s="93" t="n">
        <f aca="false">B1491*C1491</f>
        <v>0</v>
      </c>
      <c r="J1491" s="92" t="n">
        <f aca="false">(30-C1491)*B1491</f>
        <v>0</v>
      </c>
    </row>
    <row r="1492" customFormat="false" ht="12.75" hidden="false" customHeight="false" outlineLevel="0" collapsed="false">
      <c r="A1492" s="88" t="n">
        <v>36161</v>
      </c>
      <c r="B1492" s="75"/>
      <c r="C1492" s="95" t="n">
        <v>0.05</v>
      </c>
      <c r="D1492" s="90" t="s">
        <v>144</v>
      </c>
      <c r="E1492" s="75" t="s">
        <v>144</v>
      </c>
      <c r="F1492" s="91" t="n">
        <f aca="false">SUMIF(Position!$B$3:$B$21,Trades!D1492,Position!$E$3:$E$21)+SUMIF(Position!$K$3:$K$20,Trades!D1492,Position!$N$3:$N$20)</f>
        <v>0</v>
      </c>
      <c r="G1492" s="92" t="n">
        <f aca="false">(F1492-C1492)*B1492</f>
        <v>-0</v>
      </c>
      <c r="H1492" s="93" t="str">
        <f aca="false">D1492&amp;E1492</f>
        <v>nonenone</v>
      </c>
      <c r="I1492" s="93" t="n">
        <f aca="false">B1492*C1492</f>
        <v>0</v>
      </c>
      <c r="J1492" s="92" t="n">
        <f aca="false">(30-C1492)*B1492</f>
        <v>0</v>
      </c>
    </row>
    <row r="1493" customFormat="false" ht="12.75" hidden="false" customHeight="false" outlineLevel="0" collapsed="false">
      <c r="A1493" s="88" t="n">
        <v>36161</v>
      </c>
      <c r="B1493" s="75"/>
      <c r="C1493" s="95" t="n">
        <v>0.05</v>
      </c>
      <c r="D1493" s="90" t="s">
        <v>144</v>
      </c>
      <c r="E1493" s="75" t="s">
        <v>144</v>
      </c>
      <c r="F1493" s="91" t="n">
        <f aca="false">SUMIF(Position!$B$3:$B$21,Trades!D1493,Position!$E$3:$E$21)+SUMIF(Position!$K$3:$K$20,Trades!D1493,Position!$N$3:$N$20)</f>
        <v>0</v>
      </c>
      <c r="G1493" s="92" t="n">
        <f aca="false">(F1493-C1493)*B1493</f>
        <v>-0</v>
      </c>
      <c r="H1493" s="93" t="str">
        <f aca="false">D1493&amp;E1493</f>
        <v>nonenone</v>
      </c>
      <c r="I1493" s="93" t="n">
        <f aca="false">B1493*C1493</f>
        <v>0</v>
      </c>
      <c r="J1493" s="92" t="n">
        <f aca="false">(30-C1493)*B1493</f>
        <v>0</v>
      </c>
    </row>
    <row r="1494" customFormat="false" ht="12.75" hidden="false" customHeight="false" outlineLevel="0" collapsed="false">
      <c r="A1494" s="88" t="n">
        <v>36161</v>
      </c>
      <c r="B1494" s="75"/>
      <c r="C1494" s="95" t="n">
        <v>0.05</v>
      </c>
      <c r="D1494" s="90" t="s">
        <v>144</v>
      </c>
      <c r="E1494" s="75" t="s">
        <v>144</v>
      </c>
      <c r="F1494" s="91" t="n">
        <f aca="false">SUMIF(Position!$B$3:$B$21,Trades!D1494,Position!$E$3:$E$21)+SUMIF(Position!$K$3:$K$20,Trades!D1494,Position!$N$3:$N$20)</f>
        <v>0</v>
      </c>
      <c r="G1494" s="92" t="n">
        <f aca="false">(F1494-C1494)*B1494</f>
        <v>-0</v>
      </c>
      <c r="H1494" s="93" t="str">
        <f aca="false">D1494&amp;E1494</f>
        <v>nonenone</v>
      </c>
      <c r="I1494" s="93" t="n">
        <f aca="false">B1494*C1494</f>
        <v>0</v>
      </c>
      <c r="J1494" s="92" t="n">
        <f aca="false">(30-C1494)*B1494</f>
        <v>0</v>
      </c>
    </row>
    <row r="1495" customFormat="false" ht="12.75" hidden="false" customHeight="false" outlineLevel="0" collapsed="false">
      <c r="A1495" s="88" t="n">
        <v>36161</v>
      </c>
      <c r="B1495" s="75"/>
      <c r="C1495" s="95" t="n">
        <v>0.05</v>
      </c>
      <c r="D1495" s="90" t="s">
        <v>144</v>
      </c>
      <c r="E1495" s="75" t="s">
        <v>144</v>
      </c>
      <c r="F1495" s="91" t="n">
        <f aca="false">SUMIF(Position!$B$3:$B$21,Trades!D1495,Position!$E$3:$E$21)+SUMIF(Position!$K$3:$K$20,Trades!D1495,Position!$N$3:$N$20)</f>
        <v>0</v>
      </c>
      <c r="G1495" s="92" t="n">
        <f aca="false">(F1495-C1495)*B1495</f>
        <v>-0</v>
      </c>
      <c r="H1495" s="93" t="str">
        <f aca="false">D1495&amp;E1495</f>
        <v>nonenone</v>
      </c>
      <c r="I1495" s="93" t="n">
        <f aca="false">B1495*C1495</f>
        <v>0</v>
      </c>
      <c r="J1495" s="92" t="n">
        <f aca="false">(30-C1495)*B1495</f>
        <v>0</v>
      </c>
    </row>
    <row r="1496" customFormat="false" ht="12.75" hidden="false" customHeight="false" outlineLevel="0" collapsed="false">
      <c r="A1496" s="88" t="n">
        <v>36161</v>
      </c>
      <c r="B1496" s="75"/>
      <c r="C1496" s="95" t="n">
        <v>0.05</v>
      </c>
      <c r="D1496" s="90" t="s">
        <v>144</v>
      </c>
      <c r="E1496" s="75" t="s">
        <v>144</v>
      </c>
      <c r="F1496" s="91" t="n">
        <f aca="false">SUMIF(Position!$B$3:$B$21,Trades!D1496,Position!$E$3:$E$21)+SUMIF(Position!$K$3:$K$20,Trades!D1496,Position!$N$3:$N$20)</f>
        <v>0</v>
      </c>
      <c r="G1496" s="92" t="n">
        <f aca="false">(F1496-C1496)*B1496</f>
        <v>-0</v>
      </c>
      <c r="H1496" s="93" t="str">
        <f aca="false">D1496&amp;E1496</f>
        <v>nonenone</v>
      </c>
      <c r="I1496" s="93" t="n">
        <f aca="false">B1496*C1496</f>
        <v>0</v>
      </c>
      <c r="J1496" s="92" t="n">
        <f aca="false">(30-C1496)*B1496</f>
        <v>0</v>
      </c>
    </row>
    <row r="1497" customFormat="false" ht="12.75" hidden="false" customHeight="false" outlineLevel="0" collapsed="false">
      <c r="A1497" s="88" t="n">
        <v>36161</v>
      </c>
      <c r="B1497" s="75"/>
      <c r="C1497" s="95" t="n">
        <v>0.05</v>
      </c>
      <c r="D1497" s="90" t="s">
        <v>144</v>
      </c>
      <c r="E1497" s="75" t="s">
        <v>144</v>
      </c>
      <c r="F1497" s="91" t="n">
        <f aca="false">SUMIF(Position!$B$3:$B$21,Trades!D1497,Position!$E$3:$E$21)+SUMIF(Position!$K$3:$K$20,Trades!D1497,Position!$N$3:$N$20)</f>
        <v>0</v>
      </c>
      <c r="G1497" s="92" t="n">
        <f aca="false">(F1497-C1497)*B1497</f>
        <v>-0</v>
      </c>
      <c r="H1497" s="93" t="str">
        <f aca="false">D1497&amp;E1497</f>
        <v>nonenone</v>
      </c>
      <c r="I1497" s="93" t="n">
        <f aca="false">B1497*C1497</f>
        <v>0</v>
      </c>
      <c r="J1497" s="92" t="n">
        <f aca="false">(30-C1497)*B1497</f>
        <v>0</v>
      </c>
    </row>
    <row r="1498" customFormat="false" ht="12.75" hidden="false" customHeight="false" outlineLevel="0" collapsed="false">
      <c r="A1498" s="88" t="n">
        <v>36161</v>
      </c>
      <c r="B1498" s="75"/>
      <c r="C1498" s="95" t="n">
        <v>0.05</v>
      </c>
      <c r="D1498" s="90" t="s">
        <v>144</v>
      </c>
      <c r="E1498" s="75" t="s">
        <v>144</v>
      </c>
      <c r="F1498" s="91" t="n">
        <f aca="false">SUMIF(Position!$B$3:$B$21,Trades!D1498,Position!$E$3:$E$21)+SUMIF(Position!$K$3:$K$20,Trades!D1498,Position!$N$3:$N$20)</f>
        <v>0</v>
      </c>
      <c r="G1498" s="92" t="n">
        <f aca="false">(F1498-C1498)*B1498</f>
        <v>-0</v>
      </c>
      <c r="H1498" s="93" t="str">
        <f aca="false">D1498&amp;E1498</f>
        <v>nonenone</v>
      </c>
      <c r="I1498" s="93" t="n">
        <f aca="false">B1498*C1498</f>
        <v>0</v>
      </c>
      <c r="J1498" s="92" t="n">
        <f aca="false">(30-C1498)*B1498</f>
        <v>0</v>
      </c>
    </row>
  </sheetData>
  <autoFilter ref="A8:J1498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28"/>
    <col collapsed="false" customWidth="true" hidden="false" outlineLevel="0" max="11" min="11" style="0" width="11.13"/>
  </cols>
  <sheetData>
    <row r="1" customFormat="false" ht="12.75" hidden="false" customHeight="false" outlineLevel="0" collapsed="false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</row>
    <row r="2" customFormat="false" ht="12.75" hidden="false" customHeight="false" outlineLevel="0" collapsed="false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</row>
    <row r="3" customFormat="false" ht="12.75" hidden="false" customHeight="false" outlineLevel="0" collapsed="false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customFormat="false" ht="12.75" hidden="true" customHeight="false" outlineLevel="0" collapsed="false">
      <c r="A4" s="75"/>
      <c r="B4" s="75"/>
      <c r="C4" s="75"/>
      <c r="D4" s="104" t="n">
        <f aca="false">E4/16</f>
        <v>0.0625</v>
      </c>
      <c r="E4" s="105" t="n">
        <v>1</v>
      </c>
      <c r="F4" s="75"/>
      <c r="G4" s="75"/>
      <c r="H4" s="75"/>
      <c r="I4" s="75"/>
      <c r="J4" s="75"/>
      <c r="K4" s="75"/>
    </row>
    <row r="5" customFormat="false" ht="12.75" hidden="true" customHeight="false" outlineLevel="0" collapsed="false">
      <c r="A5" s="75"/>
      <c r="B5" s="75"/>
      <c r="C5" s="75"/>
      <c r="D5" s="106" t="n">
        <f aca="false">E5/16</f>
        <v>0.125</v>
      </c>
      <c r="E5" s="107" t="n">
        <v>2</v>
      </c>
      <c r="F5" s="75"/>
      <c r="G5" s="75"/>
      <c r="H5" s="75"/>
      <c r="I5" s="75"/>
      <c r="J5" s="75"/>
      <c r="K5" s="75"/>
    </row>
    <row r="6" customFormat="false" ht="12.75" hidden="true" customHeight="false" outlineLevel="0" collapsed="false">
      <c r="A6" s="75"/>
      <c r="B6" s="75"/>
      <c r="C6" s="75"/>
      <c r="D6" s="106" t="n">
        <f aca="false">E6/16</f>
        <v>0.1875</v>
      </c>
      <c r="E6" s="107" t="n">
        <v>3</v>
      </c>
      <c r="F6" s="75"/>
      <c r="G6" s="75"/>
      <c r="H6" s="75"/>
      <c r="I6" s="75"/>
      <c r="J6" s="75"/>
      <c r="K6" s="75"/>
    </row>
    <row r="7" customFormat="false" ht="12.75" hidden="true" customHeight="false" outlineLevel="0" collapsed="false">
      <c r="A7" s="75"/>
      <c r="B7" s="75"/>
      <c r="C7" s="75"/>
      <c r="D7" s="106" t="n">
        <f aca="false">E7/16</f>
        <v>0.25</v>
      </c>
      <c r="E7" s="107" t="n">
        <v>4</v>
      </c>
      <c r="F7" s="75"/>
      <c r="G7" s="75"/>
      <c r="H7" s="75"/>
      <c r="I7" s="75"/>
      <c r="J7" s="75"/>
      <c r="K7" s="75"/>
    </row>
    <row r="8" customFormat="false" ht="12.75" hidden="true" customHeight="false" outlineLevel="0" collapsed="false">
      <c r="A8" s="75"/>
      <c r="B8" s="75"/>
      <c r="C8" s="75"/>
      <c r="D8" s="106" t="n">
        <f aca="false">E8/16</f>
        <v>0.3125</v>
      </c>
      <c r="E8" s="107" t="n">
        <v>5</v>
      </c>
      <c r="F8" s="75"/>
      <c r="G8" s="75"/>
      <c r="H8" s="75"/>
      <c r="I8" s="75"/>
      <c r="J8" s="75"/>
      <c r="K8" s="75"/>
    </row>
    <row r="9" customFormat="false" ht="12.75" hidden="true" customHeight="false" outlineLevel="0" collapsed="false">
      <c r="A9" s="75"/>
      <c r="B9" s="75"/>
      <c r="C9" s="75"/>
      <c r="D9" s="106" t="n">
        <f aca="false">E9/16</f>
        <v>0.375</v>
      </c>
      <c r="E9" s="107" t="n">
        <v>6</v>
      </c>
      <c r="F9" s="75"/>
      <c r="G9" s="75"/>
      <c r="H9" s="75"/>
      <c r="I9" s="75"/>
      <c r="J9" s="75"/>
      <c r="K9" s="75"/>
    </row>
    <row r="10" customFormat="false" ht="12.75" hidden="true" customHeight="false" outlineLevel="0" collapsed="false">
      <c r="A10" s="75"/>
      <c r="B10" s="75"/>
      <c r="C10" s="75"/>
      <c r="D10" s="106" t="n">
        <f aca="false">E10/16</f>
        <v>0.4375</v>
      </c>
      <c r="E10" s="107" t="n">
        <v>7</v>
      </c>
      <c r="F10" s="75"/>
      <c r="G10" s="75"/>
      <c r="H10" s="75"/>
      <c r="I10" s="75"/>
      <c r="J10" s="75"/>
      <c r="K10" s="75"/>
    </row>
    <row r="11" customFormat="false" ht="12.75" hidden="true" customHeight="false" outlineLevel="0" collapsed="false">
      <c r="A11" s="75"/>
      <c r="B11" s="75"/>
      <c r="C11" s="75"/>
      <c r="D11" s="106" t="n">
        <f aca="false">E11/16</f>
        <v>0.5</v>
      </c>
      <c r="E11" s="107" t="n">
        <v>8</v>
      </c>
      <c r="F11" s="75"/>
      <c r="G11" s="75"/>
      <c r="H11" s="75"/>
      <c r="I11" s="75"/>
      <c r="J11" s="75"/>
      <c r="K11" s="75"/>
    </row>
    <row r="12" customFormat="false" ht="12.75" hidden="true" customHeight="false" outlineLevel="0" collapsed="false">
      <c r="A12" s="75"/>
      <c r="B12" s="75"/>
      <c r="C12" s="75"/>
      <c r="D12" s="106" t="n">
        <f aca="false">E12/16</f>
        <v>0.5625</v>
      </c>
      <c r="E12" s="107" t="n">
        <v>9</v>
      </c>
      <c r="F12" s="75"/>
      <c r="G12" s="75"/>
      <c r="H12" s="75"/>
      <c r="I12" s="75"/>
      <c r="J12" s="75"/>
      <c r="K12" s="75"/>
    </row>
    <row r="13" customFormat="false" ht="12.75" hidden="true" customHeight="false" outlineLevel="0" collapsed="false">
      <c r="A13" s="75"/>
      <c r="B13" s="75"/>
      <c r="C13" s="75"/>
      <c r="D13" s="106" t="n">
        <f aca="false">E13/16</f>
        <v>0.625</v>
      </c>
      <c r="E13" s="107" t="n">
        <v>10</v>
      </c>
      <c r="F13" s="75"/>
      <c r="G13" s="75"/>
      <c r="H13" s="75"/>
      <c r="I13" s="75"/>
      <c r="J13" s="75"/>
      <c r="K13" s="75"/>
    </row>
    <row r="14" customFormat="false" ht="12.75" hidden="true" customHeight="false" outlineLevel="0" collapsed="false">
      <c r="A14" s="75"/>
      <c r="B14" s="75"/>
      <c r="C14" s="75"/>
      <c r="D14" s="106" t="n">
        <f aca="false">E14/16</f>
        <v>0.6875</v>
      </c>
      <c r="E14" s="107" t="n">
        <v>11</v>
      </c>
      <c r="F14" s="75"/>
      <c r="G14" s="75"/>
      <c r="H14" s="75"/>
      <c r="I14" s="75"/>
      <c r="J14" s="75"/>
      <c r="K14" s="75"/>
    </row>
    <row r="15" customFormat="false" ht="12.75" hidden="true" customHeight="false" outlineLevel="0" collapsed="false">
      <c r="A15" s="75"/>
      <c r="B15" s="75"/>
      <c r="C15" s="75"/>
      <c r="D15" s="106" t="n">
        <f aca="false">E15/16</f>
        <v>0.75</v>
      </c>
      <c r="E15" s="107" t="n">
        <v>12</v>
      </c>
      <c r="F15" s="75"/>
      <c r="G15" s="75"/>
      <c r="H15" s="75"/>
      <c r="I15" s="75"/>
      <c r="J15" s="75"/>
      <c r="K15" s="75"/>
    </row>
    <row r="16" customFormat="false" ht="12.75" hidden="true" customHeight="false" outlineLevel="0" collapsed="false">
      <c r="A16" s="75"/>
      <c r="B16" s="75"/>
      <c r="C16" s="75"/>
      <c r="D16" s="106" t="n">
        <f aca="false">E16/16</f>
        <v>0.8125</v>
      </c>
      <c r="E16" s="107" t="n">
        <v>13</v>
      </c>
      <c r="F16" s="75"/>
      <c r="G16" s="75"/>
      <c r="H16" s="75"/>
      <c r="I16" s="75"/>
      <c r="J16" s="75"/>
      <c r="K16" s="75"/>
    </row>
    <row r="17" customFormat="false" ht="12.75" hidden="true" customHeight="false" outlineLevel="0" collapsed="false">
      <c r="A17" s="75"/>
      <c r="B17" s="75"/>
      <c r="C17" s="75"/>
      <c r="D17" s="106" t="n">
        <f aca="false">E17/16</f>
        <v>0.875</v>
      </c>
      <c r="E17" s="107" t="n">
        <v>14</v>
      </c>
      <c r="F17" s="75"/>
      <c r="G17" s="75"/>
      <c r="H17" s="75"/>
      <c r="I17" s="75"/>
      <c r="J17" s="75"/>
      <c r="K17" s="75"/>
    </row>
    <row r="18" customFormat="false" ht="12.75" hidden="true" customHeight="false" outlineLevel="0" collapsed="false">
      <c r="A18" s="75"/>
      <c r="B18" s="75"/>
      <c r="C18" s="75"/>
      <c r="D18" s="106" t="n">
        <f aca="false">E18/16</f>
        <v>0.9375</v>
      </c>
      <c r="E18" s="107" t="n">
        <v>15</v>
      </c>
      <c r="F18" s="75"/>
      <c r="G18" s="75"/>
      <c r="H18" s="75"/>
      <c r="I18" s="75"/>
      <c r="J18" s="75"/>
      <c r="K18" s="75"/>
    </row>
    <row r="19" customFormat="false" ht="12.75" hidden="true" customHeight="false" outlineLevel="0" collapsed="false">
      <c r="A19" s="75"/>
      <c r="B19" s="75"/>
      <c r="C19" s="75"/>
      <c r="D19" s="108" t="n">
        <f aca="false">E19/16</f>
        <v>1</v>
      </c>
      <c r="E19" s="109" t="n">
        <v>16</v>
      </c>
      <c r="F19" s="75"/>
      <c r="G19" s="75"/>
      <c r="H19" s="75"/>
      <c r="I19" s="75"/>
      <c r="J19" s="75"/>
      <c r="K19" s="75"/>
    </row>
    <row r="20" customFormat="false" ht="12.75" hidden="false" customHeight="false" outlineLevel="0" collapsed="false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customFormat="false" ht="12.75" hidden="false" customHeight="false" outlineLevel="0" collapsed="false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</row>
    <row r="22" customFormat="false" ht="12.75" hidden="false" customHeight="false" outlineLevel="0" collapsed="false">
      <c r="A22" s="110" t="s">
        <v>151</v>
      </c>
      <c r="B22" s="75"/>
      <c r="C22" s="75"/>
      <c r="D22" s="75"/>
      <c r="E22" s="75"/>
      <c r="F22" s="76"/>
      <c r="G22" s="75"/>
      <c r="H22" s="75"/>
      <c r="I22" s="75"/>
      <c r="J22" s="75"/>
      <c r="K22" s="75"/>
    </row>
    <row r="23" customFormat="false" ht="12.75" hidden="false" customHeight="false" outlineLevel="0" collapsed="false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customFormat="false" ht="12.75" hidden="false" customHeight="false" outlineLevel="0" collapsed="false">
      <c r="A24" s="82" t="s">
        <v>56</v>
      </c>
      <c r="B24" s="83" t="s">
        <v>57</v>
      </c>
      <c r="C24" s="83" t="s">
        <v>152</v>
      </c>
      <c r="D24" s="83" t="s">
        <v>59</v>
      </c>
      <c r="E24" s="83" t="s">
        <v>60</v>
      </c>
      <c r="F24" s="111" t="s">
        <v>153</v>
      </c>
      <c r="G24" s="111" t="s">
        <v>152</v>
      </c>
      <c r="H24" s="85" t="s">
        <v>154</v>
      </c>
      <c r="I24" s="111" t="s">
        <v>61</v>
      </c>
      <c r="J24" s="85" t="s">
        <v>155</v>
      </c>
      <c r="K24" s="86" t="s">
        <v>156</v>
      </c>
    </row>
    <row r="25" customFormat="false" ht="12.75" hidden="false" customHeight="false" outlineLevel="0" collapsed="false">
      <c r="A25" s="112" t="n">
        <v>36740</v>
      </c>
      <c r="B25" s="113" t="n">
        <v>0</v>
      </c>
      <c r="C25" s="76" t="n">
        <v>10.5</v>
      </c>
      <c r="D25" s="76" t="s">
        <v>15</v>
      </c>
      <c r="E25" s="76" t="s">
        <v>144</v>
      </c>
      <c r="F25" s="114" t="n">
        <v>1</v>
      </c>
      <c r="G25" s="114" t="n">
        <v>9</v>
      </c>
      <c r="H25" s="114" t="n">
        <v>7</v>
      </c>
      <c r="I25" s="92" t="n">
        <f aca="false">(F25-C25)*B25</f>
        <v>-0</v>
      </c>
      <c r="J25" s="115" t="n">
        <f aca="false">G25/SUM(G25,H25)</f>
        <v>0.5625</v>
      </c>
      <c r="K25" s="115" t="n">
        <f aca="false">C25/16</f>
        <v>0.65625</v>
      </c>
    </row>
    <row r="26" customFormat="false" ht="12.75" hidden="false" customHeight="false" outlineLevel="0" collapsed="false">
      <c r="A26" s="112" t="n">
        <v>36743</v>
      </c>
      <c r="B26" s="113" t="n">
        <v>0</v>
      </c>
      <c r="C26" s="76" t="n">
        <v>10.5</v>
      </c>
      <c r="D26" s="76" t="s">
        <v>15</v>
      </c>
      <c r="E26" s="76" t="s">
        <v>144</v>
      </c>
      <c r="F26" s="114" t="n">
        <v>1</v>
      </c>
      <c r="G26" s="114" t="n">
        <v>10</v>
      </c>
      <c r="H26" s="114" t="n">
        <v>6</v>
      </c>
      <c r="I26" s="92" t="n">
        <f aca="false">(F26-C26)*B26</f>
        <v>-0</v>
      </c>
      <c r="J26" s="115" t="n">
        <f aca="false">G26/SUM(G26,H26)</f>
        <v>0.625</v>
      </c>
      <c r="K26" s="115" t="n">
        <f aca="false">C26/16</f>
        <v>0.65625</v>
      </c>
    </row>
    <row r="27" customFormat="false" ht="12.75" hidden="false" customHeight="false" outlineLevel="0" collapsed="false">
      <c r="A27" s="112" t="n">
        <v>36743</v>
      </c>
      <c r="B27" s="113" t="n">
        <v>0</v>
      </c>
      <c r="C27" s="76" t="n">
        <v>10.5</v>
      </c>
      <c r="D27" s="76" t="s">
        <v>15</v>
      </c>
      <c r="E27" s="76" t="s">
        <v>144</v>
      </c>
      <c r="F27" s="114" t="n">
        <v>0</v>
      </c>
      <c r="G27" s="114" t="n">
        <v>6</v>
      </c>
      <c r="H27" s="114" t="n">
        <v>8</v>
      </c>
      <c r="I27" s="92" t="n">
        <f aca="false">(F27-C27)*B27</f>
        <v>-0</v>
      </c>
      <c r="J27" s="115" t="n">
        <f aca="false">G27/SUM(G27,H27)</f>
        <v>0.428571428571429</v>
      </c>
      <c r="K27" s="115" t="n">
        <f aca="false">C27/16</f>
        <v>0.65625</v>
      </c>
    </row>
    <row r="28" customFormat="false" ht="12.75" hidden="false" customHeight="false" outlineLevel="0" collapsed="false">
      <c r="A28" s="112" t="n">
        <v>36743</v>
      </c>
      <c r="B28" s="113" t="n">
        <v>0</v>
      </c>
      <c r="C28" s="76" t="n">
        <v>10.5</v>
      </c>
      <c r="D28" s="76" t="s">
        <v>15</v>
      </c>
      <c r="E28" s="76" t="s">
        <v>144</v>
      </c>
      <c r="F28" s="114" t="n">
        <v>1</v>
      </c>
      <c r="G28" s="114" t="n">
        <v>7</v>
      </c>
      <c r="H28" s="114" t="n">
        <v>9</v>
      </c>
      <c r="I28" s="92" t="n">
        <f aca="false">(F28-C28)*B28</f>
        <v>-0</v>
      </c>
      <c r="J28" s="115" t="n">
        <f aca="false">G28/SUM(G28,H28)</f>
        <v>0.4375</v>
      </c>
      <c r="K28" s="115" t="n">
        <f aca="false">C28/16</f>
        <v>0.65625</v>
      </c>
    </row>
    <row r="29" customFormat="false" ht="12.75" hidden="false" customHeight="false" outlineLevel="0" collapsed="false">
      <c r="A29" s="112" t="n">
        <v>36766</v>
      </c>
      <c r="B29" s="113" t="n">
        <v>0</v>
      </c>
      <c r="C29" s="76" t="n">
        <v>10.5</v>
      </c>
      <c r="D29" s="76" t="s">
        <v>15</v>
      </c>
      <c r="E29" s="76" t="s">
        <v>144</v>
      </c>
      <c r="F29" s="114" t="n">
        <v>0</v>
      </c>
      <c r="G29" s="114" t="n">
        <v>6</v>
      </c>
      <c r="H29" s="114" t="n">
        <v>8</v>
      </c>
      <c r="I29" s="92" t="n">
        <f aca="false">(F29-C29)*B29</f>
        <v>-0</v>
      </c>
      <c r="J29" s="115" t="n">
        <f aca="false">G29/SUM(G29,H29)</f>
        <v>0.428571428571429</v>
      </c>
      <c r="K29" s="115" t="n">
        <f aca="false">C29/16</f>
        <v>0.65625</v>
      </c>
    </row>
    <row r="30" customFormat="false" ht="12.75" hidden="false" customHeight="false" outlineLevel="0" collapsed="false">
      <c r="A30" s="112" t="n">
        <v>36766</v>
      </c>
      <c r="B30" s="113" t="n">
        <v>0</v>
      </c>
      <c r="C30" s="76" t="n">
        <v>10.5</v>
      </c>
      <c r="D30" s="76" t="s">
        <v>15</v>
      </c>
      <c r="E30" s="76" t="s">
        <v>144</v>
      </c>
      <c r="F30" s="114" t="n">
        <v>1</v>
      </c>
      <c r="G30" s="114" t="n">
        <v>10</v>
      </c>
      <c r="H30" s="114" t="n">
        <v>6</v>
      </c>
      <c r="I30" s="92" t="n">
        <f aca="false">(F30-C30)*B30</f>
        <v>-0</v>
      </c>
      <c r="J30" s="115" t="n">
        <f aca="false">G30/SUM(G30,H30)</f>
        <v>0.625</v>
      </c>
      <c r="K30" s="115" t="n">
        <f aca="false">C30/16</f>
        <v>0.65625</v>
      </c>
    </row>
    <row r="31" customFormat="false" ht="12.75" hidden="false" customHeight="false" outlineLevel="0" collapsed="false">
      <c r="A31" s="112" t="n">
        <v>36766</v>
      </c>
      <c r="B31" s="113" t="n">
        <v>0</v>
      </c>
      <c r="C31" s="76" t="n">
        <v>10.5</v>
      </c>
      <c r="D31" s="76" t="s">
        <v>15</v>
      </c>
      <c r="E31" s="76" t="s">
        <v>144</v>
      </c>
      <c r="F31" s="114" t="n">
        <v>1</v>
      </c>
      <c r="G31" s="114" t="n">
        <v>9</v>
      </c>
      <c r="H31" s="114" t="n">
        <v>7</v>
      </c>
      <c r="I31" s="92" t="n">
        <f aca="false">(F31-C31)*B31</f>
        <v>-0</v>
      </c>
      <c r="J31" s="115" t="n">
        <f aca="false">G31/SUM(G31,H31)</f>
        <v>0.5625</v>
      </c>
      <c r="K31" s="115" t="n">
        <f aca="false">C31/16</f>
        <v>0.65625</v>
      </c>
    </row>
    <row r="32" customFormat="false" ht="12.75" hidden="false" customHeight="false" outlineLevel="0" collapsed="false">
      <c r="A32" s="112" t="n">
        <v>36783</v>
      </c>
      <c r="B32" s="113" t="n">
        <v>0</v>
      </c>
      <c r="C32" s="76" t="n">
        <v>10.5</v>
      </c>
      <c r="D32" s="76" t="s">
        <v>15</v>
      </c>
      <c r="E32" s="76" t="s">
        <v>144</v>
      </c>
      <c r="F32" s="114" t="n">
        <v>1</v>
      </c>
      <c r="G32" s="114" t="n">
        <v>10</v>
      </c>
      <c r="H32" s="114" t="n">
        <v>6</v>
      </c>
      <c r="I32" s="92" t="n">
        <f aca="false">(F32-C32)*B32</f>
        <v>-0</v>
      </c>
      <c r="J32" s="115" t="n">
        <f aca="false">G32/SUM(G32,H32)</f>
        <v>0.625</v>
      </c>
      <c r="K32" s="115" t="n">
        <f aca="false">C32/16</f>
        <v>0.65625</v>
      </c>
    </row>
    <row r="33" customFormat="false" ht="12.75" hidden="false" customHeight="false" outlineLevel="0" collapsed="false">
      <c r="A33" s="112" t="n">
        <v>36766</v>
      </c>
      <c r="B33" s="113" t="n">
        <v>0</v>
      </c>
      <c r="C33" s="76" t="n">
        <v>10.5</v>
      </c>
      <c r="D33" s="76" t="s">
        <v>15</v>
      </c>
      <c r="E33" s="76" t="s">
        <v>144</v>
      </c>
      <c r="F33" s="114" t="n">
        <f aca="false">VLOOKUP(J33,$D$4:$E$19,2)</f>
        <v>16</v>
      </c>
      <c r="G33" s="114" t="n">
        <f aca="false">SUMIF(Position!$B$4:$B$21,WinsTrades!$D33,Position!$I$4:$I$21)+SUMIF(Position!$K$4:$K$20,WinsTrades!$D33,Position!$R$4:$R$20)</f>
        <v>1</v>
      </c>
      <c r="H33" s="114" t="n">
        <f aca="false">SUMIF(Position!$B$4:$B$21,WinsTrades!$D33,Position!$J$4:$J$21)+SUMIF(Position!$K$4:$K$20,WinsTrades!$D33,Position!$S$4:$S$20)</f>
        <v>0</v>
      </c>
      <c r="I33" s="92" t="n">
        <f aca="false">(F33-C33)*B33</f>
        <v>0</v>
      </c>
      <c r="J33" s="115" t="n">
        <f aca="false">G33/SUM(G33,H33)</f>
        <v>1</v>
      </c>
      <c r="K33" s="115" t="n">
        <f aca="false">C33/16</f>
        <v>0.65625</v>
      </c>
    </row>
    <row r="34" customFormat="false" ht="12.75" hidden="false" customHeight="false" outlineLevel="0" collapsed="false">
      <c r="A34" s="112" t="n">
        <v>36766</v>
      </c>
      <c r="B34" s="113" t="n">
        <v>0</v>
      </c>
      <c r="C34" s="76" t="n">
        <v>10.5</v>
      </c>
      <c r="D34" s="76" t="s">
        <v>15</v>
      </c>
      <c r="E34" s="76" t="s">
        <v>144</v>
      </c>
      <c r="F34" s="114" t="n">
        <f aca="false">VLOOKUP(J34,$D$4:$E$19,2)</f>
        <v>16</v>
      </c>
      <c r="G34" s="114" t="n">
        <f aca="false">SUMIF(Position!$B$4:$B$21,WinsTrades!$D34,Position!$I$4:$I$21)+SUMIF(Position!$K$4:$K$20,WinsTrades!$D34,Position!$R$4:$R$20)</f>
        <v>1</v>
      </c>
      <c r="H34" s="114" t="n">
        <f aca="false">SUMIF(Position!$B$4:$B$21,WinsTrades!$D34,Position!$J$4:$J$21)+SUMIF(Position!$K$4:$K$20,WinsTrades!$D34,Position!$S$4:$S$20)</f>
        <v>0</v>
      </c>
      <c r="I34" s="92" t="n">
        <f aca="false">(F34-C34)*B34</f>
        <v>0</v>
      </c>
      <c r="J34" s="115" t="n">
        <f aca="false">G34/SUM(G34,H34)</f>
        <v>1</v>
      </c>
      <c r="K34" s="115" t="n">
        <f aca="false">C34/16</f>
        <v>0.65625</v>
      </c>
    </row>
    <row r="35" customFormat="false" ht="12.75" hidden="false" customHeight="false" outlineLevel="0" collapsed="false">
      <c r="A35" s="112" t="n">
        <v>36766</v>
      </c>
      <c r="B35" s="113" t="n">
        <v>0</v>
      </c>
      <c r="C35" s="76" t="n">
        <v>10.5</v>
      </c>
      <c r="D35" s="76" t="s">
        <v>15</v>
      </c>
      <c r="E35" s="76" t="s">
        <v>144</v>
      </c>
      <c r="F35" s="114" t="n">
        <f aca="false">VLOOKUP(J35,$D$4:$E$19,2)</f>
        <v>16</v>
      </c>
      <c r="G35" s="114" t="n">
        <f aca="false">SUMIF(Position!$B$4:$B$21,WinsTrades!$D35,Position!$I$4:$I$21)+SUMIF(Position!$K$4:$K$20,WinsTrades!$D35,Position!$R$4:$R$20)</f>
        <v>1</v>
      </c>
      <c r="H35" s="114" t="n">
        <f aca="false">SUMIF(Position!$B$4:$B$21,WinsTrades!$D35,Position!$J$4:$J$21)+SUMIF(Position!$K$4:$K$20,WinsTrades!$D35,Position!$S$4:$S$20)</f>
        <v>0</v>
      </c>
      <c r="I35" s="92" t="n">
        <f aca="false">(F35-C35)*B35</f>
        <v>0</v>
      </c>
      <c r="J35" s="115" t="n">
        <f aca="false">G35/SUM(G35,H35)</f>
        <v>1</v>
      </c>
      <c r="K35" s="115" t="n">
        <f aca="false">C35/16</f>
        <v>0.65625</v>
      </c>
    </row>
    <row r="36" customFormat="false" ht="12.75" hidden="false" customHeight="false" outlineLevel="0" collapsed="false">
      <c r="A36" s="112" t="n">
        <v>36766</v>
      </c>
      <c r="B36" s="113" t="n">
        <v>0</v>
      </c>
      <c r="C36" s="76" t="n">
        <v>10.5</v>
      </c>
      <c r="D36" s="76" t="s">
        <v>15</v>
      </c>
      <c r="E36" s="76" t="s">
        <v>144</v>
      </c>
      <c r="F36" s="114" t="n">
        <f aca="false">VLOOKUP(J36,$D$4:$E$19,2)</f>
        <v>16</v>
      </c>
      <c r="G36" s="114" t="n">
        <f aca="false">SUMIF(Position!$B$4:$B$21,WinsTrades!$D36,Position!$I$4:$I$21)+SUMIF(Position!$K$4:$K$20,WinsTrades!$D36,Position!$R$4:$R$20)</f>
        <v>1</v>
      </c>
      <c r="H36" s="114" t="n">
        <f aca="false">SUMIF(Position!$B$4:$B$21,WinsTrades!$D36,Position!$J$4:$J$21)+SUMIF(Position!$K$4:$K$20,WinsTrades!$D36,Position!$S$4:$S$20)</f>
        <v>0</v>
      </c>
      <c r="I36" s="92" t="n">
        <f aca="false">(F36-C36)*B36</f>
        <v>0</v>
      </c>
      <c r="J36" s="115" t="n">
        <f aca="false">G36/SUM(G36,H36)</f>
        <v>1</v>
      </c>
      <c r="K36" s="115" t="n">
        <f aca="false">C36/16</f>
        <v>0.65625</v>
      </c>
    </row>
    <row r="37" customFormat="false" ht="12.75" hidden="false" customHeight="false" outlineLevel="0" collapsed="false">
      <c r="A37" s="112" t="n">
        <v>36766</v>
      </c>
      <c r="B37" s="113" t="n">
        <v>0</v>
      </c>
      <c r="C37" s="76" t="n">
        <v>10.5</v>
      </c>
      <c r="D37" s="76" t="s">
        <v>15</v>
      </c>
      <c r="E37" s="76" t="s">
        <v>144</v>
      </c>
      <c r="F37" s="114" t="n">
        <f aca="false">VLOOKUP(J37,$D$4:$E$19,2)</f>
        <v>16</v>
      </c>
      <c r="G37" s="114" t="n">
        <f aca="false">SUMIF(Position!$B$4:$B$21,WinsTrades!$D37,Position!$I$4:$I$21)+SUMIF(Position!$K$4:$K$20,WinsTrades!$D37,Position!$R$4:$R$20)</f>
        <v>1</v>
      </c>
      <c r="H37" s="114" t="n">
        <f aca="false">SUMIF(Position!$B$4:$B$21,WinsTrades!$D37,Position!$J$4:$J$21)+SUMIF(Position!$K$4:$K$20,WinsTrades!$D37,Position!$S$4:$S$20)</f>
        <v>0</v>
      </c>
      <c r="I37" s="92" t="n">
        <f aca="false">(F37-C37)*B37</f>
        <v>0</v>
      </c>
      <c r="J37" s="115" t="n">
        <f aca="false">G37/SUM(G37,H37)</f>
        <v>1</v>
      </c>
      <c r="K37" s="115" t="n">
        <f aca="false">C37/16</f>
        <v>0.65625</v>
      </c>
    </row>
    <row r="38" customFormat="false" ht="12.75" hidden="false" customHeight="false" outlineLevel="0" collapsed="false">
      <c r="A38" s="112" t="n">
        <v>36766</v>
      </c>
      <c r="B38" s="113" t="n">
        <v>0</v>
      </c>
      <c r="C38" s="76" t="n">
        <v>10.5</v>
      </c>
      <c r="D38" s="76" t="s">
        <v>15</v>
      </c>
      <c r="E38" s="76" t="s">
        <v>144</v>
      </c>
      <c r="F38" s="114" t="n">
        <f aca="false">VLOOKUP(J38,$D$4:$E$19,2)</f>
        <v>16</v>
      </c>
      <c r="G38" s="114" t="n">
        <f aca="false">SUMIF(Position!$B$4:$B$21,WinsTrades!$D38,Position!$I$4:$I$21)+SUMIF(Position!$K$4:$K$20,WinsTrades!$D38,Position!$R$4:$R$20)</f>
        <v>1</v>
      </c>
      <c r="H38" s="114" t="n">
        <f aca="false">SUMIF(Position!$B$4:$B$21,WinsTrades!$D38,Position!$J$4:$J$21)+SUMIF(Position!$K$4:$K$20,WinsTrades!$D38,Position!$S$4:$S$20)</f>
        <v>0</v>
      </c>
      <c r="I38" s="92" t="n">
        <f aca="false">(F38-C38)*B38</f>
        <v>0</v>
      </c>
      <c r="J38" s="115" t="n">
        <f aca="false">G38/SUM(G38,H38)</f>
        <v>1</v>
      </c>
      <c r="K38" s="115" t="n">
        <f aca="false">C38/16</f>
        <v>0.65625</v>
      </c>
    </row>
    <row r="39" customFormat="false" ht="12.75" hidden="false" customHeight="false" outlineLevel="0" collapsed="false">
      <c r="A39" s="112" t="n">
        <v>36766</v>
      </c>
      <c r="B39" s="113" t="n">
        <v>0</v>
      </c>
      <c r="C39" s="76" t="n">
        <v>10.5</v>
      </c>
      <c r="D39" s="76" t="s">
        <v>15</v>
      </c>
      <c r="E39" s="76" t="s">
        <v>144</v>
      </c>
      <c r="F39" s="114" t="n">
        <f aca="false">VLOOKUP(J39,$D$4:$E$19,2)</f>
        <v>16</v>
      </c>
      <c r="G39" s="114" t="n">
        <f aca="false">SUMIF(Position!$B$4:$B$21,WinsTrades!$D39,Position!$I$4:$I$21)+SUMIF(Position!$K$4:$K$20,WinsTrades!$D39,Position!$R$4:$R$20)</f>
        <v>1</v>
      </c>
      <c r="H39" s="114" t="n">
        <f aca="false">SUMIF(Position!$B$4:$B$21,WinsTrades!$D39,Position!$J$4:$J$21)+SUMIF(Position!$K$4:$K$20,WinsTrades!$D39,Position!$S$4:$S$20)</f>
        <v>0</v>
      </c>
      <c r="I39" s="92" t="n">
        <f aca="false">(F39-C39)*B39</f>
        <v>0</v>
      </c>
      <c r="J39" s="115" t="n">
        <f aca="false">G39/SUM(G39,H39)</f>
        <v>1</v>
      </c>
      <c r="K39" s="115" t="n">
        <f aca="false">C39/16</f>
        <v>0.65625</v>
      </c>
    </row>
    <row r="40" customFormat="false" ht="12.75" hidden="false" customHeight="false" outlineLevel="0" collapsed="false">
      <c r="A40" s="112" t="n">
        <v>36766</v>
      </c>
      <c r="B40" s="113" t="n">
        <v>0</v>
      </c>
      <c r="C40" s="76" t="n">
        <v>10.5</v>
      </c>
      <c r="D40" s="76" t="s">
        <v>15</v>
      </c>
      <c r="E40" s="76" t="s">
        <v>144</v>
      </c>
      <c r="F40" s="114" t="n">
        <f aca="false">VLOOKUP(J40,$D$4:$E$19,2)</f>
        <v>16</v>
      </c>
      <c r="G40" s="114" t="n">
        <f aca="false">SUMIF(Position!$B$4:$B$21,WinsTrades!$D40,Position!$I$4:$I$21)+SUMIF(Position!$K$4:$K$20,WinsTrades!$D40,Position!$R$4:$R$20)</f>
        <v>1</v>
      </c>
      <c r="H40" s="114" t="n">
        <f aca="false">SUMIF(Position!$B$4:$B$21,WinsTrades!$D40,Position!$J$4:$J$21)+SUMIF(Position!$K$4:$K$20,WinsTrades!$D40,Position!$S$4:$S$20)</f>
        <v>0</v>
      </c>
      <c r="I40" s="92" t="n">
        <f aca="false">(F40-C40)*B40</f>
        <v>0</v>
      </c>
      <c r="J40" s="115" t="n">
        <f aca="false">G40/SUM(G40,H40)</f>
        <v>1</v>
      </c>
      <c r="K40" s="115" t="n">
        <f aca="false">C40/16</f>
        <v>0.65625</v>
      </c>
    </row>
    <row r="41" customFormat="false" ht="12.75" hidden="false" customHeight="false" outlineLevel="0" collapsed="false">
      <c r="A41" s="112" t="n">
        <v>36766</v>
      </c>
      <c r="B41" s="113" t="n">
        <v>0</v>
      </c>
      <c r="C41" s="76" t="n">
        <v>10.5</v>
      </c>
      <c r="D41" s="76" t="s">
        <v>15</v>
      </c>
      <c r="E41" s="76" t="s">
        <v>144</v>
      </c>
      <c r="F41" s="114" t="n">
        <f aca="false">VLOOKUP(J41,$D$4:$E$19,2)</f>
        <v>16</v>
      </c>
      <c r="G41" s="114" t="n">
        <f aca="false">SUMIF(Position!$B$4:$B$21,WinsTrades!$D41,Position!$I$4:$I$21)+SUMIF(Position!$K$4:$K$20,WinsTrades!$D41,Position!$R$4:$R$20)</f>
        <v>1</v>
      </c>
      <c r="H41" s="114" t="n">
        <f aca="false">SUMIF(Position!$B$4:$B$21,WinsTrades!$D41,Position!$J$4:$J$21)+SUMIF(Position!$K$4:$K$20,WinsTrades!$D41,Position!$S$4:$S$20)</f>
        <v>0</v>
      </c>
      <c r="I41" s="92" t="n">
        <f aca="false">(F41-C41)*B41</f>
        <v>0</v>
      </c>
      <c r="J41" s="115" t="n">
        <f aca="false">G41/SUM(G41,H41)</f>
        <v>1</v>
      </c>
      <c r="K41" s="115" t="n">
        <f aca="false">C41/16</f>
        <v>0.65625</v>
      </c>
    </row>
    <row r="42" customFormat="false" ht="12.75" hidden="false" customHeight="false" outlineLevel="0" collapsed="false">
      <c r="A42" s="112" t="n">
        <v>36766</v>
      </c>
      <c r="B42" s="113" t="n">
        <v>0</v>
      </c>
      <c r="C42" s="76" t="n">
        <v>10.5</v>
      </c>
      <c r="D42" s="76" t="s">
        <v>15</v>
      </c>
      <c r="E42" s="76" t="s">
        <v>144</v>
      </c>
      <c r="F42" s="114" t="n">
        <f aca="false">VLOOKUP(J42,$D$4:$E$19,2)</f>
        <v>16</v>
      </c>
      <c r="G42" s="114" t="n">
        <f aca="false">SUMIF(Position!$B$4:$B$21,WinsTrades!$D42,Position!$I$4:$I$21)+SUMIF(Position!$K$4:$K$20,WinsTrades!$D42,Position!$R$4:$R$20)</f>
        <v>1</v>
      </c>
      <c r="H42" s="114" t="n">
        <f aca="false">SUMIF(Position!$B$4:$B$21,WinsTrades!$D42,Position!$J$4:$J$21)+SUMIF(Position!$K$4:$K$20,WinsTrades!$D42,Position!$S$4:$S$20)</f>
        <v>0</v>
      </c>
      <c r="I42" s="92" t="n">
        <f aca="false">(F42-C42)*B42</f>
        <v>0</v>
      </c>
      <c r="J42" s="115" t="n">
        <f aca="false">G42/SUM(G42,H42)</f>
        <v>1</v>
      </c>
      <c r="K42" s="115" t="n">
        <f aca="false">C42/16</f>
        <v>0.65625</v>
      </c>
    </row>
    <row r="43" customFormat="false" ht="12.75" hidden="false" customHeight="false" outlineLevel="0" collapsed="false">
      <c r="A43" s="112" t="n">
        <v>36766</v>
      </c>
      <c r="B43" s="113" t="n">
        <v>0</v>
      </c>
      <c r="C43" s="76" t="n">
        <v>10.5</v>
      </c>
      <c r="D43" s="76" t="s">
        <v>15</v>
      </c>
      <c r="E43" s="76" t="s">
        <v>144</v>
      </c>
      <c r="F43" s="114" t="n">
        <f aca="false">VLOOKUP(J43,$D$4:$E$19,2)</f>
        <v>16</v>
      </c>
      <c r="G43" s="114" t="n">
        <f aca="false">SUMIF(Position!$B$4:$B$21,WinsTrades!$D43,Position!$I$4:$I$21)+SUMIF(Position!$K$4:$K$20,WinsTrades!$D43,Position!$R$4:$R$20)</f>
        <v>1</v>
      </c>
      <c r="H43" s="114" t="n">
        <f aca="false">SUMIF(Position!$B$4:$B$21,WinsTrades!$D43,Position!$J$4:$J$21)+SUMIF(Position!$K$4:$K$20,WinsTrades!$D43,Position!$S$4:$S$20)</f>
        <v>0</v>
      </c>
      <c r="I43" s="92" t="n">
        <f aca="false">(F43-C43)*B43</f>
        <v>0</v>
      </c>
      <c r="J43" s="115" t="n">
        <f aca="false">G43/SUM(G43,H43)</f>
        <v>1</v>
      </c>
      <c r="K43" s="115" t="n">
        <f aca="false">C43/16</f>
        <v>0.65625</v>
      </c>
    </row>
    <row r="44" customFormat="false" ht="12.75" hidden="false" customHeight="false" outlineLevel="0" collapsed="false">
      <c r="A44" s="112" t="n">
        <v>36766</v>
      </c>
      <c r="B44" s="113" t="n">
        <v>0</v>
      </c>
      <c r="C44" s="76" t="n">
        <v>10.5</v>
      </c>
      <c r="D44" s="76" t="s">
        <v>15</v>
      </c>
      <c r="E44" s="76" t="s">
        <v>144</v>
      </c>
      <c r="F44" s="114" t="n">
        <f aca="false">VLOOKUP(J44,$D$4:$E$19,2)</f>
        <v>16</v>
      </c>
      <c r="G44" s="114" t="n">
        <f aca="false">SUMIF(Position!$B$4:$B$21,WinsTrades!$D44,Position!$I$4:$I$21)+SUMIF(Position!$K$4:$K$20,WinsTrades!$D44,Position!$R$4:$R$20)</f>
        <v>1</v>
      </c>
      <c r="H44" s="114" t="n">
        <f aca="false">SUMIF(Position!$B$4:$B$21,WinsTrades!$D44,Position!$J$4:$J$21)+SUMIF(Position!$K$4:$K$20,WinsTrades!$D44,Position!$S$4:$S$20)</f>
        <v>0</v>
      </c>
      <c r="I44" s="92" t="n">
        <f aca="false">(F44-C44)*B44</f>
        <v>0</v>
      </c>
      <c r="J44" s="115" t="n">
        <f aca="false">G44/SUM(G44,H44)</f>
        <v>1</v>
      </c>
      <c r="K44" s="115" t="n">
        <f aca="false">C44/16</f>
        <v>0.65625</v>
      </c>
    </row>
    <row r="45" customFormat="false" ht="12.75" hidden="false" customHeight="false" outlineLevel="0" collapsed="false">
      <c r="A45" s="112" t="n">
        <v>36743</v>
      </c>
      <c r="B45" s="113" t="n">
        <v>0</v>
      </c>
      <c r="C45" s="76" t="n">
        <v>10.5</v>
      </c>
      <c r="D45" s="76" t="s">
        <v>15</v>
      </c>
      <c r="E45" s="76" t="s">
        <v>144</v>
      </c>
      <c r="F45" s="114" t="n">
        <f aca="false">VLOOKUP(J45,$D$4:$E$19,2)</f>
        <v>16</v>
      </c>
      <c r="G45" s="114" t="n">
        <f aca="false">SUMIF(Position!$B$4:$B$21,WinsTrades!$D45,Position!$I$4:$I$21)+SUMIF(Position!$K$4:$K$20,WinsTrades!$D45,Position!$R$4:$R$20)</f>
        <v>1</v>
      </c>
      <c r="H45" s="114" t="n">
        <f aca="false">SUMIF(Position!$B$4:$B$21,WinsTrades!$D45,Position!$J$4:$J$21)+SUMIF(Position!$K$4:$K$20,WinsTrades!$D45,Position!$S$4:$S$20)</f>
        <v>0</v>
      </c>
      <c r="I45" s="92" t="n">
        <f aca="false">(F45-C45)*B45</f>
        <v>0</v>
      </c>
      <c r="J45" s="115" t="n">
        <f aca="false">G45/SUM(G45,H45)</f>
        <v>1</v>
      </c>
      <c r="K45" s="115" t="n">
        <f aca="false">C45/16</f>
        <v>0.65625</v>
      </c>
    </row>
    <row r="46" customFormat="false" ht="12.75" hidden="false" customHeight="false" outlineLevel="0" collapsed="false">
      <c r="A46" s="112" t="n">
        <v>36743</v>
      </c>
      <c r="B46" s="113" t="n">
        <v>0</v>
      </c>
      <c r="C46" s="76" t="n">
        <v>10.5</v>
      </c>
      <c r="D46" s="76" t="s">
        <v>15</v>
      </c>
      <c r="E46" s="76" t="s">
        <v>144</v>
      </c>
      <c r="F46" s="114" t="n">
        <f aca="false">VLOOKUP(J46,$D$4:$E$19,2)</f>
        <v>16</v>
      </c>
      <c r="G46" s="114" t="n">
        <f aca="false">SUMIF(Position!$B$4:$B$21,WinsTrades!$D46,Position!$I$4:$I$21)+SUMIF(Position!$K$4:$K$20,WinsTrades!$D46,Position!$R$4:$R$20)</f>
        <v>1</v>
      </c>
      <c r="H46" s="114" t="n">
        <f aca="false">SUMIF(Position!$B$4:$B$21,WinsTrades!$D46,Position!$J$4:$J$21)+SUMIF(Position!$K$4:$K$20,WinsTrades!$D46,Position!$S$4:$S$20)</f>
        <v>0</v>
      </c>
      <c r="I46" s="92" t="n">
        <f aca="false">(F46-C46)*B46</f>
        <v>0</v>
      </c>
      <c r="J46" s="115" t="n">
        <f aca="false">G46/SUM(G46,H46)</f>
        <v>1</v>
      </c>
      <c r="K46" s="115" t="n">
        <f aca="false">C46/16</f>
        <v>0.65625</v>
      </c>
    </row>
    <row r="47" customFormat="false" ht="12.75" hidden="false" customHeight="false" outlineLevel="0" collapsed="false">
      <c r="A47" s="112" t="n">
        <v>36743</v>
      </c>
      <c r="B47" s="113" t="n">
        <v>0</v>
      </c>
      <c r="C47" s="76" t="n">
        <v>10.5</v>
      </c>
      <c r="D47" s="76" t="s">
        <v>15</v>
      </c>
      <c r="E47" s="76" t="s">
        <v>144</v>
      </c>
      <c r="F47" s="114" t="n">
        <f aca="false">VLOOKUP(J47,$D$4:$E$19,2)</f>
        <v>16</v>
      </c>
      <c r="G47" s="114" t="n">
        <f aca="false">SUMIF(Position!$B$4:$B$21,WinsTrades!$D47,Position!$I$4:$I$21)+SUMIF(Position!$K$4:$K$20,WinsTrades!$D47,Position!$R$4:$R$20)</f>
        <v>1</v>
      </c>
      <c r="H47" s="114" t="n">
        <f aca="false">SUMIF(Position!$B$4:$B$21,WinsTrades!$D47,Position!$J$4:$J$21)+SUMIF(Position!$K$4:$K$20,WinsTrades!$D47,Position!$S$4:$S$20)</f>
        <v>0</v>
      </c>
      <c r="I47" s="92" t="n">
        <f aca="false">(F47-C47)*B47</f>
        <v>0</v>
      </c>
      <c r="J47" s="115" t="n">
        <f aca="false">G47/SUM(G47,H47)</f>
        <v>1</v>
      </c>
      <c r="K47" s="115" t="n">
        <f aca="false">C47/16</f>
        <v>0.65625</v>
      </c>
    </row>
    <row r="48" customFormat="false" ht="12.75" hidden="false" customHeight="false" outlineLevel="0" collapsed="false">
      <c r="A48" s="112" t="n">
        <v>36743</v>
      </c>
      <c r="B48" s="113" t="n">
        <v>0</v>
      </c>
      <c r="C48" s="76" t="n">
        <v>10.5</v>
      </c>
      <c r="D48" s="76" t="s">
        <v>15</v>
      </c>
      <c r="E48" s="76" t="s">
        <v>144</v>
      </c>
      <c r="F48" s="114" t="n">
        <f aca="false">VLOOKUP(J48,$D$4:$E$19,2)</f>
        <v>16</v>
      </c>
      <c r="G48" s="114" t="n">
        <f aca="false">SUMIF(Position!$B$4:$B$21,WinsTrades!$D48,Position!$I$4:$I$21)+SUMIF(Position!$K$4:$K$20,WinsTrades!$D48,Position!$R$4:$R$20)</f>
        <v>1</v>
      </c>
      <c r="H48" s="114" t="n">
        <f aca="false">SUMIF(Position!$B$4:$B$21,WinsTrades!$D48,Position!$J$4:$J$21)+SUMIF(Position!$K$4:$K$20,WinsTrades!$D48,Position!$S$4:$S$20)</f>
        <v>0</v>
      </c>
      <c r="I48" s="92" t="n">
        <f aca="false">(F48-C48)*B48</f>
        <v>0</v>
      </c>
      <c r="J48" s="115" t="n">
        <f aca="false">G48/SUM(G48,H48)</f>
        <v>1</v>
      </c>
      <c r="K48" s="115" t="n">
        <f aca="false">C48/16</f>
        <v>0.65625</v>
      </c>
    </row>
    <row r="49" customFormat="false" ht="12.75" hidden="false" customHeight="false" outlineLevel="0" collapsed="false">
      <c r="A49" s="112" t="n">
        <v>36743</v>
      </c>
      <c r="B49" s="113" t="n">
        <v>0</v>
      </c>
      <c r="C49" s="76" t="n">
        <v>10.5</v>
      </c>
      <c r="D49" s="76" t="s">
        <v>15</v>
      </c>
      <c r="E49" s="76" t="s">
        <v>144</v>
      </c>
      <c r="F49" s="114" t="n">
        <f aca="false">VLOOKUP(J49,$D$4:$E$19,2)</f>
        <v>16</v>
      </c>
      <c r="G49" s="114" t="n">
        <f aca="false">SUMIF(Position!$B$4:$B$21,WinsTrades!$D49,Position!$I$4:$I$21)+SUMIF(Position!$K$4:$K$20,WinsTrades!$D49,Position!$R$4:$R$20)</f>
        <v>1</v>
      </c>
      <c r="H49" s="114" t="n">
        <f aca="false">SUMIF(Position!$B$4:$B$21,WinsTrades!$D49,Position!$J$4:$J$21)+SUMIF(Position!$K$4:$K$20,WinsTrades!$D49,Position!$S$4:$S$20)</f>
        <v>0</v>
      </c>
      <c r="I49" s="92" t="n">
        <f aca="false">(F49-C49)*B49</f>
        <v>0</v>
      </c>
      <c r="J49" s="115" t="n">
        <f aca="false">G49/SUM(G49,H49)</f>
        <v>1</v>
      </c>
      <c r="K49" s="115" t="n">
        <f aca="false">C49/16</f>
        <v>0.65625</v>
      </c>
    </row>
    <row r="50" customFormat="false" ht="12.75" hidden="false" customHeight="false" outlineLevel="0" collapsed="false">
      <c r="A50" s="112" t="n">
        <v>36743</v>
      </c>
      <c r="B50" s="113" t="n">
        <v>0</v>
      </c>
      <c r="C50" s="76" t="n">
        <v>10.5</v>
      </c>
      <c r="D50" s="76" t="s">
        <v>15</v>
      </c>
      <c r="E50" s="76" t="s">
        <v>144</v>
      </c>
      <c r="F50" s="114" t="n">
        <f aca="false">VLOOKUP(J50,$D$4:$E$19,2)</f>
        <v>16</v>
      </c>
      <c r="G50" s="114" t="n">
        <f aca="false">SUMIF(Position!$B$4:$B$21,WinsTrades!$D50,Position!$I$4:$I$21)+SUMIF(Position!$K$4:$K$20,WinsTrades!$D50,Position!$R$4:$R$20)</f>
        <v>1</v>
      </c>
      <c r="H50" s="114" t="n">
        <f aca="false">SUMIF(Position!$B$4:$B$21,WinsTrades!$D50,Position!$J$4:$J$21)+SUMIF(Position!$K$4:$K$20,WinsTrades!$D50,Position!$S$4:$S$20)</f>
        <v>0</v>
      </c>
      <c r="I50" s="92" t="n">
        <f aca="false">(F50-C50)*B50</f>
        <v>0</v>
      </c>
      <c r="J50" s="115" t="n">
        <f aca="false">G50/SUM(G50,H50)</f>
        <v>1</v>
      </c>
      <c r="K50" s="115" t="n">
        <f aca="false">C50/16</f>
        <v>0.65625</v>
      </c>
    </row>
    <row r="51" customFormat="false" ht="12.75" hidden="false" customHeight="false" outlineLevel="0" collapsed="false">
      <c r="A51" s="112" t="n">
        <v>36743</v>
      </c>
      <c r="B51" s="113" t="n">
        <v>0</v>
      </c>
      <c r="C51" s="76" t="n">
        <v>10.5</v>
      </c>
      <c r="D51" s="76" t="s">
        <v>15</v>
      </c>
      <c r="E51" s="76" t="s">
        <v>144</v>
      </c>
      <c r="F51" s="114" t="n">
        <f aca="false">VLOOKUP(J51,$D$4:$E$19,2)</f>
        <v>16</v>
      </c>
      <c r="G51" s="114" t="n">
        <f aca="false">SUMIF(Position!$B$4:$B$21,WinsTrades!$D51,Position!$I$4:$I$21)+SUMIF(Position!$K$4:$K$20,WinsTrades!$D51,Position!$R$4:$R$20)</f>
        <v>1</v>
      </c>
      <c r="H51" s="114" t="n">
        <f aca="false">SUMIF(Position!$B$4:$B$21,WinsTrades!$D51,Position!$J$4:$J$21)+SUMIF(Position!$K$4:$K$20,WinsTrades!$D51,Position!$S$4:$S$20)</f>
        <v>0</v>
      </c>
      <c r="I51" s="92" t="n">
        <f aca="false">(F51-C51)*B51</f>
        <v>0</v>
      </c>
      <c r="J51" s="115" t="n">
        <f aca="false">G51/SUM(G51,H51)</f>
        <v>1</v>
      </c>
      <c r="K51" s="115" t="n">
        <f aca="false">C51/16</f>
        <v>0.65625</v>
      </c>
    </row>
    <row r="52" customFormat="false" ht="12.75" hidden="false" customHeight="false" outlineLevel="0" collapsed="false">
      <c r="A52" s="112" t="n">
        <v>36743</v>
      </c>
      <c r="B52" s="113" t="n">
        <v>0</v>
      </c>
      <c r="C52" s="76" t="n">
        <v>10.5</v>
      </c>
      <c r="D52" s="76" t="s">
        <v>15</v>
      </c>
      <c r="E52" s="76" t="s">
        <v>144</v>
      </c>
      <c r="F52" s="114" t="n">
        <f aca="false">VLOOKUP(J52,$D$4:$E$19,2)</f>
        <v>16</v>
      </c>
      <c r="G52" s="114" t="n">
        <f aca="false">SUMIF(Position!$B$4:$B$21,WinsTrades!$D52,Position!$I$4:$I$21)+SUMIF(Position!$K$4:$K$20,WinsTrades!$D52,Position!$R$4:$R$20)</f>
        <v>1</v>
      </c>
      <c r="H52" s="114" t="n">
        <f aca="false">SUMIF(Position!$B$4:$B$21,WinsTrades!$D52,Position!$J$4:$J$21)+SUMIF(Position!$K$4:$K$20,WinsTrades!$D52,Position!$S$4:$S$20)</f>
        <v>0</v>
      </c>
      <c r="I52" s="92" t="n">
        <f aca="false">(F52-C52)*B52</f>
        <v>0</v>
      </c>
      <c r="J52" s="115" t="n">
        <f aca="false">G52/SUM(G52,H52)</f>
        <v>1</v>
      </c>
      <c r="K52" s="115" t="n">
        <f aca="false">C52/16</f>
        <v>0.65625</v>
      </c>
    </row>
    <row r="53" customFormat="false" ht="12.75" hidden="false" customHeight="false" outlineLevel="0" collapsed="false">
      <c r="A53" s="112" t="n">
        <v>36743</v>
      </c>
      <c r="B53" s="113" t="n">
        <v>0</v>
      </c>
      <c r="C53" s="76" t="n">
        <v>10.5</v>
      </c>
      <c r="D53" s="76" t="s">
        <v>15</v>
      </c>
      <c r="E53" s="76" t="s">
        <v>144</v>
      </c>
      <c r="F53" s="114" t="n">
        <f aca="false">VLOOKUP(J53,$D$4:$E$19,2)</f>
        <v>16</v>
      </c>
      <c r="G53" s="114" t="n">
        <f aca="false">SUMIF(Position!$B$4:$B$21,WinsTrades!$D53,Position!$I$4:$I$21)+SUMIF(Position!$K$4:$K$20,WinsTrades!$D53,Position!$R$4:$R$20)</f>
        <v>1</v>
      </c>
      <c r="H53" s="114" t="n">
        <f aca="false">SUMIF(Position!$B$4:$B$21,WinsTrades!$D53,Position!$J$4:$J$21)+SUMIF(Position!$K$4:$K$20,WinsTrades!$D53,Position!$S$4:$S$20)</f>
        <v>0</v>
      </c>
      <c r="I53" s="92" t="n">
        <f aca="false">(F53-C53)*B53</f>
        <v>0</v>
      </c>
      <c r="J53" s="115" t="n">
        <f aca="false">G53/SUM(G53,H53)</f>
        <v>1</v>
      </c>
      <c r="K53" s="115" t="n">
        <f aca="false">C53/16</f>
        <v>0.65625</v>
      </c>
    </row>
    <row r="54" customFormat="false" ht="12.75" hidden="false" customHeight="false" outlineLevel="0" collapsed="false">
      <c r="A54" s="112" t="n">
        <v>36743</v>
      </c>
      <c r="B54" s="113" t="n">
        <v>0</v>
      </c>
      <c r="C54" s="76" t="n">
        <v>10.5</v>
      </c>
      <c r="D54" s="76" t="s">
        <v>15</v>
      </c>
      <c r="E54" s="76" t="s">
        <v>144</v>
      </c>
      <c r="F54" s="114" t="n">
        <f aca="false">VLOOKUP(J54,$D$4:$E$19,2)</f>
        <v>16</v>
      </c>
      <c r="G54" s="114" t="n">
        <f aca="false">SUMIF(Position!$B$4:$B$21,WinsTrades!$D54,Position!$I$4:$I$21)+SUMIF(Position!$K$4:$K$20,WinsTrades!$D54,Position!$R$4:$R$20)</f>
        <v>1</v>
      </c>
      <c r="H54" s="114" t="n">
        <f aca="false">SUMIF(Position!$B$4:$B$21,WinsTrades!$D54,Position!$J$4:$J$21)+SUMIF(Position!$K$4:$K$20,WinsTrades!$D54,Position!$S$4:$S$20)</f>
        <v>0</v>
      </c>
      <c r="I54" s="92" t="n">
        <f aca="false">(F54-C54)*B54</f>
        <v>0</v>
      </c>
      <c r="J54" s="115" t="n">
        <f aca="false">G54/SUM(G54,H54)</f>
        <v>1</v>
      </c>
      <c r="K54" s="115" t="n">
        <f aca="false">C54/16</f>
        <v>0.65625</v>
      </c>
    </row>
    <row r="55" customFormat="false" ht="12.75" hidden="false" customHeight="false" outlineLevel="0" collapsed="false">
      <c r="A55" s="112" t="n">
        <v>36526</v>
      </c>
      <c r="B55" s="113" t="n">
        <v>0</v>
      </c>
      <c r="C55" s="76" t="n">
        <v>10.5</v>
      </c>
      <c r="D55" s="76" t="s">
        <v>15</v>
      </c>
      <c r="E55" s="76" t="s">
        <v>144</v>
      </c>
      <c r="F55" s="114" t="n">
        <f aca="false">VLOOKUP(J55,$D$4:$E$19,2)</f>
        <v>16</v>
      </c>
      <c r="G55" s="114" t="n">
        <f aca="false">SUMIF(Position!$B$4:$B$21,WinsTrades!$D55,Position!$I$4:$I$21)+SUMIF(Position!$K$4:$K$20,WinsTrades!$D55,Position!$R$4:$R$20)</f>
        <v>1</v>
      </c>
      <c r="H55" s="114" t="n">
        <f aca="false">SUMIF(Position!$B$4:$B$21,WinsTrades!$D55,Position!$J$4:$J$21)+SUMIF(Position!$K$4:$K$20,WinsTrades!$D55,Position!$S$4:$S$20)</f>
        <v>0</v>
      </c>
      <c r="I55" s="92" t="n">
        <f aca="false">(F55-C55)*B55</f>
        <v>0</v>
      </c>
      <c r="J55" s="115" t="n">
        <f aca="false">G55/SUM(G55,H55)</f>
        <v>1</v>
      </c>
      <c r="K55" s="115" t="n">
        <f aca="false">C55/16</f>
        <v>0.65625</v>
      </c>
    </row>
    <row r="56" customFormat="false" ht="12.75" hidden="false" customHeight="false" outlineLevel="0" collapsed="false">
      <c r="A56" s="112" t="n">
        <v>36526</v>
      </c>
      <c r="B56" s="113" t="n">
        <v>0</v>
      </c>
      <c r="C56" s="76" t="n">
        <v>10.5</v>
      </c>
      <c r="D56" s="76" t="s">
        <v>15</v>
      </c>
      <c r="E56" s="76" t="s">
        <v>144</v>
      </c>
      <c r="F56" s="114" t="n">
        <f aca="false">VLOOKUP(J56,$D$4:$E$19,2)</f>
        <v>16</v>
      </c>
      <c r="G56" s="114" t="n">
        <f aca="false">SUMIF(Position!$B$4:$B$21,WinsTrades!$D56,Position!$I$4:$I$21)+SUMIF(Position!$K$4:$K$20,WinsTrades!$D56,Position!$R$4:$R$20)</f>
        <v>1</v>
      </c>
      <c r="H56" s="114" t="n">
        <f aca="false">SUMIF(Position!$B$4:$B$21,WinsTrades!$D56,Position!$J$4:$J$21)+SUMIF(Position!$K$4:$K$20,WinsTrades!$D56,Position!$S$4:$S$20)</f>
        <v>0</v>
      </c>
      <c r="I56" s="92" t="n">
        <f aca="false">(F56-C56)*B56</f>
        <v>0</v>
      </c>
      <c r="J56" s="115" t="n">
        <f aca="false">G56/SUM(G56,H56)</f>
        <v>1</v>
      </c>
      <c r="K56" s="115" t="n">
        <f aca="false">C56/16</f>
        <v>0.65625</v>
      </c>
    </row>
    <row r="57" customFormat="false" ht="12.75" hidden="false" customHeight="false" outlineLevel="0" collapsed="false">
      <c r="A57" s="112" t="n">
        <v>36526</v>
      </c>
      <c r="B57" s="113" t="n">
        <v>0</v>
      </c>
      <c r="C57" s="76" t="n">
        <v>10.5</v>
      </c>
      <c r="D57" s="76" t="s">
        <v>15</v>
      </c>
      <c r="E57" s="76" t="s">
        <v>144</v>
      </c>
      <c r="F57" s="114" t="n">
        <f aca="false">VLOOKUP(J57,$D$4:$E$19,2)</f>
        <v>16</v>
      </c>
      <c r="G57" s="114" t="n">
        <f aca="false">SUMIF(Position!$B$4:$B$21,WinsTrades!$D57,Position!$I$4:$I$21)+SUMIF(Position!$K$4:$K$20,WinsTrades!$D57,Position!$R$4:$R$20)</f>
        <v>1</v>
      </c>
      <c r="H57" s="114" t="n">
        <f aca="false">SUMIF(Position!$B$4:$B$21,WinsTrades!$D57,Position!$J$4:$J$21)+SUMIF(Position!$K$4:$K$20,WinsTrades!$D57,Position!$S$4:$S$20)</f>
        <v>0</v>
      </c>
      <c r="I57" s="92" t="n">
        <f aca="false">(F57-C57)*B57</f>
        <v>0</v>
      </c>
      <c r="J57" s="115" t="n">
        <f aca="false">G57/SUM(G57,H57)</f>
        <v>1</v>
      </c>
      <c r="K57" s="115" t="n">
        <f aca="false">C57/16</f>
        <v>0.65625</v>
      </c>
    </row>
    <row r="58" customFormat="false" ht="12.75" hidden="false" customHeight="false" outlineLevel="0" collapsed="false">
      <c r="A58" s="112" t="n">
        <v>36526</v>
      </c>
      <c r="B58" s="113" t="n">
        <v>0</v>
      </c>
      <c r="C58" s="76" t="n">
        <v>10.5</v>
      </c>
      <c r="D58" s="76" t="s">
        <v>15</v>
      </c>
      <c r="E58" s="76" t="s">
        <v>144</v>
      </c>
      <c r="F58" s="114" t="n">
        <f aca="false">VLOOKUP(J58,$D$4:$E$19,2)</f>
        <v>16</v>
      </c>
      <c r="G58" s="114" t="n">
        <f aca="false">SUMIF(Position!$B$4:$B$21,WinsTrades!$D58,Position!$I$4:$I$21)+SUMIF(Position!$K$4:$K$20,WinsTrades!$D58,Position!$R$4:$R$20)</f>
        <v>1</v>
      </c>
      <c r="H58" s="114" t="n">
        <f aca="false">SUMIF(Position!$B$4:$B$21,WinsTrades!$D58,Position!$J$4:$J$21)+SUMIF(Position!$K$4:$K$20,WinsTrades!$D58,Position!$S$4:$S$20)</f>
        <v>0</v>
      </c>
      <c r="I58" s="92" t="n">
        <f aca="false">(F58-C58)*B58</f>
        <v>0</v>
      </c>
      <c r="J58" s="115" t="n">
        <f aca="false">G58/SUM(G58,H58)</f>
        <v>1</v>
      </c>
      <c r="K58" s="115" t="n">
        <f aca="false">C58/16</f>
        <v>0.65625</v>
      </c>
    </row>
    <row r="59" customFormat="false" ht="12.75" hidden="false" customHeight="false" outlineLevel="0" collapsed="false">
      <c r="A59" s="112" t="n">
        <v>36526</v>
      </c>
      <c r="B59" s="113" t="n">
        <v>0</v>
      </c>
      <c r="C59" s="76" t="n">
        <v>10.5</v>
      </c>
      <c r="D59" s="76" t="s">
        <v>15</v>
      </c>
      <c r="E59" s="76" t="s">
        <v>144</v>
      </c>
      <c r="F59" s="114" t="n">
        <f aca="false">VLOOKUP(J59,$D$4:$E$19,2)</f>
        <v>16</v>
      </c>
      <c r="G59" s="114" t="n">
        <f aca="false">SUMIF(Position!$B$4:$B$21,WinsTrades!$D59,Position!$I$4:$I$21)+SUMIF(Position!$K$4:$K$20,WinsTrades!$D59,Position!$R$4:$R$20)</f>
        <v>1</v>
      </c>
      <c r="H59" s="114" t="n">
        <f aca="false">SUMIF(Position!$B$4:$B$21,WinsTrades!$D59,Position!$J$4:$J$21)+SUMIF(Position!$K$4:$K$20,WinsTrades!$D59,Position!$S$4:$S$20)</f>
        <v>0</v>
      </c>
      <c r="I59" s="92" t="n">
        <f aca="false">(F59-C59)*B59</f>
        <v>0</v>
      </c>
      <c r="J59" s="115" t="n">
        <f aca="false">G59/SUM(G59,H59)</f>
        <v>1</v>
      </c>
      <c r="K59" s="115" t="n">
        <f aca="false">C59/16</f>
        <v>0.65625</v>
      </c>
    </row>
    <row r="60" customFormat="false" ht="12.75" hidden="false" customHeight="false" outlineLevel="0" collapsed="false">
      <c r="A60" s="112" t="n">
        <v>36526</v>
      </c>
      <c r="B60" s="113" t="n">
        <v>0</v>
      </c>
      <c r="C60" s="76" t="n">
        <v>10.5</v>
      </c>
      <c r="D60" s="76" t="s">
        <v>15</v>
      </c>
      <c r="E60" s="76" t="s">
        <v>144</v>
      </c>
      <c r="F60" s="114" t="n">
        <f aca="false">VLOOKUP(J60,$D$4:$E$19,2)</f>
        <v>16</v>
      </c>
      <c r="G60" s="114" t="n">
        <f aca="false">SUMIF(Position!$B$4:$B$21,WinsTrades!$D60,Position!$I$4:$I$21)+SUMIF(Position!$K$4:$K$20,WinsTrades!$D60,Position!$R$4:$R$20)</f>
        <v>1</v>
      </c>
      <c r="H60" s="114" t="n">
        <f aca="false">SUMIF(Position!$B$4:$B$21,WinsTrades!$D60,Position!$J$4:$J$21)+SUMIF(Position!$K$4:$K$20,WinsTrades!$D60,Position!$S$4:$S$20)</f>
        <v>0</v>
      </c>
      <c r="I60" s="92" t="n">
        <f aca="false">(F60-C60)*B60</f>
        <v>0</v>
      </c>
      <c r="J60" s="115" t="n">
        <f aca="false">G60/SUM(G60,H60)</f>
        <v>1</v>
      </c>
      <c r="K60" s="115" t="n">
        <f aca="false">C60/16</f>
        <v>0.65625</v>
      </c>
    </row>
    <row r="61" customFormat="false" ht="12.75" hidden="false" customHeight="false" outlineLevel="0" collapsed="false">
      <c r="A61" s="112" t="n">
        <v>36526</v>
      </c>
      <c r="B61" s="113" t="n">
        <v>0</v>
      </c>
      <c r="C61" s="76" t="n">
        <v>10.5</v>
      </c>
      <c r="D61" s="76" t="s">
        <v>15</v>
      </c>
      <c r="E61" s="76" t="s">
        <v>144</v>
      </c>
      <c r="F61" s="114" t="n">
        <f aca="false">VLOOKUP(J61,$D$4:$E$19,2)</f>
        <v>16</v>
      </c>
      <c r="G61" s="114" t="n">
        <f aca="false">SUMIF(Position!$B$4:$B$21,WinsTrades!$D61,Position!$I$4:$I$21)+SUMIF(Position!$K$4:$K$20,WinsTrades!$D61,Position!$R$4:$R$20)</f>
        <v>1</v>
      </c>
      <c r="H61" s="114" t="n">
        <f aca="false">SUMIF(Position!$B$4:$B$21,WinsTrades!$D61,Position!$J$4:$J$21)+SUMIF(Position!$K$4:$K$20,WinsTrades!$D61,Position!$S$4:$S$20)</f>
        <v>0</v>
      </c>
      <c r="I61" s="92" t="n">
        <f aca="false">(F61-C61)*B61</f>
        <v>0</v>
      </c>
      <c r="J61" s="115" t="n">
        <f aca="false">G61/SUM(G61,H61)</f>
        <v>1</v>
      </c>
      <c r="K61" s="115" t="n">
        <f aca="false">C61/16</f>
        <v>0.65625</v>
      </c>
    </row>
    <row r="62" customFormat="false" ht="12.75" hidden="false" customHeight="false" outlineLevel="0" collapsed="false">
      <c r="A62" s="112" t="n">
        <v>36526</v>
      </c>
      <c r="B62" s="113" t="n">
        <v>0</v>
      </c>
      <c r="C62" s="76" t="n">
        <v>10.5</v>
      </c>
      <c r="D62" s="76" t="s">
        <v>15</v>
      </c>
      <c r="E62" s="76" t="s">
        <v>144</v>
      </c>
      <c r="F62" s="114" t="n">
        <f aca="false">VLOOKUP(J62,$D$4:$E$19,2)</f>
        <v>16</v>
      </c>
      <c r="G62" s="114" t="n">
        <f aca="false">SUMIF(Position!$B$4:$B$21,WinsTrades!$D62,Position!$I$4:$I$21)+SUMIF(Position!$K$4:$K$20,WinsTrades!$D62,Position!$R$4:$R$20)</f>
        <v>1</v>
      </c>
      <c r="H62" s="114" t="n">
        <f aca="false">SUMIF(Position!$B$4:$B$21,WinsTrades!$D62,Position!$J$4:$J$21)+SUMIF(Position!$K$4:$K$20,WinsTrades!$D62,Position!$S$4:$S$20)</f>
        <v>0</v>
      </c>
      <c r="I62" s="92" t="n">
        <f aca="false">(F62-C62)*B62</f>
        <v>0</v>
      </c>
      <c r="J62" s="115" t="n">
        <f aca="false">G62/SUM(G62,H62)</f>
        <v>1</v>
      </c>
      <c r="K62" s="115" t="n">
        <f aca="false">C62/16</f>
        <v>0.65625</v>
      </c>
    </row>
    <row r="63" customFormat="false" ht="12.75" hidden="false" customHeight="false" outlineLevel="0" collapsed="false">
      <c r="A63" s="112" t="n">
        <v>36526</v>
      </c>
      <c r="B63" s="113" t="n">
        <v>0</v>
      </c>
      <c r="C63" s="76" t="n">
        <v>10.5</v>
      </c>
      <c r="D63" s="76" t="s">
        <v>15</v>
      </c>
      <c r="E63" s="76" t="s">
        <v>144</v>
      </c>
      <c r="F63" s="114" t="n">
        <f aca="false">VLOOKUP(J63,$D$4:$E$19,2)</f>
        <v>16</v>
      </c>
      <c r="G63" s="114" t="n">
        <f aca="false">SUMIF(Position!$B$4:$B$21,WinsTrades!$D63,Position!$I$4:$I$21)+SUMIF(Position!$K$4:$K$20,WinsTrades!$D63,Position!$R$4:$R$20)</f>
        <v>1</v>
      </c>
      <c r="H63" s="114" t="n">
        <f aca="false">SUMIF(Position!$B$4:$B$21,WinsTrades!$D63,Position!$J$4:$J$21)+SUMIF(Position!$K$4:$K$20,WinsTrades!$D63,Position!$S$4:$S$20)</f>
        <v>0</v>
      </c>
      <c r="I63" s="92" t="n">
        <f aca="false">(F63-C63)*B63</f>
        <v>0</v>
      </c>
      <c r="J63" s="115" t="n">
        <f aca="false">G63/SUM(G63,H63)</f>
        <v>1</v>
      </c>
      <c r="K63" s="115" t="n">
        <f aca="false">C63/16</f>
        <v>0.65625</v>
      </c>
    </row>
    <row r="64" customFormat="false" ht="12.75" hidden="false" customHeight="false" outlineLevel="0" collapsed="false">
      <c r="A64" s="112" t="n">
        <v>36526</v>
      </c>
      <c r="B64" s="113" t="n">
        <v>0</v>
      </c>
      <c r="C64" s="76" t="n">
        <v>10.5</v>
      </c>
      <c r="D64" s="76" t="s">
        <v>15</v>
      </c>
      <c r="E64" s="76" t="s">
        <v>144</v>
      </c>
      <c r="F64" s="114" t="n">
        <f aca="false">VLOOKUP(J64,$D$4:$E$19,2)</f>
        <v>16</v>
      </c>
      <c r="G64" s="114" t="n">
        <f aca="false">SUMIF(Position!$B$4:$B$21,WinsTrades!$D64,Position!$I$4:$I$21)+SUMIF(Position!$K$4:$K$20,WinsTrades!$D64,Position!$R$4:$R$20)</f>
        <v>1</v>
      </c>
      <c r="H64" s="114" t="n">
        <f aca="false">SUMIF(Position!$B$4:$B$21,WinsTrades!$D64,Position!$J$4:$J$21)+SUMIF(Position!$K$4:$K$20,WinsTrades!$D64,Position!$S$4:$S$20)</f>
        <v>0</v>
      </c>
      <c r="I64" s="92" t="n">
        <f aca="false">(F64-C64)*B64</f>
        <v>0</v>
      </c>
      <c r="J64" s="115" t="n">
        <f aca="false">G64/SUM(G64,H64)</f>
        <v>1</v>
      </c>
      <c r="K64" s="115" t="n">
        <f aca="false">C64/16</f>
        <v>0.65625</v>
      </c>
    </row>
    <row r="65" customFormat="false" ht="12.75" hidden="false" customHeight="false" outlineLevel="0" collapsed="false">
      <c r="A65" s="112" t="n">
        <v>36526</v>
      </c>
      <c r="B65" s="113" t="n">
        <v>0</v>
      </c>
      <c r="C65" s="76" t="n">
        <v>10.5</v>
      </c>
      <c r="D65" s="76" t="s">
        <v>15</v>
      </c>
      <c r="E65" s="76" t="s">
        <v>144</v>
      </c>
      <c r="F65" s="114" t="n">
        <f aca="false">VLOOKUP(J65,$D$4:$E$19,2)</f>
        <v>16</v>
      </c>
      <c r="G65" s="114" t="n">
        <f aca="false">SUMIF(Position!$B$4:$B$21,WinsTrades!$D65,Position!$I$4:$I$21)+SUMIF(Position!$K$4:$K$20,WinsTrades!$D65,Position!$R$4:$R$20)</f>
        <v>1</v>
      </c>
      <c r="H65" s="114" t="n">
        <f aca="false">SUMIF(Position!$B$4:$B$21,WinsTrades!$D65,Position!$J$4:$J$21)+SUMIF(Position!$K$4:$K$20,WinsTrades!$D65,Position!$S$4:$S$20)</f>
        <v>0</v>
      </c>
      <c r="I65" s="92" t="n">
        <f aca="false">(F65-C65)*B65</f>
        <v>0</v>
      </c>
      <c r="J65" s="115" t="n">
        <f aca="false">G65/SUM(G65,H65)</f>
        <v>1</v>
      </c>
      <c r="K65" s="115" t="n">
        <f aca="false">C65/16</f>
        <v>0.65625</v>
      </c>
    </row>
    <row r="66" customFormat="false" ht="12.75" hidden="false" customHeight="false" outlineLevel="0" collapsed="false">
      <c r="A66" s="112" t="n">
        <v>36526</v>
      </c>
      <c r="B66" s="113" t="n">
        <v>0</v>
      </c>
      <c r="C66" s="76" t="n">
        <v>10.5</v>
      </c>
      <c r="D66" s="76" t="s">
        <v>15</v>
      </c>
      <c r="E66" s="76" t="s">
        <v>144</v>
      </c>
      <c r="F66" s="114" t="n">
        <f aca="false">VLOOKUP(J66,$D$4:$E$19,2)</f>
        <v>16</v>
      </c>
      <c r="G66" s="114" t="n">
        <f aca="false">SUMIF(Position!$B$4:$B$21,WinsTrades!$D66,Position!$I$4:$I$21)+SUMIF(Position!$K$4:$K$20,WinsTrades!$D66,Position!$R$4:$R$20)</f>
        <v>1</v>
      </c>
      <c r="H66" s="114" t="n">
        <f aca="false">SUMIF(Position!$B$4:$B$21,WinsTrades!$D66,Position!$J$4:$J$21)+SUMIF(Position!$K$4:$K$20,WinsTrades!$D66,Position!$S$4:$S$20)</f>
        <v>0</v>
      </c>
      <c r="I66" s="92" t="n">
        <f aca="false">(F66-C66)*B66</f>
        <v>0</v>
      </c>
      <c r="J66" s="115" t="n">
        <f aca="false">G66/SUM(G66,H66)</f>
        <v>1</v>
      </c>
      <c r="K66" s="115" t="n">
        <f aca="false">C66/16</f>
        <v>0.65625</v>
      </c>
    </row>
    <row r="67" customFormat="false" ht="12.75" hidden="false" customHeight="false" outlineLevel="0" collapsed="false">
      <c r="A67" s="112" t="n">
        <v>36526</v>
      </c>
      <c r="B67" s="113" t="n">
        <v>0</v>
      </c>
      <c r="C67" s="76" t="n">
        <v>10.5</v>
      </c>
      <c r="D67" s="76" t="s">
        <v>15</v>
      </c>
      <c r="E67" s="76" t="s">
        <v>144</v>
      </c>
      <c r="F67" s="114" t="n">
        <f aca="false">VLOOKUP(J67,$D$4:$E$19,2)</f>
        <v>16</v>
      </c>
      <c r="G67" s="114" t="n">
        <f aca="false">SUMIF(Position!$B$4:$B$21,WinsTrades!$D67,Position!$I$4:$I$21)+SUMIF(Position!$K$4:$K$20,WinsTrades!$D67,Position!$R$4:$R$20)</f>
        <v>1</v>
      </c>
      <c r="H67" s="114" t="n">
        <f aca="false">SUMIF(Position!$B$4:$B$21,WinsTrades!$D67,Position!$J$4:$J$21)+SUMIF(Position!$K$4:$K$20,WinsTrades!$D67,Position!$S$4:$S$20)</f>
        <v>0</v>
      </c>
      <c r="I67" s="92" t="n">
        <f aca="false">(F67-C67)*B67</f>
        <v>0</v>
      </c>
      <c r="J67" s="115" t="n">
        <f aca="false">G67/SUM(G67,H67)</f>
        <v>1</v>
      </c>
      <c r="K67" s="115" t="n">
        <f aca="false">C67/16</f>
        <v>0.65625</v>
      </c>
    </row>
    <row r="68" customFormat="false" ht="12.75" hidden="false" customHeight="false" outlineLevel="0" collapsed="false">
      <c r="A68" s="112" t="n">
        <v>36526</v>
      </c>
      <c r="B68" s="113" t="n">
        <v>0</v>
      </c>
      <c r="C68" s="76" t="n">
        <v>10.5</v>
      </c>
      <c r="D68" s="76" t="s">
        <v>15</v>
      </c>
      <c r="E68" s="76" t="s">
        <v>144</v>
      </c>
      <c r="F68" s="114" t="n">
        <f aca="false">VLOOKUP(J68,$D$4:$E$19,2)</f>
        <v>16</v>
      </c>
      <c r="G68" s="114" t="n">
        <f aca="false">SUMIF(Position!$B$4:$B$21,WinsTrades!$D68,Position!$I$4:$I$21)+SUMIF(Position!$K$4:$K$20,WinsTrades!$D68,Position!$R$4:$R$20)</f>
        <v>1</v>
      </c>
      <c r="H68" s="114" t="n">
        <f aca="false">SUMIF(Position!$B$4:$B$21,WinsTrades!$D68,Position!$J$4:$J$21)+SUMIF(Position!$K$4:$K$20,WinsTrades!$D68,Position!$S$4:$S$20)</f>
        <v>0</v>
      </c>
      <c r="I68" s="92" t="n">
        <f aca="false">(F68-C68)*B68</f>
        <v>0</v>
      </c>
      <c r="J68" s="115" t="n">
        <f aca="false">G68/SUM(G68,H68)</f>
        <v>1</v>
      </c>
      <c r="K68" s="115" t="n">
        <f aca="false">C68/16</f>
        <v>0.65625</v>
      </c>
    </row>
    <row r="69" customFormat="false" ht="12.75" hidden="false" customHeight="false" outlineLevel="0" collapsed="false">
      <c r="A69" s="112" t="n">
        <v>36526</v>
      </c>
      <c r="B69" s="113" t="n">
        <v>0</v>
      </c>
      <c r="C69" s="76" t="n">
        <v>10.5</v>
      </c>
      <c r="D69" s="76" t="s">
        <v>15</v>
      </c>
      <c r="E69" s="76" t="s">
        <v>144</v>
      </c>
      <c r="F69" s="114" t="n">
        <f aca="false">VLOOKUP(J69,$D$4:$E$19,2)</f>
        <v>16</v>
      </c>
      <c r="G69" s="114" t="n">
        <f aca="false">SUMIF(Position!$B$4:$B$21,WinsTrades!$D69,Position!$I$4:$I$21)+SUMIF(Position!$K$4:$K$20,WinsTrades!$D69,Position!$R$4:$R$20)</f>
        <v>1</v>
      </c>
      <c r="H69" s="114" t="n">
        <f aca="false">SUMIF(Position!$B$4:$B$21,WinsTrades!$D69,Position!$J$4:$J$21)+SUMIF(Position!$K$4:$K$20,WinsTrades!$D69,Position!$S$4:$S$20)</f>
        <v>0</v>
      </c>
      <c r="I69" s="92" t="n">
        <f aca="false">(F69-C69)*B69</f>
        <v>0</v>
      </c>
      <c r="J69" s="115" t="n">
        <f aca="false">G69/SUM(G69,H69)</f>
        <v>1</v>
      </c>
      <c r="K69" s="115" t="n">
        <f aca="false">C69/16</f>
        <v>0.65625</v>
      </c>
    </row>
    <row r="70" customFormat="false" ht="12.75" hidden="false" customHeight="false" outlineLevel="0" collapsed="false">
      <c r="A70" s="112" t="n">
        <v>36526</v>
      </c>
      <c r="B70" s="113" t="n">
        <v>0</v>
      </c>
      <c r="C70" s="76" t="n">
        <v>10.5</v>
      </c>
      <c r="D70" s="76" t="s">
        <v>15</v>
      </c>
      <c r="E70" s="76" t="s">
        <v>144</v>
      </c>
      <c r="F70" s="114" t="n">
        <f aca="false">VLOOKUP(J70,$D$4:$E$19,2)</f>
        <v>16</v>
      </c>
      <c r="G70" s="114" t="n">
        <f aca="false">SUMIF(Position!$B$4:$B$21,WinsTrades!$D70,Position!$I$4:$I$21)+SUMIF(Position!$K$4:$K$20,WinsTrades!$D70,Position!$R$4:$R$20)</f>
        <v>1</v>
      </c>
      <c r="H70" s="114" t="n">
        <f aca="false">SUMIF(Position!$B$4:$B$21,WinsTrades!$D70,Position!$J$4:$J$21)+SUMIF(Position!$K$4:$K$20,WinsTrades!$D70,Position!$S$4:$S$20)</f>
        <v>0</v>
      </c>
      <c r="I70" s="92" t="n">
        <f aca="false">(F70-C70)*B70</f>
        <v>0</v>
      </c>
      <c r="J70" s="115" t="n">
        <f aca="false">G70/SUM(G70,H70)</f>
        <v>1</v>
      </c>
      <c r="K70" s="115" t="n">
        <f aca="false">C70/16</f>
        <v>0.65625</v>
      </c>
    </row>
    <row r="71" customFormat="false" ht="12.75" hidden="false" customHeight="false" outlineLevel="0" collapsed="false">
      <c r="A71" s="112" t="n">
        <v>36526</v>
      </c>
      <c r="B71" s="113" t="n">
        <v>0</v>
      </c>
      <c r="C71" s="76" t="n">
        <v>10.5</v>
      </c>
      <c r="D71" s="76" t="s">
        <v>15</v>
      </c>
      <c r="E71" s="76" t="s">
        <v>144</v>
      </c>
      <c r="F71" s="114" t="n">
        <f aca="false">VLOOKUP(J71,$D$4:$E$19,2)</f>
        <v>16</v>
      </c>
      <c r="G71" s="114" t="n">
        <f aca="false">SUMIF(Position!$B$4:$B$21,WinsTrades!$D71,Position!$I$4:$I$21)+SUMIF(Position!$K$4:$K$20,WinsTrades!$D71,Position!$R$4:$R$20)</f>
        <v>1</v>
      </c>
      <c r="H71" s="114" t="n">
        <f aca="false">SUMIF(Position!$B$4:$B$21,WinsTrades!$D71,Position!$J$4:$J$21)+SUMIF(Position!$K$4:$K$20,WinsTrades!$D71,Position!$S$4:$S$20)</f>
        <v>0</v>
      </c>
      <c r="I71" s="92" t="n">
        <f aca="false">(F71-C71)*B71</f>
        <v>0</v>
      </c>
      <c r="J71" s="115" t="n">
        <f aca="false">G71/SUM(G71,H71)</f>
        <v>1</v>
      </c>
      <c r="K71" s="115" t="n">
        <f aca="false">C71/16</f>
        <v>0.65625</v>
      </c>
    </row>
    <row r="72" customFormat="false" ht="12.75" hidden="false" customHeight="false" outlineLevel="0" collapsed="false">
      <c r="A72" s="112" t="n">
        <v>36526</v>
      </c>
      <c r="B72" s="113" t="n">
        <v>0</v>
      </c>
      <c r="C72" s="76" t="n">
        <v>10.5</v>
      </c>
      <c r="D72" s="76" t="s">
        <v>15</v>
      </c>
      <c r="E72" s="76" t="s">
        <v>144</v>
      </c>
      <c r="F72" s="114" t="n">
        <f aca="false">VLOOKUP(J72,$D$4:$E$19,2)</f>
        <v>16</v>
      </c>
      <c r="G72" s="114" t="n">
        <f aca="false">SUMIF(Position!$B$4:$B$21,WinsTrades!$D72,Position!$I$4:$I$21)+SUMIF(Position!$K$4:$K$20,WinsTrades!$D72,Position!$R$4:$R$20)</f>
        <v>1</v>
      </c>
      <c r="H72" s="114" t="n">
        <f aca="false">SUMIF(Position!$B$4:$B$21,WinsTrades!$D72,Position!$J$4:$J$21)+SUMIF(Position!$K$4:$K$20,WinsTrades!$D72,Position!$S$4:$S$20)</f>
        <v>0</v>
      </c>
      <c r="I72" s="92" t="n">
        <f aca="false">(F72-C72)*B72</f>
        <v>0</v>
      </c>
      <c r="J72" s="115" t="n">
        <f aca="false">G72/SUM(G72,H72)</f>
        <v>1</v>
      </c>
      <c r="K72" s="115" t="n">
        <f aca="false">C72/16</f>
        <v>0.65625</v>
      </c>
    </row>
    <row r="73" customFormat="false" ht="12.75" hidden="false" customHeight="false" outlineLevel="0" collapsed="false">
      <c r="A73" s="112" t="n">
        <v>36526</v>
      </c>
      <c r="B73" s="113" t="n">
        <v>0</v>
      </c>
      <c r="C73" s="76" t="n">
        <v>10.5</v>
      </c>
      <c r="D73" s="76" t="s">
        <v>15</v>
      </c>
      <c r="E73" s="76" t="s">
        <v>144</v>
      </c>
      <c r="F73" s="114" t="n">
        <f aca="false">VLOOKUP(J73,$D$4:$E$19,2)</f>
        <v>16</v>
      </c>
      <c r="G73" s="114" t="n">
        <f aca="false">SUMIF(Position!$B$4:$B$21,WinsTrades!$D73,Position!$I$4:$I$21)+SUMIF(Position!$K$4:$K$20,WinsTrades!$D73,Position!$R$4:$R$20)</f>
        <v>1</v>
      </c>
      <c r="H73" s="114" t="n">
        <f aca="false">SUMIF(Position!$B$4:$B$21,WinsTrades!$D73,Position!$J$4:$J$21)+SUMIF(Position!$K$4:$K$20,WinsTrades!$D73,Position!$S$4:$S$20)</f>
        <v>0</v>
      </c>
      <c r="I73" s="92" t="n">
        <f aca="false">(F73-C73)*B73</f>
        <v>0</v>
      </c>
      <c r="J73" s="115" t="n">
        <f aca="false">G73/SUM(G73,H73)</f>
        <v>1</v>
      </c>
      <c r="K73" s="115" t="n">
        <f aca="false">C73/16</f>
        <v>0.65625</v>
      </c>
    </row>
    <row r="74" customFormat="false" ht="12.75" hidden="false" customHeight="false" outlineLevel="0" collapsed="false">
      <c r="A74" s="112" t="n">
        <v>36526</v>
      </c>
      <c r="B74" s="113" t="n">
        <v>0</v>
      </c>
      <c r="C74" s="76" t="n">
        <v>10.5</v>
      </c>
      <c r="D74" s="76" t="s">
        <v>15</v>
      </c>
      <c r="E74" s="76" t="s">
        <v>144</v>
      </c>
      <c r="F74" s="114" t="n">
        <f aca="false">VLOOKUP(J74,$D$4:$E$19,2)</f>
        <v>16</v>
      </c>
      <c r="G74" s="114" t="n">
        <f aca="false">SUMIF(Position!$B$4:$B$21,WinsTrades!$D74,Position!$I$4:$I$21)+SUMIF(Position!$K$4:$K$20,WinsTrades!$D74,Position!$R$4:$R$20)</f>
        <v>1</v>
      </c>
      <c r="H74" s="114" t="n">
        <f aca="false">SUMIF(Position!$B$4:$B$21,WinsTrades!$D74,Position!$J$4:$J$21)+SUMIF(Position!$K$4:$K$20,WinsTrades!$D74,Position!$S$4:$S$20)</f>
        <v>0</v>
      </c>
      <c r="I74" s="92" t="n">
        <f aca="false">(F74-C74)*B74</f>
        <v>0</v>
      </c>
      <c r="J74" s="115" t="n">
        <f aca="false">G74/SUM(G74,H74)</f>
        <v>1</v>
      </c>
      <c r="K74" s="115" t="n">
        <f aca="false">C74/16</f>
        <v>0.65625</v>
      </c>
    </row>
    <row r="75" customFormat="false" ht="12.75" hidden="false" customHeight="false" outlineLevel="0" collapsed="false">
      <c r="A75" s="112" t="n">
        <v>36526</v>
      </c>
      <c r="B75" s="113" t="n">
        <v>0</v>
      </c>
      <c r="C75" s="76" t="n">
        <v>10.5</v>
      </c>
      <c r="D75" s="76" t="s">
        <v>15</v>
      </c>
      <c r="E75" s="76" t="s">
        <v>144</v>
      </c>
      <c r="F75" s="114" t="n">
        <f aca="false">VLOOKUP(J75,$D$4:$E$19,2)</f>
        <v>16</v>
      </c>
      <c r="G75" s="114" t="n">
        <f aca="false">SUMIF(Position!$B$4:$B$21,WinsTrades!$D75,Position!$I$4:$I$21)+SUMIF(Position!$K$4:$K$20,WinsTrades!$D75,Position!$R$4:$R$20)</f>
        <v>1</v>
      </c>
      <c r="H75" s="114" t="n">
        <f aca="false">SUMIF(Position!$B$4:$B$21,WinsTrades!$D75,Position!$J$4:$J$21)+SUMIF(Position!$K$4:$K$20,WinsTrades!$D75,Position!$S$4:$S$20)</f>
        <v>0</v>
      </c>
      <c r="I75" s="92" t="n">
        <f aca="false">(F75-C75)*B75</f>
        <v>0</v>
      </c>
      <c r="J75" s="115" t="n">
        <f aca="false">G75/SUM(G75,H75)</f>
        <v>1</v>
      </c>
      <c r="K75" s="115" t="n">
        <f aca="false">C75/16</f>
        <v>0.65625</v>
      </c>
    </row>
    <row r="76" customFormat="false" ht="12.75" hidden="false" customHeight="false" outlineLevel="0" collapsed="false">
      <c r="A76" s="112" t="n">
        <v>36526</v>
      </c>
      <c r="B76" s="113" t="n">
        <v>0</v>
      </c>
      <c r="C76" s="76" t="n">
        <v>10.5</v>
      </c>
      <c r="D76" s="76" t="s">
        <v>15</v>
      </c>
      <c r="E76" s="76" t="s">
        <v>144</v>
      </c>
      <c r="F76" s="114" t="n">
        <f aca="false">VLOOKUP(J76,$D$4:$E$19,2)</f>
        <v>16</v>
      </c>
      <c r="G76" s="114" t="n">
        <f aca="false">SUMIF(Position!$B$4:$B$21,WinsTrades!$D76,Position!$I$4:$I$21)+SUMIF(Position!$K$4:$K$20,WinsTrades!$D76,Position!$R$4:$R$20)</f>
        <v>1</v>
      </c>
      <c r="H76" s="114" t="n">
        <f aca="false">SUMIF(Position!$B$4:$B$21,WinsTrades!$D76,Position!$J$4:$J$21)+SUMIF(Position!$K$4:$K$20,WinsTrades!$D76,Position!$S$4:$S$20)</f>
        <v>0</v>
      </c>
      <c r="I76" s="92" t="n">
        <f aca="false">(F76-C76)*B76</f>
        <v>0</v>
      </c>
      <c r="J76" s="115" t="n">
        <f aca="false">G76/SUM(G76,H76)</f>
        <v>1</v>
      </c>
      <c r="K76" s="115" t="n">
        <f aca="false">C76/16</f>
        <v>0.65625</v>
      </c>
    </row>
    <row r="77" customFormat="false" ht="12.75" hidden="false" customHeight="false" outlineLevel="0" collapsed="false">
      <c r="A77" s="112" t="n">
        <v>36526</v>
      </c>
      <c r="B77" s="113" t="n">
        <v>0</v>
      </c>
      <c r="C77" s="76" t="n">
        <v>10.5</v>
      </c>
      <c r="D77" s="76" t="s">
        <v>15</v>
      </c>
      <c r="E77" s="76" t="s">
        <v>144</v>
      </c>
      <c r="F77" s="114" t="n">
        <f aca="false">VLOOKUP(J77,$D$4:$E$19,2)</f>
        <v>16</v>
      </c>
      <c r="G77" s="114" t="n">
        <f aca="false">SUMIF(Position!$B$4:$B$21,WinsTrades!$D77,Position!$I$4:$I$21)+SUMIF(Position!$K$4:$K$20,WinsTrades!$D77,Position!$R$4:$R$20)</f>
        <v>1</v>
      </c>
      <c r="H77" s="114" t="n">
        <f aca="false">SUMIF(Position!$B$4:$B$21,WinsTrades!$D77,Position!$J$4:$J$21)+SUMIF(Position!$K$4:$K$20,WinsTrades!$D77,Position!$S$4:$S$20)</f>
        <v>0</v>
      </c>
      <c r="I77" s="92" t="n">
        <f aca="false">(F77-C77)*B77</f>
        <v>0</v>
      </c>
      <c r="J77" s="115" t="n">
        <f aca="false">G77/SUM(G77,H77)</f>
        <v>1</v>
      </c>
      <c r="K77" s="115" t="n">
        <f aca="false">C77/16</f>
        <v>0.65625</v>
      </c>
    </row>
    <row r="78" customFormat="false" ht="12.75" hidden="false" customHeight="false" outlineLevel="0" collapsed="false">
      <c r="A78" s="112" t="n">
        <v>36526</v>
      </c>
      <c r="B78" s="113" t="n">
        <v>0</v>
      </c>
      <c r="C78" s="76" t="n">
        <v>10.5</v>
      </c>
      <c r="D78" s="76" t="s">
        <v>15</v>
      </c>
      <c r="E78" s="76" t="s">
        <v>144</v>
      </c>
      <c r="F78" s="114" t="n">
        <f aca="false">VLOOKUP(J78,$D$4:$E$19,2)</f>
        <v>16</v>
      </c>
      <c r="G78" s="114" t="n">
        <f aca="false">SUMIF(Position!$B$4:$B$21,WinsTrades!$D78,Position!$I$4:$I$21)+SUMIF(Position!$K$4:$K$20,WinsTrades!$D78,Position!$R$4:$R$20)</f>
        <v>1</v>
      </c>
      <c r="H78" s="114" t="n">
        <f aca="false">SUMIF(Position!$B$4:$B$21,WinsTrades!$D78,Position!$J$4:$J$21)+SUMIF(Position!$K$4:$K$20,WinsTrades!$D78,Position!$S$4:$S$20)</f>
        <v>0</v>
      </c>
      <c r="I78" s="92" t="n">
        <f aca="false">(F78-C78)*B78</f>
        <v>0</v>
      </c>
      <c r="J78" s="115" t="n">
        <f aca="false">G78/SUM(G78,H78)</f>
        <v>1</v>
      </c>
      <c r="K78" s="115" t="n">
        <f aca="false">C78/16</f>
        <v>0.65625</v>
      </c>
    </row>
    <row r="79" customFormat="false" ht="12.75" hidden="false" customHeight="false" outlineLevel="0" collapsed="false">
      <c r="A79" s="112" t="n">
        <v>36526</v>
      </c>
      <c r="B79" s="113" t="n">
        <v>0</v>
      </c>
      <c r="C79" s="76" t="n">
        <v>10.5</v>
      </c>
      <c r="D79" s="76" t="s">
        <v>15</v>
      </c>
      <c r="E79" s="76" t="s">
        <v>144</v>
      </c>
      <c r="F79" s="114" t="n">
        <f aca="false">VLOOKUP(J79,$D$4:$E$19,2)</f>
        <v>16</v>
      </c>
      <c r="G79" s="114" t="n">
        <f aca="false">SUMIF(Position!$B$4:$B$21,WinsTrades!$D79,Position!$I$4:$I$21)+SUMIF(Position!$K$4:$K$20,WinsTrades!$D79,Position!$R$4:$R$20)</f>
        <v>1</v>
      </c>
      <c r="H79" s="114" t="n">
        <f aca="false">SUMIF(Position!$B$4:$B$21,WinsTrades!$D79,Position!$J$4:$J$21)+SUMIF(Position!$K$4:$K$20,WinsTrades!$D79,Position!$S$4:$S$20)</f>
        <v>0</v>
      </c>
      <c r="I79" s="92" t="n">
        <f aca="false">(F79-C79)*B79</f>
        <v>0</v>
      </c>
      <c r="J79" s="115" t="n">
        <f aca="false">G79/SUM(G79,H79)</f>
        <v>1</v>
      </c>
      <c r="K79" s="115" t="n">
        <f aca="false">C79/16</f>
        <v>0.65625</v>
      </c>
    </row>
    <row r="80" customFormat="false" ht="12.75" hidden="false" customHeight="false" outlineLevel="0" collapsed="false">
      <c r="A80" s="112" t="n">
        <v>36526</v>
      </c>
      <c r="B80" s="113" t="n">
        <v>0</v>
      </c>
      <c r="C80" s="76" t="n">
        <v>10.5</v>
      </c>
      <c r="D80" s="76" t="s">
        <v>15</v>
      </c>
      <c r="E80" s="76" t="s">
        <v>144</v>
      </c>
      <c r="F80" s="114" t="n">
        <f aca="false">VLOOKUP(J80,$D$4:$E$19,2)</f>
        <v>16</v>
      </c>
      <c r="G80" s="114" t="n">
        <f aca="false">SUMIF(Position!$B$4:$B$21,WinsTrades!$D80,Position!$I$4:$I$21)+SUMIF(Position!$K$4:$K$20,WinsTrades!$D80,Position!$R$4:$R$20)</f>
        <v>1</v>
      </c>
      <c r="H80" s="114" t="n">
        <f aca="false">SUMIF(Position!$B$4:$B$21,WinsTrades!$D80,Position!$J$4:$J$21)+SUMIF(Position!$K$4:$K$20,WinsTrades!$D80,Position!$S$4:$S$20)</f>
        <v>0</v>
      </c>
      <c r="I80" s="92" t="n">
        <f aca="false">(F80-C80)*B80</f>
        <v>0</v>
      </c>
      <c r="J80" s="115" t="n">
        <f aca="false">G80/SUM(G80,H80)</f>
        <v>1</v>
      </c>
      <c r="K80" s="115" t="n">
        <f aca="false">C80/16</f>
        <v>0.65625</v>
      </c>
    </row>
    <row r="81" customFormat="false" ht="12.75" hidden="false" customHeight="false" outlineLevel="0" collapsed="false">
      <c r="A81" s="112" t="n">
        <v>36526</v>
      </c>
      <c r="B81" s="113" t="n">
        <v>0</v>
      </c>
      <c r="C81" s="76" t="n">
        <v>10.5</v>
      </c>
      <c r="D81" s="76" t="s">
        <v>15</v>
      </c>
      <c r="E81" s="76" t="s">
        <v>144</v>
      </c>
      <c r="F81" s="114" t="n">
        <f aca="false">VLOOKUP(J81,$D$4:$E$19,2)</f>
        <v>16</v>
      </c>
      <c r="G81" s="114" t="n">
        <f aca="false">SUMIF(Position!$B$4:$B$21,WinsTrades!$D81,Position!$I$4:$I$21)+SUMIF(Position!$K$4:$K$20,WinsTrades!$D81,Position!$R$4:$R$20)</f>
        <v>1</v>
      </c>
      <c r="H81" s="114" t="n">
        <f aca="false">SUMIF(Position!$B$4:$B$21,WinsTrades!$D81,Position!$J$4:$J$21)+SUMIF(Position!$K$4:$K$20,WinsTrades!$D81,Position!$S$4:$S$20)</f>
        <v>0</v>
      </c>
      <c r="I81" s="92" t="n">
        <f aca="false">(F81-C81)*B81</f>
        <v>0</v>
      </c>
      <c r="J81" s="115" t="n">
        <f aca="false">G81/SUM(G81,H81)</f>
        <v>1</v>
      </c>
      <c r="K81" s="115" t="n">
        <f aca="false">C81/16</f>
        <v>0.65625</v>
      </c>
    </row>
    <row r="82" customFormat="false" ht="12.75" hidden="false" customHeight="false" outlineLevel="0" collapsed="false">
      <c r="A82" s="112" t="n">
        <v>36526</v>
      </c>
      <c r="B82" s="113" t="n">
        <v>0</v>
      </c>
      <c r="C82" s="76" t="n">
        <v>10.5</v>
      </c>
      <c r="D82" s="76" t="s">
        <v>15</v>
      </c>
      <c r="E82" s="76" t="s">
        <v>144</v>
      </c>
      <c r="F82" s="114" t="n">
        <f aca="false">VLOOKUP(J82,$D$4:$E$19,2)</f>
        <v>16</v>
      </c>
      <c r="G82" s="114" t="n">
        <f aca="false">SUMIF(Position!$B$4:$B$21,WinsTrades!$D82,Position!$I$4:$I$21)+SUMIF(Position!$K$4:$K$20,WinsTrades!$D82,Position!$R$4:$R$20)</f>
        <v>1</v>
      </c>
      <c r="H82" s="114" t="n">
        <f aca="false">SUMIF(Position!$B$4:$B$21,WinsTrades!$D82,Position!$J$4:$J$21)+SUMIF(Position!$K$4:$K$20,WinsTrades!$D82,Position!$S$4:$S$20)</f>
        <v>0</v>
      </c>
      <c r="I82" s="92" t="n">
        <f aca="false">(F82-C82)*B82</f>
        <v>0</v>
      </c>
      <c r="J82" s="115" t="n">
        <f aca="false">G82/SUM(G82,H82)</f>
        <v>1</v>
      </c>
      <c r="K82" s="115" t="n">
        <f aca="false">C82/16</f>
        <v>0.65625</v>
      </c>
    </row>
    <row r="83" customFormat="false" ht="12.75" hidden="false" customHeight="false" outlineLevel="0" collapsed="false">
      <c r="A83" s="112" t="n">
        <v>36526</v>
      </c>
      <c r="B83" s="113" t="n">
        <v>0</v>
      </c>
      <c r="C83" s="76" t="n">
        <v>10.5</v>
      </c>
      <c r="D83" s="76" t="s">
        <v>15</v>
      </c>
      <c r="E83" s="76" t="s">
        <v>144</v>
      </c>
      <c r="F83" s="114" t="n">
        <f aca="false">VLOOKUP(J83,$D$4:$E$19,2)</f>
        <v>16</v>
      </c>
      <c r="G83" s="114" t="n">
        <f aca="false">SUMIF(Position!$B$4:$B$21,WinsTrades!$D83,Position!$I$4:$I$21)+SUMIF(Position!$K$4:$K$20,WinsTrades!$D83,Position!$R$4:$R$20)</f>
        <v>1</v>
      </c>
      <c r="H83" s="114" t="n">
        <f aca="false">SUMIF(Position!$B$4:$B$21,WinsTrades!$D83,Position!$J$4:$J$21)+SUMIF(Position!$K$4:$K$20,WinsTrades!$D83,Position!$S$4:$S$20)</f>
        <v>0</v>
      </c>
      <c r="I83" s="92" t="n">
        <f aca="false">(F83-C83)*B83</f>
        <v>0</v>
      </c>
      <c r="J83" s="115" t="n">
        <f aca="false">G83/SUM(G83,H83)</f>
        <v>1</v>
      </c>
      <c r="K83" s="115" t="n">
        <f aca="false">C83/16</f>
        <v>0.65625</v>
      </c>
    </row>
    <row r="84" customFormat="false" ht="12.75" hidden="false" customHeight="false" outlineLevel="0" collapsed="false">
      <c r="A84" s="112" t="n">
        <v>36526</v>
      </c>
      <c r="B84" s="113" t="n">
        <v>0</v>
      </c>
      <c r="C84" s="76" t="n">
        <v>10.5</v>
      </c>
      <c r="D84" s="76" t="s">
        <v>15</v>
      </c>
      <c r="E84" s="76" t="s">
        <v>144</v>
      </c>
      <c r="F84" s="114" t="n">
        <f aca="false">VLOOKUP(J84,$D$4:$E$19,2)</f>
        <v>16</v>
      </c>
      <c r="G84" s="114" t="n">
        <f aca="false">SUMIF(Position!$B$4:$B$21,WinsTrades!$D84,Position!$I$4:$I$21)+SUMIF(Position!$K$4:$K$20,WinsTrades!$D84,Position!$R$4:$R$20)</f>
        <v>1</v>
      </c>
      <c r="H84" s="114" t="n">
        <f aca="false">SUMIF(Position!$B$4:$B$21,WinsTrades!$D84,Position!$J$4:$J$21)+SUMIF(Position!$K$4:$K$20,WinsTrades!$D84,Position!$S$4:$S$20)</f>
        <v>0</v>
      </c>
      <c r="I84" s="92" t="n">
        <f aca="false">(F84-C84)*B84</f>
        <v>0</v>
      </c>
      <c r="J84" s="115" t="n">
        <f aca="false">G84/SUM(G84,H84)</f>
        <v>1</v>
      </c>
      <c r="K84" s="115" t="n">
        <f aca="false">C84/16</f>
        <v>0.65625</v>
      </c>
    </row>
    <row r="85" customFormat="false" ht="12.75" hidden="false" customHeight="false" outlineLevel="0" collapsed="false">
      <c r="A85" s="112" t="n">
        <v>36526</v>
      </c>
      <c r="B85" s="113" t="n">
        <v>0</v>
      </c>
      <c r="C85" s="76" t="n">
        <v>10.5</v>
      </c>
      <c r="D85" s="76" t="s">
        <v>15</v>
      </c>
      <c r="E85" s="76" t="s">
        <v>144</v>
      </c>
      <c r="F85" s="114" t="n">
        <f aca="false">VLOOKUP(J85,$D$4:$E$19,2)</f>
        <v>16</v>
      </c>
      <c r="G85" s="114" t="n">
        <f aca="false">SUMIF(Position!$B$4:$B$21,WinsTrades!$D85,Position!$I$4:$I$21)+SUMIF(Position!$K$4:$K$20,WinsTrades!$D85,Position!$R$4:$R$20)</f>
        <v>1</v>
      </c>
      <c r="H85" s="114" t="n">
        <f aca="false">SUMIF(Position!$B$4:$B$21,WinsTrades!$D85,Position!$J$4:$J$21)+SUMIF(Position!$K$4:$K$20,WinsTrades!$D85,Position!$S$4:$S$20)</f>
        <v>0</v>
      </c>
      <c r="I85" s="92" t="n">
        <f aca="false">(F85-C85)*B85</f>
        <v>0</v>
      </c>
      <c r="J85" s="115" t="n">
        <f aca="false">G85/SUM(G85,H85)</f>
        <v>1</v>
      </c>
      <c r="K85" s="115" t="n">
        <f aca="false">C85/16</f>
        <v>0.65625</v>
      </c>
    </row>
    <row r="86" customFormat="false" ht="12.75" hidden="false" customHeight="false" outlineLevel="0" collapsed="false">
      <c r="A86" s="112" t="n">
        <v>36526</v>
      </c>
      <c r="B86" s="113" t="n">
        <v>0</v>
      </c>
      <c r="C86" s="76" t="n">
        <v>10.5</v>
      </c>
      <c r="D86" s="76" t="s">
        <v>15</v>
      </c>
      <c r="E86" s="76" t="s">
        <v>144</v>
      </c>
      <c r="F86" s="114" t="n">
        <f aca="false">VLOOKUP(J86,$D$4:$E$19,2)</f>
        <v>16</v>
      </c>
      <c r="G86" s="114" t="n">
        <f aca="false">SUMIF(Position!$B$4:$B$21,WinsTrades!$D86,Position!$I$4:$I$21)+SUMIF(Position!$K$4:$K$20,WinsTrades!$D86,Position!$R$4:$R$20)</f>
        <v>1</v>
      </c>
      <c r="H86" s="114" t="n">
        <f aca="false">SUMIF(Position!$B$4:$B$21,WinsTrades!$D86,Position!$J$4:$J$21)+SUMIF(Position!$K$4:$K$20,WinsTrades!$D86,Position!$S$4:$S$20)</f>
        <v>0</v>
      </c>
      <c r="I86" s="92" t="n">
        <f aca="false">(F86-C86)*B86</f>
        <v>0</v>
      </c>
      <c r="J86" s="115" t="n">
        <f aca="false">G86/SUM(G86,H86)</f>
        <v>1</v>
      </c>
      <c r="K86" s="115" t="n">
        <f aca="false">C86/16</f>
        <v>0.65625</v>
      </c>
    </row>
    <row r="87" customFormat="false" ht="12.75" hidden="false" customHeight="false" outlineLevel="0" collapsed="false">
      <c r="A87" s="112" t="n">
        <v>36526</v>
      </c>
      <c r="B87" s="113" t="n">
        <v>0</v>
      </c>
      <c r="C87" s="76" t="n">
        <v>10.5</v>
      </c>
      <c r="D87" s="76" t="s">
        <v>15</v>
      </c>
      <c r="E87" s="76" t="s">
        <v>144</v>
      </c>
      <c r="F87" s="114" t="n">
        <f aca="false">VLOOKUP(J87,$D$4:$E$19,2)</f>
        <v>16</v>
      </c>
      <c r="G87" s="114" t="n">
        <f aca="false">SUMIF(Position!$B$4:$B$21,WinsTrades!$D87,Position!$I$4:$I$21)+SUMIF(Position!$K$4:$K$20,WinsTrades!$D87,Position!$R$4:$R$20)</f>
        <v>1</v>
      </c>
      <c r="H87" s="114" t="n">
        <f aca="false">SUMIF(Position!$B$4:$B$21,WinsTrades!$D87,Position!$J$4:$J$21)+SUMIF(Position!$K$4:$K$20,WinsTrades!$D87,Position!$S$4:$S$20)</f>
        <v>0</v>
      </c>
      <c r="I87" s="92" t="n">
        <f aca="false">(F87-C87)*B87</f>
        <v>0</v>
      </c>
      <c r="J87" s="115" t="n">
        <f aca="false">G87/SUM(G87,H87)</f>
        <v>1</v>
      </c>
      <c r="K87" s="115" t="n">
        <f aca="false">C87/16</f>
        <v>0.65625</v>
      </c>
    </row>
    <row r="88" customFormat="false" ht="12.75" hidden="false" customHeight="false" outlineLevel="0" collapsed="false">
      <c r="A88" s="112" t="n">
        <v>36526</v>
      </c>
      <c r="B88" s="113" t="n">
        <v>0</v>
      </c>
      <c r="C88" s="76" t="n">
        <v>10.5</v>
      </c>
      <c r="D88" s="76" t="s">
        <v>15</v>
      </c>
      <c r="E88" s="76" t="s">
        <v>144</v>
      </c>
      <c r="F88" s="114" t="n">
        <f aca="false">VLOOKUP(J88,$D$4:$E$19,2)</f>
        <v>16</v>
      </c>
      <c r="G88" s="114" t="n">
        <f aca="false">SUMIF(Position!$B$4:$B$21,WinsTrades!$D88,Position!$I$4:$I$21)+SUMIF(Position!$K$4:$K$20,WinsTrades!$D88,Position!$R$4:$R$20)</f>
        <v>1</v>
      </c>
      <c r="H88" s="114" t="n">
        <f aca="false">SUMIF(Position!$B$4:$B$21,WinsTrades!$D88,Position!$J$4:$J$21)+SUMIF(Position!$K$4:$K$20,WinsTrades!$D88,Position!$S$4:$S$20)</f>
        <v>0</v>
      </c>
      <c r="I88" s="92" t="n">
        <f aca="false">(F88-C88)*B88</f>
        <v>0</v>
      </c>
      <c r="J88" s="115" t="n">
        <f aca="false">G88/SUM(G88,H88)</f>
        <v>1</v>
      </c>
      <c r="K88" s="115" t="n">
        <f aca="false">C88/16</f>
        <v>0.65625</v>
      </c>
    </row>
    <row r="89" customFormat="false" ht="12.75" hidden="false" customHeight="false" outlineLevel="0" collapsed="false">
      <c r="A89" s="112" t="n">
        <v>36526</v>
      </c>
      <c r="B89" s="113" t="n">
        <v>0</v>
      </c>
      <c r="C89" s="76" t="n">
        <v>10.5</v>
      </c>
      <c r="D89" s="76" t="s">
        <v>15</v>
      </c>
      <c r="E89" s="76" t="s">
        <v>144</v>
      </c>
      <c r="F89" s="114" t="n">
        <f aca="false">VLOOKUP(J89,$D$4:$E$19,2)</f>
        <v>16</v>
      </c>
      <c r="G89" s="114" t="n">
        <f aca="false">SUMIF(Position!$B$4:$B$21,WinsTrades!$D89,Position!$I$4:$I$21)+SUMIF(Position!$K$4:$K$20,WinsTrades!$D89,Position!$R$4:$R$20)</f>
        <v>1</v>
      </c>
      <c r="H89" s="114" t="n">
        <f aca="false">SUMIF(Position!$B$4:$B$21,WinsTrades!$D89,Position!$J$4:$J$21)+SUMIF(Position!$K$4:$K$20,WinsTrades!$D89,Position!$S$4:$S$20)</f>
        <v>0</v>
      </c>
      <c r="I89" s="92" t="n">
        <f aca="false">(F89-C89)*B89</f>
        <v>0</v>
      </c>
      <c r="J89" s="115" t="n">
        <f aca="false">G89/SUM(G89,H89)</f>
        <v>1</v>
      </c>
      <c r="K89" s="115" t="n">
        <f aca="false">C89/16</f>
        <v>0.65625</v>
      </c>
    </row>
    <row r="90" customFormat="false" ht="12.75" hidden="false" customHeight="false" outlineLevel="0" collapsed="false">
      <c r="A90" s="112" t="n">
        <v>36526</v>
      </c>
      <c r="B90" s="113" t="n">
        <v>0</v>
      </c>
      <c r="C90" s="76" t="n">
        <v>10.5</v>
      </c>
      <c r="D90" s="76" t="s">
        <v>15</v>
      </c>
      <c r="E90" s="76" t="s">
        <v>144</v>
      </c>
      <c r="F90" s="114" t="n">
        <f aca="false">VLOOKUP(J90,$D$4:$E$19,2)</f>
        <v>16</v>
      </c>
      <c r="G90" s="114" t="n">
        <f aca="false">SUMIF(Position!$B$4:$B$21,WinsTrades!$D90,Position!$I$4:$I$21)+SUMIF(Position!$K$4:$K$20,WinsTrades!$D90,Position!$R$4:$R$20)</f>
        <v>1</v>
      </c>
      <c r="H90" s="114" t="n">
        <f aca="false">SUMIF(Position!$B$4:$B$21,WinsTrades!$D90,Position!$J$4:$J$21)+SUMIF(Position!$K$4:$K$20,WinsTrades!$D90,Position!$S$4:$S$20)</f>
        <v>0</v>
      </c>
      <c r="I90" s="92" t="n">
        <f aca="false">(F90-C90)*B90</f>
        <v>0</v>
      </c>
      <c r="J90" s="115" t="n">
        <f aca="false">G90/SUM(G90,H90)</f>
        <v>1</v>
      </c>
      <c r="K90" s="115" t="n">
        <f aca="false">C90/16</f>
        <v>0.65625</v>
      </c>
    </row>
    <row r="91" customFormat="false" ht="12.75" hidden="false" customHeight="false" outlineLevel="0" collapsed="false">
      <c r="A91" s="112" t="n">
        <v>36526</v>
      </c>
      <c r="B91" s="113" t="n">
        <v>0</v>
      </c>
      <c r="C91" s="76" t="n">
        <v>10.5</v>
      </c>
      <c r="D91" s="76" t="s">
        <v>15</v>
      </c>
      <c r="E91" s="76" t="s">
        <v>144</v>
      </c>
      <c r="F91" s="114" t="n">
        <f aca="false">VLOOKUP(J91,$D$4:$E$19,2)</f>
        <v>16</v>
      </c>
      <c r="G91" s="114" t="n">
        <f aca="false">SUMIF(Position!$B$4:$B$21,WinsTrades!$D91,Position!$I$4:$I$21)+SUMIF(Position!$K$4:$K$20,WinsTrades!$D91,Position!$R$4:$R$20)</f>
        <v>1</v>
      </c>
      <c r="H91" s="114" t="n">
        <f aca="false">SUMIF(Position!$B$4:$B$21,WinsTrades!$D91,Position!$J$4:$J$21)+SUMIF(Position!$K$4:$K$20,WinsTrades!$D91,Position!$S$4:$S$20)</f>
        <v>0</v>
      </c>
      <c r="I91" s="92" t="n">
        <f aca="false">(F91-C91)*B91</f>
        <v>0</v>
      </c>
      <c r="J91" s="115" t="n">
        <f aca="false">G91/SUM(G91,H91)</f>
        <v>1</v>
      </c>
      <c r="K91" s="115" t="n">
        <f aca="false">C91/16</f>
        <v>0.65625</v>
      </c>
    </row>
    <row r="92" customFormat="false" ht="12.75" hidden="false" customHeight="false" outlineLevel="0" collapsed="false">
      <c r="A92" s="112" t="n">
        <v>36526</v>
      </c>
      <c r="B92" s="113" t="n">
        <v>0</v>
      </c>
      <c r="C92" s="76" t="n">
        <v>10.5</v>
      </c>
      <c r="D92" s="76" t="s">
        <v>15</v>
      </c>
      <c r="E92" s="76" t="s">
        <v>144</v>
      </c>
      <c r="F92" s="114" t="n">
        <f aca="false">VLOOKUP(J92,$D$4:$E$19,2)</f>
        <v>16</v>
      </c>
      <c r="G92" s="114" t="n">
        <f aca="false">SUMIF(Position!$B$4:$B$21,WinsTrades!$D92,Position!$I$4:$I$21)+SUMIF(Position!$K$4:$K$20,WinsTrades!$D92,Position!$R$4:$R$20)</f>
        <v>1</v>
      </c>
      <c r="H92" s="114" t="n">
        <f aca="false">SUMIF(Position!$B$4:$B$21,WinsTrades!$D92,Position!$J$4:$J$21)+SUMIF(Position!$K$4:$K$20,WinsTrades!$D92,Position!$S$4:$S$20)</f>
        <v>0</v>
      </c>
      <c r="I92" s="92" t="n">
        <f aca="false">(F92-C92)*B92</f>
        <v>0</v>
      </c>
      <c r="J92" s="115" t="n">
        <f aca="false">G92/SUM(G92,H92)</f>
        <v>1</v>
      </c>
      <c r="K92" s="115" t="n">
        <f aca="false">C92/16</f>
        <v>0.65625</v>
      </c>
    </row>
    <row r="93" customFormat="false" ht="12.75" hidden="false" customHeight="false" outlineLevel="0" collapsed="false">
      <c r="A93" s="112" t="n">
        <v>36526</v>
      </c>
      <c r="B93" s="113" t="n">
        <v>0</v>
      </c>
      <c r="C93" s="76" t="n">
        <v>10.5</v>
      </c>
      <c r="D93" s="76" t="s">
        <v>15</v>
      </c>
      <c r="E93" s="76" t="s">
        <v>144</v>
      </c>
      <c r="F93" s="114" t="n">
        <f aca="false">VLOOKUP(J93,$D$4:$E$19,2)</f>
        <v>16</v>
      </c>
      <c r="G93" s="114" t="n">
        <f aca="false">SUMIF(Position!$B$4:$B$21,WinsTrades!$D93,Position!$I$4:$I$21)+SUMIF(Position!$K$4:$K$20,WinsTrades!$D93,Position!$R$4:$R$20)</f>
        <v>1</v>
      </c>
      <c r="H93" s="114" t="n">
        <f aca="false">SUMIF(Position!$B$4:$B$21,WinsTrades!$D93,Position!$J$4:$J$21)+SUMIF(Position!$K$4:$K$20,WinsTrades!$D93,Position!$S$4:$S$20)</f>
        <v>0</v>
      </c>
      <c r="I93" s="92" t="n">
        <f aca="false">(F93-C93)*B93</f>
        <v>0</v>
      </c>
      <c r="J93" s="115" t="n">
        <f aca="false">G93/SUM(G93,H93)</f>
        <v>1</v>
      </c>
      <c r="K93" s="115" t="n">
        <f aca="false">C93/16</f>
        <v>0.65625</v>
      </c>
    </row>
    <row r="94" customFormat="false" ht="12.75" hidden="false" customHeight="false" outlineLevel="0" collapsed="false">
      <c r="A94" s="112" t="n">
        <v>36526</v>
      </c>
      <c r="B94" s="113" t="n">
        <v>0</v>
      </c>
      <c r="C94" s="76" t="n">
        <v>10.5</v>
      </c>
      <c r="D94" s="76" t="s">
        <v>15</v>
      </c>
      <c r="E94" s="76" t="s">
        <v>144</v>
      </c>
      <c r="F94" s="114" t="n">
        <f aca="false">VLOOKUP(J94,$D$4:$E$19,2)</f>
        <v>16</v>
      </c>
      <c r="G94" s="114" t="n">
        <f aca="false">SUMIF(Position!$B$4:$B$21,WinsTrades!$D94,Position!$I$4:$I$21)+SUMIF(Position!$K$4:$K$20,WinsTrades!$D94,Position!$R$4:$R$20)</f>
        <v>1</v>
      </c>
      <c r="H94" s="114" t="n">
        <f aca="false">SUMIF(Position!$B$4:$B$21,WinsTrades!$D94,Position!$J$4:$J$21)+SUMIF(Position!$K$4:$K$20,WinsTrades!$D94,Position!$S$4:$S$20)</f>
        <v>0</v>
      </c>
      <c r="I94" s="92" t="n">
        <f aca="false">(F94-C94)*B94</f>
        <v>0</v>
      </c>
      <c r="J94" s="115" t="n">
        <f aca="false">G94/SUM(G94,H94)</f>
        <v>1</v>
      </c>
      <c r="K94" s="115" t="n">
        <f aca="false">C94/16</f>
        <v>0.65625</v>
      </c>
    </row>
    <row r="95" customFormat="false" ht="12.75" hidden="false" customHeight="false" outlineLevel="0" collapsed="false">
      <c r="A95" s="112" t="n">
        <v>36526</v>
      </c>
      <c r="B95" s="113" t="n">
        <v>0</v>
      </c>
      <c r="C95" s="76" t="n">
        <v>10.5</v>
      </c>
      <c r="D95" s="76" t="s">
        <v>15</v>
      </c>
      <c r="E95" s="76" t="s">
        <v>144</v>
      </c>
      <c r="F95" s="114" t="n">
        <f aca="false">VLOOKUP(J95,$D$4:$E$19,2)</f>
        <v>16</v>
      </c>
      <c r="G95" s="114" t="n">
        <f aca="false">SUMIF(Position!$B$4:$B$21,WinsTrades!$D95,Position!$I$4:$I$21)+SUMIF(Position!$K$4:$K$20,WinsTrades!$D95,Position!$R$4:$R$20)</f>
        <v>1</v>
      </c>
      <c r="H95" s="114" t="n">
        <f aca="false">SUMIF(Position!$B$4:$B$21,WinsTrades!$D95,Position!$J$4:$J$21)+SUMIF(Position!$K$4:$K$20,WinsTrades!$D95,Position!$S$4:$S$20)</f>
        <v>0</v>
      </c>
      <c r="I95" s="92" t="n">
        <f aca="false">(F95-C95)*B95</f>
        <v>0</v>
      </c>
      <c r="J95" s="115" t="n">
        <f aca="false">G95/SUM(G95,H95)</f>
        <v>1</v>
      </c>
      <c r="K95" s="115" t="n">
        <f aca="false">C95/16</f>
        <v>0.65625</v>
      </c>
    </row>
    <row r="96" customFormat="false" ht="12.75" hidden="false" customHeight="false" outlineLevel="0" collapsed="false">
      <c r="A96" s="112" t="n">
        <v>36526</v>
      </c>
      <c r="B96" s="113" t="n">
        <v>0</v>
      </c>
      <c r="C96" s="76" t="n">
        <v>10.5</v>
      </c>
      <c r="D96" s="76" t="s">
        <v>15</v>
      </c>
      <c r="E96" s="76" t="s">
        <v>144</v>
      </c>
      <c r="F96" s="114" t="n">
        <f aca="false">VLOOKUP(J96,$D$4:$E$19,2)</f>
        <v>16</v>
      </c>
      <c r="G96" s="114" t="n">
        <f aca="false">SUMIF(Position!$B$4:$B$21,WinsTrades!$D96,Position!$I$4:$I$21)+SUMIF(Position!$K$4:$K$20,WinsTrades!$D96,Position!$R$4:$R$20)</f>
        <v>1</v>
      </c>
      <c r="H96" s="114" t="n">
        <f aca="false">SUMIF(Position!$B$4:$B$21,WinsTrades!$D96,Position!$J$4:$J$21)+SUMIF(Position!$K$4:$K$20,WinsTrades!$D96,Position!$S$4:$S$20)</f>
        <v>0</v>
      </c>
      <c r="I96" s="92" t="n">
        <f aca="false">(F96-C96)*B96</f>
        <v>0</v>
      </c>
      <c r="J96" s="115" t="n">
        <f aca="false">G96/SUM(G96,H96)</f>
        <v>1</v>
      </c>
      <c r="K96" s="115" t="n">
        <f aca="false">C96/16</f>
        <v>0.65625</v>
      </c>
    </row>
    <row r="97" customFormat="false" ht="12.75" hidden="false" customHeight="false" outlineLevel="0" collapsed="false">
      <c r="A97" s="112" t="n">
        <v>36526</v>
      </c>
      <c r="B97" s="113" t="n">
        <v>0</v>
      </c>
      <c r="C97" s="76" t="n">
        <v>10.5</v>
      </c>
      <c r="D97" s="76" t="s">
        <v>15</v>
      </c>
      <c r="E97" s="76" t="s">
        <v>144</v>
      </c>
      <c r="F97" s="114" t="n">
        <f aca="false">VLOOKUP(J97,$D$4:$E$19,2)</f>
        <v>16</v>
      </c>
      <c r="G97" s="114" t="n">
        <f aca="false">SUMIF(Position!$B$4:$B$21,WinsTrades!$D97,Position!$I$4:$I$21)+SUMIF(Position!$K$4:$K$20,WinsTrades!$D97,Position!$R$4:$R$20)</f>
        <v>1</v>
      </c>
      <c r="H97" s="114" t="n">
        <f aca="false">SUMIF(Position!$B$4:$B$21,WinsTrades!$D97,Position!$J$4:$J$21)+SUMIF(Position!$K$4:$K$20,WinsTrades!$D97,Position!$S$4:$S$20)</f>
        <v>0</v>
      </c>
      <c r="I97" s="92" t="n">
        <f aca="false">(F97-C97)*B97</f>
        <v>0</v>
      </c>
      <c r="J97" s="115" t="n">
        <f aca="false">G97/SUM(G97,H97)</f>
        <v>1</v>
      </c>
      <c r="K97" s="115" t="n">
        <f aca="false">C97/16</f>
        <v>0.65625</v>
      </c>
    </row>
    <row r="98" customFormat="false" ht="12.75" hidden="false" customHeight="false" outlineLevel="0" collapsed="false">
      <c r="A98" s="112" t="n">
        <v>36526</v>
      </c>
      <c r="B98" s="113" t="n">
        <v>0</v>
      </c>
      <c r="C98" s="76" t="n">
        <v>10.5</v>
      </c>
      <c r="D98" s="76" t="s">
        <v>15</v>
      </c>
      <c r="E98" s="76" t="s">
        <v>144</v>
      </c>
      <c r="F98" s="114" t="n">
        <f aca="false">VLOOKUP(J98,$D$4:$E$19,2)</f>
        <v>16</v>
      </c>
      <c r="G98" s="114" t="n">
        <f aca="false">SUMIF(Position!$B$4:$B$21,WinsTrades!$D98,Position!$I$4:$I$21)+SUMIF(Position!$K$4:$K$20,WinsTrades!$D98,Position!$R$4:$R$20)</f>
        <v>1</v>
      </c>
      <c r="H98" s="114" t="n">
        <f aca="false">SUMIF(Position!$B$4:$B$21,WinsTrades!$D98,Position!$J$4:$J$21)+SUMIF(Position!$K$4:$K$20,WinsTrades!$D98,Position!$S$4:$S$20)</f>
        <v>0</v>
      </c>
      <c r="I98" s="92" t="n">
        <f aca="false">(F98-C98)*B98</f>
        <v>0</v>
      </c>
      <c r="J98" s="115" t="n">
        <f aca="false">G98/SUM(G98,H98)</f>
        <v>1</v>
      </c>
      <c r="K98" s="115" t="n">
        <f aca="false">C98/16</f>
        <v>0.65625</v>
      </c>
    </row>
    <row r="99" customFormat="false" ht="12.75" hidden="false" customHeight="false" outlineLevel="0" collapsed="false">
      <c r="A99" s="112" t="n">
        <v>36526</v>
      </c>
      <c r="B99" s="113" t="n">
        <v>0</v>
      </c>
      <c r="C99" s="76" t="n">
        <v>10.5</v>
      </c>
      <c r="D99" s="76" t="s">
        <v>15</v>
      </c>
      <c r="E99" s="76" t="s">
        <v>144</v>
      </c>
      <c r="F99" s="114" t="n">
        <f aca="false">VLOOKUP(J99,$D$4:$E$19,2)</f>
        <v>16</v>
      </c>
      <c r="G99" s="114" t="n">
        <f aca="false">SUMIF(Position!$B$4:$B$21,WinsTrades!$D99,Position!$I$4:$I$21)+SUMIF(Position!$K$4:$K$20,WinsTrades!$D99,Position!$R$4:$R$20)</f>
        <v>1</v>
      </c>
      <c r="H99" s="114" t="n">
        <f aca="false">SUMIF(Position!$B$4:$B$21,WinsTrades!$D99,Position!$J$4:$J$21)+SUMIF(Position!$K$4:$K$20,WinsTrades!$D99,Position!$S$4:$S$20)</f>
        <v>0</v>
      </c>
      <c r="I99" s="92" t="n">
        <f aca="false">(F99-C99)*B99</f>
        <v>0</v>
      </c>
      <c r="J99" s="115" t="n">
        <f aca="false">G99/SUM(G99,H99)</f>
        <v>1</v>
      </c>
      <c r="K99" s="115" t="n">
        <f aca="false">C99/16</f>
        <v>0.65625</v>
      </c>
    </row>
    <row r="100" customFormat="false" ht="12.75" hidden="false" customHeight="false" outlineLevel="0" collapsed="false">
      <c r="A100" s="112" t="n">
        <v>36526</v>
      </c>
      <c r="B100" s="113" t="n">
        <v>0</v>
      </c>
      <c r="C100" s="76" t="n">
        <v>10.5</v>
      </c>
      <c r="D100" s="76" t="s">
        <v>15</v>
      </c>
      <c r="E100" s="76" t="s">
        <v>144</v>
      </c>
      <c r="F100" s="114" t="n">
        <f aca="false">VLOOKUP(J100,$D$4:$E$19,2)</f>
        <v>16</v>
      </c>
      <c r="G100" s="114" t="n">
        <f aca="false">SUMIF(Position!$B$4:$B$21,WinsTrades!$D100,Position!$I$4:$I$21)+SUMIF(Position!$K$4:$K$20,WinsTrades!$D100,Position!$R$4:$R$20)</f>
        <v>1</v>
      </c>
      <c r="H100" s="114" t="n">
        <f aca="false">SUMIF(Position!$B$4:$B$21,WinsTrades!$D100,Position!$J$4:$J$21)+SUMIF(Position!$K$4:$K$20,WinsTrades!$D100,Position!$S$4:$S$20)</f>
        <v>0</v>
      </c>
      <c r="I100" s="92" t="n">
        <f aca="false">(F100-C100)*B100</f>
        <v>0</v>
      </c>
      <c r="J100" s="115" t="n">
        <f aca="false">G100/SUM(G100,H100)</f>
        <v>1</v>
      </c>
      <c r="K100" s="115" t="n">
        <f aca="false">C100/16</f>
        <v>0.65625</v>
      </c>
    </row>
    <row r="101" customFormat="false" ht="12.75" hidden="false" customHeight="false" outlineLevel="0" collapsed="false">
      <c r="A101" s="112" t="n">
        <v>36526</v>
      </c>
      <c r="B101" s="113" t="n">
        <v>0</v>
      </c>
      <c r="C101" s="76" t="n">
        <v>10.5</v>
      </c>
      <c r="D101" s="76" t="s">
        <v>15</v>
      </c>
      <c r="E101" s="76" t="s">
        <v>144</v>
      </c>
      <c r="F101" s="114" t="n">
        <f aca="false">VLOOKUP(J101,$D$4:$E$19,2)</f>
        <v>16</v>
      </c>
      <c r="G101" s="114" t="n">
        <f aca="false">SUMIF(Position!$B$4:$B$21,WinsTrades!$D101,Position!$I$4:$I$21)+SUMIF(Position!$K$4:$K$20,WinsTrades!$D101,Position!$R$4:$R$20)</f>
        <v>1</v>
      </c>
      <c r="H101" s="114" t="n">
        <f aca="false">SUMIF(Position!$B$4:$B$21,WinsTrades!$D101,Position!$J$4:$J$21)+SUMIF(Position!$K$4:$K$20,WinsTrades!$D101,Position!$S$4:$S$20)</f>
        <v>0</v>
      </c>
      <c r="I101" s="92" t="n">
        <f aca="false">(F101-C101)*B101</f>
        <v>0</v>
      </c>
      <c r="J101" s="115" t="n">
        <f aca="false">G101/SUM(G101,H101)</f>
        <v>1</v>
      </c>
      <c r="K101" s="115" t="n">
        <f aca="false">C101/16</f>
        <v>0.65625</v>
      </c>
    </row>
    <row r="102" customFormat="false" ht="12.75" hidden="false" customHeight="false" outlineLevel="0" collapsed="false">
      <c r="A102" s="112" t="n">
        <v>36526</v>
      </c>
      <c r="B102" s="113" t="n">
        <v>0</v>
      </c>
      <c r="C102" s="76" t="n">
        <v>10.5</v>
      </c>
      <c r="D102" s="76" t="s">
        <v>15</v>
      </c>
      <c r="E102" s="76" t="s">
        <v>144</v>
      </c>
      <c r="F102" s="114" t="n">
        <f aca="false">VLOOKUP(J102,$D$4:$E$19,2)</f>
        <v>16</v>
      </c>
      <c r="G102" s="114" t="n">
        <f aca="false">SUMIF(Position!$B$4:$B$21,WinsTrades!$D102,Position!$I$4:$I$21)+SUMIF(Position!$K$4:$K$20,WinsTrades!$D102,Position!$R$4:$R$20)</f>
        <v>1</v>
      </c>
      <c r="H102" s="114" t="n">
        <f aca="false">SUMIF(Position!$B$4:$B$21,WinsTrades!$D102,Position!$J$4:$J$21)+SUMIF(Position!$K$4:$K$20,WinsTrades!$D102,Position!$S$4:$S$20)</f>
        <v>0</v>
      </c>
      <c r="I102" s="92" t="n">
        <f aca="false">(F102-C102)*B102</f>
        <v>0</v>
      </c>
      <c r="J102" s="115" t="n">
        <f aca="false">G102/SUM(G102,H102)</f>
        <v>1</v>
      </c>
      <c r="K102" s="115" t="n">
        <f aca="false">C102/16</f>
        <v>0.65625</v>
      </c>
    </row>
    <row r="103" customFormat="false" ht="12.75" hidden="false" customHeight="false" outlineLevel="0" collapsed="false">
      <c r="A103" s="112" t="n">
        <v>36526</v>
      </c>
      <c r="B103" s="113" t="n">
        <v>0</v>
      </c>
      <c r="C103" s="76" t="n">
        <v>10.5</v>
      </c>
      <c r="D103" s="76" t="s">
        <v>15</v>
      </c>
      <c r="E103" s="76" t="s">
        <v>144</v>
      </c>
      <c r="F103" s="114" t="n">
        <f aca="false">VLOOKUP(J103,$D$4:$E$19,2)</f>
        <v>16</v>
      </c>
      <c r="G103" s="114" t="n">
        <f aca="false">SUMIF(Position!$B$4:$B$21,WinsTrades!$D103,Position!$I$4:$I$21)+SUMIF(Position!$K$4:$K$20,WinsTrades!$D103,Position!$R$4:$R$20)</f>
        <v>1</v>
      </c>
      <c r="H103" s="114" t="n">
        <f aca="false">SUMIF(Position!$B$4:$B$21,WinsTrades!$D103,Position!$J$4:$J$21)+SUMIF(Position!$K$4:$K$20,WinsTrades!$D103,Position!$S$4:$S$20)</f>
        <v>0</v>
      </c>
      <c r="I103" s="92" t="n">
        <f aca="false">(F103-C103)*B103</f>
        <v>0</v>
      </c>
      <c r="J103" s="115" t="n">
        <f aca="false">G103/SUM(G103,H103)</f>
        <v>1</v>
      </c>
      <c r="K103" s="115" t="n">
        <f aca="false">C103/16</f>
        <v>0.65625</v>
      </c>
    </row>
    <row r="104" customFormat="false" ht="12.75" hidden="false" customHeight="false" outlineLevel="0" collapsed="false">
      <c r="A104" s="112" t="n">
        <v>36526</v>
      </c>
      <c r="B104" s="113" t="n">
        <v>0</v>
      </c>
      <c r="C104" s="76" t="n">
        <v>10.5</v>
      </c>
      <c r="D104" s="76" t="s">
        <v>15</v>
      </c>
      <c r="E104" s="76" t="s">
        <v>144</v>
      </c>
      <c r="F104" s="114" t="n">
        <f aca="false">VLOOKUP(J104,$D$4:$E$19,2)</f>
        <v>16</v>
      </c>
      <c r="G104" s="114" t="n">
        <f aca="false">SUMIF(Position!$B$4:$B$21,WinsTrades!$D104,Position!$I$4:$I$21)+SUMIF(Position!$K$4:$K$20,WinsTrades!$D104,Position!$R$4:$R$20)</f>
        <v>1</v>
      </c>
      <c r="H104" s="114" t="n">
        <f aca="false">SUMIF(Position!$B$4:$B$21,WinsTrades!$D104,Position!$J$4:$J$21)+SUMIF(Position!$K$4:$K$20,WinsTrades!$D104,Position!$S$4:$S$20)</f>
        <v>0</v>
      </c>
      <c r="I104" s="92" t="n">
        <f aca="false">(F104-C104)*B104</f>
        <v>0</v>
      </c>
      <c r="J104" s="115" t="n">
        <f aca="false">G104/SUM(G104,H104)</f>
        <v>1</v>
      </c>
      <c r="K104" s="115" t="n">
        <f aca="false">C104/16</f>
        <v>0.65625</v>
      </c>
    </row>
    <row r="105" customFormat="false" ht="12.75" hidden="false" customHeight="false" outlineLevel="0" collapsed="false">
      <c r="A105" s="112" t="n">
        <v>36526</v>
      </c>
      <c r="B105" s="113" t="n">
        <v>0</v>
      </c>
      <c r="C105" s="76" t="n">
        <v>10.5</v>
      </c>
      <c r="D105" s="76" t="s">
        <v>15</v>
      </c>
      <c r="E105" s="76" t="s">
        <v>144</v>
      </c>
      <c r="F105" s="114" t="n">
        <f aca="false">VLOOKUP(J105,$D$4:$E$19,2)</f>
        <v>16</v>
      </c>
      <c r="G105" s="114" t="n">
        <f aca="false">SUMIF(Position!$B$4:$B$21,WinsTrades!$D105,Position!$I$4:$I$21)+SUMIF(Position!$K$4:$K$20,WinsTrades!$D105,Position!$R$4:$R$20)</f>
        <v>1</v>
      </c>
      <c r="H105" s="114" t="n">
        <f aca="false">SUMIF(Position!$B$4:$B$21,WinsTrades!$D105,Position!$J$4:$J$21)+SUMIF(Position!$K$4:$K$20,WinsTrades!$D105,Position!$S$4:$S$20)</f>
        <v>0</v>
      </c>
      <c r="I105" s="92" t="n">
        <f aca="false">(F105-C105)*B105</f>
        <v>0</v>
      </c>
      <c r="J105" s="115" t="n">
        <f aca="false">G105/SUM(G105,H105)</f>
        <v>1</v>
      </c>
      <c r="K105" s="115" t="n">
        <f aca="false">C105/16</f>
        <v>0.65625</v>
      </c>
    </row>
    <row r="106" customFormat="false" ht="12.75" hidden="false" customHeight="false" outlineLevel="0" collapsed="false">
      <c r="A106" s="112" t="n">
        <v>36526</v>
      </c>
      <c r="B106" s="113" t="n">
        <v>0</v>
      </c>
      <c r="C106" s="76" t="n">
        <v>10.5</v>
      </c>
      <c r="D106" s="76" t="s">
        <v>15</v>
      </c>
      <c r="E106" s="76" t="s">
        <v>144</v>
      </c>
      <c r="F106" s="114" t="n">
        <f aca="false">VLOOKUP(J106,$D$4:$E$19,2)</f>
        <v>16</v>
      </c>
      <c r="G106" s="114" t="n">
        <f aca="false">SUMIF(Position!$B$4:$B$21,WinsTrades!$D106,Position!$I$4:$I$21)+SUMIF(Position!$K$4:$K$20,WinsTrades!$D106,Position!$R$4:$R$20)</f>
        <v>1</v>
      </c>
      <c r="H106" s="114" t="n">
        <f aca="false">SUMIF(Position!$B$4:$B$21,WinsTrades!$D106,Position!$J$4:$J$21)+SUMIF(Position!$K$4:$K$20,WinsTrades!$D106,Position!$S$4:$S$20)</f>
        <v>0</v>
      </c>
      <c r="I106" s="92" t="n">
        <f aca="false">(F106-C106)*B106</f>
        <v>0</v>
      </c>
      <c r="J106" s="115" t="n">
        <f aca="false">G106/SUM(G106,H106)</f>
        <v>1</v>
      </c>
      <c r="K106" s="115" t="n">
        <f aca="false">C106/16</f>
        <v>0.65625</v>
      </c>
    </row>
    <row r="107" customFormat="false" ht="12.75" hidden="false" customHeight="false" outlineLevel="0" collapsed="false">
      <c r="A107" s="112" t="n">
        <v>36526</v>
      </c>
      <c r="B107" s="113" t="n">
        <v>0</v>
      </c>
      <c r="C107" s="76" t="n">
        <v>10.5</v>
      </c>
      <c r="D107" s="76" t="s">
        <v>15</v>
      </c>
      <c r="E107" s="76" t="s">
        <v>144</v>
      </c>
      <c r="F107" s="114" t="n">
        <f aca="false">VLOOKUP(J107,$D$4:$E$19,2)</f>
        <v>16</v>
      </c>
      <c r="G107" s="114" t="n">
        <f aca="false">SUMIF(Position!$B$4:$B$21,WinsTrades!$D107,Position!$I$4:$I$21)+SUMIF(Position!$K$4:$K$20,WinsTrades!$D107,Position!$R$4:$R$20)</f>
        <v>1</v>
      </c>
      <c r="H107" s="114" t="n">
        <f aca="false">SUMIF(Position!$B$4:$B$21,WinsTrades!$D107,Position!$J$4:$J$21)+SUMIF(Position!$K$4:$K$20,WinsTrades!$D107,Position!$S$4:$S$20)</f>
        <v>0</v>
      </c>
      <c r="I107" s="92" t="n">
        <f aca="false">(F107-C107)*B107</f>
        <v>0</v>
      </c>
      <c r="J107" s="115" t="n">
        <f aca="false">G107/SUM(G107,H107)</f>
        <v>1</v>
      </c>
      <c r="K107" s="115" t="n">
        <f aca="false">C107/16</f>
        <v>0.65625</v>
      </c>
    </row>
    <row r="108" customFormat="false" ht="12.75" hidden="false" customHeight="false" outlineLevel="0" collapsed="false">
      <c r="A108" s="112" t="n">
        <v>36526</v>
      </c>
      <c r="B108" s="113" t="n">
        <v>0</v>
      </c>
      <c r="C108" s="76" t="n">
        <v>10.5</v>
      </c>
      <c r="D108" s="76" t="s">
        <v>15</v>
      </c>
      <c r="E108" s="76" t="s">
        <v>144</v>
      </c>
      <c r="F108" s="114" t="n">
        <f aca="false">VLOOKUP(J108,$D$4:$E$19,2)</f>
        <v>16</v>
      </c>
      <c r="G108" s="114" t="n">
        <f aca="false">SUMIF(Position!$B$4:$B$21,WinsTrades!$D108,Position!$I$4:$I$21)+SUMIF(Position!$K$4:$K$20,WinsTrades!$D108,Position!$R$4:$R$20)</f>
        <v>1</v>
      </c>
      <c r="H108" s="114" t="n">
        <f aca="false">SUMIF(Position!$B$4:$B$21,WinsTrades!$D108,Position!$J$4:$J$21)+SUMIF(Position!$K$4:$K$20,WinsTrades!$D108,Position!$S$4:$S$20)</f>
        <v>0</v>
      </c>
      <c r="I108" s="92" t="n">
        <f aca="false">(F108-C108)*B108</f>
        <v>0</v>
      </c>
      <c r="J108" s="115" t="n">
        <f aca="false">G108/SUM(G108,H108)</f>
        <v>1</v>
      </c>
      <c r="K108" s="115" t="n">
        <f aca="false">C108/16</f>
        <v>0.65625</v>
      </c>
    </row>
    <row r="109" customFormat="false" ht="12.75" hidden="false" customHeight="false" outlineLevel="0" collapsed="false">
      <c r="A109" s="112" t="n">
        <v>36526</v>
      </c>
      <c r="B109" s="113" t="n">
        <v>0</v>
      </c>
      <c r="C109" s="76" t="n">
        <v>10.5</v>
      </c>
      <c r="D109" s="76" t="s">
        <v>15</v>
      </c>
      <c r="E109" s="76" t="s">
        <v>144</v>
      </c>
      <c r="F109" s="114" t="n">
        <f aca="false">VLOOKUP(J109,$D$4:$E$19,2)</f>
        <v>16</v>
      </c>
      <c r="G109" s="114" t="n">
        <f aca="false">SUMIF(Position!$B$4:$B$21,WinsTrades!$D109,Position!$I$4:$I$21)+SUMIF(Position!$K$4:$K$20,WinsTrades!$D109,Position!$R$4:$R$20)</f>
        <v>1</v>
      </c>
      <c r="H109" s="114" t="n">
        <f aca="false">SUMIF(Position!$B$4:$B$21,WinsTrades!$D109,Position!$J$4:$J$21)+SUMIF(Position!$K$4:$K$20,WinsTrades!$D109,Position!$S$4:$S$20)</f>
        <v>0</v>
      </c>
      <c r="I109" s="92" t="n">
        <f aca="false">(F109-C109)*B109</f>
        <v>0</v>
      </c>
      <c r="J109" s="115" t="n">
        <f aca="false">G109/SUM(G109,H109)</f>
        <v>1</v>
      </c>
      <c r="K109" s="115" t="n">
        <f aca="false">C109/16</f>
        <v>0.65625</v>
      </c>
    </row>
    <row r="110" customFormat="false" ht="12.75" hidden="false" customHeight="false" outlineLevel="0" collapsed="false">
      <c r="A110" s="112" t="n">
        <v>36526</v>
      </c>
      <c r="B110" s="113" t="n">
        <v>0</v>
      </c>
      <c r="C110" s="76" t="n">
        <v>10.5</v>
      </c>
      <c r="D110" s="76" t="s">
        <v>15</v>
      </c>
      <c r="E110" s="76" t="s">
        <v>144</v>
      </c>
      <c r="F110" s="114" t="n">
        <f aca="false">VLOOKUP(J110,$D$4:$E$19,2)</f>
        <v>16</v>
      </c>
      <c r="G110" s="114" t="n">
        <f aca="false">SUMIF(Position!$B$4:$B$21,WinsTrades!$D110,Position!$I$4:$I$21)+SUMIF(Position!$K$4:$K$20,WinsTrades!$D110,Position!$R$4:$R$20)</f>
        <v>1</v>
      </c>
      <c r="H110" s="114" t="n">
        <f aca="false">SUMIF(Position!$B$4:$B$21,WinsTrades!$D110,Position!$J$4:$J$21)+SUMIF(Position!$K$4:$K$20,WinsTrades!$D110,Position!$S$4:$S$20)</f>
        <v>0</v>
      </c>
      <c r="I110" s="92" t="n">
        <f aca="false">(F110-C110)*B110</f>
        <v>0</v>
      </c>
      <c r="J110" s="115" t="n">
        <f aca="false">G110/SUM(G110,H110)</f>
        <v>1</v>
      </c>
      <c r="K110" s="115" t="n">
        <f aca="false">C110/16</f>
        <v>0.65625</v>
      </c>
    </row>
    <row r="111" customFormat="false" ht="12.75" hidden="false" customHeight="false" outlineLevel="0" collapsed="false">
      <c r="A111" s="112" t="n">
        <v>36526</v>
      </c>
      <c r="B111" s="113" t="n">
        <v>0</v>
      </c>
      <c r="C111" s="76" t="n">
        <v>10.5</v>
      </c>
      <c r="D111" s="76" t="s">
        <v>15</v>
      </c>
      <c r="E111" s="76" t="s">
        <v>144</v>
      </c>
      <c r="F111" s="114" t="n">
        <f aca="false">VLOOKUP(J111,$D$4:$E$19,2)</f>
        <v>16</v>
      </c>
      <c r="G111" s="114" t="n">
        <f aca="false">SUMIF(Position!$B$4:$B$21,WinsTrades!$D111,Position!$I$4:$I$21)+SUMIF(Position!$K$4:$K$20,WinsTrades!$D111,Position!$R$4:$R$20)</f>
        <v>1</v>
      </c>
      <c r="H111" s="114" t="n">
        <f aca="false">SUMIF(Position!$B$4:$B$21,WinsTrades!$D111,Position!$J$4:$J$21)+SUMIF(Position!$K$4:$K$20,WinsTrades!$D111,Position!$S$4:$S$20)</f>
        <v>0</v>
      </c>
      <c r="I111" s="92" t="n">
        <f aca="false">(F111-C111)*B111</f>
        <v>0</v>
      </c>
      <c r="J111" s="115" t="n">
        <f aca="false">G111/SUM(G111,H111)</f>
        <v>1</v>
      </c>
      <c r="K111" s="115" t="n">
        <f aca="false">C111/16</f>
        <v>0.65625</v>
      </c>
    </row>
    <row r="112" customFormat="false" ht="12.75" hidden="false" customHeight="false" outlineLevel="0" collapsed="false">
      <c r="A112" s="112" t="n">
        <v>36526</v>
      </c>
      <c r="B112" s="113" t="n">
        <v>0</v>
      </c>
      <c r="C112" s="76" t="n">
        <v>10.5</v>
      </c>
      <c r="D112" s="76" t="s">
        <v>15</v>
      </c>
      <c r="E112" s="76" t="s">
        <v>144</v>
      </c>
      <c r="F112" s="114" t="n">
        <f aca="false">VLOOKUP(J112,$D$4:$E$19,2)</f>
        <v>16</v>
      </c>
      <c r="G112" s="114" t="n">
        <f aca="false">SUMIF(Position!$B$4:$B$21,WinsTrades!$D112,Position!$I$4:$I$21)+SUMIF(Position!$K$4:$K$20,WinsTrades!$D112,Position!$R$4:$R$20)</f>
        <v>1</v>
      </c>
      <c r="H112" s="114" t="n">
        <f aca="false">SUMIF(Position!$B$4:$B$21,WinsTrades!$D112,Position!$J$4:$J$21)+SUMIF(Position!$K$4:$K$20,WinsTrades!$D112,Position!$S$4:$S$20)</f>
        <v>0</v>
      </c>
      <c r="I112" s="92" t="n">
        <f aca="false">(F112-C112)*B112</f>
        <v>0</v>
      </c>
      <c r="J112" s="115" t="n">
        <f aca="false">G112/SUM(G112,H112)</f>
        <v>1</v>
      </c>
      <c r="K112" s="115" t="n">
        <f aca="false">C112/16</f>
        <v>0.65625</v>
      </c>
    </row>
    <row r="113" customFormat="false" ht="12.75" hidden="false" customHeight="false" outlineLevel="0" collapsed="false">
      <c r="A113" s="112" t="n">
        <v>36526</v>
      </c>
      <c r="B113" s="113" t="n">
        <v>0</v>
      </c>
      <c r="C113" s="76" t="n">
        <v>10.5</v>
      </c>
      <c r="D113" s="76" t="s">
        <v>15</v>
      </c>
      <c r="E113" s="76" t="s">
        <v>144</v>
      </c>
      <c r="F113" s="114" t="n">
        <f aca="false">VLOOKUP(J113,$D$4:$E$19,2)</f>
        <v>16</v>
      </c>
      <c r="G113" s="114" t="n">
        <f aca="false">SUMIF(Position!$B$4:$B$21,WinsTrades!$D113,Position!$I$4:$I$21)+SUMIF(Position!$K$4:$K$20,WinsTrades!$D113,Position!$R$4:$R$20)</f>
        <v>1</v>
      </c>
      <c r="H113" s="114" t="n">
        <f aca="false">SUMIF(Position!$B$4:$B$21,WinsTrades!$D113,Position!$J$4:$J$21)+SUMIF(Position!$K$4:$K$20,WinsTrades!$D113,Position!$S$4:$S$20)</f>
        <v>0</v>
      </c>
      <c r="I113" s="92" t="n">
        <f aca="false">(F113-C113)*B113</f>
        <v>0</v>
      </c>
      <c r="J113" s="115" t="n">
        <f aca="false">G113/SUM(G113,H113)</f>
        <v>1</v>
      </c>
      <c r="K113" s="115" t="n">
        <f aca="false">C113/16</f>
        <v>0.65625</v>
      </c>
    </row>
    <row r="114" customFormat="false" ht="12.75" hidden="false" customHeight="false" outlineLevel="0" collapsed="false">
      <c r="A114" s="112" t="n">
        <v>36526</v>
      </c>
      <c r="B114" s="113" t="n">
        <v>0</v>
      </c>
      <c r="C114" s="76" t="n">
        <v>10.5</v>
      </c>
      <c r="D114" s="76" t="s">
        <v>15</v>
      </c>
      <c r="E114" s="76" t="s">
        <v>144</v>
      </c>
      <c r="F114" s="114" t="n">
        <f aca="false">VLOOKUP(J114,$D$4:$E$19,2)</f>
        <v>16</v>
      </c>
      <c r="G114" s="114" t="n">
        <f aca="false">SUMIF(Position!$B$4:$B$21,WinsTrades!$D114,Position!$I$4:$I$21)+SUMIF(Position!$K$4:$K$20,WinsTrades!$D114,Position!$R$4:$R$20)</f>
        <v>1</v>
      </c>
      <c r="H114" s="114" t="n">
        <f aca="false">SUMIF(Position!$B$4:$B$21,WinsTrades!$D114,Position!$J$4:$J$21)+SUMIF(Position!$K$4:$K$20,WinsTrades!$D114,Position!$S$4:$S$20)</f>
        <v>0</v>
      </c>
      <c r="I114" s="92" t="n">
        <f aca="false">(F114-C114)*B114</f>
        <v>0</v>
      </c>
      <c r="J114" s="115" t="n">
        <f aca="false">G114/SUM(G114,H114)</f>
        <v>1</v>
      </c>
      <c r="K114" s="115" t="n">
        <f aca="false">C114/16</f>
        <v>0.65625</v>
      </c>
    </row>
    <row r="115" customFormat="false" ht="12.75" hidden="false" customHeight="false" outlineLevel="0" collapsed="false">
      <c r="A115" s="112" t="n">
        <v>36526</v>
      </c>
      <c r="B115" s="113" t="n">
        <v>0</v>
      </c>
      <c r="C115" s="76" t="n">
        <v>10.5</v>
      </c>
      <c r="D115" s="76" t="s">
        <v>15</v>
      </c>
      <c r="E115" s="76" t="s">
        <v>144</v>
      </c>
      <c r="F115" s="114" t="n">
        <f aca="false">VLOOKUP(J115,$D$4:$E$19,2)</f>
        <v>16</v>
      </c>
      <c r="G115" s="114" t="n">
        <f aca="false">SUMIF(Position!$B$4:$B$21,WinsTrades!$D115,Position!$I$4:$I$21)+SUMIF(Position!$K$4:$K$20,WinsTrades!$D115,Position!$R$4:$R$20)</f>
        <v>1</v>
      </c>
      <c r="H115" s="114" t="n">
        <f aca="false">SUMIF(Position!$B$4:$B$21,WinsTrades!$D115,Position!$J$4:$J$21)+SUMIF(Position!$K$4:$K$20,WinsTrades!$D115,Position!$S$4:$S$20)</f>
        <v>0</v>
      </c>
      <c r="I115" s="92" t="n">
        <f aca="false">(F115-C115)*B115</f>
        <v>0</v>
      </c>
      <c r="J115" s="115" t="n">
        <f aca="false">G115/SUM(G115,H115)</f>
        <v>1</v>
      </c>
      <c r="K115" s="115" t="n">
        <f aca="false">C115/16</f>
        <v>0.65625</v>
      </c>
    </row>
    <row r="116" customFormat="false" ht="12.75" hidden="false" customHeight="false" outlineLevel="0" collapsed="false">
      <c r="A116" s="112" t="n">
        <v>36526</v>
      </c>
      <c r="B116" s="113" t="n">
        <v>0</v>
      </c>
      <c r="C116" s="76" t="n">
        <v>10.5</v>
      </c>
      <c r="D116" s="76" t="s">
        <v>15</v>
      </c>
      <c r="E116" s="76" t="s">
        <v>144</v>
      </c>
      <c r="F116" s="114" t="n">
        <f aca="false">VLOOKUP(J116,$D$4:$E$19,2)</f>
        <v>16</v>
      </c>
      <c r="G116" s="114" t="n">
        <f aca="false">SUMIF(Position!$B$4:$B$21,WinsTrades!$D116,Position!$I$4:$I$21)+SUMIF(Position!$K$4:$K$20,WinsTrades!$D116,Position!$R$4:$R$20)</f>
        <v>1</v>
      </c>
      <c r="H116" s="114" t="n">
        <f aca="false">SUMIF(Position!$B$4:$B$21,WinsTrades!$D116,Position!$J$4:$J$21)+SUMIF(Position!$K$4:$K$20,WinsTrades!$D116,Position!$S$4:$S$20)</f>
        <v>0</v>
      </c>
      <c r="I116" s="92" t="n">
        <f aca="false">(F116-C116)*B116</f>
        <v>0</v>
      </c>
      <c r="J116" s="115" t="n">
        <f aca="false">G116/SUM(G116,H116)</f>
        <v>1</v>
      </c>
      <c r="K116" s="115" t="n">
        <f aca="false">C116/16</f>
        <v>0.65625</v>
      </c>
    </row>
    <row r="117" customFormat="false" ht="12.75" hidden="false" customHeight="false" outlineLevel="0" collapsed="false">
      <c r="A117" s="112" t="n">
        <v>36526</v>
      </c>
      <c r="B117" s="113" t="n">
        <v>0</v>
      </c>
      <c r="C117" s="76" t="n">
        <v>10.5</v>
      </c>
      <c r="D117" s="76" t="s">
        <v>15</v>
      </c>
      <c r="E117" s="76" t="s">
        <v>144</v>
      </c>
      <c r="F117" s="114" t="n">
        <f aca="false">VLOOKUP(J117,$D$4:$E$19,2)</f>
        <v>16</v>
      </c>
      <c r="G117" s="114" t="n">
        <f aca="false">SUMIF(Position!$B$4:$B$21,WinsTrades!$D117,Position!$I$4:$I$21)+SUMIF(Position!$K$4:$K$20,WinsTrades!$D117,Position!$R$4:$R$20)</f>
        <v>1</v>
      </c>
      <c r="H117" s="114" t="n">
        <f aca="false">SUMIF(Position!$B$4:$B$21,WinsTrades!$D117,Position!$J$4:$J$21)+SUMIF(Position!$K$4:$K$20,WinsTrades!$D117,Position!$S$4:$S$20)</f>
        <v>0</v>
      </c>
      <c r="I117" s="92" t="n">
        <f aca="false">(F117-C117)*B117</f>
        <v>0</v>
      </c>
      <c r="J117" s="115" t="n">
        <f aca="false">G117/SUM(G117,H117)</f>
        <v>1</v>
      </c>
      <c r="K117" s="115" t="n">
        <f aca="false">C117/16</f>
        <v>0.65625</v>
      </c>
    </row>
    <row r="118" customFormat="false" ht="12.75" hidden="false" customHeight="false" outlineLevel="0" collapsed="false">
      <c r="A118" s="112" t="n">
        <v>36526</v>
      </c>
      <c r="B118" s="113" t="n">
        <v>0</v>
      </c>
      <c r="C118" s="76" t="n">
        <v>10.5</v>
      </c>
      <c r="D118" s="76" t="s">
        <v>15</v>
      </c>
      <c r="E118" s="76" t="s">
        <v>144</v>
      </c>
      <c r="F118" s="114" t="n">
        <f aca="false">VLOOKUP(J118,$D$4:$E$19,2)</f>
        <v>16</v>
      </c>
      <c r="G118" s="114" t="n">
        <f aca="false">SUMIF(Position!$B$4:$B$21,WinsTrades!$D118,Position!$I$4:$I$21)+SUMIF(Position!$K$4:$K$20,WinsTrades!$D118,Position!$R$4:$R$20)</f>
        <v>1</v>
      </c>
      <c r="H118" s="114" t="n">
        <f aca="false">SUMIF(Position!$B$4:$B$21,WinsTrades!$D118,Position!$J$4:$J$21)+SUMIF(Position!$K$4:$K$20,WinsTrades!$D118,Position!$S$4:$S$20)</f>
        <v>0</v>
      </c>
      <c r="I118" s="92" t="n">
        <f aca="false">(F118-C118)*B118</f>
        <v>0</v>
      </c>
      <c r="J118" s="115" t="n">
        <f aca="false">G118/SUM(G118,H118)</f>
        <v>1</v>
      </c>
      <c r="K118" s="115" t="n">
        <f aca="false">C118/16</f>
        <v>0.65625</v>
      </c>
    </row>
    <row r="119" customFormat="false" ht="12.75" hidden="false" customHeight="false" outlineLevel="0" collapsed="false">
      <c r="A119" s="112" t="n">
        <v>36526</v>
      </c>
      <c r="B119" s="113" t="n">
        <v>0</v>
      </c>
      <c r="C119" s="76" t="n">
        <v>10.5</v>
      </c>
      <c r="D119" s="76" t="s">
        <v>15</v>
      </c>
      <c r="E119" s="76" t="s">
        <v>144</v>
      </c>
      <c r="F119" s="114" t="n">
        <f aca="false">VLOOKUP(J119,$D$4:$E$19,2)</f>
        <v>16</v>
      </c>
      <c r="G119" s="114" t="n">
        <f aca="false">SUMIF(Position!$B$4:$B$21,WinsTrades!$D119,Position!$I$4:$I$21)+SUMIF(Position!$K$4:$K$20,WinsTrades!$D119,Position!$R$4:$R$20)</f>
        <v>1</v>
      </c>
      <c r="H119" s="114" t="n">
        <f aca="false">SUMIF(Position!$B$4:$B$21,WinsTrades!$D119,Position!$J$4:$J$21)+SUMIF(Position!$K$4:$K$20,WinsTrades!$D119,Position!$S$4:$S$20)</f>
        <v>0</v>
      </c>
      <c r="I119" s="92" t="n">
        <f aca="false">(F119-C119)*B119</f>
        <v>0</v>
      </c>
      <c r="J119" s="115" t="n">
        <f aca="false">G119/SUM(G119,H119)</f>
        <v>1</v>
      </c>
      <c r="K119" s="115" t="n">
        <f aca="false">C119/16</f>
        <v>0.65625</v>
      </c>
    </row>
    <row r="120" customFormat="false" ht="12.75" hidden="false" customHeight="false" outlineLevel="0" collapsed="false">
      <c r="A120" s="112" t="n">
        <v>36526</v>
      </c>
      <c r="B120" s="113" t="n">
        <v>0</v>
      </c>
      <c r="C120" s="76" t="n">
        <v>10.5</v>
      </c>
      <c r="D120" s="76" t="s">
        <v>15</v>
      </c>
      <c r="E120" s="76" t="s">
        <v>144</v>
      </c>
      <c r="F120" s="114" t="n">
        <f aca="false">VLOOKUP(J120,$D$4:$E$19,2)</f>
        <v>16</v>
      </c>
      <c r="G120" s="114" t="n">
        <f aca="false">SUMIF(Position!$B$4:$B$21,WinsTrades!$D120,Position!$I$4:$I$21)+SUMIF(Position!$K$4:$K$20,WinsTrades!$D120,Position!$R$4:$R$20)</f>
        <v>1</v>
      </c>
      <c r="H120" s="114" t="n">
        <f aca="false">SUMIF(Position!$B$4:$B$21,WinsTrades!$D120,Position!$J$4:$J$21)+SUMIF(Position!$K$4:$K$20,WinsTrades!$D120,Position!$S$4:$S$20)</f>
        <v>0</v>
      </c>
      <c r="I120" s="92" t="n">
        <f aca="false">(F120-C120)*B120</f>
        <v>0</v>
      </c>
      <c r="J120" s="115" t="n">
        <f aca="false">G120/SUM(G120,H120)</f>
        <v>1</v>
      </c>
      <c r="K120" s="115" t="n">
        <f aca="false">C120/16</f>
        <v>0.65625</v>
      </c>
    </row>
    <row r="121" customFormat="false" ht="12.75" hidden="false" customHeight="false" outlineLevel="0" collapsed="false">
      <c r="A121" s="112" t="n">
        <v>36526</v>
      </c>
      <c r="B121" s="113" t="n">
        <v>0</v>
      </c>
      <c r="C121" s="76" t="n">
        <v>10.5</v>
      </c>
      <c r="D121" s="76" t="s">
        <v>15</v>
      </c>
      <c r="E121" s="76" t="s">
        <v>144</v>
      </c>
      <c r="F121" s="114" t="n">
        <f aca="false">VLOOKUP(J121,$D$4:$E$19,2)</f>
        <v>16</v>
      </c>
      <c r="G121" s="114" t="n">
        <f aca="false">SUMIF(Position!$B$4:$B$21,WinsTrades!$D121,Position!$I$4:$I$21)+SUMIF(Position!$K$4:$K$20,WinsTrades!$D121,Position!$R$4:$R$20)</f>
        <v>1</v>
      </c>
      <c r="H121" s="114" t="n">
        <f aca="false">SUMIF(Position!$B$4:$B$21,WinsTrades!$D121,Position!$J$4:$J$21)+SUMIF(Position!$K$4:$K$20,WinsTrades!$D121,Position!$S$4:$S$20)</f>
        <v>0</v>
      </c>
      <c r="I121" s="92" t="n">
        <f aca="false">(F121-C121)*B121</f>
        <v>0</v>
      </c>
      <c r="J121" s="115" t="n">
        <f aca="false">G121/SUM(G121,H121)</f>
        <v>1</v>
      </c>
      <c r="K121" s="115" t="n">
        <f aca="false">C121/16</f>
        <v>0.65625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244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3" style="0" width="9.99"/>
    <col collapsed="false" customWidth="true" hidden="false" outlineLevel="0" max="6" min="4" style="0" width="8.99"/>
    <col collapsed="false" customWidth="true" hidden="false" outlineLevel="0" max="7" min="7" style="0" width="16.7"/>
    <col collapsed="false" customWidth="true" hidden="false" outlineLevel="0" max="9" min="8" style="0" width="7.42"/>
    <col collapsed="false" customWidth="true" hidden="false" outlineLevel="0" max="11" min="11" style="0" width="9.85"/>
    <col collapsed="false" customWidth="true" hidden="false" outlineLevel="0" max="13" min="13" style="0" width="7.42"/>
    <col collapsed="false" customWidth="true" hidden="false" outlineLevel="0" max="14" min="14" style="0" width="16.7"/>
    <col collapsed="false" customWidth="true" hidden="false" outlineLevel="0" max="16" min="15" style="0" width="6.99"/>
    <col collapsed="false" customWidth="true" hidden="false" outlineLevel="0" max="18" min="18" style="0" width="8.85"/>
    <col collapsed="false" customWidth="true" hidden="false" outlineLevel="0" max="20" min="20" style="0" width="7.28"/>
  </cols>
  <sheetData>
    <row r="1" customFormat="false" ht="12.75" hidden="false" customHeight="false" outlineLevel="0" collapsed="false">
      <c r="A1" s="116"/>
      <c r="T1" s="0" t="s">
        <v>35</v>
      </c>
    </row>
    <row r="2" customFormat="false" ht="12.75" hidden="false" customHeight="false" outlineLevel="0" collapsed="false">
      <c r="I2" s="117"/>
    </row>
    <row r="3" customFormat="false" ht="13.5" hidden="false" customHeight="false" outlineLevel="0" collapsed="false">
      <c r="B3" s="0" t="s">
        <v>157</v>
      </c>
      <c r="C3" s="0" t="s">
        <v>61</v>
      </c>
      <c r="E3" s="117"/>
      <c r="F3" s="117"/>
      <c r="G3" s="118" t="s">
        <v>96</v>
      </c>
      <c r="H3" s="119" t="s">
        <v>158</v>
      </c>
      <c r="I3" s="119" t="s">
        <v>159</v>
      </c>
      <c r="J3" s="119" t="s">
        <v>3</v>
      </c>
      <c r="K3" s="119" t="s">
        <v>4</v>
      </c>
      <c r="L3" s="119" t="s">
        <v>5</v>
      </c>
      <c r="M3" s="119" t="s">
        <v>6</v>
      </c>
      <c r="N3" s="120"/>
      <c r="O3" s="119" t="s">
        <v>158</v>
      </c>
      <c r="P3" s="119" t="s">
        <v>159</v>
      </c>
      <c r="Q3" s="119" t="s">
        <v>3</v>
      </c>
      <c r="R3" s="119" t="s">
        <v>4</v>
      </c>
      <c r="S3" s="119" t="s">
        <v>5</v>
      </c>
      <c r="T3" s="119" t="s">
        <v>6</v>
      </c>
    </row>
    <row r="4" customFormat="false" ht="13.5" hidden="false" customHeight="false" outlineLevel="0" collapsed="false">
      <c r="B4" s="0" t="s">
        <v>160</v>
      </c>
      <c r="C4" s="121" t="n">
        <f aca="false">SUM(C5:C55)</f>
        <v>3115</v>
      </c>
      <c r="D4" s="121" t="n">
        <f aca="false">SUM(D5:D55)</f>
        <v>-13372.5</v>
      </c>
      <c r="E4" s="122"/>
      <c r="F4" s="123"/>
      <c r="G4" s="124" t="s">
        <v>21</v>
      </c>
      <c r="H4" s="125" t="n">
        <f aca="false">Position!C3</f>
        <v>3.25</v>
      </c>
      <c r="I4" s="125" t="n">
        <f aca="false">Position!D3</f>
        <v>4.25</v>
      </c>
      <c r="J4" s="126" t="n">
        <f aca="false">SUM(J5:J9)</f>
        <v>3.75</v>
      </c>
      <c r="K4" s="127"/>
      <c r="L4" s="128"/>
      <c r="M4" s="129"/>
      <c r="N4" s="124" t="s">
        <v>10</v>
      </c>
      <c r="O4" s="125" t="n">
        <f aca="false">Position!L3</f>
        <v>1.25</v>
      </c>
      <c r="P4" s="125" t="n">
        <f aca="false">Position!M3</f>
        <v>2.25</v>
      </c>
      <c r="Q4" s="126" t="n">
        <f aca="false">SUM(Q5:Q9)</f>
        <v>1.75</v>
      </c>
      <c r="R4" s="127"/>
      <c r="S4" s="128"/>
      <c r="T4" s="129"/>
    </row>
    <row r="5" customFormat="false" ht="12.75" hidden="false" customHeight="false" outlineLevel="0" collapsed="false">
      <c r="C5" s="130" t="s">
        <v>3</v>
      </c>
      <c r="D5" s="131" t="s">
        <v>52</v>
      </c>
      <c r="E5" s="132"/>
      <c r="F5" s="133"/>
      <c r="G5" s="134" t="s">
        <v>11</v>
      </c>
      <c r="H5" s="135" t="n">
        <f aca="false">Position!C4</f>
        <v>0</v>
      </c>
      <c r="I5" s="135" t="n">
        <f aca="false">Position!D4</f>
        <v>0</v>
      </c>
      <c r="J5" s="136" t="n">
        <f aca="false">(I5+H5)/2</f>
        <v>0</v>
      </c>
      <c r="K5" s="137" t="n">
        <f aca="false">SUMIF(Trades!$H$8:$H$1999,Credit!G5&amp;$G$3,Trades!$B$8:$B$1999)</f>
        <v>0</v>
      </c>
      <c r="L5" s="138" t="n">
        <f aca="false">SUMIF(Trades!$H$8:$H$1999,Credit!G5&amp;$G$3,Trades!$G$8:$G$1999)</f>
        <v>0</v>
      </c>
      <c r="M5" s="139" t="n">
        <f aca="false">IF(K5&lt;&gt;0,J5-(L5/K5),0)</f>
        <v>0</v>
      </c>
      <c r="N5" s="134" t="s">
        <v>12</v>
      </c>
      <c r="O5" s="135" t="n">
        <f aca="false">Position!L4</f>
        <v>0</v>
      </c>
      <c r="P5" s="135" t="n">
        <f aca="false">Position!M4</f>
        <v>0</v>
      </c>
      <c r="Q5" s="136" t="n">
        <f aca="false">(P5+O5)/2</f>
        <v>0</v>
      </c>
      <c r="R5" s="137" t="n">
        <f aca="false">SUMIF(Trades!$H$8:$H$1999,Credit!N5&amp;$G$3,Trades!$B$8:$B$1999)</f>
        <v>0</v>
      </c>
      <c r="S5" s="138" t="n">
        <f aca="false">SUMIF(Trades!$H$8:$H$1999,Credit!N5&amp;$G$3,Trades!$G$8:$G$1999)</f>
        <v>0</v>
      </c>
      <c r="T5" s="139" t="n">
        <f aca="false">IF(R5&lt;&gt;0,Q5-(S5/R5),0)</f>
        <v>0</v>
      </c>
      <c r="X5" s="0" t="n">
        <v>0</v>
      </c>
    </row>
    <row r="6" customFormat="false" ht="12.75" hidden="false" customHeight="false" outlineLevel="0" collapsed="false">
      <c r="B6" s="96" t="s">
        <v>89</v>
      </c>
      <c r="C6" s="140" t="n">
        <f aca="false">SUMIF(Trades!$E$8:$E$1999,Credit!$B6,Trades!$G$8:$G$1999)</f>
        <v>-50</v>
      </c>
      <c r="D6" s="140" t="n">
        <f aca="false">-SUMIF(Trades!$E$8:$E$1999,Credit!$B6,Trades!$I$8:$I$1999)</f>
        <v>-250</v>
      </c>
      <c r="E6" s="141"/>
      <c r="F6" s="140"/>
      <c r="G6" s="142" t="s">
        <v>13</v>
      </c>
      <c r="H6" s="143" t="n">
        <f aca="false">Position!C5</f>
        <v>0</v>
      </c>
      <c r="I6" s="143" t="n">
        <f aca="false">Position!D5</f>
        <v>0</v>
      </c>
      <c r="J6" s="144" t="n">
        <f aca="false">(I6+H6)/2</f>
        <v>0</v>
      </c>
      <c r="K6" s="145" t="n">
        <f aca="false">SUMIF(Trades!$H$8:$H$1999,Credit!G6&amp;$G$3,Trades!$B$8:$B$1999)</f>
        <v>0</v>
      </c>
      <c r="L6" s="146" t="n">
        <f aca="false">SUMIF(Trades!$H$8:$H$1999,Credit!G6&amp;$G$3,Trades!$G$8:$G$1999)</f>
        <v>0</v>
      </c>
      <c r="M6" s="147" t="n">
        <f aca="false">IF(K6&lt;&gt;0,J6-(L6/K6),0)</f>
        <v>0</v>
      </c>
      <c r="N6" s="142" t="s">
        <v>14</v>
      </c>
      <c r="O6" s="143" t="n">
        <f aca="false">Position!L5</f>
        <v>0</v>
      </c>
      <c r="P6" s="143" t="n">
        <f aca="false">Position!M5</f>
        <v>0</v>
      </c>
      <c r="Q6" s="144" t="n">
        <f aca="false">(P6+O6)/2</f>
        <v>0</v>
      </c>
      <c r="R6" s="145" t="n">
        <f aca="false">SUMIF(Trades!$H$8:$H$1999,Credit!N6&amp;$G$3,Trades!$B$8:$B$1999)</f>
        <v>0</v>
      </c>
      <c r="S6" s="146" t="n">
        <f aca="false">SUMIF(Trades!$H$8:$H$1999,Credit!N6&amp;$G$3,Trades!$G$8:$G$1999)</f>
        <v>0</v>
      </c>
      <c r="T6" s="147" t="n">
        <f aca="false">IF(R6&lt;&gt;0,Q6-(S6/R6),0)</f>
        <v>0</v>
      </c>
      <c r="X6" s="0" t="n">
        <v>0</v>
      </c>
    </row>
    <row r="7" customFormat="false" ht="12.75" hidden="false" customHeight="false" outlineLevel="0" collapsed="false">
      <c r="B7" s="96" t="s">
        <v>129</v>
      </c>
      <c r="C7" s="140" t="n">
        <f aca="false">SUMIF(Trades!$E$8:$E$1999,Credit!B7,Trades!$G$8:$G$1999)</f>
        <v>0</v>
      </c>
      <c r="D7" s="140" t="n">
        <f aca="false">-SUMIF(Trades!$E$8:$E$1999,Credit!$B7,Trades!$I$8:$I$1999)</f>
        <v>-0</v>
      </c>
      <c r="E7" s="141"/>
      <c r="F7" s="140"/>
      <c r="G7" s="142" t="s">
        <v>15</v>
      </c>
      <c r="H7" s="143" t="n">
        <f aca="false">Position!C6</f>
        <v>0.75</v>
      </c>
      <c r="I7" s="143" t="n">
        <f aca="false">Position!D6</f>
        <v>1.25</v>
      </c>
      <c r="J7" s="144" t="n">
        <f aca="false">(I7+H7)/2</f>
        <v>1</v>
      </c>
      <c r="K7" s="145" t="n">
        <f aca="false">SUMIF(Trades!$H$8:$H$1999,Credit!G7&amp;$G$3,Trades!$B$8:$B$1999)</f>
        <v>0</v>
      </c>
      <c r="L7" s="146" t="n">
        <f aca="false">SUMIF(Trades!$H$8:$H$1999,Credit!G7&amp;$G$3,Trades!$G$8:$G$1999)</f>
        <v>0</v>
      </c>
      <c r="M7" s="147" t="n">
        <f aca="false">IF(K7&lt;&gt;0,J7-(L7/K7),0)</f>
        <v>0</v>
      </c>
      <c r="N7" s="142" t="s">
        <v>16</v>
      </c>
      <c r="O7" s="143" t="n">
        <f aca="false">Position!L6</f>
        <v>0.25</v>
      </c>
      <c r="P7" s="143" t="n">
        <f aca="false">Position!M6</f>
        <v>0.75</v>
      </c>
      <c r="Q7" s="144" t="n">
        <f aca="false">(P7+O7)/2</f>
        <v>0.5</v>
      </c>
      <c r="R7" s="145" t="n">
        <f aca="false">SUMIF(Trades!$H$8:$H$1999,Credit!N7&amp;$G$3,Trades!$B$8:$B$1999)</f>
        <v>500</v>
      </c>
      <c r="S7" s="146" t="n">
        <f aca="false">SUMIF(Trades!$H$8:$H$1999,Credit!N7&amp;$G$3,Trades!$G$8:$G$1999)</f>
        <v>0</v>
      </c>
      <c r="T7" s="147" t="n">
        <f aca="false">IF(R7&lt;&gt;0,Q7-(S7/R7),0)</f>
        <v>0.5</v>
      </c>
      <c r="X7" s="0" t="n">
        <v>0</v>
      </c>
    </row>
    <row r="8" customFormat="false" ht="12.75" hidden="false" customHeight="false" outlineLevel="0" collapsed="false">
      <c r="B8" s="96" t="s">
        <v>97</v>
      </c>
      <c r="C8" s="140" t="n">
        <f aca="false">SUMIF(Trades!$E$8:$E$1999,Credit!B8,Trades!$G$8:$G$1999)</f>
        <v>0</v>
      </c>
      <c r="D8" s="140" t="n">
        <f aca="false">-SUMIF(Trades!$E$8:$E$1999,Credit!$B8,Trades!$I$8:$I$1999)</f>
        <v>-0</v>
      </c>
      <c r="E8" s="141"/>
      <c r="F8" s="140"/>
      <c r="G8" s="142" t="s">
        <v>17</v>
      </c>
      <c r="H8" s="143" t="n">
        <f aca="false">Position!C7</f>
        <v>0</v>
      </c>
      <c r="I8" s="143" t="n">
        <f aca="false">Position!D7</f>
        <v>0</v>
      </c>
      <c r="J8" s="144" t="n">
        <f aca="false">(I8+H8)/2</f>
        <v>0</v>
      </c>
      <c r="K8" s="145" t="n">
        <f aca="false">SUMIF(Trades!$H$8:$H$1999,Credit!G8&amp;$G$3,Trades!$B$8:$B$1999)</f>
        <v>0</v>
      </c>
      <c r="L8" s="146" t="n">
        <f aca="false">SUMIF(Trades!$H$8:$H$1999,Credit!G8&amp;$G$3,Trades!$G$8:$G$1999)</f>
        <v>0</v>
      </c>
      <c r="M8" s="147" t="n">
        <f aca="false">IF(K8&lt;&gt;0,J8-(L8/K8),0)</f>
        <v>0</v>
      </c>
      <c r="N8" s="142" t="s">
        <v>18</v>
      </c>
      <c r="O8" s="143" t="n">
        <f aca="false">Position!L7</f>
        <v>0</v>
      </c>
      <c r="P8" s="143" t="n">
        <f aca="false">Position!M7</f>
        <v>0.25</v>
      </c>
      <c r="Q8" s="144" t="n">
        <f aca="false">(P8+O8)/2</f>
        <v>0.125</v>
      </c>
      <c r="R8" s="145" t="n">
        <f aca="false">SUMIF(Trades!$H$8:$H$1999,Credit!N8&amp;$G$3,Trades!$B$8:$B$1999)</f>
        <v>0</v>
      </c>
      <c r="S8" s="146" t="n">
        <f aca="false">SUMIF(Trades!$H$8:$H$1999,Credit!N8&amp;$G$3,Trades!$G$8:$G$1999)</f>
        <v>0</v>
      </c>
      <c r="T8" s="147" t="n">
        <f aca="false">IF(R8&lt;&gt;0,Q8-(S8/R8),0)</f>
        <v>0</v>
      </c>
      <c r="X8" s="0" t="s">
        <v>89</v>
      </c>
    </row>
    <row r="9" customFormat="false" ht="12.75" hidden="false" customHeight="false" outlineLevel="0" collapsed="false">
      <c r="B9" s="96" t="s">
        <v>84</v>
      </c>
      <c r="C9" s="140" t="n">
        <f aca="false">SUMIF(Trades!$E$8:$E$1999,Credit!B9,Trades!$G$8:$G$1999)</f>
        <v>1177.5</v>
      </c>
      <c r="D9" s="140" t="n">
        <f aca="false">-SUMIF(Trades!$E$8:$E$1999,Credit!$B9,Trades!$I$8:$I$1999)</f>
        <v>-3822.5</v>
      </c>
      <c r="E9" s="141"/>
      <c r="F9" s="140"/>
      <c r="G9" s="148" t="s">
        <v>19</v>
      </c>
      <c r="H9" s="149" t="n">
        <f aca="false">Position!C8</f>
        <v>2.5</v>
      </c>
      <c r="I9" s="149" t="n">
        <f aca="false">Position!D8</f>
        <v>3</v>
      </c>
      <c r="J9" s="150" t="n">
        <f aca="false">(I9+H9)/2</f>
        <v>2.75</v>
      </c>
      <c r="K9" s="151" t="n">
        <f aca="false">SUMIF(Trades!$H$8:$H$1999,Credit!G9&amp;$G$3,Trades!$B$8:$B$1999)</f>
        <v>0</v>
      </c>
      <c r="L9" s="152" t="n">
        <f aca="false">SUMIF(Trades!$H$8:$H$1999,Credit!G9&amp;$G$3,Trades!$G$8:$G$1999)</f>
        <v>0</v>
      </c>
      <c r="M9" s="153" t="n">
        <f aca="false">IF(K9&lt;&gt;0,J9-(L9/K9),0)</f>
        <v>0</v>
      </c>
      <c r="N9" s="148" t="s">
        <v>20</v>
      </c>
      <c r="O9" s="149" t="n">
        <f aca="false">Position!L8</f>
        <v>1</v>
      </c>
      <c r="P9" s="149" t="n">
        <f aca="false">Position!M8</f>
        <v>1.25</v>
      </c>
      <c r="Q9" s="150" t="n">
        <f aca="false">(P9+O9)/2</f>
        <v>1.125</v>
      </c>
      <c r="R9" s="151" t="n">
        <f aca="false">SUMIF(Trades!$H$8:$H$1999,Credit!N9&amp;$G$3,Trades!$B$8:$B$1999)</f>
        <v>0</v>
      </c>
      <c r="S9" s="152" t="n">
        <f aca="false">SUMIF(Trades!$H$8:$H$1999,Credit!N9&amp;$G$3,Trades!$G$8:$G$1999)</f>
        <v>0</v>
      </c>
      <c r="T9" s="153" t="n">
        <f aca="false">IF(R9&lt;&gt;0,Q9-(S9/R9),0)</f>
        <v>0</v>
      </c>
      <c r="X9" s="0" t="s">
        <v>89</v>
      </c>
    </row>
    <row r="10" customFormat="false" ht="12.75" hidden="false" customHeight="false" outlineLevel="0" collapsed="false">
      <c r="B10" s="96" t="s">
        <v>81</v>
      </c>
      <c r="C10" s="140" t="n">
        <f aca="false">SUMIF(Trades!$E$8:$E$1999,Credit!B10,Trades!$G$8:$G$1999)</f>
        <v>-50</v>
      </c>
      <c r="D10" s="140" t="n">
        <f aca="false">-SUMIF(Trades!$E$8:$E$1999,Credit!$B10,Trades!$I$8:$I$1999)</f>
        <v>-750</v>
      </c>
      <c r="E10" s="141"/>
      <c r="F10" s="140"/>
      <c r="G10" s="154" t="s">
        <v>21</v>
      </c>
      <c r="H10" s="155" t="n">
        <f aca="false">Position!C9</f>
        <v>5.5</v>
      </c>
      <c r="I10" s="155" t="n">
        <f aca="false">Position!D9</f>
        <v>6.5</v>
      </c>
      <c r="J10" s="156" t="n">
        <f aca="false">SUM(J11:J15)</f>
        <v>6</v>
      </c>
      <c r="K10" s="157"/>
      <c r="L10" s="158"/>
      <c r="M10" s="159"/>
      <c r="N10" s="154" t="s">
        <v>22</v>
      </c>
      <c r="O10" s="155" t="n">
        <f aca="false">Position!L9</f>
        <v>4.7</v>
      </c>
      <c r="P10" s="155" t="n">
        <f aca="false">Position!M9</f>
        <v>5.45</v>
      </c>
      <c r="Q10" s="156" t="n">
        <f aca="false">SUM(Q11:Q15)</f>
        <v>5.075</v>
      </c>
      <c r="R10" s="157"/>
      <c r="S10" s="158"/>
      <c r="T10" s="159"/>
      <c r="X10" s="0" t="s">
        <v>89</v>
      </c>
    </row>
    <row r="11" customFormat="false" ht="12.75" hidden="false" customHeight="false" outlineLevel="0" collapsed="false">
      <c r="B11" s="96" t="s">
        <v>140</v>
      </c>
      <c r="C11" s="140" t="n">
        <f aca="false">SUMIF(Trades!$E$8:$E$1999,Credit!B11,Trades!$G$8:$G$1999)</f>
        <v>0</v>
      </c>
      <c r="D11" s="140" t="n">
        <f aca="false">-SUMIF(Trades!$E$8:$E$1999,Credit!$B11,Trades!$I$8:$I$1999)</f>
        <v>-0</v>
      </c>
      <c r="E11" s="141"/>
      <c r="F11" s="140"/>
      <c r="G11" s="134" t="s">
        <v>23</v>
      </c>
      <c r="H11" s="135" t="n">
        <f aca="false">Position!C10</f>
        <v>0.25</v>
      </c>
      <c r="I11" s="135" t="n">
        <f aca="false">Position!D10</f>
        <v>0.75</v>
      </c>
      <c r="J11" s="136" t="n">
        <f aca="false">(I11+H11)/2</f>
        <v>0.5</v>
      </c>
      <c r="K11" s="137" t="n">
        <f aca="false">SUMIF(Trades!$H$8:$H$1999,Credit!G11&amp;$G$3,Trades!$B$8:$B$1999)</f>
        <v>0</v>
      </c>
      <c r="L11" s="138" t="n">
        <f aca="false">SUMIF(Trades!$H$8:$H$1999,Credit!G11&amp;$G$3,Trades!$G$8:$G$1999)</f>
        <v>0</v>
      </c>
      <c r="M11" s="139" t="n">
        <f aca="false">IF(K11&lt;&gt;0,J11-(L11/K11),0)</f>
        <v>0</v>
      </c>
      <c r="N11" s="134" t="s">
        <v>24</v>
      </c>
      <c r="O11" s="135" t="n">
        <f aca="false">Position!L10</f>
        <v>0.7</v>
      </c>
      <c r="P11" s="135" t="n">
        <f aca="false">Position!M10</f>
        <v>0.7</v>
      </c>
      <c r="Q11" s="136" t="n">
        <f aca="false">(P11+O11)/2</f>
        <v>0.7</v>
      </c>
      <c r="R11" s="137" t="n">
        <f aca="false">SUMIF(Trades!$H$8:$H$1999,Credit!N11&amp;$G$3,Trades!$B$8:$B$1999)</f>
        <v>0</v>
      </c>
      <c r="S11" s="138" t="n">
        <f aca="false">SUMIF(Trades!$H$8:$H$1999,Credit!N11&amp;$G$3,Trades!$G$8:$G$1999)</f>
        <v>0</v>
      </c>
      <c r="T11" s="139" t="n">
        <f aca="false">IF(R11&lt;&gt;0,Q11-(S11/R11),0)</f>
        <v>0</v>
      </c>
      <c r="X11" s="0" t="s">
        <v>89</v>
      </c>
    </row>
    <row r="12" customFormat="false" ht="12.75" hidden="false" customHeight="false" outlineLevel="0" collapsed="false">
      <c r="B12" s="96" t="s">
        <v>91</v>
      </c>
      <c r="C12" s="140" t="n">
        <f aca="false">SUMIF(Trades!$E$8:$E$1999,Credit!B12,Trades!$G$8:$G$1999)</f>
        <v>250</v>
      </c>
      <c r="D12" s="140" t="n">
        <f aca="false">-SUMIF(Trades!$E$8:$E$1999,Credit!$B12,Trades!$I$8:$I$1999)</f>
        <v>-4500</v>
      </c>
      <c r="E12" s="141"/>
      <c r="F12" s="140"/>
      <c r="G12" s="142" t="s">
        <v>25</v>
      </c>
      <c r="H12" s="143" t="n">
        <f aca="false">Position!C11</f>
        <v>1.5</v>
      </c>
      <c r="I12" s="143" t="n">
        <f aca="false">Position!D11</f>
        <v>1.75</v>
      </c>
      <c r="J12" s="144" t="n">
        <f aca="false">(I12+H12)/2</f>
        <v>1.625</v>
      </c>
      <c r="K12" s="145" t="n">
        <f aca="false">SUMIF(Trades!$H$8:$H$1999,Credit!G12&amp;$G$3,Trades!$B$8:$B$1999)</f>
        <v>0</v>
      </c>
      <c r="L12" s="146" t="n">
        <f aca="false">SUMIF(Trades!$H$8:$H$1999,Credit!G12&amp;$G$3,Trades!$G$8:$G$1999)</f>
        <v>0</v>
      </c>
      <c r="M12" s="147" t="n">
        <f aca="false">IF(K12&lt;&gt;0,J12-(L12/K12),0)</f>
        <v>0</v>
      </c>
      <c r="N12" s="142" t="s">
        <v>26</v>
      </c>
      <c r="O12" s="143" t="n">
        <f aca="false">Position!L11</f>
        <v>1</v>
      </c>
      <c r="P12" s="143" t="n">
        <f aca="false">Position!M11</f>
        <v>1.25</v>
      </c>
      <c r="Q12" s="144" t="n">
        <f aca="false">(P12+O12)/2</f>
        <v>1.125</v>
      </c>
      <c r="R12" s="145" t="n">
        <f aca="false">SUMIF(Trades!$H$8:$H$1999,Credit!N12&amp;$G$3,Trades!$B$8:$B$1999)</f>
        <v>0</v>
      </c>
      <c r="S12" s="146" t="n">
        <f aca="false">SUMIF(Trades!$H$8:$H$1999,Credit!N12&amp;$G$3,Trades!$G$8:$G$1999)</f>
        <v>0</v>
      </c>
      <c r="T12" s="147" t="n">
        <f aca="false">IF(R12&lt;&gt;0,Q12-(S12/R12),0)</f>
        <v>0</v>
      </c>
      <c r="X12" s="0" t="s">
        <v>89</v>
      </c>
    </row>
    <row r="13" customFormat="false" ht="12.75" hidden="false" customHeight="false" outlineLevel="0" collapsed="false">
      <c r="B13" s="96" t="s">
        <v>102</v>
      </c>
      <c r="C13" s="140" t="n">
        <f aca="false">SUMIF(Trades!$E$8:$E$1999,Credit!B13,Trades!$G$8:$G$1999)</f>
        <v>0</v>
      </c>
      <c r="D13" s="140" t="n">
        <f aca="false">-SUMIF(Trades!$E$8:$E$1999,Credit!$B13,Trades!$I$8:$I$1999)</f>
        <v>-0</v>
      </c>
      <c r="E13" s="141"/>
      <c r="F13" s="140"/>
      <c r="G13" s="142" t="s">
        <v>27</v>
      </c>
      <c r="H13" s="143" t="n">
        <f aca="false">Position!C12</f>
        <v>0</v>
      </c>
      <c r="I13" s="143" t="n">
        <f aca="false">Position!D12</f>
        <v>0</v>
      </c>
      <c r="J13" s="144" t="n">
        <f aca="false">(I13+H13)/2</f>
        <v>0</v>
      </c>
      <c r="K13" s="145" t="n">
        <f aca="false">SUMIF(Trades!$H$8:$H$1999,Credit!G13&amp;$G$3,Trades!$B$8:$B$1999)</f>
        <v>0</v>
      </c>
      <c r="L13" s="146" t="n">
        <f aca="false">SUMIF(Trades!$H$8:$H$1999,Credit!G13&amp;$G$3,Trades!$G$8:$G$1999)</f>
        <v>0</v>
      </c>
      <c r="M13" s="147" t="n">
        <f aca="false">IF(K13&lt;&gt;0,J13-(L13/K13),0)</f>
        <v>0</v>
      </c>
      <c r="N13" s="142" t="s">
        <v>28</v>
      </c>
      <c r="O13" s="143" t="n">
        <f aca="false">Position!L12</f>
        <v>3</v>
      </c>
      <c r="P13" s="143" t="n">
        <f aca="false">Position!M12</f>
        <v>3.5</v>
      </c>
      <c r="Q13" s="144" t="n">
        <f aca="false">(P13+O13)/2</f>
        <v>3.25</v>
      </c>
      <c r="R13" s="145" t="n">
        <f aca="false">SUMIF(Trades!$H$8:$H$1999,Credit!N13&amp;$G$3,Trades!$B$8:$B$1999)</f>
        <v>0</v>
      </c>
      <c r="S13" s="146" t="n">
        <f aca="false">SUMIF(Trades!$H$8:$H$1999,Credit!N13&amp;$G$3,Trades!$G$8:$G$1999)</f>
        <v>0</v>
      </c>
      <c r="T13" s="147" t="n">
        <f aca="false">IF(R13&lt;&gt;0,Q13-(S13/R13),0)</f>
        <v>0</v>
      </c>
      <c r="X13" s="0" t="s">
        <v>135</v>
      </c>
    </row>
    <row r="14" customFormat="false" ht="12.75" hidden="false" customHeight="false" outlineLevel="0" collapsed="false">
      <c r="B14" s="96" t="s">
        <v>70</v>
      </c>
      <c r="C14" s="140" t="n">
        <f aca="false">SUMIF(Trades!$E$8:$E$1999,Credit!B14,Trades!$G$8:$G$1999)</f>
        <v>750</v>
      </c>
      <c r="D14" s="140" t="n">
        <f aca="false">-SUMIF(Trades!$E$8:$E$1999,Credit!$B14,Trades!$I$8:$I$1999)</f>
        <v>-6375</v>
      </c>
      <c r="E14" s="141"/>
      <c r="F14" s="140"/>
      <c r="G14" s="142" t="s">
        <v>29</v>
      </c>
      <c r="H14" s="143" t="n">
        <f aca="false">Position!C13</f>
        <v>3.75</v>
      </c>
      <c r="I14" s="143" t="n">
        <f aca="false">Position!D13</f>
        <v>4</v>
      </c>
      <c r="J14" s="144" t="n">
        <f aca="false">(I14+H14)/2</f>
        <v>3.875</v>
      </c>
      <c r="K14" s="145" t="n">
        <f aca="false">SUMIF(Trades!$H$8:$H$1999,Credit!G14&amp;$G$3,Trades!$B$8:$B$1999)</f>
        <v>0</v>
      </c>
      <c r="L14" s="146" t="n">
        <f aca="false">SUMIF(Trades!$H$8:$H$1999,Credit!G14&amp;$G$3,Trades!$G$8:$G$1999)</f>
        <v>0</v>
      </c>
      <c r="M14" s="147" t="n">
        <f aca="false">IF(K14&lt;&gt;0,J14-(L14/K14),0)</f>
        <v>0</v>
      </c>
      <c r="N14" s="142" t="s">
        <v>30</v>
      </c>
      <c r="O14" s="143" t="n">
        <f aca="false">Position!L13</f>
        <v>0</v>
      </c>
      <c r="P14" s="143" t="n">
        <f aca="false">Position!M13</f>
        <v>0</v>
      </c>
      <c r="Q14" s="144" t="n">
        <f aca="false">(P14+O14)/2</f>
        <v>0</v>
      </c>
      <c r="R14" s="145" t="n">
        <f aca="false">SUMIF(Trades!$H$8:$H$1999,Credit!N14&amp;$G$3,Trades!$B$8:$B$1999)</f>
        <v>0</v>
      </c>
      <c r="S14" s="146" t="n">
        <f aca="false">SUMIF(Trades!$H$8:$H$1999,Credit!N14&amp;$G$3,Trades!$G$8:$G$1999)</f>
        <v>0</v>
      </c>
      <c r="T14" s="147" t="n">
        <f aca="false">IF(R14&lt;&gt;0,Q14-(S14/R14),0)</f>
        <v>0</v>
      </c>
      <c r="X14" s="0" t="s">
        <v>135</v>
      </c>
    </row>
    <row r="15" customFormat="false" ht="12.75" hidden="false" customHeight="false" outlineLevel="0" collapsed="false">
      <c r="B15" s="96" t="s">
        <v>83</v>
      </c>
      <c r="C15" s="140" t="n">
        <f aca="false">SUMIF(Trades!$E$8:$E$1999,Credit!B15,Trades!$G$8:$G$1999)</f>
        <v>108.75</v>
      </c>
      <c r="D15" s="140" t="n">
        <f aca="false">-SUMIF(Trades!$E$8:$E$1999,Credit!$B15,Trades!$I$8:$I$1999)</f>
        <v>115</v>
      </c>
      <c r="E15" s="141"/>
      <c r="F15" s="140"/>
      <c r="G15" s="142" t="s">
        <v>31</v>
      </c>
      <c r="H15" s="143" t="n">
        <f aca="false">Position!C14</f>
        <v>0</v>
      </c>
      <c r="I15" s="143" t="n">
        <f aca="false">Position!D14</f>
        <v>0</v>
      </c>
      <c r="J15" s="144" t="n">
        <f aca="false">(I15+H15)/2</f>
        <v>0</v>
      </c>
      <c r="K15" s="145" t="n">
        <f aca="false">SUMIF(Trades!$H$8:$H$1999,Credit!G15&amp;$G$3,Trades!$B$8:$B$1999)</f>
        <v>0</v>
      </c>
      <c r="L15" s="146" t="n">
        <f aca="false">SUMIF(Trades!$H$8:$H$1999,Credit!G15&amp;$G$3,Trades!$G$8:$G$1999)</f>
        <v>0</v>
      </c>
      <c r="M15" s="147" t="n">
        <f aca="false">IF(K15&lt;&gt;0,J15-(L15/K15),0)</f>
        <v>0</v>
      </c>
      <c r="N15" s="148" t="s">
        <v>32</v>
      </c>
      <c r="O15" s="149" t="n">
        <f aca="false">Position!L14</f>
        <v>0</v>
      </c>
      <c r="P15" s="149" t="n">
        <f aca="false">Position!M14</f>
        <v>0</v>
      </c>
      <c r="Q15" s="150" t="n">
        <f aca="false">(P15+O15)/2</f>
        <v>0</v>
      </c>
      <c r="R15" s="151" t="n">
        <f aca="false">SUMIF(Trades!$H$8:$H$1999,Credit!N15&amp;$G$3,Trades!$B$8:$B$1999)</f>
        <v>0</v>
      </c>
      <c r="S15" s="152" t="n">
        <f aca="false">SUMIF(Trades!$H$8:$H$1999,Credit!N15&amp;$G$3,Trades!$G$8:$G$1999)</f>
        <v>0</v>
      </c>
      <c r="T15" s="153" t="n">
        <f aca="false">IF(R15&lt;&gt;0,Q15-(S15/R15),0)</f>
        <v>0</v>
      </c>
      <c r="X15" s="0" t="s">
        <v>135</v>
      </c>
    </row>
    <row r="16" customFormat="false" ht="12.75" hidden="false" customHeight="false" outlineLevel="0" collapsed="false">
      <c r="B16" s="96" t="s">
        <v>96</v>
      </c>
      <c r="C16" s="140" t="n">
        <f aca="false">SUMIF(Trades!$E$8:$E$1999,Credit!B16,Trades!$G$8:$G$1999)</f>
        <v>0</v>
      </c>
      <c r="D16" s="140" t="n">
        <f aca="false">-SUMIF(Trades!$E$8:$E$1999,Credit!$B16,Trades!$I$8:$I$1999)</f>
        <v>625</v>
      </c>
      <c r="E16" s="141"/>
      <c r="F16" s="140"/>
      <c r="G16" s="148" t="s">
        <v>33</v>
      </c>
      <c r="H16" s="149" t="n">
        <f aca="false">Position!C15</f>
        <v>0</v>
      </c>
      <c r="I16" s="149" t="n">
        <f aca="false">Position!D15</f>
        <v>0</v>
      </c>
      <c r="J16" s="150" t="n">
        <f aca="false">(I16+H16)/2</f>
        <v>0</v>
      </c>
      <c r="K16" s="151" t="n">
        <f aca="false">SUMIF(Trades!$H$8:$H$1999,Credit!G16&amp;$G$3,Trades!$B$8:$B$1999)</f>
        <v>0</v>
      </c>
      <c r="L16" s="152" t="n">
        <f aca="false">SUMIF(Trades!$H$8:$H$1999,Credit!G16&amp;$G$3,Trades!$G$8:$G$1999)</f>
        <v>0</v>
      </c>
      <c r="M16" s="153" t="n">
        <f aca="false">IF(K16&lt;&gt;0,J16-(L16/K16),0)</f>
        <v>0</v>
      </c>
      <c r="N16" s="117"/>
      <c r="O16" s="117"/>
      <c r="P16" s="117"/>
      <c r="Q16" s="117"/>
      <c r="R16" s="117"/>
      <c r="S16" s="117"/>
      <c r="T16" s="117"/>
      <c r="X16" s="0" t="s">
        <v>127</v>
      </c>
    </row>
    <row r="17" customFormat="false" ht="12.75" hidden="false" customHeight="false" outlineLevel="0" collapsed="false">
      <c r="B17" s="96" t="s">
        <v>85</v>
      </c>
      <c r="C17" s="140" t="n">
        <f aca="false">SUMIF(Trades!$E$8:$E$1999,Credit!B17,Trades!$G$8:$G$1999)</f>
        <v>225</v>
      </c>
      <c r="D17" s="140" t="n">
        <f aca="false">-SUMIF(Trades!$E$8:$E$1999,Credit!$B17,Trades!$I$8:$I$1999)</f>
        <v>1000</v>
      </c>
      <c r="E17" s="141"/>
      <c r="F17" s="140"/>
      <c r="G17" s="154" t="s">
        <v>36</v>
      </c>
      <c r="H17" s="155" t="n">
        <f aca="false">Position!C16</f>
        <v>6.4</v>
      </c>
      <c r="I17" s="155" t="n">
        <f aca="false">Position!D16</f>
        <v>7.5</v>
      </c>
      <c r="J17" s="156" t="n">
        <f aca="false">SUM(J18:J22)</f>
        <v>6.95</v>
      </c>
      <c r="K17" s="157"/>
      <c r="L17" s="158"/>
      <c r="M17" s="159"/>
      <c r="N17" s="154" t="s">
        <v>34</v>
      </c>
      <c r="O17" s="155" t="n">
        <f aca="false">Position!L15</f>
        <v>6.25</v>
      </c>
      <c r="P17" s="155" t="n">
        <f aca="false">Position!M15</f>
        <v>7.25</v>
      </c>
      <c r="Q17" s="156" t="n">
        <f aca="false">SUM(Q18:Q22)</f>
        <v>6.75</v>
      </c>
      <c r="R17" s="157"/>
      <c r="S17" s="158"/>
      <c r="T17" s="159"/>
      <c r="X17" s="0" t="s">
        <v>127</v>
      </c>
    </row>
    <row r="18" customFormat="false" ht="12.75" hidden="false" customHeight="false" outlineLevel="0" collapsed="false">
      <c r="B18" s="96" t="s">
        <v>100</v>
      </c>
      <c r="C18" s="140" t="n">
        <f aca="false">SUMIF(Trades!$E$8:$E$1999,Credit!B18,Trades!$G$8:$G$1999)</f>
        <v>0</v>
      </c>
      <c r="D18" s="140" t="n">
        <f aca="false">-SUMIF(Trades!$E$8:$E$1999,Credit!$B18,Trades!$I$8:$I$1999)</f>
        <v>-0</v>
      </c>
      <c r="E18" s="141"/>
      <c r="F18" s="140"/>
      <c r="G18" s="134" t="s">
        <v>38</v>
      </c>
      <c r="H18" s="135" t="n">
        <f aca="false">Position!C17</f>
        <v>3.25</v>
      </c>
      <c r="I18" s="135" t="n">
        <f aca="false">Position!D17</f>
        <v>3.75</v>
      </c>
      <c r="J18" s="136" t="n">
        <f aca="false">(I18+H18)/2</f>
        <v>3.5</v>
      </c>
      <c r="K18" s="137" t="n">
        <f aca="false">SUMIF(Trades!$H$8:$H$1999,Credit!G18&amp;$G$3,Trades!$B$8:$B$1999)</f>
        <v>-250</v>
      </c>
      <c r="L18" s="138" t="n">
        <f aca="false">SUMIF(Trades!$H$8:$H$1999,Credit!G18&amp;$G$3,Trades!$G$8:$G$1999)</f>
        <v>0</v>
      </c>
      <c r="M18" s="139" t="n">
        <f aca="false">IF(K18&lt;&gt;0,J18-(L18/K18),0)</f>
        <v>3.5</v>
      </c>
      <c r="N18" s="134" t="s">
        <v>37</v>
      </c>
      <c r="O18" s="135" t="n">
        <f aca="false">Position!L16</f>
        <v>0</v>
      </c>
      <c r="P18" s="135" t="n">
        <f aca="false">Position!M16</f>
        <v>0</v>
      </c>
      <c r="Q18" s="136" t="n">
        <f aca="false">(P18+O18)/2</f>
        <v>0</v>
      </c>
      <c r="R18" s="137" t="n">
        <f aca="false">SUMIF(Trades!$H$8:$H$1999,Credit!N18&amp;$G$3,Trades!$B$8:$B$1999)</f>
        <v>0</v>
      </c>
      <c r="S18" s="138" t="n">
        <f aca="false">SUMIF(Trades!$H$8:$H$1999,Credit!N18&amp;$G$3,Trades!$G$8:$G$1999)</f>
        <v>0</v>
      </c>
      <c r="T18" s="139" t="n">
        <f aca="false">IF(R18&lt;&gt;0,Q18-(S18/R18),0)</f>
        <v>0</v>
      </c>
      <c r="X18" s="0" t="s">
        <v>127</v>
      </c>
    </row>
    <row r="19" customFormat="false" ht="12.75" hidden="false" customHeight="false" outlineLevel="0" collapsed="false">
      <c r="B19" s="96" t="s">
        <v>66</v>
      </c>
      <c r="C19" s="140" t="n">
        <f aca="false">SUMIF(Trades!$E$8:$E$1999,Credit!B19,Trades!$G$8:$G$1999)</f>
        <v>2000</v>
      </c>
      <c r="D19" s="140" t="n">
        <f aca="false">-SUMIF(Trades!$E$8:$E$1999,Credit!$B19,Trades!$I$8:$I$1999)</f>
        <v>-5000</v>
      </c>
      <c r="E19" s="141"/>
      <c r="F19" s="140"/>
      <c r="G19" s="142" t="s">
        <v>40</v>
      </c>
      <c r="H19" s="143" t="n">
        <f aca="false">Position!C18</f>
        <v>3</v>
      </c>
      <c r="I19" s="143" t="n">
        <f aca="false">Position!D18</f>
        <v>3.5</v>
      </c>
      <c r="J19" s="144" t="n">
        <f aca="false">(I19+H19)/2</f>
        <v>3.25</v>
      </c>
      <c r="K19" s="145" t="n">
        <f aca="false">SUMIF(Trades!$H$8:$H$1999,Credit!G19&amp;$G$3,Trades!$B$8:$B$1999)</f>
        <v>0</v>
      </c>
      <c r="L19" s="146" t="n">
        <f aca="false">SUMIF(Trades!$H$8:$H$1999,Credit!G19&amp;$G$3,Trades!$G$8:$G$1999)</f>
        <v>0</v>
      </c>
      <c r="M19" s="147" t="n">
        <f aca="false">IF(K19&lt;&gt;0,J19-(L19/K19),0)</f>
        <v>0</v>
      </c>
      <c r="N19" s="142" t="s">
        <v>39</v>
      </c>
      <c r="O19" s="143" t="n">
        <f aca="false">Position!L17</f>
        <v>0</v>
      </c>
      <c r="P19" s="143" t="n">
        <f aca="false">Position!M17</f>
        <v>0</v>
      </c>
      <c r="Q19" s="144" t="n">
        <f aca="false">(P19+O19)/2</f>
        <v>0</v>
      </c>
      <c r="R19" s="145" t="n">
        <f aca="false">SUMIF(Trades!$H$8:$H$1999,Credit!N19&amp;$G$3,Trades!$B$8:$B$1999)</f>
        <v>0</v>
      </c>
      <c r="S19" s="146" t="n">
        <f aca="false">SUMIF(Trades!$H$8:$H$1999,Credit!N19&amp;$G$3,Trades!$G$8:$G$1999)</f>
        <v>0</v>
      </c>
      <c r="T19" s="147" t="n">
        <f aca="false">IF(R19&lt;&gt;0,Q19-(S19/R19),0)</f>
        <v>0</v>
      </c>
      <c r="X19" s="0" t="s">
        <v>127</v>
      </c>
    </row>
    <row r="20" customFormat="false" ht="12.75" hidden="false" customHeight="false" outlineLevel="0" collapsed="false">
      <c r="B20" s="96" t="s">
        <v>110</v>
      </c>
      <c r="C20" s="140" t="n">
        <f aca="false">SUMIF(Trades!$E$8:$E$1999,Credit!B20,Trades!$G$8:$G$1999)</f>
        <v>0</v>
      </c>
      <c r="D20" s="140" t="n">
        <f aca="false">-SUMIF(Trades!$E$8:$E$1999,Credit!$B20,Trades!$I$8:$I$1999)</f>
        <v>-0</v>
      </c>
      <c r="E20" s="141"/>
      <c r="F20" s="140"/>
      <c r="G20" s="142" t="s">
        <v>42</v>
      </c>
      <c r="H20" s="143" t="n">
        <f aca="false">Position!C19</f>
        <v>0</v>
      </c>
      <c r="I20" s="143" t="n">
        <f aca="false">Position!D19</f>
        <v>0</v>
      </c>
      <c r="J20" s="144" t="n">
        <f aca="false">(I20+H20)/2</f>
        <v>0</v>
      </c>
      <c r="K20" s="145" t="n">
        <f aca="false">SUMIF(Trades!$H$8:$H$1999,Credit!G20&amp;$G$3,Trades!$B$8:$B$1999)</f>
        <v>0</v>
      </c>
      <c r="L20" s="146" t="n">
        <f aca="false">SUMIF(Trades!$H$8:$H$1999,Credit!G20&amp;$G$3,Trades!$G$8:$G$1999)</f>
        <v>0</v>
      </c>
      <c r="M20" s="147" t="n">
        <f aca="false">IF(K20&lt;&gt;0,J20-(L20/K20),0)</f>
        <v>0</v>
      </c>
      <c r="N20" s="142" t="s">
        <v>41</v>
      </c>
      <c r="O20" s="143" t="n">
        <f aca="false">Position!L18</f>
        <v>1.75</v>
      </c>
      <c r="P20" s="143" t="n">
        <f aca="false">Position!M18</f>
        <v>2.25</v>
      </c>
      <c r="Q20" s="144" t="n">
        <f aca="false">(P20+O20)/2</f>
        <v>2</v>
      </c>
      <c r="R20" s="145" t="n">
        <f aca="false">SUMIF(Trades!$H$8:$H$1999,Credit!N20&amp;$G$3,Trades!$B$8:$B$1999)</f>
        <v>0</v>
      </c>
      <c r="S20" s="146" t="n">
        <f aca="false">SUMIF(Trades!$H$8:$H$1999,Credit!N20&amp;$G$3,Trades!$G$8:$G$1999)</f>
        <v>0</v>
      </c>
      <c r="T20" s="147" t="n">
        <f aca="false">IF(R20&lt;&gt;0,Q20-(S20/R20),0)</f>
        <v>0</v>
      </c>
      <c r="X20" s="0" t="s">
        <v>127</v>
      </c>
    </row>
    <row r="21" customFormat="false" ht="12.75" hidden="false" customHeight="false" outlineLevel="0" collapsed="false">
      <c r="B21" s="96" t="s">
        <v>131</v>
      </c>
      <c r="C21" s="140" t="n">
        <f aca="false">SUMIF(Trades!$E$8:$E$1999,Credit!B21,Trades!$G$8:$G$1999)</f>
        <v>0</v>
      </c>
      <c r="D21" s="140" t="n">
        <f aca="false">-SUMIF(Trades!$E$8:$E$1999,Credit!$B21,Trades!$I$8:$I$1999)</f>
        <v>-0</v>
      </c>
      <c r="E21" s="141"/>
      <c r="F21" s="140"/>
      <c r="G21" s="142" t="s">
        <v>44</v>
      </c>
      <c r="H21" s="143" t="n">
        <f aca="false">Position!C20</f>
        <v>0</v>
      </c>
      <c r="I21" s="143" t="n">
        <f aca="false">Position!D20</f>
        <v>0</v>
      </c>
      <c r="J21" s="144" t="n">
        <f aca="false">(I21+H21)/2</f>
        <v>0</v>
      </c>
      <c r="K21" s="145" t="n">
        <f aca="false">SUMIF(Trades!$H$8:$H$1999,Credit!G21&amp;$G$3,Trades!$B$8:$B$1999)</f>
        <v>0</v>
      </c>
      <c r="L21" s="146" t="n">
        <f aca="false">SUMIF(Trades!$H$8:$H$1999,Credit!G21&amp;$G$3,Trades!$G$8:$G$1999)</f>
        <v>0</v>
      </c>
      <c r="M21" s="147" t="n">
        <f aca="false">IF(K21&lt;&gt;0,J21-(L21/K21),0)</f>
        <v>0</v>
      </c>
      <c r="N21" s="142" t="s">
        <v>43</v>
      </c>
      <c r="O21" s="143" t="n">
        <f aca="false">Position!L19</f>
        <v>0</v>
      </c>
      <c r="P21" s="143" t="n">
        <f aca="false">Position!M19</f>
        <v>0</v>
      </c>
      <c r="Q21" s="144" t="n">
        <f aca="false">(P21+O21)/2</f>
        <v>0</v>
      </c>
      <c r="R21" s="145" t="n">
        <f aca="false">SUMIF(Trades!$H$8:$H$1999,Credit!N21&amp;$G$3,Trades!$B$8:$B$1999)</f>
        <v>0</v>
      </c>
      <c r="S21" s="146" t="n">
        <f aca="false">SUMIF(Trades!$H$8:$H$1999,Credit!N21&amp;$G$3,Trades!$G$8:$G$1999)</f>
        <v>0</v>
      </c>
      <c r="T21" s="147" t="n">
        <f aca="false">IF(R21&lt;&gt;0,Q21-(S21/R21),0)</f>
        <v>0</v>
      </c>
      <c r="X21" s="0" t="s">
        <v>127</v>
      </c>
    </row>
    <row r="22" customFormat="false" ht="12.75" hidden="false" customHeight="false" outlineLevel="0" collapsed="false">
      <c r="B22" s="96" t="s">
        <v>124</v>
      </c>
      <c r="C22" s="140" t="n">
        <f aca="false">SUMIF(Trades!$E$8:$E$1999,Credit!B22,Trades!$G$8:$G$1999)</f>
        <v>0</v>
      </c>
      <c r="D22" s="140" t="n">
        <f aca="false">-SUMIF(Trades!$E$8:$E$1999,Credit!$B22,Trades!$I$8:$I$1999)</f>
        <v>-0</v>
      </c>
      <c r="E22" s="141"/>
      <c r="F22" s="140"/>
      <c r="G22" s="148" t="s">
        <v>46</v>
      </c>
      <c r="H22" s="149" t="n">
        <f aca="false">Position!C21</f>
        <v>0.15</v>
      </c>
      <c r="I22" s="149" t="n">
        <f aca="false">Position!D21</f>
        <v>0.25</v>
      </c>
      <c r="J22" s="150" t="n">
        <f aca="false">(I22+H22)/2</f>
        <v>0.2</v>
      </c>
      <c r="K22" s="151" t="n">
        <f aca="false">SUMIF(Trades!$H$8:$H$1999,Credit!G22&amp;$G$3,Trades!$B$8:$B$1999)</f>
        <v>0</v>
      </c>
      <c r="L22" s="152" t="n">
        <f aca="false">SUMIF(Trades!$H$8:$H$1999,Credit!G22&amp;$G$3,Trades!$G$8:$G$1999)</f>
        <v>0</v>
      </c>
      <c r="M22" s="153" t="n">
        <f aca="false">IF(K22&lt;&gt;0,J22-(L22/K22),0)</f>
        <v>0</v>
      </c>
      <c r="N22" s="148" t="s">
        <v>45</v>
      </c>
      <c r="O22" s="149" t="n">
        <f aca="false">Position!L20</f>
        <v>4.5</v>
      </c>
      <c r="P22" s="149" t="n">
        <f aca="false">Position!M20</f>
        <v>5</v>
      </c>
      <c r="Q22" s="150" t="n">
        <f aca="false">(P22+O22)/2</f>
        <v>4.75</v>
      </c>
      <c r="R22" s="151" t="n">
        <f aca="false">SUMIF(Trades!$H$8:$H$1999,Credit!N22&amp;$G$3,Trades!$B$8:$B$1999)</f>
        <v>0</v>
      </c>
      <c r="S22" s="152" t="n">
        <f aca="false">SUMIF(Trades!$H$8:$H$1999,Credit!N22&amp;$G$3,Trades!$G$8:$G$1999)</f>
        <v>0</v>
      </c>
      <c r="T22" s="153" t="n">
        <f aca="false">IF(R22&lt;&gt;0,Q22-(S22/R22),0)</f>
        <v>0</v>
      </c>
      <c r="X22" s="0" t="s">
        <v>127</v>
      </c>
    </row>
    <row r="23" customFormat="false" ht="12.75" hidden="false" customHeight="false" outlineLevel="0" collapsed="false">
      <c r="B23" s="96" t="s">
        <v>118</v>
      </c>
      <c r="C23" s="140" t="n">
        <f aca="false">SUMIF(Trades!$E$8:$E$1999,Credit!B23,Trades!$G$8:$G$1999)</f>
        <v>0</v>
      </c>
      <c r="D23" s="140" t="n">
        <f aca="false">-SUMIF(Trades!$E$8:$E$1999,Credit!$B23,Trades!$I$8:$I$1999)</f>
        <v>-0</v>
      </c>
      <c r="E23" s="141"/>
      <c r="F23" s="140"/>
      <c r="G23" s="160"/>
      <c r="H23" s="160"/>
      <c r="I23" s="160"/>
      <c r="J23" s="160"/>
      <c r="K23" s="117"/>
      <c r="L23" s="117"/>
      <c r="M23" s="161"/>
      <c r="N23" s="161"/>
      <c r="O23" s="161"/>
      <c r="P23" s="161"/>
      <c r="Q23" s="161"/>
      <c r="R23" s="117"/>
      <c r="S23" s="117"/>
      <c r="T23" s="160"/>
      <c r="X23" s="0" t="s">
        <v>127</v>
      </c>
    </row>
    <row r="24" customFormat="false" ht="12.75" hidden="false" customHeight="false" outlineLevel="0" collapsed="false">
      <c r="B24" s="96" t="s">
        <v>161</v>
      </c>
      <c r="C24" s="140" t="n">
        <f aca="false">SUMIF(Trades!$E$8:$E$1999,Credit!B24,Trades!$G$8:$G$1999)</f>
        <v>0</v>
      </c>
      <c r="D24" s="140" t="n">
        <f aca="false">-SUMIF(Trades!$E$8:$E$1999,Credit!$B24,Trades!$I$8:$I$1999)</f>
        <v>-0</v>
      </c>
      <c r="E24" s="141"/>
      <c r="F24" s="140"/>
      <c r="K24" s="162" t="s">
        <v>160</v>
      </c>
      <c r="L24" s="163" t="n">
        <f aca="false">SUM(L5:L22)</f>
        <v>0</v>
      </c>
      <c r="M24" s="93"/>
      <c r="N24" s="93"/>
      <c r="O24" s="93"/>
      <c r="P24" s="93"/>
      <c r="Q24" s="93"/>
      <c r="R24" s="162" t="s">
        <v>160</v>
      </c>
      <c r="S24" s="163" t="n">
        <f aca="false">SUM(S5:S22)</f>
        <v>0</v>
      </c>
      <c r="X24" s="0" t="s">
        <v>127</v>
      </c>
    </row>
    <row r="25" customFormat="false" ht="12.75" hidden="false" customHeight="false" outlineLevel="0" collapsed="false">
      <c r="B25" s="96" t="s">
        <v>98</v>
      </c>
      <c r="C25" s="140" t="n">
        <f aca="false">SUMIF(Trades!$E$8:$E$1999,Credit!B25,Trades!$G$8:$G$1999)</f>
        <v>0</v>
      </c>
      <c r="D25" s="140" t="n">
        <f aca="false">-SUMIF(Trades!$E$8:$E$1999,Credit!$B25,Trades!$I$8:$I$1999)</f>
        <v>-0</v>
      </c>
      <c r="E25" s="141"/>
      <c r="F25" s="140"/>
      <c r="K25" s="164" t="s">
        <v>160</v>
      </c>
      <c r="L25" s="163" t="n">
        <f aca="false">L24+S24</f>
        <v>0</v>
      </c>
      <c r="X25" s="0" t="s">
        <v>129</v>
      </c>
    </row>
    <row r="26" customFormat="false" ht="12.75" hidden="false" customHeight="false" outlineLevel="0" collapsed="false">
      <c r="B26" s="96" t="s">
        <v>104</v>
      </c>
      <c r="C26" s="140" t="n">
        <f aca="false">SUMIF(Trades!$E$8:$E$1999,Credit!B26,Trades!$G$8:$G$1999)</f>
        <v>0</v>
      </c>
      <c r="D26" s="140" t="n">
        <f aca="false">-SUMIF(Trades!$E$8:$E$1999,Credit!$B26,Trades!$I$8:$I$1999)</f>
        <v>-0</v>
      </c>
      <c r="E26" s="141"/>
      <c r="F26" s="140"/>
      <c r="X26" s="0" t="s">
        <v>129</v>
      </c>
    </row>
    <row r="27" customFormat="false" ht="12.75" hidden="false" customHeight="false" outlineLevel="0" collapsed="false">
      <c r="B27" s="96" t="s">
        <v>139</v>
      </c>
      <c r="C27" s="140" t="n">
        <f aca="false">SUMIF(Trades!$E$8:$E$1999,Credit!B27,Trades!$G$8:$G$1999)</f>
        <v>0</v>
      </c>
      <c r="D27" s="140" t="n">
        <f aca="false">-SUMIF(Trades!$E$8:$E$1999,Credit!$B27,Trades!$I$8:$I$1999)</f>
        <v>-0</v>
      </c>
      <c r="E27" s="141"/>
      <c r="F27" s="140"/>
      <c r="X27" s="0" t="s">
        <v>129</v>
      </c>
    </row>
    <row r="28" customFormat="false" ht="12.75" hidden="false" customHeight="false" outlineLevel="0" collapsed="false">
      <c r="B28" s="96" t="s">
        <v>162</v>
      </c>
      <c r="C28" s="140" t="n">
        <f aca="false">SUMIF(Trades!$E$8:$E$1999,Credit!B28,Trades!$G$8:$G$1999)</f>
        <v>0</v>
      </c>
      <c r="D28" s="140" t="n">
        <f aca="false">-SUMIF(Trades!$E$8:$E$1999,Credit!$B28,Trades!$I$8:$I$1999)</f>
        <v>-0</v>
      </c>
      <c r="E28" s="141"/>
      <c r="F28" s="140"/>
      <c r="N28" s="117"/>
      <c r="X28" s="0" t="s">
        <v>129</v>
      </c>
    </row>
    <row r="29" customFormat="false" ht="12.75" hidden="false" customHeight="false" outlineLevel="0" collapsed="false">
      <c r="B29" s="96" t="s">
        <v>163</v>
      </c>
      <c r="C29" s="140" t="n">
        <f aca="false">SUMIF(Trades!$E$8:$E$1999,Credit!B29,Trades!$G$8:$G$1999)</f>
        <v>0</v>
      </c>
      <c r="D29" s="140" t="n">
        <f aca="false">-SUMIF(Trades!$E$8:$E$1999,Credit!$B29,Trades!$I$8:$I$1999)</f>
        <v>-0</v>
      </c>
      <c r="E29" s="141"/>
      <c r="F29" s="140"/>
      <c r="X29" s="0" t="s">
        <v>129</v>
      </c>
    </row>
    <row r="30" customFormat="false" ht="12.75" hidden="false" customHeight="false" outlineLevel="0" collapsed="false">
      <c r="B30" s="96" t="s">
        <v>101</v>
      </c>
      <c r="C30" s="140" t="n">
        <f aca="false">SUMIF(Trades!$E$8:$E$1999,Credit!B30,Trades!$G$8:$G$1999)</f>
        <v>0</v>
      </c>
      <c r="D30" s="140" t="n">
        <f aca="false">-SUMIF(Trades!$E$8:$E$1999,Credit!$B30,Trades!$I$8:$I$1999)</f>
        <v>-0</v>
      </c>
      <c r="E30" s="141"/>
      <c r="F30" s="140"/>
      <c r="X30" s="0" t="s">
        <v>129</v>
      </c>
    </row>
    <row r="31" customFormat="false" ht="12.75" hidden="false" customHeight="false" outlineLevel="0" collapsed="false">
      <c r="B31" s="96" t="s">
        <v>68</v>
      </c>
      <c r="C31" s="140" t="n">
        <f aca="false">SUMIF(Trades!$E$8:$E$1999,Credit!B31,Trades!$G$8:$G$1999)</f>
        <v>-1383.75</v>
      </c>
      <c r="D31" s="140" t="n">
        <f aca="false">-SUMIF(Trades!$E$8:$E$1999,Credit!$B31,Trades!$I$8:$I$1999)</f>
        <v>3210</v>
      </c>
      <c r="E31" s="141"/>
      <c r="F31" s="140"/>
      <c r="X31" s="0" t="s">
        <v>129</v>
      </c>
    </row>
    <row r="32" customFormat="false" ht="12.75" hidden="false" customHeight="false" outlineLevel="0" collapsed="false">
      <c r="B32" s="96" t="s">
        <v>93</v>
      </c>
      <c r="C32" s="140" t="n">
        <f aca="false">SUMIF(Trades!$E$8:$E$1999,Credit!B32,Trades!$G$8:$G$1999)</f>
        <v>87.5</v>
      </c>
      <c r="D32" s="140" t="n">
        <f aca="false">-SUMIF(Trades!$E$8:$E$1999,Credit!$B32,Trades!$I$8:$I$1999)</f>
        <v>2375</v>
      </c>
      <c r="E32" s="141"/>
      <c r="F32" s="140"/>
      <c r="X32" s="0" t="s">
        <v>129</v>
      </c>
    </row>
    <row r="33" customFormat="false" ht="12.75" hidden="false" customHeight="false" outlineLevel="0" collapsed="false">
      <c r="B33" s="96"/>
      <c r="C33" s="140" t="n">
        <f aca="false">SUMIF(Trades!$E$8:$E$1999,Credit!B33,Trades!$G$8:$G$1999)</f>
        <v>0</v>
      </c>
      <c r="D33" s="140" t="n">
        <f aca="false">-SUMIF(Trades!$E$8:$E$1999,Credit!$B33,Trades!$I$8:$I$1999)</f>
        <v>-0</v>
      </c>
      <c r="E33" s="141"/>
      <c r="F33" s="140"/>
      <c r="I33" s="165"/>
      <c r="X33" s="0" t="s">
        <v>129</v>
      </c>
    </row>
    <row r="34" customFormat="false" ht="12.75" hidden="false" customHeight="false" outlineLevel="0" collapsed="false">
      <c r="B34" s="96"/>
      <c r="C34" s="140" t="n">
        <f aca="false">SUMIF(Trades!$E$8:$E$1999,Credit!B34,Trades!$G$8:$G$1999)</f>
        <v>0</v>
      </c>
      <c r="D34" s="140" t="n">
        <f aca="false">-SUMIF(Trades!$E$8:$E$1999,Credit!$B34,Trades!$I$8:$I$1999)</f>
        <v>-0</v>
      </c>
      <c r="E34" s="141"/>
      <c r="F34" s="140"/>
      <c r="X34" s="0" t="s">
        <v>129</v>
      </c>
    </row>
    <row r="35" customFormat="false" ht="12.75" hidden="false" customHeight="false" outlineLevel="0" collapsed="false">
      <c r="B35" s="96"/>
      <c r="C35" s="140" t="n">
        <f aca="false">SUMIF(Trades!$E$8:$E$1999,Credit!B35,Trades!$G$8:$G$1999)</f>
        <v>0</v>
      </c>
      <c r="D35" s="140" t="n">
        <f aca="false">-SUMIF(Trades!$E$8:$E$1999,Credit!$B35,Trades!$I$8:$I$1999)</f>
        <v>-0</v>
      </c>
      <c r="E35" s="141"/>
      <c r="F35" s="140"/>
      <c r="X35" s="0" t="s">
        <v>129</v>
      </c>
    </row>
    <row r="36" customFormat="false" ht="12.75" hidden="false" customHeight="false" outlineLevel="0" collapsed="false">
      <c r="B36" s="96"/>
      <c r="C36" s="140" t="n">
        <f aca="false">SUMIF(Trades!$E$8:$E$1999,Credit!B36,Trades!$G$8:$G$1999)</f>
        <v>0</v>
      </c>
      <c r="D36" s="140" t="n">
        <f aca="false">-SUMIF(Trades!$E$8:$E$1999,Credit!$B36,Trades!$I$8:$I$1999)</f>
        <v>-0</v>
      </c>
      <c r="E36" s="141"/>
      <c r="F36" s="140"/>
      <c r="X36" s="0" t="s">
        <v>129</v>
      </c>
    </row>
    <row r="37" customFormat="false" ht="12.75" hidden="false" customHeight="false" outlineLevel="0" collapsed="false">
      <c r="B37" s="96"/>
      <c r="C37" s="140" t="n">
        <f aca="false">SUMIF(Trades!$E$8:$E$1999,Credit!B37,Trades!$G$8:$G$1999)</f>
        <v>0</v>
      </c>
      <c r="D37" s="140" t="n">
        <f aca="false">-SUMIF(Trades!$E$8:$E$1999,Credit!$B37,Trades!$I$8:$I$1999)</f>
        <v>-0</v>
      </c>
      <c r="E37" s="141"/>
      <c r="F37" s="140"/>
      <c r="X37" s="0" t="s">
        <v>129</v>
      </c>
    </row>
    <row r="38" customFormat="false" ht="12.75" hidden="false" customHeight="false" outlineLevel="0" collapsed="false">
      <c r="B38" s="96"/>
      <c r="C38" s="140" t="n">
        <f aca="false">SUMIF(Trades!$E$8:$E$1999,Credit!B38,Trades!$G$8:$G$1999)</f>
        <v>0</v>
      </c>
      <c r="D38" s="140" t="n">
        <f aca="false">-SUMIF(Trades!$E$8:$E$1999,Credit!$B38,Trades!$I$8:$I$1999)</f>
        <v>-0</v>
      </c>
      <c r="E38" s="141"/>
      <c r="F38" s="140"/>
      <c r="X38" s="0" t="s">
        <v>129</v>
      </c>
    </row>
    <row r="39" customFormat="false" ht="12.75" hidden="false" customHeight="false" outlineLevel="0" collapsed="false">
      <c r="B39" s="96"/>
      <c r="C39" s="140" t="n">
        <f aca="false">SUMIF(Trades!$E$8:$E$1999,Credit!B39,Trades!$G$8:$G$1999)</f>
        <v>0</v>
      </c>
      <c r="D39" s="140" t="n">
        <f aca="false">-SUMIF(Trades!$E$8:$E$1999,Credit!$B39,Trades!$I$8:$I$1999)</f>
        <v>-0</v>
      </c>
      <c r="E39" s="141"/>
      <c r="F39" s="140"/>
      <c r="X39" s="0" t="s">
        <v>129</v>
      </c>
    </row>
    <row r="40" customFormat="false" ht="12.75" hidden="false" customHeight="false" outlineLevel="0" collapsed="false">
      <c r="B40" s="96"/>
      <c r="C40" s="140" t="n">
        <f aca="false">SUMIF(Trades!$E$8:$E$1999,Credit!B40,Trades!$G$8:$G$1999)</f>
        <v>0</v>
      </c>
      <c r="D40" s="140" t="n">
        <f aca="false">-SUMIF(Trades!$E$8:$E$1999,Credit!$B40,Trades!$I$8:$I$1999)</f>
        <v>-0</v>
      </c>
      <c r="E40" s="141"/>
      <c r="F40" s="140"/>
      <c r="X40" s="0" t="s">
        <v>129</v>
      </c>
    </row>
    <row r="41" customFormat="false" ht="12.75" hidden="false" customHeight="false" outlineLevel="0" collapsed="false">
      <c r="B41" s="96"/>
      <c r="C41" s="140" t="n">
        <f aca="false">SUMIF(Trades!$E$8:$E$1999,Credit!B41,Trades!$G$8:$G$1999)</f>
        <v>0</v>
      </c>
      <c r="D41" s="140" t="n">
        <f aca="false">-SUMIF(Trades!$E$8:$E$1999,Credit!$B41,Trades!$I$8:$I$1999)</f>
        <v>-0</v>
      </c>
      <c r="E41" s="141"/>
      <c r="F41" s="140"/>
      <c r="X41" s="0" t="s">
        <v>129</v>
      </c>
    </row>
    <row r="42" customFormat="false" ht="12.75" hidden="false" customHeight="false" outlineLevel="0" collapsed="false">
      <c r="B42" s="96"/>
      <c r="C42" s="140" t="n">
        <f aca="false">SUMIF(Trades!$E$8:$E$1999,Credit!B42,Trades!$G$8:$G$1999)</f>
        <v>0</v>
      </c>
      <c r="D42" s="140" t="n">
        <f aca="false">-SUMIF(Trades!$E$8:$E$1999,Credit!$B42,Trades!$I$8:$I$1999)</f>
        <v>-0</v>
      </c>
      <c r="E42" s="141"/>
      <c r="F42" s="140"/>
      <c r="X42" s="0" t="s">
        <v>129</v>
      </c>
    </row>
    <row r="43" customFormat="false" ht="12.75" hidden="false" customHeight="false" outlineLevel="0" collapsed="false">
      <c r="B43" s="96"/>
      <c r="C43" s="140" t="n">
        <f aca="false">SUMIF(Trades!$E$8:$E$1999,Credit!B43,Trades!$G$8:$G$1999)</f>
        <v>0</v>
      </c>
      <c r="D43" s="140" t="n">
        <f aca="false">-SUMIF(Trades!$E$8:$E$1999,Credit!$B43,Trades!$I$8:$I$1999)</f>
        <v>-0</v>
      </c>
      <c r="E43" s="141"/>
      <c r="F43" s="140"/>
      <c r="X43" s="0" t="s">
        <v>129</v>
      </c>
    </row>
    <row r="44" customFormat="false" ht="12.75" hidden="false" customHeight="false" outlineLevel="0" collapsed="false">
      <c r="B44" s="96"/>
      <c r="C44" s="140" t="n">
        <f aca="false">SUMIF(Trades!$E$8:$E$1999,Credit!B44,Trades!$G$8:$G$1999)</f>
        <v>0</v>
      </c>
      <c r="D44" s="140" t="n">
        <f aca="false">-SUMIF(Trades!$E$8:$E$1999,Credit!$B44,Trades!$I$8:$I$1999)</f>
        <v>-0</v>
      </c>
      <c r="E44" s="141"/>
      <c r="F44" s="140"/>
      <c r="X44" s="0" t="s">
        <v>129</v>
      </c>
    </row>
    <row r="45" customFormat="false" ht="12.75" hidden="false" customHeight="false" outlineLevel="0" collapsed="false">
      <c r="B45" s="96"/>
      <c r="C45" s="140" t="n">
        <f aca="false">SUMIF(Trades!$E$8:$E$1999,Credit!B45,Trades!$G$8:$G$1999)</f>
        <v>0</v>
      </c>
      <c r="D45" s="140" t="n">
        <f aca="false">-SUMIF(Trades!$E$8:$E$1999,Credit!$B45,Trades!$I$8:$I$1999)</f>
        <v>-0</v>
      </c>
      <c r="E45" s="141"/>
      <c r="F45" s="140"/>
      <c r="X45" s="0" t="s">
        <v>129</v>
      </c>
    </row>
    <row r="46" customFormat="false" ht="12.75" hidden="false" customHeight="false" outlineLevel="0" collapsed="false">
      <c r="B46" s="166"/>
      <c r="C46" s="140" t="n">
        <f aca="false">SUMIF(Trades!$E$8:$E$1999,Credit!B46,Trades!$G$8:$G$1999)</f>
        <v>0</v>
      </c>
      <c r="D46" s="140" t="n">
        <f aca="false">-SUMIF(Trades!$E$8:$E$1999,Credit!$B46,Trades!$I$8:$I$1999)</f>
        <v>-0</v>
      </c>
      <c r="E46" s="141"/>
      <c r="F46" s="140"/>
      <c r="X46" s="0" t="s">
        <v>129</v>
      </c>
    </row>
    <row r="47" customFormat="false" ht="13.5" hidden="false" customHeight="false" outlineLevel="0" collapsed="false">
      <c r="B47" s="96"/>
      <c r="C47" s="140" t="n">
        <f aca="false">SUMIF(Trades!$E$8:$E$1999,Credit!B47,Trades!$G$8:$G$1999)</f>
        <v>0</v>
      </c>
      <c r="D47" s="140" t="n">
        <f aca="false">-SUMIF(Trades!$E$8:$E$1999,Credit!$B47,Trades!$I$8:$I$1999)</f>
        <v>-0</v>
      </c>
      <c r="E47" s="167"/>
      <c r="F47" s="140"/>
      <c r="X47" s="0" t="s">
        <v>129</v>
      </c>
    </row>
    <row r="48" customFormat="false" ht="13.5" hidden="false" customHeight="false" outlineLevel="0" collapsed="false">
      <c r="B48" s="96"/>
      <c r="C48" s="140" t="n">
        <f aca="false">SUMIF(Trades!$E$8:$E$1999,Credit!B48,Trades!$G$8:$G$1999)</f>
        <v>0</v>
      </c>
      <c r="D48" s="140" t="n">
        <f aca="false">-SUMIF(Trades!$E$8:$E$1999,Credit!$B48,Trades!$I$8:$I$1999)</f>
        <v>-0</v>
      </c>
      <c r="E48" s="140"/>
      <c r="F48" s="140" t="n">
        <f aca="false">SUMIF(Trades!$E$9:$E$1498,Credit!$B48,Trades!L$9:L$1498)</f>
        <v>0</v>
      </c>
      <c r="X48" s="0" t="s">
        <v>129</v>
      </c>
    </row>
    <row r="49" customFormat="false" ht="12.75" hidden="false" customHeight="false" outlineLevel="0" collapsed="false">
      <c r="B49" s="96"/>
      <c r="C49" s="140" t="n">
        <f aca="false">SUMIF(Trades!$E$8:$E$1999,Credit!B49,Trades!$G$8:$G$1999)</f>
        <v>0</v>
      </c>
      <c r="D49" s="140" t="n">
        <f aca="false">-SUMIF(Trades!$E$8:$E$1999,Credit!$B49,Trades!$I$8:$I$1999)</f>
        <v>-0</v>
      </c>
      <c r="E49" s="140"/>
      <c r="F49" s="140" t="n">
        <f aca="false">SUMIF(Trades!$E$9:$E$1498,Credit!$B49,Trades!L$9:L$1498)</f>
        <v>0</v>
      </c>
      <c r="X49" s="0" t="s">
        <v>129</v>
      </c>
    </row>
    <row r="50" customFormat="false" ht="12.75" hidden="false" customHeight="false" outlineLevel="0" collapsed="false">
      <c r="B50" s="96"/>
      <c r="C50" s="140" t="n">
        <f aca="false">SUMIF(Trades!$E$8:$E$1999,Credit!B50,Trades!$G$8:$G$1999)</f>
        <v>0</v>
      </c>
      <c r="D50" s="140" t="n">
        <f aca="false">-SUMIF(Trades!$E$8:$E$1999,Credit!$B50,Trades!$I$8:$I$1999)</f>
        <v>-0</v>
      </c>
      <c r="E50" s="140"/>
      <c r="F50" s="140" t="n">
        <f aca="false">SUMIF(Trades!$E$9:$E$1498,Credit!$B50,Trades!L$9:L$1498)</f>
        <v>0</v>
      </c>
      <c r="X50" s="0" t="s">
        <v>129</v>
      </c>
    </row>
    <row r="51" customFormat="false" ht="12.75" hidden="false" customHeight="false" outlineLevel="0" collapsed="false">
      <c r="B51" s="96"/>
      <c r="C51" s="140" t="n">
        <f aca="false">SUMIF(Trades!$E$8:$E$1999,Credit!B51,Trades!$G$8:$G$1999)</f>
        <v>0</v>
      </c>
      <c r="D51" s="140" t="n">
        <f aca="false">-SUMIF(Trades!$E$8:$E$1999,Credit!$B51,Trades!$I$8:$I$1999)</f>
        <v>-0</v>
      </c>
      <c r="E51" s="140"/>
      <c r="F51" s="140" t="n">
        <f aca="false">SUMIF(Trades!$E$9:$E$1498,Credit!$B51,Trades!L$9:L$1498)</f>
        <v>0</v>
      </c>
      <c r="X51" s="0" t="s">
        <v>129</v>
      </c>
    </row>
    <row r="52" customFormat="false" ht="12.75" hidden="false" customHeight="false" outlineLevel="0" collapsed="false">
      <c r="B52" s="96"/>
      <c r="C52" s="140" t="n">
        <f aca="false">SUMIF(Trades!$E$8:$E$1999,Credit!B52,Trades!$G$8:$G$1999)</f>
        <v>0</v>
      </c>
      <c r="D52" s="140" t="n">
        <f aca="false">-SUMIF(Trades!$E$8:$E$1999,Credit!$B52,Trades!$I$8:$I$1999)</f>
        <v>-0</v>
      </c>
      <c r="E52" s="140"/>
      <c r="F52" s="140" t="n">
        <f aca="false">SUMIF(Trades!$E$9:$E$1498,Credit!$B52,Trades!L$9:L$1498)</f>
        <v>0</v>
      </c>
      <c r="X52" s="0" t="s">
        <v>129</v>
      </c>
    </row>
    <row r="53" customFormat="false" ht="12.75" hidden="false" customHeight="false" outlineLevel="0" collapsed="false">
      <c r="B53" s="96"/>
      <c r="C53" s="140" t="n">
        <f aca="false">SUMIF(Trades!$E$8:$E$1999,Credit!B53,Trades!$G$8:$G$1999)</f>
        <v>0</v>
      </c>
      <c r="D53" s="140" t="n">
        <f aca="false">-SUMIF(Trades!$E$8:$E$1999,Credit!$B53,Trades!$I$8:$I$1999)</f>
        <v>-0</v>
      </c>
      <c r="E53" s="140"/>
      <c r="F53" s="140" t="n">
        <f aca="false">SUMIF(Trades!$E$9:$E$1498,Credit!$B53,Trades!L$9:L$1498)</f>
        <v>0</v>
      </c>
      <c r="X53" s="0" t="s">
        <v>129</v>
      </c>
    </row>
    <row r="54" customFormat="false" ht="12.75" hidden="false" customHeight="false" outlineLevel="0" collapsed="false">
      <c r="B54" s="96"/>
      <c r="C54" s="140" t="n">
        <f aca="false">SUMIF(Trades!$E$8:$E$1999,Credit!B54,Trades!$G$8:$G$1999)</f>
        <v>0</v>
      </c>
      <c r="D54" s="140" t="n">
        <f aca="false">-SUMIF(Trades!$E$8:$E$1999,Credit!$B54,Trades!$I$8:$I$1999)</f>
        <v>-0</v>
      </c>
      <c r="E54" s="140"/>
      <c r="F54" s="140" t="n">
        <f aca="false">SUMIF(Trades!$E$9:$E$1498,Credit!$B54,Trades!L$9:L$1498)</f>
        <v>0</v>
      </c>
      <c r="X54" s="0" t="s">
        <v>129</v>
      </c>
    </row>
    <row r="55" customFormat="false" ht="12.75" hidden="false" customHeight="false" outlineLevel="0" collapsed="false">
      <c r="B55" s="96"/>
      <c r="C55" s="140" t="n">
        <f aca="false">SUMIF(Trades!$E$8:$E$1999,Credit!B55,Trades!$G$8:$G$1999)</f>
        <v>0</v>
      </c>
      <c r="D55" s="140" t="n">
        <f aca="false">-SUMIF(Trades!$E$8:$E$1999,Credit!$B55,Trades!$I$8:$I$1999)</f>
        <v>-0</v>
      </c>
      <c r="E55" s="140"/>
      <c r="F55" s="140" t="n">
        <f aca="false">SUMIF(Trades!$E$9:$E$1498,Credit!$B55,Trades!L$9:L$1498)</f>
        <v>0</v>
      </c>
      <c r="X55" s="0" t="s">
        <v>129</v>
      </c>
    </row>
    <row r="56" customFormat="false" ht="12.75" hidden="false" customHeight="false" outlineLevel="0" collapsed="false">
      <c r="B56" s="117"/>
      <c r="C56" s="117"/>
      <c r="D56" s="117"/>
      <c r="E56" s="117"/>
      <c r="F56" s="117"/>
      <c r="X56" s="0" t="s">
        <v>129</v>
      </c>
    </row>
    <row r="57" customFormat="false" ht="12.75" hidden="false" customHeight="false" outlineLevel="0" collapsed="false">
      <c r="B57" s="117"/>
      <c r="C57" s="117"/>
      <c r="D57" s="117"/>
      <c r="E57" s="117"/>
      <c r="F57" s="117"/>
      <c r="X57" s="0" t="s">
        <v>129</v>
      </c>
    </row>
    <row r="58" customFormat="false" ht="12.75" hidden="false" customHeight="false" outlineLevel="0" collapsed="false">
      <c r="B58" s="117"/>
      <c r="C58" s="117"/>
      <c r="D58" s="117"/>
      <c r="E58" s="117"/>
      <c r="F58" s="117"/>
      <c r="X58" s="0" t="s">
        <v>129</v>
      </c>
    </row>
    <row r="59" customFormat="false" ht="12.75" hidden="false" customHeight="false" outlineLevel="0" collapsed="false">
      <c r="B59" s="117"/>
      <c r="C59" s="117"/>
      <c r="D59" s="117"/>
      <c r="E59" s="117"/>
      <c r="F59" s="117"/>
      <c r="X59" s="0" t="s">
        <v>129</v>
      </c>
    </row>
    <row r="60" customFormat="false" ht="12.75" hidden="false" customHeight="false" outlineLevel="0" collapsed="false">
      <c r="B60" s="117"/>
      <c r="C60" s="117"/>
      <c r="D60" s="117"/>
      <c r="E60" s="117"/>
      <c r="F60" s="117"/>
      <c r="X60" s="0" t="s">
        <v>129</v>
      </c>
    </row>
    <row r="61" customFormat="false" ht="12.75" hidden="false" customHeight="false" outlineLevel="0" collapsed="false">
      <c r="B61" s="117"/>
      <c r="C61" s="117"/>
      <c r="D61" s="117"/>
      <c r="E61" s="117"/>
      <c r="F61" s="117"/>
      <c r="X61" s="0" t="s">
        <v>129</v>
      </c>
    </row>
    <row r="62" customFormat="false" ht="12.75" hidden="false" customHeight="false" outlineLevel="0" collapsed="false">
      <c r="B62" s="117"/>
      <c r="C62" s="117"/>
      <c r="D62" s="117"/>
      <c r="E62" s="117"/>
      <c r="F62" s="117"/>
      <c r="X62" s="0" t="s">
        <v>129</v>
      </c>
    </row>
    <row r="63" customFormat="false" ht="12.75" hidden="false" customHeight="false" outlineLevel="0" collapsed="false">
      <c r="B63" s="117"/>
      <c r="C63" s="117"/>
      <c r="D63" s="117"/>
      <c r="E63" s="117"/>
      <c r="F63" s="117"/>
      <c r="X63" s="0" t="s">
        <v>129</v>
      </c>
    </row>
    <row r="64" customFormat="false" ht="12.75" hidden="false" customHeight="false" outlineLevel="0" collapsed="false">
      <c r="B64" s="117"/>
      <c r="C64" s="117"/>
      <c r="D64" s="117"/>
      <c r="E64" s="117"/>
      <c r="F64" s="117"/>
      <c r="X64" s="0" t="s">
        <v>129</v>
      </c>
    </row>
    <row r="65" customFormat="false" ht="12.75" hidden="false" customHeight="false" outlineLevel="0" collapsed="false">
      <c r="B65" s="117"/>
      <c r="C65" s="117"/>
      <c r="D65" s="117"/>
      <c r="E65" s="117"/>
      <c r="F65" s="117"/>
      <c r="X65" s="0" t="s">
        <v>129</v>
      </c>
    </row>
    <row r="66" customFormat="false" ht="12.75" hidden="false" customHeight="false" outlineLevel="0" collapsed="false">
      <c r="B66" s="117"/>
      <c r="C66" s="117"/>
      <c r="D66" s="117"/>
      <c r="E66" s="117"/>
      <c r="F66" s="117"/>
      <c r="X66" s="0" t="s">
        <v>129</v>
      </c>
    </row>
    <row r="67" customFormat="false" ht="12.75" hidden="false" customHeight="false" outlineLevel="0" collapsed="false">
      <c r="B67" s="117"/>
      <c r="C67" s="117"/>
      <c r="D67" s="117"/>
      <c r="E67" s="117"/>
      <c r="F67" s="117"/>
      <c r="X67" s="0" t="s">
        <v>129</v>
      </c>
    </row>
    <row r="68" customFormat="false" ht="12.75" hidden="false" customHeight="false" outlineLevel="0" collapsed="false">
      <c r="B68" s="117"/>
      <c r="C68" s="117"/>
      <c r="D68" s="117"/>
      <c r="E68" s="117"/>
      <c r="F68" s="117"/>
      <c r="X68" s="0" t="s">
        <v>129</v>
      </c>
    </row>
    <row r="69" customFormat="false" ht="12.75" hidden="false" customHeight="false" outlineLevel="0" collapsed="false">
      <c r="B69" s="117"/>
      <c r="C69" s="117"/>
      <c r="D69" s="117"/>
      <c r="E69" s="117"/>
      <c r="F69" s="117"/>
      <c r="X69" s="0" t="s">
        <v>129</v>
      </c>
    </row>
    <row r="70" customFormat="false" ht="12.75" hidden="false" customHeight="false" outlineLevel="0" collapsed="false">
      <c r="B70" s="117"/>
      <c r="C70" s="117"/>
      <c r="D70" s="117"/>
      <c r="E70" s="117"/>
      <c r="F70" s="117"/>
      <c r="X70" s="0" t="s">
        <v>129</v>
      </c>
    </row>
    <row r="71" customFormat="false" ht="12.75" hidden="false" customHeight="false" outlineLevel="0" collapsed="false">
      <c r="B71" s="117"/>
      <c r="C71" s="117"/>
      <c r="D71" s="117"/>
      <c r="E71" s="117"/>
      <c r="F71" s="117"/>
      <c r="X71" s="0" t="s">
        <v>129</v>
      </c>
    </row>
    <row r="72" customFormat="false" ht="12.75" hidden="false" customHeight="false" outlineLevel="0" collapsed="false">
      <c r="B72" s="117"/>
      <c r="C72" s="117"/>
      <c r="D72" s="117"/>
      <c r="E72" s="117"/>
      <c r="F72" s="117"/>
      <c r="X72" s="0" t="s">
        <v>129</v>
      </c>
    </row>
    <row r="73" customFormat="false" ht="12.75" hidden="false" customHeight="false" outlineLevel="0" collapsed="false">
      <c r="B73" s="117"/>
      <c r="C73" s="117"/>
      <c r="D73" s="117"/>
      <c r="E73" s="117"/>
      <c r="F73" s="117"/>
      <c r="X73" s="0" t="s">
        <v>129</v>
      </c>
    </row>
    <row r="74" customFormat="false" ht="12.75" hidden="false" customHeight="false" outlineLevel="0" collapsed="false">
      <c r="B74" s="117"/>
      <c r="C74" s="117"/>
      <c r="D74" s="117"/>
      <c r="E74" s="117"/>
      <c r="F74" s="117"/>
      <c r="X74" s="0" t="s">
        <v>129</v>
      </c>
    </row>
    <row r="75" customFormat="false" ht="12.75" hidden="false" customHeight="false" outlineLevel="0" collapsed="false">
      <c r="B75" s="117"/>
      <c r="C75" s="117"/>
      <c r="D75" s="117"/>
      <c r="E75" s="117"/>
      <c r="F75" s="117"/>
      <c r="X75" s="0" t="s">
        <v>129</v>
      </c>
    </row>
    <row r="76" customFormat="false" ht="12.75" hidden="false" customHeight="false" outlineLevel="0" collapsed="false">
      <c r="B76" s="117"/>
      <c r="C76" s="117"/>
      <c r="D76" s="117"/>
      <c r="E76" s="117"/>
      <c r="F76" s="117"/>
      <c r="X76" s="0" t="s">
        <v>129</v>
      </c>
    </row>
    <row r="77" customFormat="false" ht="12.75" hidden="false" customHeight="false" outlineLevel="0" collapsed="false">
      <c r="B77" s="117"/>
      <c r="C77" s="117"/>
      <c r="D77" s="117"/>
      <c r="E77" s="117"/>
      <c r="F77" s="117"/>
      <c r="X77" s="0" t="s">
        <v>129</v>
      </c>
    </row>
    <row r="78" customFormat="false" ht="12.75" hidden="false" customHeight="false" outlineLevel="0" collapsed="false">
      <c r="B78" s="117"/>
      <c r="C78" s="117"/>
      <c r="D78" s="117"/>
      <c r="E78" s="117"/>
      <c r="F78" s="117"/>
      <c r="X78" s="0" t="s">
        <v>129</v>
      </c>
    </row>
    <row r="79" customFormat="false" ht="12.75" hidden="false" customHeight="false" outlineLevel="0" collapsed="false">
      <c r="B79" s="117"/>
      <c r="C79" s="117"/>
      <c r="D79" s="117"/>
      <c r="E79" s="117"/>
      <c r="F79" s="117"/>
      <c r="X79" s="0" t="s">
        <v>129</v>
      </c>
    </row>
    <row r="80" customFormat="false" ht="12.75" hidden="false" customHeight="false" outlineLevel="0" collapsed="false">
      <c r="B80" s="117"/>
      <c r="C80" s="117"/>
      <c r="D80" s="117"/>
      <c r="E80" s="117"/>
      <c r="F80" s="117"/>
      <c r="X80" s="0" t="s">
        <v>129</v>
      </c>
    </row>
    <row r="81" customFormat="false" ht="12.75" hidden="false" customHeight="false" outlineLevel="0" collapsed="false">
      <c r="B81" s="117"/>
      <c r="C81" s="117"/>
      <c r="D81" s="117"/>
      <c r="E81" s="117"/>
      <c r="F81" s="117"/>
      <c r="X81" s="0" t="s">
        <v>129</v>
      </c>
    </row>
    <row r="82" customFormat="false" ht="12.75" hidden="false" customHeight="false" outlineLevel="0" collapsed="false">
      <c r="B82" s="117"/>
      <c r="C82" s="117"/>
      <c r="D82" s="117"/>
      <c r="E82" s="117"/>
      <c r="F82" s="117"/>
      <c r="X82" s="0" t="s">
        <v>129</v>
      </c>
    </row>
    <row r="83" customFormat="false" ht="12.75" hidden="false" customHeight="false" outlineLevel="0" collapsed="false">
      <c r="B83" s="117"/>
      <c r="C83" s="117"/>
      <c r="D83" s="117"/>
      <c r="E83" s="117"/>
      <c r="F83" s="117"/>
      <c r="X83" s="0" t="s">
        <v>129</v>
      </c>
    </row>
    <row r="84" customFormat="false" ht="12.75" hidden="false" customHeight="false" outlineLevel="0" collapsed="false">
      <c r="B84" s="117"/>
      <c r="C84" s="117"/>
      <c r="D84" s="117"/>
      <c r="E84" s="117"/>
      <c r="F84" s="117"/>
      <c r="X84" s="0" t="s">
        <v>129</v>
      </c>
    </row>
    <row r="85" customFormat="false" ht="12.75" hidden="false" customHeight="false" outlineLevel="0" collapsed="false">
      <c r="B85" s="117"/>
      <c r="C85" s="117"/>
      <c r="D85" s="117"/>
      <c r="E85" s="117"/>
      <c r="F85" s="117"/>
      <c r="X85" s="0" t="s">
        <v>129</v>
      </c>
    </row>
    <row r="86" customFormat="false" ht="12.75" hidden="false" customHeight="false" outlineLevel="0" collapsed="false">
      <c r="B86" s="117"/>
      <c r="C86" s="117"/>
      <c r="D86" s="117"/>
      <c r="E86" s="117"/>
      <c r="F86" s="117"/>
      <c r="X86" s="0" t="s">
        <v>129</v>
      </c>
    </row>
    <row r="87" customFormat="false" ht="12.75" hidden="false" customHeight="false" outlineLevel="0" collapsed="false">
      <c r="B87" s="117"/>
      <c r="C87" s="117"/>
      <c r="D87" s="117"/>
      <c r="E87" s="117"/>
      <c r="F87" s="117"/>
      <c r="X87" s="0" t="s">
        <v>129</v>
      </c>
    </row>
    <row r="88" customFormat="false" ht="12.75" hidden="false" customHeight="false" outlineLevel="0" collapsed="false">
      <c r="B88" s="117"/>
      <c r="C88" s="117"/>
      <c r="D88" s="117"/>
      <c r="E88" s="117"/>
      <c r="F88" s="117"/>
      <c r="X88" s="0" t="s">
        <v>129</v>
      </c>
    </row>
    <row r="89" customFormat="false" ht="12.75" hidden="false" customHeight="false" outlineLevel="0" collapsed="false">
      <c r="B89" s="117"/>
      <c r="C89" s="117"/>
      <c r="D89" s="117"/>
      <c r="E89" s="117"/>
      <c r="F89" s="117"/>
      <c r="X89" s="0" t="s">
        <v>129</v>
      </c>
    </row>
    <row r="90" customFormat="false" ht="12.75" hidden="false" customHeight="false" outlineLevel="0" collapsed="false">
      <c r="B90" s="117"/>
      <c r="C90" s="117"/>
      <c r="D90" s="117"/>
      <c r="E90" s="117"/>
      <c r="F90" s="117"/>
      <c r="X90" s="0" t="s">
        <v>129</v>
      </c>
    </row>
    <row r="91" customFormat="false" ht="12.75" hidden="false" customHeight="false" outlineLevel="0" collapsed="false">
      <c r="B91" s="117"/>
      <c r="C91" s="117"/>
      <c r="D91" s="117"/>
      <c r="E91" s="117"/>
      <c r="F91" s="117"/>
      <c r="X91" s="0" t="s">
        <v>129</v>
      </c>
    </row>
    <row r="92" customFormat="false" ht="12.75" hidden="false" customHeight="false" outlineLevel="0" collapsed="false">
      <c r="F92" s="117"/>
      <c r="X92" s="0" t="s">
        <v>129</v>
      </c>
    </row>
    <row r="93" customFormat="false" ht="12.75" hidden="false" customHeight="false" outlineLevel="0" collapsed="false">
      <c r="F93" s="117"/>
      <c r="X93" s="0" t="s">
        <v>129</v>
      </c>
    </row>
    <row r="94" customFormat="false" ht="12.75" hidden="false" customHeight="false" outlineLevel="0" collapsed="false">
      <c r="F94" s="117"/>
      <c r="X94" s="0" t="s">
        <v>129</v>
      </c>
    </row>
    <row r="95" customFormat="false" ht="12.75" hidden="false" customHeight="false" outlineLevel="0" collapsed="false">
      <c r="F95" s="117"/>
      <c r="X95" s="0" t="s">
        <v>129</v>
      </c>
    </row>
    <row r="96" customFormat="false" ht="12.75" hidden="false" customHeight="false" outlineLevel="0" collapsed="false">
      <c r="F96" s="117"/>
      <c r="X96" s="0" t="s">
        <v>129</v>
      </c>
    </row>
    <row r="97" customFormat="false" ht="12.75" hidden="false" customHeight="false" outlineLevel="0" collapsed="false">
      <c r="F97" s="117"/>
      <c r="X97" s="0" t="s">
        <v>129</v>
      </c>
    </row>
    <row r="98" customFormat="false" ht="12.75" hidden="false" customHeight="false" outlineLevel="0" collapsed="false">
      <c r="F98" s="117"/>
      <c r="X98" s="0" t="s">
        <v>129</v>
      </c>
    </row>
    <row r="99" customFormat="false" ht="12.75" hidden="false" customHeight="false" outlineLevel="0" collapsed="false">
      <c r="F99" s="117"/>
      <c r="X99" s="0" t="s">
        <v>129</v>
      </c>
    </row>
    <row r="100" customFormat="false" ht="12.75" hidden="false" customHeight="false" outlineLevel="0" collapsed="false">
      <c r="F100" s="117"/>
      <c r="X100" s="0" t="s">
        <v>129</v>
      </c>
    </row>
    <row r="101" customFormat="false" ht="12.75" hidden="false" customHeight="false" outlineLevel="0" collapsed="false">
      <c r="F101" s="117"/>
      <c r="X101" s="0" t="s">
        <v>129</v>
      </c>
    </row>
    <row r="102" customFormat="false" ht="12.75" hidden="false" customHeight="false" outlineLevel="0" collapsed="false">
      <c r="F102" s="117"/>
      <c r="X102" s="0" t="s">
        <v>129</v>
      </c>
    </row>
    <row r="103" customFormat="false" ht="12.75" hidden="false" customHeight="false" outlineLevel="0" collapsed="false">
      <c r="F103" s="117"/>
      <c r="X103" s="0" t="s">
        <v>129</v>
      </c>
    </row>
    <row r="104" customFormat="false" ht="12.75" hidden="false" customHeight="false" outlineLevel="0" collapsed="false">
      <c r="F104" s="117"/>
      <c r="X104" s="0" t="s">
        <v>129</v>
      </c>
    </row>
    <row r="105" customFormat="false" ht="12.75" hidden="false" customHeight="false" outlineLevel="0" collapsed="false">
      <c r="F105" s="117"/>
      <c r="X105" s="0" t="s">
        <v>129</v>
      </c>
    </row>
    <row r="106" customFormat="false" ht="12.75" hidden="false" customHeight="false" outlineLevel="0" collapsed="false">
      <c r="F106" s="117"/>
      <c r="X106" s="0" t="s">
        <v>129</v>
      </c>
    </row>
    <row r="107" customFormat="false" ht="12.75" hidden="false" customHeight="false" outlineLevel="0" collapsed="false">
      <c r="F107" s="117"/>
      <c r="X107" s="0" t="s">
        <v>129</v>
      </c>
    </row>
    <row r="108" customFormat="false" ht="12.75" hidden="false" customHeight="false" outlineLevel="0" collapsed="false">
      <c r="F108" s="117"/>
      <c r="X108" s="0" t="s">
        <v>129</v>
      </c>
    </row>
    <row r="109" customFormat="false" ht="12.75" hidden="false" customHeight="false" outlineLevel="0" collapsed="false">
      <c r="F109" s="117"/>
      <c r="X109" s="0" t="s">
        <v>129</v>
      </c>
    </row>
    <row r="110" customFormat="false" ht="12.75" hidden="false" customHeight="false" outlineLevel="0" collapsed="false">
      <c r="F110" s="117"/>
      <c r="X110" s="0" t="s">
        <v>129</v>
      </c>
    </row>
    <row r="111" customFormat="false" ht="12.75" hidden="false" customHeight="false" outlineLevel="0" collapsed="false">
      <c r="F111" s="117"/>
      <c r="X111" s="0" t="s">
        <v>129</v>
      </c>
    </row>
    <row r="112" customFormat="false" ht="12.75" hidden="false" customHeight="false" outlineLevel="0" collapsed="false">
      <c r="F112" s="117"/>
      <c r="X112" s="0" t="s">
        <v>129</v>
      </c>
    </row>
    <row r="113" customFormat="false" ht="12.75" hidden="false" customHeight="false" outlineLevel="0" collapsed="false">
      <c r="F113" s="117"/>
      <c r="X113" s="0" t="s">
        <v>129</v>
      </c>
    </row>
    <row r="114" customFormat="false" ht="12.75" hidden="false" customHeight="false" outlineLevel="0" collapsed="false">
      <c r="F114" s="117"/>
      <c r="X114" s="0" t="s">
        <v>129</v>
      </c>
    </row>
    <row r="115" customFormat="false" ht="12.75" hidden="false" customHeight="false" outlineLevel="0" collapsed="false">
      <c r="F115" s="117"/>
      <c r="X115" s="0" t="s">
        <v>129</v>
      </c>
    </row>
    <row r="116" customFormat="false" ht="12.75" hidden="false" customHeight="false" outlineLevel="0" collapsed="false">
      <c r="F116" s="117"/>
      <c r="X116" s="0" t="s">
        <v>129</v>
      </c>
    </row>
    <row r="117" customFormat="false" ht="12.75" hidden="false" customHeight="false" outlineLevel="0" collapsed="false">
      <c r="F117" s="117"/>
      <c r="X117" s="0" t="s">
        <v>129</v>
      </c>
    </row>
    <row r="118" customFormat="false" ht="12.75" hidden="false" customHeight="false" outlineLevel="0" collapsed="false">
      <c r="F118" s="117"/>
      <c r="X118" s="0" t="s">
        <v>129</v>
      </c>
    </row>
    <row r="119" customFormat="false" ht="12.75" hidden="false" customHeight="false" outlineLevel="0" collapsed="false">
      <c r="F119" s="117"/>
      <c r="X119" s="0" t="s">
        <v>129</v>
      </c>
    </row>
    <row r="120" customFormat="false" ht="12.75" hidden="false" customHeight="false" outlineLevel="0" collapsed="false">
      <c r="F120" s="117"/>
      <c r="X120" s="0" t="s">
        <v>129</v>
      </c>
    </row>
    <row r="121" customFormat="false" ht="12.75" hidden="false" customHeight="false" outlineLevel="0" collapsed="false">
      <c r="F121" s="117"/>
      <c r="X121" s="0" t="s">
        <v>129</v>
      </c>
    </row>
    <row r="122" customFormat="false" ht="12.75" hidden="false" customHeight="false" outlineLevel="0" collapsed="false">
      <c r="F122" s="117"/>
      <c r="X122" s="0" t="s">
        <v>129</v>
      </c>
    </row>
    <row r="123" customFormat="false" ht="12.75" hidden="false" customHeight="false" outlineLevel="0" collapsed="false">
      <c r="F123" s="117"/>
      <c r="X123" s="0" t="s">
        <v>129</v>
      </c>
    </row>
    <row r="124" customFormat="false" ht="12.75" hidden="false" customHeight="false" outlineLevel="0" collapsed="false">
      <c r="F124" s="117"/>
      <c r="X124" s="0" t="s">
        <v>129</v>
      </c>
    </row>
    <row r="125" customFormat="false" ht="12.75" hidden="false" customHeight="false" outlineLevel="0" collapsed="false">
      <c r="F125" s="117"/>
      <c r="X125" s="0" t="s">
        <v>129</v>
      </c>
    </row>
    <row r="126" customFormat="false" ht="12.75" hidden="false" customHeight="false" outlineLevel="0" collapsed="false">
      <c r="F126" s="117"/>
      <c r="X126" s="0" t="s">
        <v>129</v>
      </c>
    </row>
    <row r="127" customFormat="false" ht="12.75" hidden="false" customHeight="false" outlineLevel="0" collapsed="false">
      <c r="F127" s="117"/>
      <c r="X127" s="0" t="s">
        <v>129</v>
      </c>
    </row>
    <row r="128" customFormat="false" ht="12.75" hidden="false" customHeight="false" outlineLevel="0" collapsed="false">
      <c r="F128" s="117"/>
      <c r="X128" s="0" t="s">
        <v>129</v>
      </c>
    </row>
    <row r="129" customFormat="false" ht="12.75" hidden="false" customHeight="false" outlineLevel="0" collapsed="false">
      <c r="F129" s="117"/>
      <c r="X129" s="0" t="s">
        <v>129</v>
      </c>
    </row>
    <row r="130" customFormat="false" ht="12.75" hidden="false" customHeight="false" outlineLevel="0" collapsed="false">
      <c r="F130" s="117"/>
      <c r="X130" s="0" t="s">
        <v>129</v>
      </c>
    </row>
    <row r="131" customFormat="false" ht="12.75" hidden="false" customHeight="false" outlineLevel="0" collapsed="false">
      <c r="F131" s="117"/>
      <c r="X131" s="0" t="s">
        <v>129</v>
      </c>
    </row>
    <row r="132" customFormat="false" ht="12.75" hidden="false" customHeight="false" outlineLevel="0" collapsed="false">
      <c r="F132" s="117"/>
      <c r="X132" s="0" t="s">
        <v>129</v>
      </c>
    </row>
    <row r="133" customFormat="false" ht="12.75" hidden="false" customHeight="false" outlineLevel="0" collapsed="false">
      <c r="F133" s="117"/>
      <c r="X133" s="0" t="s">
        <v>129</v>
      </c>
    </row>
    <row r="134" customFormat="false" ht="12.75" hidden="false" customHeight="false" outlineLevel="0" collapsed="false">
      <c r="F134" s="117"/>
      <c r="X134" s="0" t="s">
        <v>129</v>
      </c>
    </row>
    <row r="135" customFormat="false" ht="12.75" hidden="false" customHeight="false" outlineLevel="0" collapsed="false">
      <c r="F135" s="117"/>
      <c r="X135" s="0" t="s">
        <v>129</v>
      </c>
    </row>
    <row r="136" customFormat="false" ht="12.75" hidden="false" customHeight="false" outlineLevel="0" collapsed="false">
      <c r="F136" s="117"/>
      <c r="X136" s="0" t="s">
        <v>129</v>
      </c>
    </row>
    <row r="137" customFormat="false" ht="12.75" hidden="false" customHeight="false" outlineLevel="0" collapsed="false">
      <c r="F137" s="117"/>
      <c r="X137" s="0" t="s">
        <v>129</v>
      </c>
    </row>
    <row r="138" customFormat="false" ht="12.75" hidden="false" customHeight="false" outlineLevel="0" collapsed="false">
      <c r="F138" s="117"/>
      <c r="X138" s="0" t="s">
        <v>129</v>
      </c>
    </row>
    <row r="139" customFormat="false" ht="12.75" hidden="false" customHeight="false" outlineLevel="0" collapsed="false">
      <c r="F139" s="117"/>
      <c r="X139" s="0" t="s">
        <v>129</v>
      </c>
    </row>
    <row r="140" customFormat="false" ht="12.75" hidden="false" customHeight="false" outlineLevel="0" collapsed="false">
      <c r="F140" s="117"/>
      <c r="X140" s="0" t="s">
        <v>129</v>
      </c>
    </row>
    <row r="141" customFormat="false" ht="12.75" hidden="false" customHeight="false" outlineLevel="0" collapsed="false">
      <c r="F141" s="117"/>
      <c r="X141" s="0" t="s">
        <v>129</v>
      </c>
    </row>
    <row r="142" customFormat="false" ht="12.75" hidden="false" customHeight="false" outlineLevel="0" collapsed="false">
      <c r="F142" s="117"/>
      <c r="X142" s="0" t="s">
        <v>129</v>
      </c>
    </row>
    <row r="143" customFormat="false" ht="12.75" hidden="false" customHeight="false" outlineLevel="0" collapsed="false">
      <c r="F143" s="117"/>
      <c r="X143" s="0" t="s">
        <v>129</v>
      </c>
    </row>
    <row r="144" customFormat="false" ht="12.75" hidden="false" customHeight="false" outlineLevel="0" collapsed="false">
      <c r="F144" s="117"/>
      <c r="X144" s="0" t="s">
        <v>129</v>
      </c>
    </row>
    <row r="145" customFormat="false" ht="12.75" hidden="false" customHeight="false" outlineLevel="0" collapsed="false">
      <c r="F145" s="117"/>
      <c r="X145" s="0" t="s">
        <v>129</v>
      </c>
    </row>
    <row r="146" customFormat="false" ht="12.75" hidden="false" customHeight="false" outlineLevel="0" collapsed="false">
      <c r="F146" s="117"/>
      <c r="X146" s="0" t="s">
        <v>129</v>
      </c>
    </row>
    <row r="147" customFormat="false" ht="12.75" hidden="false" customHeight="false" outlineLevel="0" collapsed="false">
      <c r="F147" s="117"/>
      <c r="X147" s="0" t="s">
        <v>129</v>
      </c>
    </row>
    <row r="148" customFormat="false" ht="12.75" hidden="false" customHeight="false" outlineLevel="0" collapsed="false">
      <c r="F148" s="117"/>
      <c r="X148" s="0" t="s">
        <v>129</v>
      </c>
    </row>
    <row r="149" customFormat="false" ht="12.75" hidden="false" customHeight="false" outlineLevel="0" collapsed="false">
      <c r="F149" s="117"/>
      <c r="X149" s="0" t="s">
        <v>129</v>
      </c>
    </row>
    <row r="150" customFormat="false" ht="12.75" hidden="false" customHeight="false" outlineLevel="0" collapsed="false">
      <c r="F150" s="117"/>
      <c r="X150" s="0" t="s">
        <v>129</v>
      </c>
    </row>
    <row r="151" customFormat="false" ht="12.75" hidden="false" customHeight="false" outlineLevel="0" collapsed="false">
      <c r="F151" s="117"/>
      <c r="X151" s="0" t="s">
        <v>97</v>
      </c>
    </row>
    <row r="152" customFormat="false" ht="12.75" hidden="false" customHeight="false" outlineLevel="0" collapsed="false">
      <c r="F152" s="117"/>
      <c r="X152" s="0" t="s">
        <v>97</v>
      </c>
    </row>
    <row r="153" customFormat="false" ht="12.75" hidden="false" customHeight="false" outlineLevel="0" collapsed="false">
      <c r="F153" s="117"/>
      <c r="X153" s="0" t="s">
        <v>97</v>
      </c>
    </row>
    <row r="154" customFormat="false" ht="12.75" hidden="false" customHeight="false" outlineLevel="0" collapsed="false">
      <c r="F154" s="117"/>
      <c r="X154" s="0" t="s">
        <v>97</v>
      </c>
    </row>
    <row r="155" customFormat="false" ht="12.75" hidden="false" customHeight="false" outlineLevel="0" collapsed="false">
      <c r="F155" s="117"/>
      <c r="X155" s="0" t="s">
        <v>97</v>
      </c>
    </row>
    <row r="156" customFormat="false" ht="12.75" hidden="false" customHeight="false" outlineLevel="0" collapsed="false">
      <c r="F156" s="117"/>
      <c r="X156" s="0" t="s">
        <v>97</v>
      </c>
    </row>
    <row r="157" customFormat="false" ht="12.75" hidden="false" customHeight="false" outlineLevel="0" collapsed="false">
      <c r="F157" s="117"/>
      <c r="X157" s="0" t="s">
        <v>97</v>
      </c>
    </row>
    <row r="158" customFormat="false" ht="12.75" hidden="false" customHeight="false" outlineLevel="0" collapsed="false">
      <c r="F158" s="117"/>
      <c r="X158" s="0" t="s">
        <v>97</v>
      </c>
    </row>
    <row r="159" customFormat="false" ht="12.75" hidden="false" customHeight="false" outlineLevel="0" collapsed="false">
      <c r="F159" s="117"/>
      <c r="X159" s="0" t="s">
        <v>97</v>
      </c>
    </row>
    <row r="160" customFormat="false" ht="12.75" hidden="false" customHeight="false" outlineLevel="0" collapsed="false">
      <c r="F160" s="117"/>
      <c r="X160" s="0" t="s">
        <v>97</v>
      </c>
    </row>
    <row r="161" customFormat="false" ht="12.75" hidden="false" customHeight="false" outlineLevel="0" collapsed="false">
      <c r="F161" s="117"/>
      <c r="X161" s="0" t="s">
        <v>97</v>
      </c>
    </row>
    <row r="162" customFormat="false" ht="12.75" hidden="false" customHeight="false" outlineLevel="0" collapsed="false">
      <c r="F162" s="117"/>
      <c r="X162" s="0" t="s">
        <v>97</v>
      </c>
    </row>
    <row r="163" customFormat="false" ht="12.75" hidden="false" customHeight="false" outlineLevel="0" collapsed="false">
      <c r="F163" s="117"/>
      <c r="X163" s="0" t="s">
        <v>97</v>
      </c>
    </row>
    <row r="164" customFormat="false" ht="12.75" hidden="false" customHeight="false" outlineLevel="0" collapsed="false">
      <c r="F164" s="117"/>
      <c r="X164" s="0" t="s">
        <v>97</v>
      </c>
    </row>
    <row r="165" customFormat="false" ht="12.75" hidden="false" customHeight="false" outlineLevel="0" collapsed="false">
      <c r="F165" s="117"/>
      <c r="X165" s="0" t="s">
        <v>97</v>
      </c>
    </row>
    <row r="166" customFormat="false" ht="12.75" hidden="false" customHeight="false" outlineLevel="0" collapsed="false">
      <c r="F166" s="117"/>
      <c r="X166" s="0" t="s">
        <v>97</v>
      </c>
    </row>
    <row r="167" customFormat="false" ht="12.75" hidden="false" customHeight="false" outlineLevel="0" collapsed="false">
      <c r="F167" s="117"/>
      <c r="X167" s="0" t="s">
        <v>97</v>
      </c>
    </row>
    <row r="168" customFormat="false" ht="12.75" hidden="false" customHeight="false" outlineLevel="0" collapsed="false">
      <c r="F168" s="117"/>
      <c r="X168" s="0" t="s">
        <v>97</v>
      </c>
    </row>
    <row r="169" customFormat="false" ht="12.75" hidden="false" customHeight="false" outlineLevel="0" collapsed="false">
      <c r="F169" s="117"/>
      <c r="X169" s="0" t="s">
        <v>97</v>
      </c>
    </row>
    <row r="170" customFormat="false" ht="12.75" hidden="false" customHeight="false" outlineLevel="0" collapsed="false">
      <c r="F170" s="117"/>
      <c r="X170" s="0" t="s">
        <v>97</v>
      </c>
    </row>
    <row r="171" customFormat="false" ht="12.75" hidden="false" customHeight="false" outlineLevel="0" collapsed="false">
      <c r="F171" s="117"/>
      <c r="X171" s="0" t="s">
        <v>97</v>
      </c>
    </row>
    <row r="172" customFormat="false" ht="12.75" hidden="false" customHeight="false" outlineLevel="0" collapsed="false">
      <c r="F172" s="117"/>
      <c r="X172" s="0" t="s">
        <v>97</v>
      </c>
    </row>
    <row r="173" customFormat="false" ht="12.75" hidden="false" customHeight="false" outlineLevel="0" collapsed="false">
      <c r="X173" s="0" t="s">
        <v>97</v>
      </c>
    </row>
    <row r="174" customFormat="false" ht="12.75" hidden="false" customHeight="false" outlineLevel="0" collapsed="false">
      <c r="X174" s="0" t="s">
        <v>97</v>
      </c>
    </row>
    <row r="175" customFormat="false" ht="12.75" hidden="false" customHeight="false" outlineLevel="0" collapsed="false">
      <c r="X175" s="0" t="s">
        <v>97</v>
      </c>
    </row>
    <row r="176" customFormat="false" ht="12.75" hidden="false" customHeight="false" outlineLevel="0" collapsed="false">
      <c r="X176" s="0" t="s">
        <v>97</v>
      </c>
    </row>
    <row r="177" customFormat="false" ht="12.75" hidden="false" customHeight="false" outlineLevel="0" collapsed="false">
      <c r="X177" s="0" t="s">
        <v>97</v>
      </c>
    </row>
    <row r="178" customFormat="false" ht="12.75" hidden="false" customHeight="false" outlineLevel="0" collapsed="false">
      <c r="X178" s="0" t="s">
        <v>97</v>
      </c>
    </row>
    <row r="179" customFormat="false" ht="12.75" hidden="false" customHeight="false" outlineLevel="0" collapsed="false">
      <c r="X179" s="0" t="s">
        <v>97</v>
      </c>
    </row>
    <row r="180" customFormat="false" ht="12.75" hidden="false" customHeight="false" outlineLevel="0" collapsed="false">
      <c r="X180" s="0" t="s">
        <v>97</v>
      </c>
    </row>
    <row r="181" customFormat="false" ht="12.75" hidden="false" customHeight="false" outlineLevel="0" collapsed="false">
      <c r="X181" s="0" t="s">
        <v>97</v>
      </c>
    </row>
    <row r="182" customFormat="false" ht="12.75" hidden="false" customHeight="false" outlineLevel="0" collapsed="false">
      <c r="X182" s="0" t="s">
        <v>97</v>
      </c>
    </row>
    <row r="183" customFormat="false" ht="12.75" hidden="false" customHeight="false" outlineLevel="0" collapsed="false">
      <c r="X183" s="0" t="s">
        <v>97</v>
      </c>
    </row>
    <row r="184" customFormat="false" ht="12.75" hidden="false" customHeight="false" outlineLevel="0" collapsed="false">
      <c r="X184" s="0" t="s">
        <v>97</v>
      </c>
    </row>
    <row r="185" customFormat="false" ht="12.75" hidden="false" customHeight="false" outlineLevel="0" collapsed="false">
      <c r="X185" s="0" t="s">
        <v>97</v>
      </c>
    </row>
    <row r="186" customFormat="false" ht="12.75" hidden="false" customHeight="false" outlineLevel="0" collapsed="false">
      <c r="X186" s="0" t="s">
        <v>97</v>
      </c>
    </row>
    <row r="187" customFormat="false" ht="12.75" hidden="false" customHeight="false" outlineLevel="0" collapsed="false">
      <c r="X187" s="0" t="s">
        <v>97</v>
      </c>
    </row>
    <row r="188" customFormat="false" ht="12.75" hidden="false" customHeight="false" outlineLevel="0" collapsed="false">
      <c r="X188" s="0" t="s">
        <v>97</v>
      </c>
    </row>
    <row r="189" customFormat="false" ht="12.75" hidden="false" customHeight="false" outlineLevel="0" collapsed="false">
      <c r="X189" s="0" t="s">
        <v>97</v>
      </c>
    </row>
    <row r="190" customFormat="false" ht="12.75" hidden="false" customHeight="false" outlineLevel="0" collapsed="false">
      <c r="X190" s="0" t="s">
        <v>97</v>
      </c>
    </row>
    <row r="191" customFormat="false" ht="12.75" hidden="false" customHeight="false" outlineLevel="0" collapsed="false">
      <c r="X191" s="0" t="s">
        <v>97</v>
      </c>
    </row>
    <row r="192" customFormat="false" ht="12.75" hidden="false" customHeight="false" outlineLevel="0" collapsed="false">
      <c r="X192" s="0" t="s">
        <v>97</v>
      </c>
    </row>
    <row r="193" customFormat="false" ht="12.75" hidden="false" customHeight="false" outlineLevel="0" collapsed="false">
      <c r="X193" s="0" t="s">
        <v>97</v>
      </c>
    </row>
    <row r="194" customFormat="false" ht="12.75" hidden="false" customHeight="false" outlineLevel="0" collapsed="false">
      <c r="X194" s="0" t="s">
        <v>97</v>
      </c>
    </row>
    <row r="195" customFormat="false" ht="12.75" hidden="false" customHeight="false" outlineLevel="0" collapsed="false">
      <c r="X195" s="0" t="s">
        <v>97</v>
      </c>
    </row>
    <row r="196" customFormat="false" ht="12.75" hidden="false" customHeight="false" outlineLevel="0" collapsed="false">
      <c r="X196" s="0" t="s">
        <v>97</v>
      </c>
    </row>
    <row r="197" customFormat="false" ht="12.75" hidden="false" customHeight="false" outlineLevel="0" collapsed="false">
      <c r="X197" s="0" t="s">
        <v>97</v>
      </c>
    </row>
    <row r="198" customFormat="false" ht="12.75" hidden="false" customHeight="false" outlineLevel="0" collapsed="false">
      <c r="X198" s="0" t="s">
        <v>97</v>
      </c>
    </row>
    <row r="199" customFormat="false" ht="12.75" hidden="false" customHeight="false" outlineLevel="0" collapsed="false">
      <c r="X199" s="0" t="s">
        <v>97</v>
      </c>
    </row>
    <row r="200" customFormat="false" ht="12.75" hidden="false" customHeight="false" outlineLevel="0" collapsed="false">
      <c r="X200" s="0" t="s">
        <v>97</v>
      </c>
    </row>
    <row r="201" customFormat="false" ht="12.75" hidden="false" customHeight="false" outlineLevel="0" collapsed="false">
      <c r="X201" s="0" t="s">
        <v>97</v>
      </c>
    </row>
    <row r="202" customFormat="false" ht="12.75" hidden="false" customHeight="false" outlineLevel="0" collapsed="false">
      <c r="X202" s="0" t="s">
        <v>97</v>
      </c>
    </row>
    <row r="203" customFormat="false" ht="12.75" hidden="false" customHeight="false" outlineLevel="0" collapsed="false">
      <c r="X203" s="0" t="s">
        <v>97</v>
      </c>
    </row>
    <row r="204" customFormat="false" ht="12.75" hidden="false" customHeight="false" outlineLevel="0" collapsed="false">
      <c r="X204" s="0" t="s">
        <v>97</v>
      </c>
    </row>
    <row r="205" customFormat="false" ht="12.75" hidden="false" customHeight="false" outlineLevel="0" collapsed="false">
      <c r="X205" s="0" t="s">
        <v>97</v>
      </c>
    </row>
    <row r="206" customFormat="false" ht="12.75" hidden="false" customHeight="false" outlineLevel="0" collapsed="false">
      <c r="X206" s="0" t="s">
        <v>97</v>
      </c>
    </row>
    <row r="207" customFormat="false" ht="12.75" hidden="false" customHeight="false" outlineLevel="0" collapsed="false">
      <c r="X207" s="0" t="s">
        <v>97</v>
      </c>
    </row>
    <row r="208" customFormat="false" ht="12.75" hidden="false" customHeight="false" outlineLevel="0" collapsed="false">
      <c r="X208" s="0" t="s">
        <v>97</v>
      </c>
    </row>
    <row r="209" customFormat="false" ht="12.75" hidden="false" customHeight="false" outlineLevel="0" collapsed="false">
      <c r="X209" s="0" t="s">
        <v>97</v>
      </c>
    </row>
    <row r="210" customFormat="false" ht="12.75" hidden="false" customHeight="false" outlineLevel="0" collapsed="false">
      <c r="X210" s="0" t="s">
        <v>97</v>
      </c>
    </row>
    <row r="211" customFormat="false" ht="12.75" hidden="false" customHeight="false" outlineLevel="0" collapsed="false">
      <c r="X211" s="0" t="s">
        <v>97</v>
      </c>
    </row>
    <row r="212" customFormat="false" ht="12.75" hidden="false" customHeight="false" outlineLevel="0" collapsed="false">
      <c r="X212" s="0" t="s">
        <v>97</v>
      </c>
    </row>
    <row r="213" customFormat="false" ht="12.75" hidden="false" customHeight="false" outlineLevel="0" collapsed="false">
      <c r="X213" s="0" t="s">
        <v>97</v>
      </c>
    </row>
    <row r="214" customFormat="false" ht="12.75" hidden="false" customHeight="false" outlineLevel="0" collapsed="false">
      <c r="X214" s="0" t="s">
        <v>97</v>
      </c>
    </row>
    <row r="215" customFormat="false" ht="12.75" hidden="false" customHeight="false" outlineLevel="0" collapsed="false">
      <c r="X215" s="0" t="s">
        <v>97</v>
      </c>
    </row>
    <row r="216" customFormat="false" ht="12.75" hidden="false" customHeight="false" outlineLevel="0" collapsed="false">
      <c r="X216" s="0" t="s">
        <v>97</v>
      </c>
    </row>
    <row r="217" customFormat="false" ht="12.75" hidden="false" customHeight="false" outlineLevel="0" collapsed="false">
      <c r="X217" s="0" t="s">
        <v>97</v>
      </c>
    </row>
    <row r="218" customFormat="false" ht="12.75" hidden="false" customHeight="false" outlineLevel="0" collapsed="false">
      <c r="X218" s="0" t="s">
        <v>97</v>
      </c>
    </row>
    <row r="219" customFormat="false" ht="12.75" hidden="false" customHeight="false" outlineLevel="0" collapsed="false">
      <c r="X219" s="0" t="s">
        <v>97</v>
      </c>
    </row>
    <row r="220" customFormat="false" ht="12.75" hidden="false" customHeight="false" outlineLevel="0" collapsed="false">
      <c r="X220" s="0" t="s">
        <v>97</v>
      </c>
    </row>
    <row r="221" customFormat="false" ht="12.75" hidden="false" customHeight="false" outlineLevel="0" collapsed="false">
      <c r="X221" s="0" t="s">
        <v>97</v>
      </c>
    </row>
    <row r="222" customFormat="false" ht="12.75" hidden="false" customHeight="false" outlineLevel="0" collapsed="false">
      <c r="X222" s="0" t="s">
        <v>97</v>
      </c>
    </row>
    <row r="223" customFormat="false" ht="12.75" hidden="false" customHeight="false" outlineLevel="0" collapsed="false">
      <c r="X223" s="0" t="s">
        <v>97</v>
      </c>
    </row>
    <row r="224" customFormat="false" ht="12.75" hidden="false" customHeight="false" outlineLevel="0" collapsed="false">
      <c r="X224" s="0" t="s">
        <v>97</v>
      </c>
    </row>
    <row r="225" customFormat="false" ht="12.75" hidden="false" customHeight="false" outlineLevel="0" collapsed="false">
      <c r="X225" s="0" t="s">
        <v>97</v>
      </c>
    </row>
    <row r="226" customFormat="false" ht="12.75" hidden="false" customHeight="false" outlineLevel="0" collapsed="false">
      <c r="X226" s="0" t="s">
        <v>97</v>
      </c>
    </row>
    <row r="227" customFormat="false" ht="12.75" hidden="false" customHeight="false" outlineLevel="0" collapsed="false">
      <c r="X227" s="0" t="s">
        <v>97</v>
      </c>
    </row>
    <row r="228" customFormat="false" ht="12.75" hidden="false" customHeight="false" outlineLevel="0" collapsed="false">
      <c r="X228" s="0" t="s">
        <v>97</v>
      </c>
    </row>
    <row r="229" customFormat="false" ht="12.75" hidden="false" customHeight="false" outlineLevel="0" collapsed="false">
      <c r="X229" s="0" t="s">
        <v>97</v>
      </c>
    </row>
    <row r="230" customFormat="false" ht="12.75" hidden="false" customHeight="false" outlineLevel="0" collapsed="false">
      <c r="X230" s="0" t="s">
        <v>97</v>
      </c>
    </row>
    <row r="231" customFormat="false" ht="12.75" hidden="false" customHeight="false" outlineLevel="0" collapsed="false">
      <c r="X231" s="0" t="s">
        <v>97</v>
      </c>
    </row>
    <row r="232" customFormat="false" ht="12.75" hidden="false" customHeight="false" outlineLevel="0" collapsed="false">
      <c r="X232" s="0" t="s">
        <v>97</v>
      </c>
    </row>
    <row r="233" customFormat="false" ht="12.75" hidden="false" customHeight="false" outlineLevel="0" collapsed="false">
      <c r="X233" s="0" t="s">
        <v>97</v>
      </c>
    </row>
    <row r="234" customFormat="false" ht="12.75" hidden="false" customHeight="false" outlineLevel="0" collapsed="false">
      <c r="X234" s="0" t="s">
        <v>97</v>
      </c>
    </row>
    <row r="235" customFormat="false" ht="12.75" hidden="false" customHeight="false" outlineLevel="0" collapsed="false">
      <c r="X235" s="0" t="s">
        <v>97</v>
      </c>
    </row>
    <row r="236" customFormat="false" ht="12.75" hidden="false" customHeight="false" outlineLevel="0" collapsed="false">
      <c r="X236" s="0" t="s">
        <v>97</v>
      </c>
    </row>
    <row r="237" customFormat="false" ht="12.75" hidden="false" customHeight="false" outlineLevel="0" collapsed="false">
      <c r="X237" s="0" t="s">
        <v>97</v>
      </c>
    </row>
    <row r="238" customFormat="false" ht="12.75" hidden="false" customHeight="false" outlineLevel="0" collapsed="false">
      <c r="X238" s="0" t="s">
        <v>97</v>
      </c>
    </row>
    <row r="239" customFormat="false" ht="12.75" hidden="false" customHeight="false" outlineLevel="0" collapsed="false">
      <c r="X239" s="0" t="s">
        <v>97</v>
      </c>
    </row>
    <row r="240" customFormat="false" ht="12.75" hidden="false" customHeight="false" outlineLevel="0" collapsed="false">
      <c r="X240" s="0" t="s">
        <v>97</v>
      </c>
    </row>
    <row r="241" customFormat="false" ht="12.75" hidden="false" customHeight="false" outlineLevel="0" collapsed="false">
      <c r="X241" s="0" t="s">
        <v>97</v>
      </c>
    </row>
    <row r="242" customFormat="false" ht="12.75" hidden="false" customHeight="false" outlineLevel="0" collapsed="false">
      <c r="X242" s="0" t="s">
        <v>97</v>
      </c>
    </row>
    <row r="243" customFormat="false" ht="12.75" hidden="false" customHeight="false" outlineLevel="0" collapsed="false">
      <c r="X243" s="0" t="s">
        <v>97</v>
      </c>
    </row>
    <row r="244" customFormat="false" ht="12.75" hidden="false" customHeight="false" outlineLevel="0" collapsed="false">
      <c r="X244" s="0" t="s">
        <v>97</v>
      </c>
    </row>
    <row r="245" customFormat="false" ht="12.75" hidden="false" customHeight="false" outlineLevel="0" collapsed="false">
      <c r="X245" s="0" t="s">
        <v>97</v>
      </c>
    </row>
    <row r="246" customFormat="false" ht="12.75" hidden="false" customHeight="false" outlineLevel="0" collapsed="false">
      <c r="X246" s="0" t="s">
        <v>97</v>
      </c>
    </row>
    <row r="247" customFormat="false" ht="12.75" hidden="false" customHeight="false" outlineLevel="0" collapsed="false">
      <c r="X247" s="0" t="s">
        <v>97</v>
      </c>
    </row>
    <row r="248" customFormat="false" ht="12.75" hidden="false" customHeight="false" outlineLevel="0" collapsed="false">
      <c r="X248" s="0" t="s">
        <v>97</v>
      </c>
    </row>
    <row r="249" customFormat="false" ht="12.75" hidden="false" customHeight="false" outlineLevel="0" collapsed="false">
      <c r="X249" s="0" t="s">
        <v>97</v>
      </c>
    </row>
    <row r="250" customFormat="false" ht="12.75" hidden="false" customHeight="false" outlineLevel="0" collapsed="false">
      <c r="X250" s="0" t="s">
        <v>97</v>
      </c>
    </row>
    <row r="251" customFormat="false" ht="12.75" hidden="false" customHeight="false" outlineLevel="0" collapsed="false">
      <c r="X251" s="0" t="s">
        <v>97</v>
      </c>
    </row>
    <row r="252" customFormat="false" ht="12.75" hidden="false" customHeight="false" outlineLevel="0" collapsed="false">
      <c r="X252" s="0" t="s">
        <v>97</v>
      </c>
    </row>
    <row r="253" customFormat="false" ht="12.75" hidden="false" customHeight="false" outlineLevel="0" collapsed="false">
      <c r="X253" s="0" t="s">
        <v>97</v>
      </c>
    </row>
    <row r="254" customFormat="false" ht="12.75" hidden="false" customHeight="false" outlineLevel="0" collapsed="false">
      <c r="X254" s="0" t="s">
        <v>97</v>
      </c>
    </row>
    <row r="255" customFormat="false" ht="12.75" hidden="false" customHeight="false" outlineLevel="0" collapsed="false">
      <c r="X255" s="0" t="s">
        <v>97</v>
      </c>
    </row>
    <row r="256" customFormat="false" ht="12.75" hidden="false" customHeight="false" outlineLevel="0" collapsed="false">
      <c r="X256" s="0" t="s">
        <v>97</v>
      </c>
    </row>
    <row r="257" customFormat="false" ht="12.75" hidden="false" customHeight="false" outlineLevel="0" collapsed="false">
      <c r="X257" s="0" t="s">
        <v>97</v>
      </c>
    </row>
    <row r="258" customFormat="false" ht="12.75" hidden="false" customHeight="false" outlineLevel="0" collapsed="false">
      <c r="X258" s="0" t="s">
        <v>97</v>
      </c>
    </row>
    <row r="259" customFormat="false" ht="12.75" hidden="false" customHeight="false" outlineLevel="0" collapsed="false">
      <c r="X259" s="0" t="s">
        <v>97</v>
      </c>
    </row>
    <row r="260" customFormat="false" ht="12.75" hidden="false" customHeight="false" outlineLevel="0" collapsed="false">
      <c r="X260" s="0" t="s">
        <v>97</v>
      </c>
    </row>
    <row r="261" customFormat="false" ht="12.75" hidden="false" customHeight="false" outlineLevel="0" collapsed="false">
      <c r="X261" s="0" t="s">
        <v>97</v>
      </c>
    </row>
    <row r="262" customFormat="false" ht="12.75" hidden="false" customHeight="false" outlineLevel="0" collapsed="false">
      <c r="X262" s="0" t="s">
        <v>97</v>
      </c>
    </row>
    <row r="263" customFormat="false" ht="12.75" hidden="false" customHeight="false" outlineLevel="0" collapsed="false">
      <c r="X263" s="0" t="s">
        <v>97</v>
      </c>
    </row>
    <row r="264" customFormat="false" ht="12.75" hidden="false" customHeight="false" outlineLevel="0" collapsed="false">
      <c r="X264" s="0" t="s">
        <v>97</v>
      </c>
    </row>
    <row r="265" customFormat="false" ht="12.75" hidden="false" customHeight="false" outlineLevel="0" collapsed="false">
      <c r="X265" s="0" t="s">
        <v>97</v>
      </c>
    </row>
    <row r="266" customFormat="false" ht="12.75" hidden="false" customHeight="false" outlineLevel="0" collapsed="false">
      <c r="X266" s="0" t="s">
        <v>97</v>
      </c>
    </row>
    <row r="267" customFormat="false" ht="12.75" hidden="false" customHeight="false" outlineLevel="0" collapsed="false">
      <c r="X267" s="0" t="s">
        <v>97</v>
      </c>
    </row>
    <row r="268" customFormat="false" ht="12.75" hidden="false" customHeight="false" outlineLevel="0" collapsed="false">
      <c r="X268" s="0" t="s">
        <v>97</v>
      </c>
    </row>
    <row r="269" customFormat="false" ht="12.75" hidden="false" customHeight="false" outlineLevel="0" collapsed="false">
      <c r="X269" s="0" t="s">
        <v>97</v>
      </c>
    </row>
    <row r="270" customFormat="false" ht="12.75" hidden="false" customHeight="false" outlineLevel="0" collapsed="false">
      <c r="X270" s="0" t="s">
        <v>97</v>
      </c>
    </row>
    <row r="271" customFormat="false" ht="12.75" hidden="false" customHeight="false" outlineLevel="0" collapsed="false">
      <c r="X271" s="0" t="s">
        <v>97</v>
      </c>
    </row>
    <row r="272" customFormat="false" ht="12.75" hidden="false" customHeight="false" outlineLevel="0" collapsed="false">
      <c r="X272" s="0" t="s">
        <v>97</v>
      </c>
    </row>
    <row r="273" customFormat="false" ht="12.75" hidden="false" customHeight="false" outlineLevel="0" collapsed="false">
      <c r="X273" s="0" t="s">
        <v>97</v>
      </c>
    </row>
    <row r="274" customFormat="false" ht="12.75" hidden="false" customHeight="false" outlineLevel="0" collapsed="false">
      <c r="X274" s="0" t="s">
        <v>97</v>
      </c>
    </row>
    <row r="275" customFormat="false" ht="12.75" hidden="false" customHeight="false" outlineLevel="0" collapsed="false">
      <c r="X275" s="0" t="s">
        <v>97</v>
      </c>
    </row>
    <row r="276" customFormat="false" ht="12.75" hidden="false" customHeight="false" outlineLevel="0" collapsed="false">
      <c r="X276" s="0" t="s">
        <v>97</v>
      </c>
    </row>
    <row r="277" customFormat="false" ht="12.75" hidden="false" customHeight="false" outlineLevel="0" collapsed="false">
      <c r="X277" s="0" t="s">
        <v>97</v>
      </c>
    </row>
    <row r="278" customFormat="false" ht="12.75" hidden="false" customHeight="false" outlineLevel="0" collapsed="false">
      <c r="X278" s="0" t="s">
        <v>97</v>
      </c>
    </row>
    <row r="279" customFormat="false" ht="12.75" hidden="false" customHeight="false" outlineLevel="0" collapsed="false">
      <c r="X279" s="0" t="s">
        <v>97</v>
      </c>
    </row>
    <row r="280" customFormat="false" ht="12.75" hidden="false" customHeight="false" outlineLevel="0" collapsed="false">
      <c r="X280" s="0" t="s">
        <v>97</v>
      </c>
    </row>
    <row r="281" customFormat="false" ht="12.75" hidden="false" customHeight="false" outlineLevel="0" collapsed="false">
      <c r="X281" s="0" t="s">
        <v>97</v>
      </c>
    </row>
    <row r="282" customFormat="false" ht="12.75" hidden="false" customHeight="false" outlineLevel="0" collapsed="false">
      <c r="X282" s="0" t="s">
        <v>97</v>
      </c>
    </row>
    <row r="283" customFormat="false" ht="12.75" hidden="false" customHeight="false" outlineLevel="0" collapsed="false">
      <c r="X283" s="0" t="s">
        <v>97</v>
      </c>
    </row>
    <row r="284" customFormat="false" ht="12.75" hidden="false" customHeight="false" outlineLevel="0" collapsed="false">
      <c r="X284" s="0" t="s">
        <v>97</v>
      </c>
    </row>
    <row r="285" customFormat="false" ht="12.75" hidden="false" customHeight="false" outlineLevel="0" collapsed="false">
      <c r="X285" s="0" t="s">
        <v>97</v>
      </c>
    </row>
    <row r="286" customFormat="false" ht="12.75" hidden="false" customHeight="false" outlineLevel="0" collapsed="false">
      <c r="X286" s="0" t="s">
        <v>97</v>
      </c>
    </row>
    <row r="287" customFormat="false" ht="12.75" hidden="false" customHeight="false" outlineLevel="0" collapsed="false">
      <c r="X287" s="0" t="s">
        <v>97</v>
      </c>
    </row>
    <row r="288" customFormat="false" ht="12.75" hidden="false" customHeight="false" outlineLevel="0" collapsed="false">
      <c r="X288" s="0" t="s">
        <v>97</v>
      </c>
    </row>
    <row r="289" customFormat="false" ht="12.75" hidden="false" customHeight="false" outlineLevel="0" collapsed="false">
      <c r="X289" s="0" t="s">
        <v>97</v>
      </c>
    </row>
    <row r="290" customFormat="false" ht="12.75" hidden="false" customHeight="false" outlineLevel="0" collapsed="false">
      <c r="X290" s="0" t="s">
        <v>97</v>
      </c>
    </row>
    <row r="291" customFormat="false" ht="12.75" hidden="false" customHeight="false" outlineLevel="0" collapsed="false">
      <c r="X291" s="0" t="s">
        <v>97</v>
      </c>
    </row>
    <row r="292" customFormat="false" ht="12.75" hidden="false" customHeight="false" outlineLevel="0" collapsed="false">
      <c r="X292" s="0" t="s">
        <v>97</v>
      </c>
    </row>
    <row r="293" customFormat="false" ht="12.75" hidden="false" customHeight="false" outlineLevel="0" collapsed="false">
      <c r="X293" s="0" t="s">
        <v>97</v>
      </c>
    </row>
    <row r="294" customFormat="false" ht="12.75" hidden="false" customHeight="false" outlineLevel="0" collapsed="false">
      <c r="X294" s="0" t="s">
        <v>97</v>
      </c>
    </row>
    <row r="295" customFormat="false" ht="12.75" hidden="false" customHeight="false" outlineLevel="0" collapsed="false">
      <c r="X295" s="0" t="s">
        <v>97</v>
      </c>
    </row>
    <row r="296" customFormat="false" ht="12.75" hidden="false" customHeight="false" outlineLevel="0" collapsed="false">
      <c r="X296" s="0" t="s">
        <v>97</v>
      </c>
    </row>
    <row r="297" customFormat="false" ht="12.75" hidden="false" customHeight="false" outlineLevel="0" collapsed="false">
      <c r="X297" s="0" t="s">
        <v>97</v>
      </c>
    </row>
    <row r="298" customFormat="false" ht="12.75" hidden="false" customHeight="false" outlineLevel="0" collapsed="false">
      <c r="X298" s="0" t="s">
        <v>97</v>
      </c>
    </row>
    <row r="299" customFormat="false" ht="12.75" hidden="false" customHeight="false" outlineLevel="0" collapsed="false">
      <c r="X299" s="0" t="s">
        <v>97</v>
      </c>
    </row>
    <row r="300" customFormat="false" ht="12.75" hidden="false" customHeight="false" outlineLevel="0" collapsed="false">
      <c r="X300" s="0" t="s">
        <v>97</v>
      </c>
    </row>
    <row r="301" customFormat="false" ht="12.75" hidden="false" customHeight="false" outlineLevel="0" collapsed="false">
      <c r="X301" s="0" t="s">
        <v>97</v>
      </c>
    </row>
    <row r="302" customFormat="false" ht="12.75" hidden="false" customHeight="false" outlineLevel="0" collapsed="false">
      <c r="X302" s="0" t="s">
        <v>97</v>
      </c>
    </row>
    <row r="303" customFormat="false" ht="12.75" hidden="false" customHeight="false" outlineLevel="0" collapsed="false">
      <c r="X303" s="0" t="s">
        <v>97</v>
      </c>
    </row>
    <row r="304" customFormat="false" ht="12.75" hidden="false" customHeight="false" outlineLevel="0" collapsed="false">
      <c r="X304" s="0" t="s">
        <v>97</v>
      </c>
    </row>
    <row r="305" customFormat="false" ht="12.75" hidden="false" customHeight="false" outlineLevel="0" collapsed="false">
      <c r="X305" s="0" t="s">
        <v>97</v>
      </c>
    </row>
    <row r="306" customFormat="false" ht="12.75" hidden="false" customHeight="false" outlineLevel="0" collapsed="false">
      <c r="X306" s="0" t="s">
        <v>97</v>
      </c>
    </row>
    <row r="307" customFormat="false" ht="12.75" hidden="false" customHeight="false" outlineLevel="0" collapsed="false">
      <c r="X307" s="0" t="s">
        <v>97</v>
      </c>
    </row>
    <row r="308" customFormat="false" ht="12.75" hidden="false" customHeight="false" outlineLevel="0" collapsed="false">
      <c r="X308" s="0" t="s">
        <v>97</v>
      </c>
    </row>
    <row r="309" customFormat="false" ht="12.75" hidden="false" customHeight="false" outlineLevel="0" collapsed="false">
      <c r="X309" s="0" t="s">
        <v>97</v>
      </c>
    </row>
    <row r="310" customFormat="false" ht="12.75" hidden="false" customHeight="false" outlineLevel="0" collapsed="false">
      <c r="X310" s="0" t="s">
        <v>97</v>
      </c>
    </row>
    <row r="311" customFormat="false" ht="12.75" hidden="false" customHeight="false" outlineLevel="0" collapsed="false">
      <c r="X311" s="0" t="s">
        <v>97</v>
      </c>
    </row>
    <row r="312" customFormat="false" ht="12.75" hidden="false" customHeight="false" outlineLevel="0" collapsed="false">
      <c r="X312" s="0" t="s">
        <v>97</v>
      </c>
    </row>
    <row r="313" customFormat="false" ht="12.75" hidden="false" customHeight="false" outlineLevel="0" collapsed="false">
      <c r="X313" s="0" t="s">
        <v>97</v>
      </c>
    </row>
    <row r="314" customFormat="false" ht="12.75" hidden="false" customHeight="false" outlineLevel="0" collapsed="false">
      <c r="X314" s="0" t="s">
        <v>97</v>
      </c>
    </row>
    <row r="315" customFormat="false" ht="12.75" hidden="false" customHeight="false" outlineLevel="0" collapsed="false">
      <c r="X315" s="0" t="s">
        <v>97</v>
      </c>
    </row>
    <row r="316" customFormat="false" ht="12.75" hidden="false" customHeight="false" outlineLevel="0" collapsed="false">
      <c r="X316" s="0" t="s">
        <v>97</v>
      </c>
    </row>
    <row r="317" customFormat="false" ht="12.75" hidden="false" customHeight="false" outlineLevel="0" collapsed="false">
      <c r="X317" s="0" t="s">
        <v>97</v>
      </c>
    </row>
    <row r="318" customFormat="false" ht="12.75" hidden="false" customHeight="false" outlineLevel="0" collapsed="false">
      <c r="X318" s="0" t="s">
        <v>97</v>
      </c>
    </row>
    <row r="319" customFormat="false" ht="12.75" hidden="false" customHeight="false" outlineLevel="0" collapsed="false">
      <c r="X319" s="0" t="s">
        <v>97</v>
      </c>
    </row>
    <row r="320" customFormat="false" ht="12.75" hidden="false" customHeight="false" outlineLevel="0" collapsed="false">
      <c r="X320" s="0" t="s">
        <v>97</v>
      </c>
    </row>
    <row r="321" customFormat="false" ht="12.75" hidden="false" customHeight="false" outlineLevel="0" collapsed="false">
      <c r="X321" s="0" t="s">
        <v>97</v>
      </c>
    </row>
    <row r="322" customFormat="false" ht="12.75" hidden="false" customHeight="false" outlineLevel="0" collapsed="false">
      <c r="X322" s="0" t="s">
        <v>97</v>
      </c>
    </row>
    <row r="323" customFormat="false" ht="12.75" hidden="false" customHeight="false" outlineLevel="0" collapsed="false">
      <c r="X323" s="0" t="s">
        <v>97</v>
      </c>
    </row>
    <row r="324" customFormat="false" ht="12.75" hidden="false" customHeight="false" outlineLevel="0" collapsed="false">
      <c r="X324" s="0" t="s">
        <v>97</v>
      </c>
    </row>
    <row r="325" customFormat="false" ht="12.75" hidden="false" customHeight="false" outlineLevel="0" collapsed="false">
      <c r="X325" s="0" t="s">
        <v>97</v>
      </c>
    </row>
    <row r="326" customFormat="false" ht="12.75" hidden="false" customHeight="false" outlineLevel="0" collapsed="false">
      <c r="X326" s="0" t="s">
        <v>133</v>
      </c>
    </row>
    <row r="327" customFormat="false" ht="12.75" hidden="false" customHeight="false" outlineLevel="0" collapsed="false">
      <c r="X327" s="0" t="s">
        <v>133</v>
      </c>
    </row>
    <row r="328" customFormat="false" ht="12.75" hidden="false" customHeight="false" outlineLevel="0" collapsed="false">
      <c r="X328" s="0" t="s">
        <v>133</v>
      </c>
    </row>
    <row r="329" customFormat="false" ht="12.75" hidden="false" customHeight="false" outlineLevel="0" collapsed="false">
      <c r="X329" s="0" t="s">
        <v>133</v>
      </c>
    </row>
    <row r="330" customFormat="false" ht="12.75" hidden="false" customHeight="false" outlineLevel="0" collapsed="false">
      <c r="X330" s="0" t="s">
        <v>133</v>
      </c>
    </row>
    <row r="331" customFormat="false" ht="12.75" hidden="false" customHeight="false" outlineLevel="0" collapsed="false">
      <c r="X331" s="0" t="s">
        <v>133</v>
      </c>
    </row>
    <row r="332" customFormat="false" ht="12.75" hidden="false" customHeight="false" outlineLevel="0" collapsed="false">
      <c r="X332" s="0" t="s">
        <v>133</v>
      </c>
    </row>
    <row r="333" customFormat="false" ht="12.75" hidden="false" customHeight="false" outlineLevel="0" collapsed="false">
      <c r="X333" s="0" t="s">
        <v>133</v>
      </c>
    </row>
    <row r="334" customFormat="false" ht="12.75" hidden="false" customHeight="false" outlineLevel="0" collapsed="false">
      <c r="X334" s="0" t="s">
        <v>133</v>
      </c>
    </row>
    <row r="335" customFormat="false" ht="12.75" hidden="false" customHeight="false" outlineLevel="0" collapsed="false">
      <c r="X335" s="0" t="s">
        <v>133</v>
      </c>
    </row>
    <row r="336" customFormat="false" ht="12.75" hidden="false" customHeight="false" outlineLevel="0" collapsed="false">
      <c r="X336" s="0" t="s">
        <v>133</v>
      </c>
    </row>
    <row r="337" customFormat="false" ht="12.75" hidden="false" customHeight="false" outlineLevel="0" collapsed="false">
      <c r="X337" s="0" t="s">
        <v>133</v>
      </c>
    </row>
    <row r="338" customFormat="false" ht="12.75" hidden="false" customHeight="false" outlineLevel="0" collapsed="false">
      <c r="X338" s="0" t="s">
        <v>133</v>
      </c>
    </row>
    <row r="339" customFormat="false" ht="12.75" hidden="false" customHeight="false" outlineLevel="0" collapsed="false">
      <c r="X339" s="0" t="s">
        <v>133</v>
      </c>
    </row>
    <row r="340" customFormat="false" ht="12.75" hidden="false" customHeight="false" outlineLevel="0" collapsed="false">
      <c r="X340" s="0" t="s">
        <v>133</v>
      </c>
    </row>
    <row r="341" customFormat="false" ht="12.75" hidden="false" customHeight="false" outlineLevel="0" collapsed="false">
      <c r="X341" s="0" t="s">
        <v>133</v>
      </c>
    </row>
    <row r="342" customFormat="false" ht="12.75" hidden="false" customHeight="false" outlineLevel="0" collapsed="false">
      <c r="X342" s="0" t="s">
        <v>133</v>
      </c>
    </row>
    <row r="343" customFormat="false" ht="12.75" hidden="false" customHeight="false" outlineLevel="0" collapsed="false">
      <c r="X343" s="0" t="s">
        <v>133</v>
      </c>
    </row>
    <row r="344" customFormat="false" ht="12.75" hidden="false" customHeight="false" outlineLevel="0" collapsed="false">
      <c r="X344" s="0" t="s">
        <v>81</v>
      </c>
    </row>
    <row r="345" customFormat="false" ht="12.75" hidden="false" customHeight="false" outlineLevel="0" collapsed="false">
      <c r="X345" s="0" t="s">
        <v>81</v>
      </c>
    </row>
    <row r="346" customFormat="false" ht="12.75" hidden="false" customHeight="false" outlineLevel="0" collapsed="false">
      <c r="X346" s="0" t="s">
        <v>81</v>
      </c>
    </row>
    <row r="347" customFormat="false" ht="12.75" hidden="false" customHeight="false" outlineLevel="0" collapsed="false">
      <c r="X347" s="0" t="s">
        <v>81</v>
      </c>
    </row>
    <row r="348" customFormat="false" ht="12.75" hidden="false" customHeight="false" outlineLevel="0" collapsed="false">
      <c r="X348" s="0" t="s">
        <v>81</v>
      </c>
    </row>
    <row r="349" customFormat="false" ht="12.75" hidden="false" customHeight="false" outlineLevel="0" collapsed="false">
      <c r="X349" s="0" t="s">
        <v>81</v>
      </c>
    </row>
    <row r="350" customFormat="false" ht="12.75" hidden="false" customHeight="false" outlineLevel="0" collapsed="false">
      <c r="X350" s="0" t="s">
        <v>81</v>
      </c>
    </row>
    <row r="351" customFormat="false" ht="12.75" hidden="false" customHeight="false" outlineLevel="0" collapsed="false">
      <c r="X351" s="0" t="s">
        <v>139</v>
      </c>
    </row>
    <row r="352" customFormat="false" ht="12.75" hidden="false" customHeight="false" outlineLevel="0" collapsed="false">
      <c r="X352" s="0" t="s">
        <v>105</v>
      </c>
    </row>
    <row r="353" customFormat="false" ht="12.75" hidden="false" customHeight="false" outlineLevel="0" collapsed="false">
      <c r="X353" s="0" t="s">
        <v>105</v>
      </c>
    </row>
    <row r="354" customFormat="false" ht="12.75" hidden="false" customHeight="false" outlineLevel="0" collapsed="false">
      <c r="X354" s="0" t="s">
        <v>105</v>
      </c>
    </row>
    <row r="355" customFormat="false" ht="12.75" hidden="false" customHeight="false" outlineLevel="0" collapsed="false">
      <c r="X355" s="0" t="s">
        <v>105</v>
      </c>
    </row>
    <row r="356" customFormat="false" ht="12.75" hidden="false" customHeight="false" outlineLevel="0" collapsed="false">
      <c r="X356" s="0" t="s">
        <v>105</v>
      </c>
    </row>
    <row r="357" customFormat="false" ht="12.75" hidden="false" customHeight="false" outlineLevel="0" collapsed="false">
      <c r="X357" s="0" t="s">
        <v>105</v>
      </c>
    </row>
    <row r="358" customFormat="false" ht="12.75" hidden="false" customHeight="false" outlineLevel="0" collapsed="false">
      <c r="X358" s="0" t="s">
        <v>105</v>
      </c>
    </row>
    <row r="359" customFormat="false" ht="12.75" hidden="false" customHeight="false" outlineLevel="0" collapsed="false">
      <c r="X359" s="0" t="s">
        <v>105</v>
      </c>
    </row>
    <row r="360" customFormat="false" ht="12.75" hidden="false" customHeight="false" outlineLevel="0" collapsed="false">
      <c r="X360" s="0" t="s">
        <v>105</v>
      </c>
    </row>
    <row r="361" customFormat="false" ht="12.75" hidden="false" customHeight="false" outlineLevel="0" collapsed="false">
      <c r="X361" s="0" t="s">
        <v>105</v>
      </c>
    </row>
    <row r="362" customFormat="false" ht="12.75" hidden="false" customHeight="false" outlineLevel="0" collapsed="false">
      <c r="X362" s="0" t="s">
        <v>105</v>
      </c>
    </row>
    <row r="363" customFormat="false" ht="12.75" hidden="false" customHeight="false" outlineLevel="0" collapsed="false">
      <c r="X363" s="0" t="s">
        <v>105</v>
      </c>
    </row>
    <row r="364" customFormat="false" ht="12.75" hidden="false" customHeight="false" outlineLevel="0" collapsed="false">
      <c r="X364" s="0" t="s">
        <v>105</v>
      </c>
    </row>
    <row r="365" customFormat="false" ht="12.75" hidden="false" customHeight="false" outlineLevel="0" collapsed="false">
      <c r="X365" s="0" t="s">
        <v>105</v>
      </c>
    </row>
    <row r="366" customFormat="false" ht="12.75" hidden="false" customHeight="false" outlineLevel="0" collapsed="false">
      <c r="X366" s="0" t="s">
        <v>105</v>
      </c>
    </row>
    <row r="367" customFormat="false" ht="12.75" hidden="false" customHeight="false" outlineLevel="0" collapsed="false">
      <c r="X367" s="0" t="s">
        <v>105</v>
      </c>
    </row>
    <row r="368" customFormat="false" ht="12.75" hidden="false" customHeight="false" outlineLevel="0" collapsed="false">
      <c r="X368" s="0" t="s">
        <v>105</v>
      </c>
    </row>
    <row r="369" customFormat="false" ht="12.75" hidden="false" customHeight="false" outlineLevel="0" collapsed="false">
      <c r="X369" s="0" t="s">
        <v>105</v>
      </c>
    </row>
    <row r="370" customFormat="false" ht="12.75" hidden="false" customHeight="false" outlineLevel="0" collapsed="false">
      <c r="X370" s="0" t="s">
        <v>105</v>
      </c>
    </row>
    <row r="371" customFormat="false" ht="12.75" hidden="false" customHeight="false" outlineLevel="0" collapsed="false">
      <c r="X371" s="0" t="s">
        <v>105</v>
      </c>
    </row>
    <row r="372" customFormat="false" ht="12.75" hidden="false" customHeight="false" outlineLevel="0" collapsed="false">
      <c r="X372" s="0" t="s">
        <v>105</v>
      </c>
    </row>
    <row r="373" customFormat="false" ht="12.75" hidden="false" customHeight="false" outlineLevel="0" collapsed="false">
      <c r="X373" s="0" t="s">
        <v>105</v>
      </c>
    </row>
    <row r="374" customFormat="false" ht="12.75" hidden="false" customHeight="false" outlineLevel="0" collapsed="false">
      <c r="X374" s="0" t="s">
        <v>105</v>
      </c>
    </row>
    <row r="375" customFormat="false" ht="12.75" hidden="false" customHeight="false" outlineLevel="0" collapsed="false">
      <c r="X375" s="0" t="s">
        <v>105</v>
      </c>
    </row>
    <row r="376" customFormat="false" ht="12.75" hidden="false" customHeight="false" outlineLevel="0" collapsed="false">
      <c r="X376" s="0" t="s">
        <v>105</v>
      </c>
    </row>
    <row r="377" customFormat="false" ht="12.75" hidden="false" customHeight="false" outlineLevel="0" collapsed="false">
      <c r="X377" s="0" t="s">
        <v>105</v>
      </c>
    </row>
    <row r="378" customFormat="false" ht="12.75" hidden="false" customHeight="false" outlineLevel="0" collapsed="false">
      <c r="X378" s="0" t="s">
        <v>105</v>
      </c>
    </row>
    <row r="379" customFormat="false" ht="12.75" hidden="false" customHeight="false" outlineLevel="0" collapsed="false">
      <c r="X379" s="0" t="s">
        <v>105</v>
      </c>
    </row>
    <row r="380" customFormat="false" ht="12.75" hidden="false" customHeight="false" outlineLevel="0" collapsed="false">
      <c r="X380" s="0" t="s">
        <v>105</v>
      </c>
    </row>
    <row r="381" customFormat="false" ht="12.75" hidden="false" customHeight="false" outlineLevel="0" collapsed="false">
      <c r="X381" s="0" t="s">
        <v>105</v>
      </c>
    </row>
    <row r="382" customFormat="false" ht="12.75" hidden="false" customHeight="false" outlineLevel="0" collapsed="false">
      <c r="X382" s="0" t="s">
        <v>105</v>
      </c>
    </row>
    <row r="383" customFormat="false" ht="12.75" hidden="false" customHeight="false" outlineLevel="0" collapsed="false">
      <c r="X383" s="0" t="s">
        <v>105</v>
      </c>
    </row>
    <row r="384" customFormat="false" ht="12.75" hidden="false" customHeight="false" outlineLevel="0" collapsed="false">
      <c r="X384" s="0" t="s">
        <v>105</v>
      </c>
    </row>
    <row r="385" customFormat="false" ht="12.75" hidden="false" customHeight="false" outlineLevel="0" collapsed="false">
      <c r="X385" s="0" t="s">
        <v>105</v>
      </c>
    </row>
    <row r="386" customFormat="false" ht="12.75" hidden="false" customHeight="false" outlineLevel="0" collapsed="false">
      <c r="X386" s="0" t="s">
        <v>105</v>
      </c>
    </row>
    <row r="387" customFormat="false" ht="12.75" hidden="false" customHeight="false" outlineLevel="0" collapsed="false">
      <c r="X387" s="0" t="s">
        <v>105</v>
      </c>
    </row>
    <row r="388" customFormat="false" ht="12.75" hidden="false" customHeight="false" outlineLevel="0" collapsed="false">
      <c r="X388" s="0" t="s">
        <v>105</v>
      </c>
    </row>
    <row r="389" customFormat="false" ht="12.75" hidden="false" customHeight="false" outlineLevel="0" collapsed="false">
      <c r="X389" s="0" t="s">
        <v>105</v>
      </c>
    </row>
    <row r="390" customFormat="false" ht="12.75" hidden="false" customHeight="false" outlineLevel="0" collapsed="false">
      <c r="X390" s="0" t="s">
        <v>105</v>
      </c>
    </row>
    <row r="391" customFormat="false" ht="12.75" hidden="false" customHeight="false" outlineLevel="0" collapsed="false">
      <c r="X391" s="0" t="s">
        <v>105</v>
      </c>
    </row>
    <row r="392" customFormat="false" ht="12.75" hidden="false" customHeight="false" outlineLevel="0" collapsed="false">
      <c r="X392" s="0" t="s">
        <v>105</v>
      </c>
    </row>
    <row r="393" customFormat="false" ht="12.75" hidden="false" customHeight="false" outlineLevel="0" collapsed="false">
      <c r="X393" s="0" t="s">
        <v>105</v>
      </c>
    </row>
    <row r="394" customFormat="false" ht="12.75" hidden="false" customHeight="false" outlineLevel="0" collapsed="false">
      <c r="X394" s="0" t="s">
        <v>105</v>
      </c>
    </row>
    <row r="395" customFormat="false" ht="12.75" hidden="false" customHeight="false" outlineLevel="0" collapsed="false">
      <c r="X395" s="0" t="s">
        <v>105</v>
      </c>
    </row>
    <row r="396" customFormat="false" ht="12.75" hidden="false" customHeight="false" outlineLevel="0" collapsed="false">
      <c r="X396" s="0" t="s">
        <v>105</v>
      </c>
    </row>
    <row r="397" customFormat="false" ht="12.75" hidden="false" customHeight="false" outlineLevel="0" collapsed="false">
      <c r="X397" s="0" t="s">
        <v>105</v>
      </c>
    </row>
    <row r="398" customFormat="false" ht="12.75" hidden="false" customHeight="false" outlineLevel="0" collapsed="false">
      <c r="X398" s="0" t="s">
        <v>105</v>
      </c>
    </row>
    <row r="399" customFormat="false" ht="12.75" hidden="false" customHeight="false" outlineLevel="0" collapsed="false">
      <c r="X399" s="0" t="s">
        <v>105</v>
      </c>
    </row>
    <row r="400" customFormat="false" ht="12.75" hidden="false" customHeight="false" outlineLevel="0" collapsed="false">
      <c r="X400" s="0" t="s">
        <v>105</v>
      </c>
    </row>
    <row r="401" customFormat="false" ht="12.75" hidden="false" customHeight="false" outlineLevel="0" collapsed="false">
      <c r="X401" s="0" t="s">
        <v>105</v>
      </c>
    </row>
    <row r="402" customFormat="false" ht="12.75" hidden="false" customHeight="false" outlineLevel="0" collapsed="false">
      <c r="X402" s="0" t="s">
        <v>105</v>
      </c>
    </row>
    <row r="403" customFormat="false" ht="12.75" hidden="false" customHeight="false" outlineLevel="0" collapsed="false">
      <c r="X403" s="0" t="s">
        <v>105</v>
      </c>
    </row>
    <row r="404" customFormat="false" ht="12.75" hidden="false" customHeight="false" outlineLevel="0" collapsed="false">
      <c r="X404" s="0" t="s">
        <v>105</v>
      </c>
    </row>
    <row r="405" customFormat="false" ht="12.75" hidden="false" customHeight="false" outlineLevel="0" collapsed="false">
      <c r="X405" s="0" t="s">
        <v>105</v>
      </c>
    </row>
    <row r="406" customFormat="false" ht="12.75" hidden="false" customHeight="false" outlineLevel="0" collapsed="false">
      <c r="X406" s="0" t="s">
        <v>105</v>
      </c>
    </row>
    <row r="407" customFormat="false" ht="12.75" hidden="false" customHeight="false" outlineLevel="0" collapsed="false">
      <c r="X407" s="0" t="s">
        <v>105</v>
      </c>
    </row>
    <row r="408" customFormat="false" ht="12.75" hidden="false" customHeight="false" outlineLevel="0" collapsed="false">
      <c r="X408" s="0" t="s">
        <v>105</v>
      </c>
    </row>
    <row r="409" customFormat="false" ht="12.75" hidden="false" customHeight="false" outlineLevel="0" collapsed="false">
      <c r="X409" s="0" t="s">
        <v>105</v>
      </c>
    </row>
    <row r="410" customFormat="false" ht="12.75" hidden="false" customHeight="false" outlineLevel="0" collapsed="false">
      <c r="X410" s="0" t="s">
        <v>105</v>
      </c>
    </row>
    <row r="411" customFormat="false" ht="12.75" hidden="false" customHeight="false" outlineLevel="0" collapsed="false">
      <c r="X411" s="0" t="s">
        <v>105</v>
      </c>
    </row>
    <row r="412" customFormat="false" ht="12.75" hidden="false" customHeight="false" outlineLevel="0" collapsed="false">
      <c r="X412" s="0" t="s">
        <v>105</v>
      </c>
    </row>
    <row r="413" customFormat="false" ht="12.75" hidden="false" customHeight="false" outlineLevel="0" collapsed="false">
      <c r="X413" s="0" t="s">
        <v>105</v>
      </c>
    </row>
    <row r="414" customFormat="false" ht="12.75" hidden="false" customHeight="false" outlineLevel="0" collapsed="false">
      <c r="X414" s="0" t="s">
        <v>105</v>
      </c>
    </row>
    <row r="415" customFormat="false" ht="12.75" hidden="false" customHeight="false" outlineLevel="0" collapsed="false">
      <c r="X415" s="0" t="s">
        <v>105</v>
      </c>
    </row>
    <row r="416" customFormat="false" ht="12.75" hidden="false" customHeight="false" outlineLevel="0" collapsed="false">
      <c r="X416" s="0" t="s">
        <v>105</v>
      </c>
    </row>
    <row r="417" customFormat="false" ht="12.75" hidden="false" customHeight="false" outlineLevel="0" collapsed="false">
      <c r="X417" s="0" t="s">
        <v>105</v>
      </c>
    </row>
    <row r="418" customFormat="false" ht="12.75" hidden="false" customHeight="false" outlineLevel="0" collapsed="false">
      <c r="X418" s="0" t="s">
        <v>128</v>
      </c>
    </row>
    <row r="419" customFormat="false" ht="12.75" hidden="false" customHeight="false" outlineLevel="0" collapsed="false">
      <c r="X419" s="0" t="s">
        <v>128</v>
      </c>
    </row>
    <row r="420" customFormat="false" ht="12.75" hidden="false" customHeight="false" outlineLevel="0" collapsed="false">
      <c r="X420" s="0" t="s">
        <v>128</v>
      </c>
    </row>
    <row r="421" customFormat="false" ht="12.75" hidden="false" customHeight="false" outlineLevel="0" collapsed="false">
      <c r="X421" s="0" t="s">
        <v>138</v>
      </c>
    </row>
    <row r="422" customFormat="false" ht="12.75" hidden="false" customHeight="false" outlineLevel="0" collapsed="false">
      <c r="X422" s="0" t="s">
        <v>138</v>
      </c>
    </row>
    <row r="423" customFormat="false" ht="12.75" hidden="false" customHeight="false" outlineLevel="0" collapsed="false">
      <c r="X423" s="0" t="s">
        <v>138</v>
      </c>
    </row>
    <row r="424" customFormat="false" ht="12.75" hidden="false" customHeight="false" outlineLevel="0" collapsed="false">
      <c r="X424" s="0" t="s">
        <v>138</v>
      </c>
    </row>
    <row r="425" customFormat="false" ht="12.75" hidden="false" customHeight="false" outlineLevel="0" collapsed="false">
      <c r="X425" s="0" t="s">
        <v>132</v>
      </c>
    </row>
    <row r="426" customFormat="false" ht="12.75" hidden="false" customHeight="false" outlineLevel="0" collapsed="false">
      <c r="X426" s="0" t="s">
        <v>132</v>
      </c>
    </row>
    <row r="427" customFormat="false" ht="12.75" hidden="false" customHeight="false" outlineLevel="0" collapsed="false">
      <c r="X427" s="0" t="s">
        <v>132</v>
      </c>
    </row>
    <row r="428" customFormat="false" ht="12.75" hidden="false" customHeight="false" outlineLevel="0" collapsed="false">
      <c r="X428" s="0" t="s">
        <v>132</v>
      </c>
    </row>
    <row r="429" customFormat="false" ht="12.75" hidden="false" customHeight="false" outlineLevel="0" collapsed="false">
      <c r="X429" s="0" t="s">
        <v>132</v>
      </c>
    </row>
    <row r="430" customFormat="false" ht="12.75" hidden="false" customHeight="false" outlineLevel="0" collapsed="false">
      <c r="X430" s="0" t="s">
        <v>140</v>
      </c>
    </row>
    <row r="431" customFormat="false" ht="12.75" hidden="false" customHeight="false" outlineLevel="0" collapsed="false">
      <c r="X431" s="0" t="s">
        <v>140</v>
      </c>
    </row>
    <row r="432" customFormat="false" ht="12.75" hidden="false" customHeight="false" outlineLevel="0" collapsed="false">
      <c r="X432" s="0" t="s">
        <v>140</v>
      </c>
    </row>
    <row r="433" customFormat="false" ht="12.75" hidden="false" customHeight="false" outlineLevel="0" collapsed="false">
      <c r="X433" s="0" t="s">
        <v>140</v>
      </c>
    </row>
    <row r="434" customFormat="false" ht="12.75" hidden="false" customHeight="false" outlineLevel="0" collapsed="false">
      <c r="X434" s="0" t="s">
        <v>140</v>
      </c>
    </row>
    <row r="435" customFormat="false" ht="12.75" hidden="false" customHeight="false" outlineLevel="0" collapsed="false">
      <c r="X435" s="0" t="s">
        <v>140</v>
      </c>
    </row>
    <row r="436" customFormat="false" ht="12.75" hidden="false" customHeight="false" outlineLevel="0" collapsed="false">
      <c r="X436" s="0" t="s">
        <v>140</v>
      </c>
    </row>
    <row r="437" customFormat="false" ht="12.75" hidden="false" customHeight="false" outlineLevel="0" collapsed="false">
      <c r="X437" s="0" t="s">
        <v>140</v>
      </c>
    </row>
    <row r="438" customFormat="false" ht="12.75" hidden="false" customHeight="false" outlineLevel="0" collapsed="false">
      <c r="X438" s="0" t="s">
        <v>140</v>
      </c>
    </row>
    <row r="439" customFormat="false" ht="12.75" hidden="false" customHeight="false" outlineLevel="0" collapsed="false">
      <c r="X439" s="0" t="s">
        <v>140</v>
      </c>
    </row>
    <row r="440" customFormat="false" ht="12.75" hidden="false" customHeight="false" outlineLevel="0" collapsed="false">
      <c r="X440" s="0" t="s">
        <v>140</v>
      </c>
    </row>
    <row r="441" customFormat="false" ht="12.75" hidden="false" customHeight="false" outlineLevel="0" collapsed="false">
      <c r="X441" s="0" t="s">
        <v>140</v>
      </c>
    </row>
    <row r="442" customFormat="false" ht="12.75" hidden="false" customHeight="false" outlineLevel="0" collapsed="false">
      <c r="X442" s="0" t="s">
        <v>140</v>
      </c>
    </row>
    <row r="443" customFormat="false" ht="12.75" hidden="false" customHeight="false" outlineLevel="0" collapsed="false">
      <c r="X443" s="0" t="s">
        <v>140</v>
      </c>
    </row>
    <row r="444" customFormat="false" ht="12.75" hidden="false" customHeight="false" outlineLevel="0" collapsed="false">
      <c r="X444" s="0" t="s">
        <v>140</v>
      </c>
    </row>
    <row r="445" customFormat="false" ht="12.75" hidden="false" customHeight="false" outlineLevel="0" collapsed="false">
      <c r="X445" s="0" t="s">
        <v>140</v>
      </c>
    </row>
    <row r="446" customFormat="false" ht="12.75" hidden="false" customHeight="false" outlineLevel="0" collapsed="false">
      <c r="X446" s="0" t="s">
        <v>140</v>
      </c>
    </row>
    <row r="447" customFormat="false" ht="12.75" hidden="false" customHeight="false" outlineLevel="0" collapsed="false">
      <c r="X447" s="0" t="s">
        <v>140</v>
      </c>
    </row>
    <row r="448" customFormat="false" ht="12.75" hidden="false" customHeight="false" outlineLevel="0" collapsed="false">
      <c r="X448" s="0" t="s">
        <v>140</v>
      </c>
    </row>
    <row r="449" customFormat="false" ht="12.75" hidden="false" customHeight="false" outlineLevel="0" collapsed="false">
      <c r="X449" s="0" t="s">
        <v>140</v>
      </c>
    </row>
    <row r="450" customFormat="false" ht="12.75" hidden="false" customHeight="false" outlineLevel="0" collapsed="false">
      <c r="X450" s="0" t="s">
        <v>140</v>
      </c>
    </row>
    <row r="451" customFormat="false" ht="12.75" hidden="false" customHeight="false" outlineLevel="0" collapsed="false">
      <c r="X451" s="0" t="s">
        <v>140</v>
      </c>
    </row>
    <row r="452" customFormat="false" ht="12.75" hidden="false" customHeight="false" outlineLevel="0" collapsed="false">
      <c r="X452" s="0" t="s">
        <v>140</v>
      </c>
    </row>
    <row r="453" customFormat="false" ht="12.75" hidden="false" customHeight="false" outlineLevel="0" collapsed="false">
      <c r="X453" s="0" t="s">
        <v>140</v>
      </c>
    </row>
    <row r="454" customFormat="false" ht="12.75" hidden="false" customHeight="false" outlineLevel="0" collapsed="false">
      <c r="X454" s="0" t="s">
        <v>140</v>
      </c>
    </row>
    <row r="455" customFormat="false" ht="12.75" hidden="false" customHeight="false" outlineLevel="0" collapsed="false">
      <c r="X455" s="0" t="s">
        <v>140</v>
      </c>
    </row>
    <row r="456" customFormat="false" ht="12.75" hidden="false" customHeight="false" outlineLevel="0" collapsed="false">
      <c r="X456" s="0" t="s">
        <v>140</v>
      </c>
    </row>
    <row r="457" customFormat="false" ht="12.75" hidden="false" customHeight="false" outlineLevel="0" collapsed="false">
      <c r="X457" s="0" t="s">
        <v>140</v>
      </c>
    </row>
    <row r="458" customFormat="false" ht="12.75" hidden="false" customHeight="false" outlineLevel="0" collapsed="false">
      <c r="X458" s="0" t="s">
        <v>140</v>
      </c>
    </row>
    <row r="459" customFormat="false" ht="12.75" hidden="false" customHeight="false" outlineLevel="0" collapsed="false">
      <c r="X459" s="0" t="s">
        <v>140</v>
      </c>
    </row>
    <row r="460" customFormat="false" ht="12.75" hidden="false" customHeight="false" outlineLevel="0" collapsed="false">
      <c r="X460" s="0" t="s">
        <v>140</v>
      </c>
    </row>
    <row r="461" customFormat="false" ht="12.75" hidden="false" customHeight="false" outlineLevel="0" collapsed="false">
      <c r="X461" s="0" t="s">
        <v>140</v>
      </c>
    </row>
    <row r="462" customFormat="false" ht="12.75" hidden="false" customHeight="false" outlineLevel="0" collapsed="false">
      <c r="X462" s="0" t="s">
        <v>140</v>
      </c>
    </row>
    <row r="463" customFormat="false" ht="12.75" hidden="false" customHeight="false" outlineLevel="0" collapsed="false">
      <c r="X463" s="0" t="s">
        <v>140</v>
      </c>
    </row>
    <row r="464" customFormat="false" ht="12.75" hidden="false" customHeight="false" outlineLevel="0" collapsed="false">
      <c r="X464" s="0" t="s">
        <v>140</v>
      </c>
    </row>
    <row r="465" customFormat="false" ht="12.75" hidden="false" customHeight="false" outlineLevel="0" collapsed="false">
      <c r="X465" s="0" t="s">
        <v>140</v>
      </c>
    </row>
    <row r="466" customFormat="false" ht="12.75" hidden="false" customHeight="false" outlineLevel="0" collapsed="false">
      <c r="X466" s="0" t="s">
        <v>140</v>
      </c>
    </row>
    <row r="467" customFormat="false" ht="12.75" hidden="false" customHeight="false" outlineLevel="0" collapsed="false">
      <c r="X467" s="0" t="s">
        <v>164</v>
      </c>
    </row>
    <row r="468" customFormat="false" ht="12.75" hidden="false" customHeight="false" outlineLevel="0" collapsed="false">
      <c r="X468" s="0" t="s">
        <v>122</v>
      </c>
    </row>
    <row r="469" customFormat="false" ht="12.75" hidden="false" customHeight="false" outlineLevel="0" collapsed="false">
      <c r="X469" s="0" t="s">
        <v>122</v>
      </c>
    </row>
    <row r="470" customFormat="false" ht="12.75" hidden="false" customHeight="false" outlineLevel="0" collapsed="false">
      <c r="X470" s="0" t="s">
        <v>122</v>
      </c>
    </row>
    <row r="471" customFormat="false" ht="12.75" hidden="false" customHeight="false" outlineLevel="0" collapsed="false">
      <c r="X471" s="0" t="s">
        <v>122</v>
      </c>
    </row>
    <row r="472" customFormat="false" ht="12.75" hidden="false" customHeight="false" outlineLevel="0" collapsed="false">
      <c r="X472" s="0" t="s">
        <v>122</v>
      </c>
    </row>
    <row r="473" customFormat="false" ht="12.75" hidden="false" customHeight="false" outlineLevel="0" collapsed="false">
      <c r="X473" s="0" t="s">
        <v>122</v>
      </c>
    </row>
    <row r="474" customFormat="false" ht="12.75" hidden="false" customHeight="false" outlineLevel="0" collapsed="false">
      <c r="X474" s="0" t="s">
        <v>122</v>
      </c>
    </row>
    <row r="475" customFormat="false" ht="12.75" hidden="false" customHeight="false" outlineLevel="0" collapsed="false">
      <c r="X475" s="0" t="s">
        <v>122</v>
      </c>
    </row>
    <row r="476" customFormat="false" ht="12.75" hidden="false" customHeight="false" outlineLevel="0" collapsed="false">
      <c r="X476" s="0" t="s">
        <v>122</v>
      </c>
    </row>
    <row r="477" customFormat="false" ht="12.75" hidden="false" customHeight="false" outlineLevel="0" collapsed="false">
      <c r="X477" s="0" t="s">
        <v>122</v>
      </c>
    </row>
    <row r="478" customFormat="false" ht="12.75" hidden="false" customHeight="false" outlineLevel="0" collapsed="false">
      <c r="X478" s="0" t="s">
        <v>122</v>
      </c>
    </row>
    <row r="479" customFormat="false" ht="12.75" hidden="false" customHeight="false" outlineLevel="0" collapsed="false">
      <c r="X479" s="0" t="s">
        <v>122</v>
      </c>
    </row>
    <row r="480" customFormat="false" ht="12.75" hidden="false" customHeight="false" outlineLevel="0" collapsed="false">
      <c r="X480" s="0" t="s">
        <v>122</v>
      </c>
    </row>
    <row r="481" customFormat="false" ht="12.75" hidden="false" customHeight="false" outlineLevel="0" collapsed="false">
      <c r="X481" s="0" t="s">
        <v>122</v>
      </c>
    </row>
    <row r="482" customFormat="false" ht="12.75" hidden="false" customHeight="false" outlineLevel="0" collapsed="false">
      <c r="X482" s="0" t="s">
        <v>122</v>
      </c>
    </row>
    <row r="483" customFormat="false" ht="12.75" hidden="false" customHeight="false" outlineLevel="0" collapsed="false">
      <c r="X483" s="0" t="s">
        <v>122</v>
      </c>
    </row>
    <row r="484" customFormat="false" ht="12.75" hidden="false" customHeight="false" outlineLevel="0" collapsed="false">
      <c r="X484" s="0" t="s">
        <v>122</v>
      </c>
    </row>
    <row r="485" customFormat="false" ht="12.75" hidden="false" customHeight="false" outlineLevel="0" collapsed="false">
      <c r="X485" s="0" t="s">
        <v>122</v>
      </c>
    </row>
    <row r="486" customFormat="false" ht="12.75" hidden="false" customHeight="false" outlineLevel="0" collapsed="false">
      <c r="X486" s="0" t="s">
        <v>122</v>
      </c>
    </row>
    <row r="487" customFormat="false" ht="12.75" hidden="false" customHeight="false" outlineLevel="0" collapsed="false">
      <c r="X487" s="0" t="s">
        <v>122</v>
      </c>
    </row>
    <row r="488" customFormat="false" ht="12.75" hidden="false" customHeight="false" outlineLevel="0" collapsed="false">
      <c r="X488" s="0" t="s">
        <v>122</v>
      </c>
    </row>
    <row r="489" customFormat="false" ht="12.75" hidden="false" customHeight="false" outlineLevel="0" collapsed="false">
      <c r="X489" s="0" t="s">
        <v>122</v>
      </c>
    </row>
    <row r="490" customFormat="false" ht="12.75" hidden="false" customHeight="false" outlineLevel="0" collapsed="false">
      <c r="X490" s="0" t="s">
        <v>122</v>
      </c>
    </row>
    <row r="491" customFormat="false" ht="12.75" hidden="false" customHeight="false" outlineLevel="0" collapsed="false">
      <c r="X491" s="0" t="s">
        <v>122</v>
      </c>
    </row>
    <row r="492" customFormat="false" ht="12.75" hidden="false" customHeight="false" outlineLevel="0" collapsed="false">
      <c r="X492" s="0" t="s">
        <v>122</v>
      </c>
    </row>
    <row r="493" customFormat="false" ht="12.75" hidden="false" customHeight="false" outlineLevel="0" collapsed="false">
      <c r="X493" s="0" t="s">
        <v>122</v>
      </c>
    </row>
    <row r="494" customFormat="false" ht="12.75" hidden="false" customHeight="false" outlineLevel="0" collapsed="false">
      <c r="X494" s="0" t="s">
        <v>122</v>
      </c>
    </row>
    <row r="495" customFormat="false" ht="12.75" hidden="false" customHeight="false" outlineLevel="0" collapsed="false">
      <c r="X495" s="0" t="s">
        <v>122</v>
      </c>
    </row>
    <row r="496" customFormat="false" ht="12.75" hidden="false" customHeight="false" outlineLevel="0" collapsed="false">
      <c r="X496" s="0" t="s">
        <v>122</v>
      </c>
    </row>
    <row r="497" customFormat="false" ht="12.75" hidden="false" customHeight="false" outlineLevel="0" collapsed="false">
      <c r="X497" s="0" t="s">
        <v>122</v>
      </c>
    </row>
    <row r="498" customFormat="false" ht="12.75" hidden="false" customHeight="false" outlineLevel="0" collapsed="false">
      <c r="X498" s="0" t="s">
        <v>122</v>
      </c>
    </row>
    <row r="499" customFormat="false" ht="12.75" hidden="false" customHeight="false" outlineLevel="0" collapsed="false">
      <c r="X499" s="0" t="s">
        <v>122</v>
      </c>
    </row>
    <row r="500" customFormat="false" ht="12.75" hidden="false" customHeight="false" outlineLevel="0" collapsed="false">
      <c r="X500" s="0" t="s">
        <v>122</v>
      </c>
    </row>
    <row r="501" customFormat="false" ht="12.75" hidden="false" customHeight="false" outlineLevel="0" collapsed="false">
      <c r="X501" s="0" t="s">
        <v>122</v>
      </c>
    </row>
    <row r="502" customFormat="false" ht="12.75" hidden="false" customHeight="false" outlineLevel="0" collapsed="false">
      <c r="X502" s="0" t="s">
        <v>122</v>
      </c>
    </row>
    <row r="503" customFormat="false" ht="12.75" hidden="false" customHeight="false" outlineLevel="0" collapsed="false">
      <c r="X503" s="0" t="s">
        <v>122</v>
      </c>
    </row>
    <row r="504" customFormat="false" ht="12.75" hidden="false" customHeight="false" outlineLevel="0" collapsed="false">
      <c r="X504" s="0" t="s">
        <v>122</v>
      </c>
    </row>
    <row r="505" customFormat="false" ht="12.75" hidden="false" customHeight="false" outlineLevel="0" collapsed="false">
      <c r="X505" s="0" t="s">
        <v>122</v>
      </c>
    </row>
    <row r="506" customFormat="false" ht="12.75" hidden="false" customHeight="false" outlineLevel="0" collapsed="false">
      <c r="X506" s="0" t="s">
        <v>122</v>
      </c>
    </row>
    <row r="507" customFormat="false" ht="12.75" hidden="false" customHeight="false" outlineLevel="0" collapsed="false">
      <c r="X507" s="0" t="s">
        <v>122</v>
      </c>
    </row>
    <row r="508" customFormat="false" ht="12.75" hidden="false" customHeight="false" outlineLevel="0" collapsed="false">
      <c r="X508" s="0" t="s">
        <v>122</v>
      </c>
    </row>
    <row r="509" customFormat="false" ht="12.75" hidden="false" customHeight="false" outlineLevel="0" collapsed="false">
      <c r="X509" s="0" t="s">
        <v>122</v>
      </c>
    </row>
    <row r="510" customFormat="false" ht="12.75" hidden="false" customHeight="false" outlineLevel="0" collapsed="false">
      <c r="X510" s="0" t="s">
        <v>122</v>
      </c>
    </row>
    <row r="511" customFormat="false" ht="12.75" hidden="false" customHeight="false" outlineLevel="0" collapsed="false">
      <c r="X511" s="0" t="s">
        <v>122</v>
      </c>
    </row>
    <row r="512" customFormat="false" ht="12.75" hidden="false" customHeight="false" outlineLevel="0" collapsed="false">
      <c r="X512" s="0" t="s">
        <v>122</v>
      </c>
    </row>
    <row r="513" customFormat="false" ht="12.75" hidden="false" customHeight="false" outlineLevel="0" collapsed="false">
      <c r="X513" s="0" t="s">
        <v>122</v>
      </c>
    </row>
    <row r="514" customFormat="false" ht="12.75" hidden="false" customHeight="false" outlineLevel="0" collapsed="false">
      <c r="X514" s="0" t="s">
        <v>122</v>
      </c>
    </row>
    <row r="515" customFormat="false" ht="12.75" hidden="false" customHeight="false" outlineLevel="0" collapsed="false">
      <c r="X515" s="0" t="s">
        <v>122</v>
      </c>
    </row>
    <row r="516" customFormat="false" ht="12.75" hidden="false" customHeight="false" outlineLevel="0" collapsed="false">
      <c r="X516" s="0" t="s">
        <v>122</v>
      </c>
    </row>
    <row r="517" customFormat="false" ht="12.75" hidden="false" customHeight="false" outlineLevel="0" collapsed="false">
      <c r="X517" s="0" t="s">
        <v>122</v>
      </c>
    </row>
    <row r="518" customFormat="false" ht="12.75" hidden="false" customHeight="false" outlineLevel="0" collapsed="false">
      <c r="X518" s="0" t="s">
        <v>122</v>
      </c>
    </row>
    <row r="519" customFormat="false" ht="12.75" hidden="false" customHeight="false" outlineLevel="0" collapsed="false">
      <c r="X519" s="0" t="s">
        <v>122</v>
      </c>
    </row>
    <row r="520" customFormat="false" ht="12.75" hidden="false" customHeight="false" outlineLevel="0" collapsed="false">
      <c r="X520" s="0" t="s">
        <v>122</v>
      </c>
    </row>
    <row r="521" customFormat="false" ht="12.75" hidden="false" customHeight="false" outlineLevel="0" collapsed="false">
      <c r="X521" s="0" t="s">
        <v>122</v>
      </c>
    </row>
    <row r="522" customFormat="false" ht="12.75" hidden="false" customHeight="false" outlineLevel="0" collapsed="false">
      <c r="X522" s="0" t="s">
        <v>122</v>
      </c>
    </row>
    <row r="523" customFormat="false" ht="12.75" hidden="false" customHeight="false" outlineLevel="0" collapsed="false">
      <c r="X523" s="0" t="s">
        <v>122</v>
      </c>
    </row>
    <row r="524" customFormat="false" ht="12.75" hidden="false" customHeight="false" outlineLevel="0" collapsed="false">
      <c r="X524" s="0" t="s">
        <v>122</v>
      </c>
    </row>
    <row r="525" customFormat="false" ht="12.75" hidden="false" customHeight="false" outlineLevel="0" collapsed="false">
      <c r="X525" s="0" t="s">
        <v>122</v>
      </c>
    </row>
    <row r="526" customFormat="false" ht="12.75" hidden="false" customHeight="false" outlineLevel="0" collapsed="false">
      <c r="X526" s="0" t="s">
        <v>122</v>
      </c>
    </row>
    <row r="527" customFormat="false" ht="12.75" hidden="false" customHeight="false" outlineLevel="0" collapsed="false">
      <c r="X527" s="0" t="s">
        <v>122</v>
      </c>
    </row>
    <row r="528" customFormat="false" ht="12.75" hidden="false" customHeight="false" outlineLevel="0" collapsed="false">
      <c r="X528" s="0" t="s">
        <v>122</v>
      </c>
    </row>
    <row r="529" customFormat="false" ht="12.75" hidden="false" customHeight="false" outlineLevel="0" collapsed="false">
      <c r="X529" s="0" t="s">
        <v>122</v>
      </c>
    </row>
    <row r="530" customFormat="false" ht="12.75" hidden="false" customHeight="false" outlineLevel="0" collapsed="false">
      <c r="X530" s="0" t="s">
        <v>122</v>
      </c>
    </row>
    <row r="531" customFormat="false" ht="12.75" hidden="false" customHeight="false" outlineLevel="0" collapsed="false">
      <c r="X531" s="0" t="s">
        <v>122</v>
      </c>
    </row>
    <row r="532" customFormat="false" ht="12.75" hidden="false" customHeight="false" outlineLevel="0" collapsed="false">
      <c r="X532" s="0" t="s">
        <v>122</v>
      </c>
    </row>
    <row r="533" customFormat="false" ht="12.75" hidden="false" customHeight="false" outlineLevel="0" collapsed="false">
      <c r="X533" s="0" t="s">
        <v>122</v>
      </c>
    </row>
    <row r="534" customFormat="false" ht="12.75" hidden="false" customHeight="false" outlineLevel="0" collapsed="false">
      <c r="X534" s="0" t="s">
        <v>122</v>
      </c>
    </row>
    <row r="535" customFormat="false" ht="12.75" hidden="false" customHeight="false" outlineLevel="0" collapsed="false">
      <c r="X535" s="0" t="s">
        <v>122</v>
      </c>
    </row>
    <row r="536" customFormat="false" ht="12.75" hidden="false" customHeight="false" outlineLevel="0" collapsed="false">
      <c r="X536" s="0" t="s">
        <v>122</v>
      </c>
    </row>
    <row r="537" customFormat="false" ht="12.75" hidden="false" customHeight="false" outlineLevel="0" collapsed="false">
      <c r="X537" s="0" t="s">
        <v>122</v>
      </c>
    </row>
    <row r="538" customFormat="false" ht="12.75" hidden="false" customHeight="false" outlineLevel="0" collapsed="false">
      <c r="X538" s="0" t="s">
        <v>122</v>
      </c>
    </row>
    <row r="539" customFormat="false" ht="12.75" hidden="false" customHeight="false" outlineLevel="0" collapsed="false">
      <c r="X539" s="0" t="s">
        <v>122</v>
      </c>
    </row>
    <row r="540" customFormat="false" ht="12.75" hidden="false" customHeight="false" outlineLevel="0" collapsed="false">
      <c r="X540" s="0" t="s">
        <v>122</v>
      </c>
    </row>
    <row r="541" customFormat="false" ht="12.75" hidden="false" customHeight="false" outlineLevel="0" collapsed="false">
      <c r="X541" s="0" t="s">
        <v>122</v>
      </c>
    </row>
    <row r="542" customFormat="false" ht="12.75" hidden="false" customHeight="false" outlineLevel="0" collapsed="false">
      <c r="X542" s="0" t="s">
        <v>122</v>
      </c>
    </row>
    <row r="543" customFormat="false" ht="12.75" hidden="false" customHeight="false" outlineLevel="0" collapsed="false">
      <c r="X543" s="0" t="s">
        <v>122</v>
      </c>
    </row>
    <row r="544" customFormat="false" ht="12.75" hidden="false" customHeight="false" outlineLevel="0" collapsed="false">
      <c r="X544" s="0" t="s">
        <v>122</v>
      </c>
    </row>
    <row r="545" customFormat="false" ht="12.75" hidden="false" customHeight="false" outlineLevel="0" collapsed="false">
      <c r="X545" s="0" t="s">
        <v>122</v>
      </c>
    </row>
    <row r="546" customFormat="false" ht="12.75" hidden="false" customHeight="false" outlineLevel="0" collapsed="false">
      <c r="X546" s="0" t="s">
        <v>122</v>
      </c>
    </row>
    <row r="547" customFormat="false" ht="12.75" hidden="false" customHeight="false" outlineLevel="0" collapsed="false">
      <c r="X547" s="0" t="s">
        <v>122</v>
      </c>
    </row>
    <row r="548" customFormat="false" ht="12.75" hidden="false" customHeight="false" outlineLevel="0" collapsed="false">
      <c r="X548" s="0" t="s">
        <v>122</v>
      </c>
    </row>
    <row r="549" customFormat="false" ht="12.75" hidden="false" customHeight="false" outlineLevel="0" collapsed="false">
      <c r="X549" s="0" t="s">
        <v>122</v>
      </c>
    </row>
    <row r="550" customFormat="false" ht="12.75" hidden="false" customHeight="false" outlineLevel="0" collapsed="false">
      <c r="X550" s="0" t="s">
        <v>122</v>
      </c>
    </row>
    <row r="551" customFormat="false" ht="12.75" hidden="false" customHeight="false" outlineLevel="0" collapsed="false">
      <c r="X551" s="0" t="s">
        <v>122</v>
      </c>
    </row>
    <row r="552" customFormat="false" ht="12.75" hidden="false" customHeight="false" outlineLevel="0" collapsed="false">
      <c r="X552" s="0" t="s">
        <v>122</v>
      </c>
    </row>
    <row r="553" customFormat="false" ht="12.75" hidden="false" customHeight="false" outlineLevel="0" collapsed="false">
      <c r="X553" s="0" t="s">
        <v>122</v>
      </c>
    </row>
    <row r="554" customFormat="false" ht="12.75" hidden="false" customHeight="false" outlineLevel="0" collapsed="false">
      <c r="X554" s="0" t="s">
        <v>122</v>
      </c>
    </row>
    <row r="555" customFormat="false" ht="12.75" hidden="false" customHeight="false" outlineLevel="0" collapsed="false">
      <c r="X555" s="0" t="s">
        <v>122</v>
      </c>
    </row>
    <row r="556" customFormat="false" ht="12.75" hidden="false" customHeight="false" outlineLevel="0" collapsed="false">
      <c r="X556" s="0" t="s">
        <v>122</v>
      </c>
    </row>
    <row r="557" customFormat="false" ht="12.75" hidden="false" customHeight="false" outlineLevel="0" collapsed="false">
      <c r="X557" s="0" t="s">
        <v>122</v>
      </c>
    </row>
    <row r="558" customFormat="false" ht="12.75" hidden="false" customHeight="false" outlineLevel="0" collapsed="false">
      <c r="X558" s="0" t="s">
        <v>122</v>
      </c>
    </row>
    <row r="559" customFormat="false" ht="12.75" hidden="false" customHeight="false" outlineLevel="0" collapsed="false">
      <c r="X559" s="0" t="s">
        <v>122</v>
      </c>
    </row>
    <row r="560" customFormat="false" ht="12.75" hidden="false" customHeight="false" outlineLevel="0" collapsed="false">
      <c r="X560" s="0" t="s">
        <v>122</v>
      </c>
    </row>
    <row r="561" customFormat="false" ht="12.75" hidden="false" customHeight="false" outlineLevel="0" collapsed="false">
      <c r="X561" s="0" t="s">
        <v>122</v>
      </c>
    </row>
    <row r="562" customFormat="false" ht="12.75" hidden="false" customHeight="false" outlineLevel="0" collapsed="false">
      <c r="X562" s="0" t="s">
        <v>122</v>
      </c>
    </row>
    <row r="563" customFormat="false" ht="12.75" hidden="false" customHeight="false" outlineLevel="0" collapsed="false">
      <c r="X563" s="0" t="s">
        <v>122</v>
      </c>
    </row>
    <row r="564" customFormat="false" ht="12.75" hidden="false" customHeight="false" outlineLevel="0" collapsed="false">
      <c r="X564" s="0" t="s">
        <v>122</v>
      </c>
    </row>
    <row r="565" customFormat="false" ht="12.75" hidden="false" customHeight="false" outlineLevel="0" collapsed="false">
      <c r="X565" s="0" t="s">
        <v>122</v>
      </c>
    </row>
    <row r="566" customFormat="false" ht="12.75" hidden="false" customHeight="false" outlineLevel="0" collapsed="false">
      <c r="X566" s="0" t="s">
        <v>122</v>
      </c>
    </row>
    <row r="567" customFormat="false" ht="12.75" hidden="false" customHeight="false" outlineLevel="0" collapsed="false">
      <c r="X567" s="0" t="s">
        <v>122</v>
      </c>
    </row>
    <row r="568" customFormat="false" ht="12.75" hidden="false" customHeight="false" outlineLevel="0" collapsed="false">
      <c r="X568" s="0" t="s">
        <v>122</v>
      </c>
    </row>
    <row r="569" customFormat="false" ht="12.75" hidden="false" customHeight="false" outlineLevel="0" collapsed="false">
      <c r="X569" s="0" t="s">
        <v>122</v>
      </c>
    </row>
    <row r="570" customFormat="false" ht="12.75" hidden="false" customHeight="false" outlineLevel="0" collapsed="false">
      <c r="X570" s="0" t="s">
        <v>122</v>
      </c>
    </row>
    <row r="571" customFormat="false" ht="12.75" hidden="false" customHeight="false" outlineLevel="0" collapsed="false">
      <c r="X571" s="0" t="s">
        <v>122</v>
      </c>
    </row>
    <row r="572" customFormat="false" ht="12.75" hidden="false" customHeight="false" outlineLevel="0" collapsed="false">
      <c r="X572" s="0" t="s">
        <v>122</v>
      </c>
    </row>
    <row r="573" customFormat="false" ht="12.75" hidden="false" customHeight="false" outlineLevel="0" collapsed="false">
      <c r="X573" s="0" t="s">
        <v>122</v>
      </c>
    </row>
    <row r="574" customFormat="false" ht="12.75" hidden="false" customHeight="false" outlineLevel="0" collapsed="false">
      <c r="X574" s="0" t="s">
        <v>122</v>
      </c>
    </row>
    <row r="575" customFormat="false" ht="12.75" hidden="false" customHeight="false" outlineLevel="0" collapsed="false">
      <c r="X575" s="0" t="s">
        <v>122</v>
      </c>
    </row>
    <row r="576" customFormat="false" ht="12.75" hidden="false" customHeight="false" outlineLevel="0" collapsed="false">
      <c r="X576" s="0" t="s">
        <v>122</v>
      </c>
    </row>
    <row r="577" customFormat="false" ht="12.75" hidden="false" customHeight="false" outlineLevel="0" collapsed="false">
      <c r="X577" s="0" t="s">
        <v>122</v>
      </c>
    </row>
    <row r="578" customFormat="false" ht="12.75" hidden="false" customHeight="false" outlineLevel="0" collapsed="false">
      <c r="X578" s="0" t="s">
        <v>122</v>
      </c>
    </row>
    <row r="579" customFormat="false" ht="12.75" hidden="false" customHeight="false" outlineLevel="0" collapsed="false">
      <c r="X579" s="0" t="s">
        <v>122</v>
      </c>
    </row>
    <row r="580" customFormat="false" ht="12.75" hidden="false" customHeight="false" outlineLevel="0" collapsed="false">
      <c r="X580" s="0" t="s">
        <v>122</v>
      </c>
    </row>
    <row r="581" customFormat="false" ht="12.75" hidden="false" customHeight="false" outlineLevel="0" collapsed="false">
      <c r="X581" s="0" t="s">
        <v>122</v>
      </c>
    </row>
    <row r="582" customFormat="false" ht="12.75" hidden="false" customHeight="false" outlineLevel="0" collapsed="false">
      <c r="X582" s="0" t="s">
        <v>122</v>
      </c>
    </row>
    <row r="583" customFormat="false" ht="12.75" hidden="false" customHeight="false" outlineLevel="0" collapsed="false">
      <c r="X583" s="0" t="s">
        <v>122</v>
      </c>
    </row>
    <row r="584" customFormat="false" ht="12.75" hidden="false" customHeight="false" outlineLevel="0" collapsed="false">
      <c r="X584" s="0" t="s">
        <v>122</v>
      </c>
    </row>
    <row r="585" customFormat="false" ht="12.75" hidden="false" customHeight="false" outlineLevel="0" collapsed="false">
      <c r="X585" s="0" t="s">
        <v>122</v>
      </c>
    </row>
    <row r="586" customFormat="false" ht="12.75" hidden="false" customHeight="false" outlineLevel="0" collapsed="false">
      <c r="X586" s="0" t="s">
        <v>122</v>
      </c>
    </row>
    <row r="587" customFormat="false" ht="12.75" hidden="false" customHeight="false" outlineLevel="0" collapsed="false">
      <c r="X587" s="0" t="s">
        <v>122</v>
      </c>
    </row>
    <row r="588" customFormat="false" ht="12.75" hidden="false" customHeight="false" outlineLevel="0" collapsed="false">
      <c r="X588" s="0" t="s">
        <v>122</v>
      </c>
    </row>
    <row r="589" customFormat="false" ht="12.75" hidden="false" customHeight="false" outlineLevel="0" collapsed="false">
      <c r="X589" s="0" t="s">
        <v>122</v>
      </c>
    </row>
    <row r="590" customFormat="false" ht="12.75" hidden="false" customHeight="false" outlineLevel="0" collapsed="false">
      <c r="X590" s="0" t="s">
        <v>122</v>
      </c>
    </row>
    <row r="591" customFormat="false" ht="12.75" hidden="false" customHeight="false" outlineLevel="0" collapsed="false">
      <c r="X591" s="0" t="s">
        <v>122</v>
      </c>
    </row>
    <row r="592" customFormat="false" ht="12.75" hidden="false" customHeight="false" outlineLevel="0" collapsed="false">
      <c r="X592" s="0" t="s">
        <v>122</v>
      </c>
    </row>
    <row r="593" customFormat="false" ht="12.75" hidden="false" customHeight="false" outlineLevel="0" collapsed="false">
      <c r="X593" s="0" t="s">
        <v>122</v>
      </c>
    </row>
    <row r="594" customFormat="false" ht="12.75" hidden="false" customHeight="false" outlineLevel="0" collapsed="false">
      <c r="X594" s="0" t="s">
        <v>122</v>
      </c>
    </row>
    <row r="595" customFormat="false" ht="12.75" hidden="false" customHeight="false" outlineLevel="0" collapsed="false">
      <c r="X595" s="0" t="s">
        <v>122</v>
      </c>
    </row>
    <row r="596" customFormat="false" ht="12.75" hidden="false" customHeight="false" outlineLevel="0" collapsed="false">
      <c r="X596" s="0" t="s">
        <v>122</v>
      </c>
    </row>
    <row r="597" customFormat="false" ht="12.75" hidden="false" customHeight="false" outlineLevel="0" collapsed="false">
      <c r="X597" s="0" t="s">
        <v>122</v>
      </c>
    </row>
    <row r="598" customFormat="false" ht="12.75" hidden="false" customHeight="false" outlineLevel="0" collapsed="false">
      <c r="X598" s="0" t="s">
        <v>122</v>
      </c>
    </row>
    <row r="599" customFormat="false" ht="12.75" hidden="false" customHeight="false" outlineLevel="0" collapsed="false">
      <c r="X599" s="0" t="s">
        <v>122</v>
      </c>
    </row>
    <row r="600" customFormat="false" ht="12.75" hidden="false" customHeight="false" outlineLevel="0" collapsed="false">
      <c r="X600" s="0" t="s">
        <v>146</v>
      </c>
    </row>
    <row r="601" customFormat="false" ht="12.75" hidden="false" customHeight="false" outlineLevel="0" collapsed="false">
      <c r="X601" s="0" t="s">
        <v>148</v>
      </c>
    </row>
    <row r="602" customFormat="false" ht="12.75" hidden="false" customHeight="false" outlineLevel="0" collapsed="false">
      <c r="X602" s="0" t="s">
        <v>148</v>
      </c>
    </row>
    <row r="603" customFormat="false" ht="12.75" hidden="false" customHeight="false" outlineLevel="0" collapsed="false">
      <c r="X603" s="0" t="s">
        <v>148</v>
      </c>
    </row>
    <row r="604" customFormat="false" ht="12.75" hidden="false" customHeight="false" outlineLevel="0" collapsed="false">
      <c r="X604" s="0" t="s">
        <v>148</v>
      </c>
    </row>
    <row r="605" customFormat="false" ht="12.75" hidden="false" customHeight="false" outlineLevel="0" collapsed="false">
      <c r="X605" s="0" t="s">
        <v>148</v>
      </c>
    </row>
    <row r="606" customFormat="false" ht="12.75" hidden="false" customHeight="false" outlineLevel="0" collapsed="false">
      <c r="X606" s="0" t="s">
        <v>148</v>
      </c>
    </row>
    <row r="607" customFormat="false" ht="12.75" hidden="false" customHeight="false" outlineLevel="0" collapsed="false">
      <c r="X607" s="0" t="s">
        <v>148</v>
      </c>
    </row>
    <row r="608" customFormat="false" ht="12.75" hidden="false" customHeight="false" outlineLevel="0" collapsed="false">
      <c r="X608" s="0" t="s">
        <v>148</v>
      </c>
    </row>
    <row r="609" customFormat="false" ht="12.75" hidden="false" customHeight="false" outlineLevel="0" collapsed="false">
      <c r="X609" s="0" t="s">
        <v>148</v>
      </c>
    </row>
    <row r="610" customFormat="false" ht="12.75" hidden="false" customHeight="false" outlineLevel="0" collapsed="false">
      <c r="X610" s="0" t="s">
        <v>148</v>
      </c>
    </row>
    <row r="611" customFormat="false" ht="12.75" hidden="false" customHeight="false" outlineLevel="0" collapsed="false">
      <c r="X611" s="0" t="s">
        <v>148</v>
      </c>
    </row>
    <row r="612" customFormat="false" ht="12.75" hidden="false" customHeight="false" outlineLevel="0" collapsed="false">
      <c r="X612" s="0" t="s">
        <v>148</v>
      </c>
    </row>
    <row r="613" customFormat="false" ht="12.75" hidden="false" customHeight="false" outlineLevel="0" collapsed="false">
      <c r="X613" s="0" t="s">
        <v>148</v>
      </c>
    </row>
    <row r="614" customFormat="false" ht="12.75" hidden="false" customHeight="false" outlineLevel="0" collapsed="false">
      <c r="X614" s="0" t="s">
        <v>148</v>
      </c>
    </row>
    <row r="615" customFormat="false" ht="12.75" hidden="false" customHeight="false" outlineLevel="0" collapsed="false">
      <c r="X615" s="0" t="s">
        <v>148</v>
      </c>
    </row>
    <row r="616" customFormat="false" ht="12.75" hidden="false" customHeight="false" outlineLevel="0" collapsed="false">
      <c r="X616" s="0" t="s">
        <v>148</v>
      </c>
    </row>
    <row r="617" customFormat="false" ht="12.75" hidden="false" customHeight="false" outlineLevel="0" collapsed="false">
      <c r="X617" s="0" t="s">
        <v>148</v>
      </c>
    </row>
    <row r="618" customFormat="false" ht="12.75" hidden="false" customHeight="false" outlineLevel="0" collapsed="false">
      <c r="X618" s="0" t="s">
        <v>148</v>
      </c>
    </row>
    <row r="619" customFormat="false" ht="12.75" hidden="false" customHeight="false" outlineLevel="0" collapsed="false">
      <c r="X619" s="0" t="s">
        <v>102</v>
      </c>
    </row>
    <row r="620" customFormat="false" ht="12.75" hidden="false" customHeight="false" outlineLevel="0" collapsed="false">
      <c r="X620" s="0" t="s">
        <v>102</v>
      </c>
    </row>
    <row r="621" customFormat="false" ht="12.75" hidden="false" customHeight="false" outlineLevel="0" collapsed="false">
      <c r="X621" s="0" t="s">
        <v>102</v>
      </c>
    </row>
    <row r="622" customFormat="false" ht="12.75" hidden="false" customHeight="false" outlineLevel="0" collapsed="false">
      <c r="X622" s="0" t="s">
        <v>102</v>
      </c>
    </row>
    <row r="623" customFormat="false" ht="12.75" hidden="false" customHeight="false" outlineLevel="0" collapsed="false">
      <c r="X623" s="0" t="s">
        <v>102</v>
      </c>
    </row>
    <row r="624" customFormat="false" ht="12.75" hidden="false" customHeight="false" outlineLevel="0" collapsed="false">
      <c r="X624" s="0" t="s">
        <v>102</v>
      </c>
    </row>
    <row r="625" customFormat="false" ht="12.75" hidden="false" customHeight="false" outlineLevel="0" collapsed="false">
      <c r="X625" s="0" t="s">
        <v>102</v>
      </c>
    </row>
    <row r="626" customFormat="false" ht="12.75" hidden="false" customHeight="false" outlineLevel="0" collapsed="false">
      <c r="X626" s="0" t="s">
        <v>102</v>
      </c>
    </row>
    <row r="627" customFormat="false" ht="12.75" hidden="false" customHeight="false" outlineLevel="0" collapsed="false">
      <c r="X627" s="0" t="s">
        <v>102</v>
      </c>
    </row>
    <row r="628" customFormat="false" ht="12.75" hidden="false" customHeight="false" outlineLevel="0" collapsed="false">
      <c r="X628" s="0" t="s">
        <v>102</v>
      </c>
    </row>
    <row r="629" customFormat="false" ht="12.75" hidden="false" customHeight="false" outlineLevel="0" collapsed="false">
      <c r="X629" s="0" t="s">
        <v>102</v>
      </c>
    </row>
    <row r="630" customFormat="false" ht="12.75" hidden="false" customHeight="false" outlineLevel="0" collapsed="false">
      <c r="X630" s="0" t="s">
        <v>102</v>
      </c>
    </row>
    <row r="631" customFormat="false" ht="12.75" hidden="false" customHeight="false" outlineLevel="0" collapsed="false">
      <c r="X631" s="0" t="s">
        <v>102</v>
      </c>
    </row>
    <row r="632" customFormat="false" ht="12.75" hidden="false" customHeight="false" outlineLevel="0" collapsed="false">
      <c r="X632" s="0" t="s">
        <v>102</v>
      </c>
    </row>
    <row r="633" customFormat="false" ht="12.75" hidden="false" customHeight="false" outlineLevel="0" collapsed="false">
      <c r="X633" s="0" t="s">
        <v>102</v>
      </c>
    </row>
    <row r="634" customFormat="false" ht="12.75" hidden="false" customHeight="false" outlineLevel="0" collapsed="false">
      <c r="X634" s="0" t="s">
        <v>102</v>
      </c>
    </row>
    <row r="635" customFormat="false" ht="12.75" hidden="false" customHeight="false" outlineLevel="0" collapsed="false">
      <c r="X635" s="0" t="s">
        <v>102</v>
      </c>
    </row>
    <row r="636" customFormat="false" ht="12.75" hidden="false" customHeight="false" outlineLevel="0" collapsed="false">
      <c r="X636" s="0" t="s">
        <v>102</v>
      </c>
    </row>
    <row r="637" customFormat="false" ht="12.75" hidden="false" customHeight="false" outlineLevel="0" collapsed="false">
      <c r="X637" s="0" t="s">
        <v>102</v>
      </c>
    </row>
    <row r="638" customFormat="false" ht="12.75" hidden="false" customHeight="false" outlineLevel="0" collapsed="false">
      <c r="X638" s="0" t="s">
        <v>102</v>
      </c>
    </row>
    <row r="639" customFormat="false" ht="12.75" hidden="false" customHeight="false" outlineLevel="0" collapsed="false">
      <c r="X639" s="0" t="s">
        <v>102</v>
      </c>
    </row>
    <row r="640" customFormat="false" ht="12.75" hidden="false" customHeight="false" outlineLevel="0" collapsed="false">
      <c r="X640" s="0" t="s">
        <v>102</v>
      </c>
    </row>
    <row r="641" customFormat="false" ht="12.75" hidden="false" customHeight="false" outlineLevel="0" collapsed="false">
      <c r="X641" s="0" t="s">
        <v>102</v>
      </c>
    </row>
    <row r="642" customFormat="false" ht="12.75" hidden="false" customHeight="false" outlineLevel="0" collapsed="false">
      <c r="X642" s="0" t="s">
        <v>102</v>
      </c>
    </row>
    <row r="643" customFormat="false" ht="12.75" hidden="false" customHeight="false" outlineLevel="0" collapsed="false">
      <c r="X643" s="0" t="s">
        <v>102</v>
      </c>
    </row>
    <row r="644" customFormat="false" ht="12.75" hidden="false" customHeight="false" outlineLevel="0" collapsed="false">
      <c r="X644" s="0" t="s">
        <v>102</v>
      </c>
    </row>
    <row r="645" customFormat="false" ht="12.75" hidden="false" customHeight="false" outlineLevel="0" collapsed="false">
      <c r="X645" s="0" t="s">
        <v>102</v>
      </c>
    </row>
    <row r="646" customFormat="false" ht="12.75" hidden="false" customHeight="false" outlineLevel="0" collapsed="false">
      <c r="X646" s="0" t="s">
        <v>102</v>
      </c>
    </row>
    <row r="647" customFormat="false" ht="12.75" hidden="false" customHeight="false" outlineLevel="0" collapsed="false">
      <c r="X647" s="0" t="s">
        <v>102</v>
      </c>
    </row>
    <row r="648" customFormat="false" ht="12.75" hidden="false" customHeight="false" outlineLevel="0" collapsed="false">
      <c r="X648" s="0" t="s">
        <v>102</v>
      </c>
    </row>
    <row r="649" customFormat="false" ht="12.75" hidden="false" customHeight="false" outlineLevel="0" collapsed="false">
      <c r="X649" s="0" t="s">
        <v>102</v>
      </c>
    </row>
    <row r="650" customFormat="false" ht="12.75" hidden="false" customHeight="false" outlineLevel="0" collapsed="false">
      <c r="X650" s="0" t="s">
        <v>102</v>
      </c>
    </row>
    <row r="651" customFormat="false" ht="12.75" hidden="false" customHeight="false" outlineLevel="0" collapsed="false">
      <c r="X651" s="0" t="s">
        <v>102</v>
      </c>
    </row>
    <row r="652" customFormat="false" ht="12.75" hidden="false" customHeight="false" outlineLevel="0" collapsed="false">
      <c r="X652" s="0" t="s">
        <v>102</v>
      </c>
    </row>
    <row r="653" customFormat="false" ht="12.75" hidden="false" customHeight="false" outlineLevel="0" collapsed="false">
      <c r="X653" s="0" t="s">
        <v>102</v>
      </c>
    </row>
    <row r="654" customFormat="false" ht="12.75" hidden="false" customHeight="false" outlineLevel="0" collapsed="false">
      <c r="X654" s="0" t="s">
        <v>102</v>
      </c>
    </row>
    <row r="655" customFormat="false" ht="12.75" hidden="false" customHeight="false" outlineLevel="0" collapsed="false">
      <c r="X655" s="0" t="s">
        <v>102</v>
      </c>
    </row>
    <row r="656" customFormat="false" ht="12.75" hidden="false" customHeight="false" outlineLevel="0" collapsed="false">
      <c r="X656" s="0" t="s">
        <v>102</v>
      </c>
    </row>
    <row r="657" customFormat="false" ht="12.75" hidden="false" customHeight="false" outlineLevel="0" collapsed="false">
      <c r="X657" s="0" t="s">
        <v>102</v>
      </c>
    </row>
    <row r="658" customFormat="false" ht="12.75" hidden="false" customHeight="false" outlineLevel="0" collapsed="false">
      <c r="X658" s="0" t="s">
        <v>102</v>
      </c>
    </row>
    <row r="659" customFormat="false" ht="12.75" hidden="false" customHeight="false" outlineLevel="0" collapsed="false">
      <c r="X659" s="0" t="s">
        <v>102</v>
      </c>
    </row>
    <row r="660" customFormat="false" ht="12.75" hidden="false" customHeight="false" outlineLevel="0" collapsed="false">
      <c r="X660" s="0" t="s">
        <v>102</v>
      </c>
    </row>
    <row r="661" customFormat="false" ht="12.75" hidden="false" customHeight="false" outlineLevel="0" collapsed="false">
      <c r="X661" s="0" t="s">
        <v>102</v>
      </c>
    </row>
    <row r="662" customFormat="false" ht="12.75" hidden="false" customHeight="false" outlineLevel="0" collapsed="false">
      <c r="X662" s="0" t="s">
        <v>102</v>
      </c>
    </row>
    <row r="663" customFormat="false" ht="12.75" hidden="false" customHeight="false" outlineLevel="0" collapsed="false">
      <c r="X663" s="0" t="s">
        <v>102</v>
      </c>
    </row>
    <row r="664" customFormat="false" ht="12.75" hidden="false" customHeight="false" outlineLevel="0" collapsed="false">
      <c r="X664" s="0" t="s">
        <v>102</v>
      </c>
    </row>
    <row r="665" customFormat="false" ht="12.75" hidden="false" customHeight="false" outlineLevel="0" collapsed="false">
      <c r="X665" s="0" t="s">
        <v>102</v>
      </c>
    </row>
    <row r="666" customFormat="false" ht="12.75" hidden="false" customHeight="false" outlineLevel="0" collapsed="false">
      <c r="X666" s="0" t="s">
        <v>102</v>
      </c>
    </row>
    <row r="667" customFormat="false" ht="12.75" hidden="false" customHeight="false" outlineLevel="0" collapsed="false">
      <c r="X667" s="0" t="s">
        <v>102</v>
      </c>
    </row>
    <row r="668" customFormat="false" ht="12.75" hidden="false" customHeight="false" outlineLevel="0" collapsed="false">
      <c r="X668" s="0" t="s">
        <v>102</v>
      </c>
    </row>
    <row r="669" customFormat="false" ht="12.75" hidden="false" customHeight="false" outlineLevel="0" collapsed="false">
      <c r="X669" s="0" t="s">
        <v>102</v>
      </c>
    </row>
    <row r="670" customFormat="false" ht="12.75" hidden="false" customHeight="false" outlineLevel="0" collapsed="false">
      <c r="X670" s="0" t="s">
        <v>102</v>
      </c>
    </row>
    <row r="671" customFormat="false" ht="12.75" hidden="false" customHeight="false" outlineLevel="0" collapsed="false">
      <c r="X671" s="0" t="s">
        <v>102</v>
      </c>
    </row>
    <row r="672" customFormat="false" ht="12.75" hidden="false" customHeight="false" outlineLevel="0" collapsed="false">
      <c r="X672" s="0" t="s">
        <v>102</v>
      </c>
    </row>
    <row r="673" customFormat="false" ht="12.75" hidden="false" customHeight="false" outlineLevel="0" collapsed="false">
      <c r="X673" s="0" t="s">
        <v>83</v>
      </c>
    </row>
    <row r="674" customFormat="false" ht="12.75" hidden="false" customHeight="false" outlineLevel="0" collapsed="false">
      <c r="X674" s="0" t="s">
        <v>83</v>
      </c>
    </row>
    <row r="675" customFormat="false" ht="12.75" hidden="false" customHeight="false" outlineLevel="0" collapsed="false">
      <c r="X675" s="0" t="s">
        <v>83</v>
      </c>
    </row>
    <row r="676" customFormat="false" ht="12.75" hidden="false" customHeight="false" outlineLevel="0" collapsed="false">
      <c r="X676" s="0" t="s">
        <v>83</v>
      </c>
    </row>
    <row r="677" customFormat="false" ht="12.75" hidden="false" customHeight="false" outlineLevel="0" collapsed="false">
      <c r="X677" s="0" t="s">
        <v>83</v>
      </c>
    </row>
    <row r="678" customFormat="false" ht="12.75" hidden="false" customHeight="false" outlineLevel="0" collapsed="false">
      <c r="X678" s="0" t="s">
        <v>70</v>
      </c>
    </row>
    <row r="679" customFormat="false" ht="12.75" hidden="false" customHeight="false" outlineLevel="0" collapsed="false">
      <c r="X679" s="0" t="s">
        <v>70</v>
      </c>
    </row>
    <row r="680" customFormat="false" ht="12.75" hidden="false" customHeight="false" outlineLevel="0" collapsed="false">
      <c r="X680" s="0" t="s">
        <v>70</v>
      </c>
    </row>
    <row r="681" customFormat="false" ht="12.75" hidden="false" customHeight="false" outlineLevel="0" collapsed="false">
      <c r="X681" s="0" t="s">
        <v>70</v>
      </c>
    </row>
    <row r="682" customFormat="false" ht="12.75" hidden="false" customHeight="false" outlineLevel="0" collapsed="false">
      <c r="X682" s="0" t="s">
        <v>70</v>
      </c>
    </row>
    <row r="683" customFormat="false" ht="12.75" hidden="false" customHeight="false" outlineLevel="0" collapsed="false">
      <c r="X683" s="0" t="s">
        <v>70</v>
      </c>
    </row>
    <row r="684" customFormat="false" ht="12.75" hidden="false" customHeight="false" outlineLevel="0" collapsed="false">
      <c r="X684" s="0" t="s">
        <v>70</v>
      </c>
    </row>
    <row r="685" customFormat="false" ht="12.75" hidden="false" customHeight="false" outlineLevel="0" collapsed="false">
      <c r="X685" s="0" t="s">
        <v>70</v>
      </c>
    </row>
    <row r="686" customFormat="false" ht="12.75" hidden="false" customHeight="false" outlineLevel="0" collapsed="false">
      <c r="X686" s="0" t="s">
        <v>70</v>
      </c>
    </row>
    <row r="687" customFormat="false" ht="12.75" hidden="false" customHeight="false" outlineLevel="0" collapsed="false">
      <c r="X687" s="0" t="s">
        <v>70</v>
      </c>
    </row>
    <row r="688" customFormat="false" ht="12.75" hidden="false" customHeight="false" outlineLevel="0" collapsed="false">
      <c r="X688" s="0" t="s">
        <v>70</v>
      </c>
    </row>
    <row r="689" customFormat="false" ht="12.75" hidden="false" customHeight="false" outlineLevel="0" collapsed="false">
      <c r="X689" s="0" t="s">
        <v>70</v>
      </c>
    </row>
    <row r="690" customFormat="false" ht="12.75" hidden="false" customHeight="false" outlineLevel="0" collapsed="false">
      <c r="X690" s="0" t="s">
        <v>70</v>
      </c>
    </row>
    <row r="691" customFormat="false" ht="12.75" hidden="false" customHeight="false" outlineLevel="0" collapsed="false">
      <c r="X691" s="0" t="s">
        <v>70</v>
      </c>
    </row>
    <row r="692" customFormat="false" ht="12.75" hidden="false" customHeight="false" outlineLevel="0" collapsed="false">
      <c r="X692" s="0" t="s">
        <v>70</v>
      </c>
    </row>
    <row r="693" customFormat="false" ht="12.75" hidden="false" customHeight="false" outlineLevel="0" collapsed="false">
      <c r="X693" s="0" t="s">
        <v>70</v>
      </c>
    </row>
    <row r="694" customFormat="false" ht="12.75" hidden="false" customHeight="false" outlineLevel="0" collapsed="false">
      <c r="X694" s="0" t="s">
        <v>70</v>
      </c>
    </row>
    <row r="695" customFormat="false" ht="12.75" hidden="false" customHeight="false" outlineLevel="0" collapsed="false">
      <c r="X695" s="0" t="s">
        <v>70</v>
      </c>
    </row>
    <row r="696" customFormat="false" ht="12.75" hidden="false" customHeight="false" outlineLevel="0" collapsed="false">
      <c r="X696" s="0" t="s">
        <v>70</v>
      </c>
    </row>
    <row r="697" customFormat="false" ht="12.75" hidden="false" customHeight="false" outlineLevel="0" collapsed="false">
      <c r="X697" s="0" t="s">
        <v>70</v>
      </c>
    </row>
    <row r="698" customFormat="false" ht="12.75" hidden="false" customHeight="false" outlineLevel="0" collapsed="false">
      <c r="X698" s="0" t="s">
        <v>70</v>
      </c>
    </row>
    <row r="699" customFormat="false" ht="12.75" hidden="false" customHeight="false" outlineLevel="0" collapsed="false">
      <c r="X699" s="0" t="s">
        <v>70</v>
      </c>
    </row>
    <row r="700" customFormat="false" ht="12.75" hidden="false" customHeight="false" outlineLevel="0" collapsed="false">
      <c r="X700" s="0" t="s">
        <v>70</v>
      </c>
    </row>
    <row r="701" customFormat="false" ht="12.75" hidden="false" customHeight="false" outlineLevel="0" collapsed="false">
      <c r="X701" s="0" t="s">
        <v>70</v>
      </c>
    </row>
    <row r="702" customFormat="false" ht="12.75" hidden="false" customHeight="false" outlineLevel="0" collapsed="false">
      <c r="X702" s="0" t="s">
        <v>70</v>
      </c>
    </row>
    <row r="703" customFormat="false" ht="12.75" hidden="false" customHeight="false" outlineLevel="0" collapsed="false">
      <c r="X703" s="0" t="s">
        <v>70</v>
      </c>
    </row>
    <row r="704" customFormat="false" ht="12.75" hidden="false" customHeight="false" outlineLevel="0" collapsed="false">
      <c r="X704" s="0" t="s">
        <v>70</v>
      </c>
    </row>
    <row r="705" customFormat="false" ht="12.75" hidden="false" customHeight="false" outlineLevel="0" collapsed="false">
      <c r="X705" s="0" t="s">
        <v>70</v>
      </c>
    </row>
    <row r="706" customFormat="false" ht="12.75" hidden="false" customHeight="false" outlineLevel="0" collapsed="false">
      <c r="X706" s="0" t="s">
        <v>70</v>
      </c>
    </row>
    <row r="707" customFormat="false" ht="12.75" hidden="false" customHeight="false" outlineLevel="0" collapsed="false">
      <c r="X707" s="0" t="s">
        <v>70</v>
      </c>
    </row>
    <row r="708" customFormat="false" ht="12.75" hidden="false" customHeight="false" outlineLevel="0" collapsed="false">
      <c r="X708" s="0" t="s">
        <v>70</v>
      </c>
    </row>
    <row r="709" customFormat="false" ht="12.75" hidden="false" customHeight="false" outlineLevel="0" collapsed="false">
      <c r="X709" s="0" t="s">
        <v>70</v>
      </c>
    </row>
    <row r="710" customFormat="false" ht="12.75" hidden="false" customHeight="false" outlineLevel="0" collapsed="false">
      <c r="X710" s="0" t="s">
        <v>70</v>
      </c>
    </row>
    <row r="711" customFormat="false" ht="12.75" hidden="false" customHeight="false" outlineLevel="0" collapsed="false">
      <c r="X711" s="0" t="s">
        <v>70</v>
      </c>
    </row>
    <row r="712" customFormat="false" ht="12.75" hidden="false" customHeight="false" outlineLevel="0" collapsed="false">
      <c r="X712" s="0" t="s">
        <v>70</v>
      </c>
    </row>
    <row r="713" customFormat="false" ht="12.75" hidden="false" customHeight="false" outlineLevel="0" collapsed="false">
      <c r="X713" s="0" t="s">
        <v>70</v>
      </c>
    </row>
    <row r="714" customFormat="false" ht="12.75" hidden="false" customHeight="false" outlineLevel="0" collapsed="false">
      <c r="X714" s="0" t="s">
        <v>70</v>
      </c>
    </row>
    <row r="715" customFormat="false" ht="12.75" hidden="false" customHeight="false" outlineLevel="0" collapsed="false">
      <c r="X715" s="0" t="s">
        <v>70</v>
      </c>
    </row>
    <row r="716" customFormat="false" ht="12.75" hidden="false" customHeight="false" outlineLevel="0" collapsed="false">
      <c r="X716" s="0" t="s">
        <v>70</v>
      </c>
    </row>
    <row r="717" customFormat="false" ht="12.75" hidden="false" customHeight="false" outlineLevel="0" collapsed="false">
      <c r="X717" s="0" t="s">
        <v>70</v>
      </c>
    </row>
    <row r="718" customFormat="false" ht="12.75" hidden="false" customHeight="false" outlineLevel="0" collapsed="false">
      <c r="X718" s="0" t="s">
        <v>70</v>
      </c>
    </row>
    <row r="719" customFormat="false" ht="12.75" hidden="false" customHeight="false" outlineLevel="0" collapsed="false">
      <c r="X719" s="0" t="s">
        <v>70</v>
      </c>
    </row>
    <row r="720" customFormat="false" ht="12.75" hidden="false" customHeight="false" outlineLevel="0" collapsed="false">
      <c r="X720" s="0" t="s">
        <v>70</v>
      </c>
    </row>
    <row r="721" customFormat="false" ht="12.75" hidden="false" customHeight="false" outlineLevel="0" collapsed="false">
      <c r="X721" s="0" t="s">
        <v>70</v>
      </c>
    </row>
    <row r="722" customFormat="false" ht="12.75" hidden="false" customHeight="false" outlineLevel="0" collapsed="false">
      <c r="X722" s="0" t="s">
        <v>70</v>
      </c>
    </row>
    <row r="723" customFormat="false" ht="12.75" hidden="false" customHeight="false" outlineLevel="0" collapsed="false">
      <c r="X723" s="0" t="s">
        <v>70</v>
      </c>
    </row>
    <row r="724" customFormat="false" ht="12.75" hidden="false" customHeight="false" outlineLevel="0" collapsed="false">
      <c r="X724" s="0" t="s">
        <v>70</v>
      </c>
    </row>
    <row r="725" customFormat="false" ht="12.75" hidden="false" customHeight="false" outlineLevel="0" collapsed="false">
      <c r="X725" s="0" t="s">
        <v>70</v>
      </c>
    </row>
    <row r="726" customFormat="false" ht="12.75" hidden="false" customHeight="false" outlineLevel="0" collapsed="false">
      <c r="X726" s="0" t="s">
        <v>70</v>
      </c>
    </row>
    <row r="727" customFormat="false" ht="12.75" hidden="false" customHeight="false" outlineLevel="0" collapsed="false">
      <c r="X727" s="0" t="s">
        <v>70</v>
      </c>
    </row>
    <row r="728" customFormat="false" ht="12.75" hidden="false" customHeight="false" outlineLevel="0" collapsed="false">
      <c r="X728" s="0" t="s">
        <v>70</v>
      </c>
    </row>
    <row r="729" customFormat="false" ht="12.75" hidden="false" customHeight="false" outlineLevel="0" collapsed="false">
      <c r="X729" s="0" t="s">
        <v>70</v>
      </c>
    </row>
    <row r="730" customFormat="false" ht="12.75" hidden="false" customHeight="false" outlineLevel="0" collapsed="false">
      <c r="X730" s="0" t="s">
        <v>70</v>
      </c>
    </row>
    <row r="731" customFormat="false" ht="12.75" hidden="false" customHeight="false" outlineLevel="0" collapsed="false">
      <c r="X731" s="0" t="s">
        <v>70</v>
      </c>
    </row>
    <row r="732" customFormat="false" ht="12.75" hidden="false" customHeight="false" outlineLevel="0" collapsed="false">
      <c r="X732" s="0" t="s">
        <v>70</v>
      </c>
    </row>
    <row r="733" customFormat="false" ht="12.75" hidden="false" customHeight="false" outlineLevel="0" collapsed="false">
      <c r="X733" s="0" t="s">
        <v>70</v>
      </c>
    </row>
    <row r="734" customFormat="false" ht="12.75" hidden="false" customHeight="false" outlineLevel="0" collapsed="false">
      <c r="X734" s="0" t="s">
        <v>70</v>
      </c>
    </row>
    <row r="735" customFormat="false" ht="12.75" hidden="false" customHeight="false" outlineLevel="0" collapsed="false">
      <c r="X735" s="0" t="s">
        <v>70</v>
      </c>
    </row>
    <row r="736" customFormat="false" ht="12.75" hidden="false" customHeight="false" outlineLevel="0" collapsed="false">
      <c r="X736" s="0" t="s">
        <v>70</v>
      </c>
    </row>
    <row r="737" customFormat="false" ht="12.75" hidden="false" customHeight="false" outlineLevel="0" collapsed="false">
      <c r="X737" s="0" t="s">
        <v>70</v>
      </c>
    </row>
    <row r="738" customFormat="false" ht="12.75" hidden="false" customHeight="false" outlineLevel="0" collapsed="false">
      <c r="X738" s="0" t="s">
        <v>70</v>
      </c>
    </row>
    <row r="739" customFormat="false" ht="12.75" hidden="false" customHeight="false" outlineLevel="0" collapsed="false">
      <c r="X739" s="0" t="s">
        <v>70</v>
      </c>
    </row>
    <row r="740" customFormat="false" ht="12.75" hidden="false" customHeight="false" outlineLevel="0" collapsed="false">
      <c r="X740" s="0" t="s">
        <v>70</v>
      </c>
    </row>
    <row r="741" customFormat="false" ht="12.75" hidden="false" customHeight="false" outlineLevel="0" collapsed="false">
      <c r="X741" s="0" t="s">
        <v>70</v>
      </c>
    </row>
    <row r="742" customFormat="false" ht="12.75" hidden="false" customHeight="false" outlineLevel="0" collapsed="false">
      <c r="X742" s="0" t="s">
        <v>70</v>
      </c>
    </row>
    <row r="743" customFormat="false" ht="12.75" hidden="false" customHeight="false" outlineLevel="0" collapsed="false">
      <c r="X743" s="0" t="s">
        <v>70</v>
      </c>
    </row>
    <row r="744" customFormat="false" ht="12.75" hidden="false" customHeight="false" outlineLevel="0" collapsed="false">
      <c r="X744" s="0" t="s">
        <v>70</v>
      </c>
    </row>
    <row r="745" customFormat="false" ht="12.75" hidden="false" customHeight="false" outlineLevel="0" collapsed="false">
      <c r="X745" s="0" t="s">
        <v>70</v>
      </c>
    </row>
    <row r="746" customFormat="false" ht="12.75" hidden="false" customHeight="false" outlineLevel="0" collapsed="false">
      <c r="X746" s="0" t="s">
        <v>70</v>
      </c>
    </row>
    <row r="747" customFormat="false" ht="12.75" hidden="false" customHeight="false" outlineLevel="0" collapsed="false">
      <c r="X747" s="0" t="s">
        <v>70</v>
      </c>
    </row>
    <row r="748" customFormat="false" ht="12.75" hidden="false" customHeight="false" outlineLevel="0" collapsed="false">
      <c r="X748" s="0" t="s">
        <v>70</v>
      </c>
    </row>
    <row r="749" customFormat="false" ht="12.75" hidden="false" customHeight="false" outlineLevel="0" collapsed="false">
      <c r="X749" s="0" t="s">
        <v>70</v>
      </c>
    </row>
    <row r="750" customFormat="false" ht="12.75" hidden="false" customHeight="false" outlineLevel="0" collapsed="false">
      <c r="X750" s="0" t="s">
        <v>70</v>
      </c>
    </row>
    <row r="751" customFormat="false" ht="12.75" hidden="false" customHeight="false" outlineLevel="0" collapsed="false">
      <c r="X751" s="0" t="s">
        <v>70</v>
      </c>
    </row>
    <row r="752" customFormat="false" ht="12.75" hidden="false" customHeight="false" outlineLevel="0" collapsed="false">
      <c r="X752" s="0" t="s">
        <v>70</v>
      </c>
    </row>
    <row r="753" customFormat="false" ht="12.75" hidden="false" customHeight="false" outlineLevel="0" collapsed="false">
      <c r="X753" s="0" t="s">
        <v>70</v>
      </c>
    </row>
    <row r="754" customFormat="false" ht="12.75" hidden="false" customHeight="false" outlineLevel="0" collapsed="false">
      <c r="X754" s="0" t="s">
        <v>70</v>
      </c>
    </row>
    <row r="755" customFormat="false" ht="12.75" hidden="false" customHeight="false" outlineLevel="0" collapsed="false">
      <c r="X755" s="0" t="s">
        <v>70</v>
      </c>
    </row>
    <row r="756" customFormat="false" ht="12.75" hidden="false" customHeight="false" outlineLevel="0" collapsed="false">
      <c r="X756" s="0" t="s">
        <v>70</v>
      </c>
    </row>
    <row r="757" customFormat="false" ht="12.75" hidden="false" customHeight="false" outlineLevel="0" collapsed="false">
      <c r="X757" s="0" t="s">
        <v>70</v>
      </c>
    </row>
    <row r="758" customFormat="false" ht="12.75" hidden="false" customHeight="false" outlineLevel="0" collapsed="false">
      <c r="X758" s="0" t="s">
        <v>70</v>
      </c>
    </row>
    <row r="759" customFormat="false" ht="12.75" hidden="false" customHeight="false" outlineLevel="0" collapsed="false">
      <c r="X759" s="0" t="s">
        <v>70</v>
      </c>
    </row>
    <row r="760" customFormat="false" ht="12.75" hidden="false" customHeight="false" outlineLevel="0" collapsed="false">
      <c r="X760" s="0" t="s">
        <v>70</v>
      </c>
    </row>
    <row r="761" customFormat="false" ht="12.75" hidden="false" customHeight="false" outlineLevel="0" collapsed="false">
      <c r="X761" s="0" t="s">
        <v>70</v>
      </c>
    </row>
    <row r="762" customFormat="false" ht="12.75" hidden="false" customHeight="false" outlineLevel="0" collapsed="false">
      <c r="X762" s="0" t="s">
        <v>70</v>
      </c>
    </row>
    <row r="763" customFormat="false" ht="12.75" hidden="false" customHeight="false" outlineLevel="0" collapsed="false">
      <c r="X763" s="0" t="s">
        <v>70</v>
      </c>
    </row>
    <row r="764" customFormat="false" ht="12.75" hidden="false" customHeight="false" outlineLevel="0" collapsed="false">
      <c r="X764" s="0" t="s">
        <v>70</v>
      </c>
    </row>
    <row r="765" customFormat="false" ht="12.75" hidden="false" customHeight="false" outlineLevel="0" collapsed="false">
      <c r="X765" s="0" t="s">
        <v>70</v>
      </c>
    </row>
    <row r="766" customFormat="false" ht="12.75" hidden="false" customHeight="false" outlineLevel="0" collapsed="false">
      <c r="X766" s="0" t="s">
        <v>70</v>
      </c>
    </row>
    <row r="767" customFormat="false" ht="12.75" hidden="false" customHeight="false" outlineLevel="0" collapsed="false">
      <c r="X767" s="0" t="s">
        <v>70</v>
      </c>
    </row>
    <row r="768" customFormat="false" ht="12.75" hidden="false" customHeight="false" outlineLevel="0" collapsed="false">
      <c r="X768" s="0" t="s">
        <v>70</v>
      </c>
    </row>
    <row r="769" customFormat="false" ht="12.75" hidden="false" customHeight="false" outlineLevel="0" collapsed="false">
      <c r="X769" s="0" t="s">
        <v>70</v>
      </c>
    </row>
    <row r="770" customFormat="false" ht="12.75" hidden="false" customHeight="false" outlineLevel="0" collapsed="false">
      <c r="X770" s="0" t="s">
        <v>70</v>
      </c>
    </row>
    <row r="771" customFormat="false" ht="12.75" hidden="false" customHeight="false" outlineLevel="0" collapsed="false">
      <c r="X771" s="0" t="s">
        <v>70</v>
      </c>
    </row>
    <row r="772" customFormat="false" ht="12.75" hidden="false" customHeight="false" outlineLevel="0" collapsed="false">
      <c r="X772" s="0" t="s">
        <v>70</v>
      </c>
    </row>
    <row r="773" customFormat="false" ht="12.75" hidden="false" customHeight="false" outlineLevel="0" collapsed="false">
      <c r="X773" s="0" t="s">
        <v>70</v>
      </c>
    </row>
    <row r="774" customFormat="false" ht="12.75" hidden="false" customHeight="false" outlineLevel="0" collapsed="false">
      <c r="X774" s="0" t="s">
        <v>70</v>
      </c>
    </row>
    <row r="775" customFormat="false" ht="12.75" hidden="false" customHeight="false" outlineLevel="0" collapsed="false">
      <c r="X775" s="0" t="s">
        <v>70</v>
      </c>
    </row>
    <row r="776" customFormat="false" ht="12.75" hidden="false" customHeight="false" outlineLevel="0" collapsed="false">
      <c r="X776" s="0" t="s">
        <v>70</v>
      </c>
    </row>
    <row r="777" customFormat="false" ht="12.75" hidden="false" customHeight="false" outlineLevel="0" collapsed="false">
      <c r="X777" s="0" t="s">
        <v>70</v>
      </c>
    </row>
    <row r="778" customFormat="false" ht="12.75" hidden="false" customHeight="false" outlineLevel="0" collapsed="false">
      <c r="X778" s="0" t="s">
        <v>70</v>
      </c>
    </row>
    <row r="779" customFormat="false" ht="12.75" hidden="false" customHeight="false" outlineLevel="0" collapsed="false">
      <c r="X779" s="0" t="s">
        <v>70</v>
      </c>
    </row>
    <row r="780" customFormat="false" ht="12.75" hidden="false" customHeight="false" outlineLevel="0" collapsed="false">
      <c r="X780" s="0" t="s">
        <v>70</v>
      </c>
    </row>
    <row r="781" customFormat="false" ht="12.75" hidden="false" customHeight="false" outlineLevel="0" collapsed="false">
      <c r="X781" s="0" t="s">
        <v>70</v>
      </c>
    </row>
    <row r="782" customFormat="false" ht="12.75" hidden="false" customHeight="false" outlineLevel="0" collapsed="false">
      <c r="X782" s="0" t="s">
        <v>70</v>
      </c>
    </row>
    <row r="783" customFormat="false" ht="12.75" hidden="false" customHeight="false" outlineLevel="0" collapsed="false">
      <c r="X783" s="0" t="s">
        <v>70</v>
      </c>
    </row>
    <row r="784" customFormat="false" ht="12.75" hidden="false" customHeight="false" outlineLevel="0" collapsed="false">
      <c r="X784" s="0" t="s">
        <v>70</v>
      </c>
    </row>
    <row r="785" customFormat="false" ht="12.75" hidden="false" customHeight="false" outlineLevel="0" collapsed="false">
      <c r="X785" s="0" t="s">
        <v>70</v>
      </c>
    </row>
    <row r="786" customFormat="false" ht="12.75" hidden="false" customHeight="false" outlineLevel="0" collapsed="false">
      <c r="X786" s="0" t="s">
        <v>70</v>
      </c>
    </row>
    <row r="787" customFormat="false" ht="12.75" hidden="false" customHeight="false" outlineLevel="0" collapsed="false">
      <c r="X787" s="0" t="s">
        <v>70</v>
      </c>
    </row>
    <row r="788" customFormat="false" ht="12.75" hidden="false" customHeight="false" outlineLevel="0" collapsed="false">
      <c r="X788" s="0" t="s">
        <v>70</v>
      </c>
    </row>
    <row r="789" customFormat="false" ht="12.75" hidden="false" customHeight="false" outlineLevel="0" collapsed="false">
      <c r="X789" s="0" t="s">
        <v>70</v>
      </c>
    </row>
    <row r="790" customFormat="false" ht="12.75" hidden="false" customHeight="false" outlineLevel="0" collapsed="false">
      <c r="X790" s="0" t="s">
        <v>70</v>
      </c>
    </row>
    <row r="791" customFormat="false" ht="12.75" hidden="false" customHeight="false" outlineLevel="0" collapsed="false">
      <c r="X791" s="0" t="s">
        <v>70</v>
      </c>
    </row>
    <row r="792" customFormat="false" ht="12.75" hidden="false" customHeight="false" outlineLevel="0" collapsed="false">
      <c r="X792" s="0" t="s">
        <v>70</v>
      </c>
    </row>
    <row r="793" customFormat="false" ht="12.75" hidden="false" customHeight="false" outlineLevel="0" collapsed="false">
      <c r="X793" s="0" t="s">
        <v>70</v>
      </c>
    </row>
    <row r="794" customFormat="false" ht="12.75" hidden="false" customHeight="false" outlineLevel="0" collapsed="false">
      <c r="X794" s="0" t="s">
        <v>70</v>
      </c>
    </row>
    <row r="795" customFormat="false" ht="12.75" hidden="false" customHeight="false" outlineLevel="0" collapsed="false">
      <c r="X795" s="0" t="s">
        <v>70</v>
      </c>
    </row>
    <row r="796" customFormat="false" ht="12.75" hidden="false" customHeight="false" outlineLevel="0" collapsed="false">
      <c r="X796" s="0" t="s">
        <v>70</v>
      </c>
    </row>
    <row r="797" customFormat="false" ht="12.75" hidden="false" customHeight="false" outlineLevel="0" collapsed="false">
      <c r="X797" s="0" t="s">
        <v>70</v>
      </c>
    </row>
    <row r="798" customFormat="false" ht="12.75" hidden="false" customHeight="false" outlineLevel="0" collapsed="false">
      <c r="X798" s="0" t="s">
        <v>70</v>
      </c>
    </row>
    <row r="799" customFormat="false" ht="12.75" hidden="false" customHeight="false" outlineLevel="0" collapsed="false">
      <c r="X799" s="0" t="s">
        <v>70</v>
      </c>
    </row>
    <row r="800" customFormat="false" ht="12.75" hidden="false" customHeight="false" outlineLevel="0" collapsed="false">
      <c r="X800" s="0" t="s">
        <v>70</v>
      </c>
    </row>
    <row r="801" customFormat="false" ht="12.75" hidden="false" customHeight="false" outlineLevel="0" collapsed="false">
      <c r="X801" s="0" t="s">
        <v>70</v>
      </c>
    </row>
    <row r="802" customFormat="false" ht="12.75" hidden="false" customHeight="false" outlineLevel="0" collapsed="false">
      <c r="X802" s="0" t="s">
        <v>70</v>
      </c>
    </row>
    <row r="803" customFormat="false" ht="12.75" hidden="false" customHeight="false" outlineLevel="0" collapsed="false">
      <c r="X803" s="0" t="s">
        <v>70</v>
      </c>
    </row>
    <row r="804" customFormat="false" ht="12.75" hidden="false" customHeight="false" outlineLevel="0" collapsed="false">
      <c r="X804" s="0" t="s">
        <v>70</v>
      </c>
    </row>
    <row r="805" customFormat="false" ht="12.75" hidden="false" customHeight="false" outlineLevel="0" collapsed="false">
      <c r="X805" s="0" t="s">
        <v>70</v>
      </c>
    </row>
    <row r="806" customFormat="false" ht="12.75" hidden="false" customHeight="false" outlineLevel="0" collapsed="false">
      <c r="X806" s="0" t="s">
        <v>70</v>
      </c>
    </row>
    <row r="807" customFormat="false" ht="12.75" hidden="false" customHeight="false" outlineLevel="0" collapsed="false">
      <c r="X807" s="0" t="s">
        <v>70</v>
      </c>
    </row>
    <row r="808" customFormat="false" ht="12.75" hidden="false" customHeight="false" outlineLevel="0" collapsed="false">
      <c r="X808" s="0" t="s">
        <v>70</v>
      </c>
    </row>
    <row r="809" customFormat="false" ht="12.75" hidden="false" customHeight="false" outlineLevel="0" collapsed="false">
      <c r="X809" s="0" t="s">
        <v>70</v>
      </c>
    </row>
    <row r="810" customFormat="false" ht="12.75" hidden="false" customHeight="false" outlineLevel="0" collapsed="false">
      <c r="X810" s="0" t="s">
        <v>70</v>
      </c>
    </row>
    <row r="811" customFormat="false" ht="12.75" hidden="false" customHeight="false" outlineLevel="0" collapsed="false">
      <c r="X811" s="0" t="s">
        <v>70</v>
      </c>
    </row>
    <row r="812" customFormat="false" ht="12.75" hidden="false" customHeight="false" outlineLevel="0" collapsed="false">
      <c r="X812" s="0" t="s">
        <v>70</v>
      </c>
    </row>
    <row r="813" customFormat="false" ht="12.75" hidden="false" customHeight="false" outlineLevel="0" collapsed="false">
      <c r="X813" s="0" t="s">
        <v>70</v>
      </c>
    </row>
    <row r="814" customFormat="false" ht="12.75" hidden="false" customHeight="false" outlineLevel="0" collapsed="false">
      <c r="X814" s="0" t="s">
        <v>70</v>
      </c>
    </row>
    <row r="815" customFormat="false" ht="12.75" hidden="false" customHeight="false" outlineLevel="0" collapsed="false">
      <c r="X815" s="0" t="s">
        <v>70</v>
      </c>
    </row>
    <row r="816" customFormat="false" ht="12.75" hidden="false" customHeight="false" outlineLevel="0" collapsed="false">
      <c r="X816" s="0" t="s">
        <v>70</v>
      </c>
    </row>
    <row r="817" customFormat="false" ht="12.75" hidden="false" customHeight="false" outlineLevel="0" collapsed="false">
      <c r="X817" s="0" t="s">
        <v>70</v>
      </c>
    </row>
    <row r="818" customFormat="false" ht="12.75" hidden="false" customHeight="false" outlineLevel="0" collapsed="false">
      <c r="X818" s="0" t="s">
        <v>70</v>
      </c>
    </row>
    <row r="819" customFormat="false" ht="12.75" hidden="false" customHeight="false" outlineLevel="0" collapsed="false">
      <c r="X819" s="0" t="s">
        <v>70</v>
      </c>
    </row>
    <row r="820" customFormat="false" ht="12.75" hidden="false" customHeight="false" outlineLevel="0" collapsed="false">
      <c r="X820" s="0" t="s">
        <v>70</v>
      </c>
    </row>
    <row r="821" customFormat="false" ht="12.75" hidden="false" customHeight="false" outlineLevel="0" collapsed="false">
      <c r="X821" s="0" t="s">
        <v>150</v>
      </c>
    </row>
    <row r="822" customFormat="false" ht="12.75" hidden="false" customHeight="false" outlineLevel="0" collapsed="false">
      <c r="X822" s="0" t="s">
        <v>150</v>
      </c>
    </row>
    <row r="823" customFormat="false" ht="12.75" hidden="false" customHeight="false" outlineLevel="0" collapsed="false">
      <c r="X823" s="0" t="s">
        <v>150</v>
      </c>
    </row>
    <row r="824" customFormat="false" ht="12.75" hidden="false" customHeight="false" outlineLevel="0" collapsed="false">
      <c r="X824" s="0" t="s">
        <v>96</v>
      </c>
    </row>
    <row r="825" customFormat="false" ht="12.75" hidden="false" customHeight="false" outlineLevel="0" collapsed="false">
      <c r="X825" s="0" t="s">
        <v>96</v>
      </c>
    </row>
    <row r="826" customFormat="false" ht="12.75" hidden="false" customHeight="false" outlineLevel="0" collapsed="false">
      <c r="X826" s="0" t="s">
        <v>96</v>
      </c>
    </row>
    <row r="827" customFormat="false" ht="12.75" hidden="false" customHeight="false" outlineLevel="0" collapsed="false">
      <c r="X827" s="0" t="s">
        <v>96</v>
      </c>
    </row>
    <row r="828" customFormat="false" ht="12.75" hidden="false" customHeight="false" outlineLevel="0" collapsed="false">
      <c r="X828" s="0" t="s">
        <v>96</v>
      </c>
    </row>
    <row r="829" customFormat="false" ht="12.75" hidden="false" customHeight="false" outlineLevel="0" collapsed="false">
      <c r="X829" s="0" t="s">
        <v>96</v>
      </c>
    </row>
    <row r="830" customFormat="false" ht="12.75" hidden="false" customHeight="false" outlineLevel="0" collapsed="false">
      <c r="X830" s="0" t="s">
        <v>96</v>
      </c>
    </row>
    <row r="831" customFormat="false" ht="12.75" hidden="false" customHeight="false" outlineLevel="0" collapsed="false">
      <c r="X831" s="0" t="s">
        <v>96</v>
      </c>
    </row>
    <row r="832" customFormat="false" ht="12.75" hidden="false" customHeight="false" outlineLevel="0" collapsed="false">
      <c r="X832" s="0" t="s">
        <v>96</v>
      </c>
    </row>
    <row r="833" customFormat="false" ht="12.75" hidden="false" customHeight="false" outlineLevel="0" collapsed="false">
      <c r="X833" s="0" t="s">
        <v>96</v>
      </c>
    </row>
    <row r="834" customFormat="false" ht="12.75" hidden="false" customHeight="false" outlineLevel="0" collapsed="false">
      <c r="X834" s="0" t="s">
        <v>96</v>
      </c>
    </row>
    <row r="835" customFormat="false" ht="12.75" hidden="false" customHeight="false" outlineLevel="0" collapsed="false">
      <c r="X835" s="0" t="s">
        <v>96</v>
      </c>
    </row>
    <row r="836" customFormat="false" ht="12.75" hidden="false" customHeight="false" outlineLevel="0" collapsed="false">
      <c r="X836" s="0" t="s">
        <v>96</v>
      </c>
    </row>
    <row r="837" customFormat="false" ht="12.75" hidden="false" customHeight="false" outlineLevel="0" collapsed="false">
      <c r="X837" s="0" t="s">
        <v>96</v>
      </c>
    </row>
    <row r="838" customFormat="false" ht="12.75" hidden="false" customHeight="false" outlineLevel="0" collapsed="false">
      <c r="X838" s="0" t="s">
        <v>96</v>
      </c>
    </row>
    <row r="839" customFormat="false" ht="12.75" hidden="false" customHeight="false" outlineLevel="0" collapsed="false">
      <c r="X839" s="0" t="s">
        <v>96</v>
      </c>
    </row>
    <row r="840" customFormat="false" ht="12.75" hidden="false" customHeight="false" outlineLevel="0" collapsed="false">
      <c r="X840" s="0" t="s">
        <v>96</v>
      </c>
    </row>
    <row r="841" customFormat="false" ht="12.75" hidden="false" customHeight="false" outlineLevel="0" collapsed="false">
      <c r="X841" s="0" t="s">
        <v>96</v>
      </c>
    </row>
    <row r="842" customFormat="false" ht="12.75" hidden="false" customHeight="false" outlineLevel="0" collapsed="false">
      <c r="X842" s="0" t="s">
        <v>96</v>
      </c>
    </row>
    <row r="843" customFormat="false" ht="12.75" hidden="false" customHeight="false" outlineLevel="0" collapsed="false">
      <c r="X843" s="0" t="s">
        <v>96</v>
      </c>
    </row>
    <row r="844" customFormat="false" ht="12.75" hidden="false" customHeight="false" outlineLevel="0" collapsed="false">
      <c r="X844" s="0" t="s">
        <v>96</v>
      </c>
    </row>
    <row r="845" customFormat="false" ht="12.75" hidden="false" customHeight="false" outlineLevel="0" collapsed="false">
      <c r="X845" s="0" t="s">
        <v>96</v>
      </c>
    </row>
    <row r="846" customFormat="false" ht="12.75" hidden="false" customHeight="false" outlineLevel="0" collapsed="false">
      <c r="X846" s="0" t="s">
        <v>96</v>
      </c>
    </row>
    <row r="847" customFormat="false" ht="12.75" hidden="false" customHeight="false" outlineLevel="0" collapsed="false">
      <c r="X847" s="0" t="s">
        <v>96</v>
      </c>
    </row>
    <row r="848" customFormat="false" ht="12.75" hidden="false" customHeight="false" outlineLevel="0" collapsed="false">
      <c r="X848" s="0" t="s">
        <v>96</v>
      </c>
    </row>
    <row r="849" customFormat="false" ht="12.75" hidden="false" customHeight="false" outlineLevel="0" collapsed="false">
      <c r="X849" s="0" t="s">
        <v>96</v>
      </c>
    </row>
    <row r="850" customFormat="false" ht="12.75" hidden="false" customHeight="false" outlineLevel="0" collapsed="false">
      <c r="X850" s="0" t="s">
        <v>96</v>
      </c>
    </row>
    <row r="851" customFormat="false" ht="12.75" hidden="false" customHeight="false" outlineLevel="0" collapsed="false">
      <c r="X851" s="0" t="s">
        <v>96</v>
      </c>
    </row>
    <row r="852" customFormat="false" ht="12.75" hidden="false" customHeight="false" outlineLevel="0" collapsed="false">
      <c r="X852" s="0" t="s">
        <v>96</v>
      </c>
    </row>
    <row r="853" customFormat="false" ht="12.75" hidden="false" customHeight="false" outlineLevel="0" collapsed="false">
      <c r="X853" s="0" t="s">
        <v>96</v>
      </c>
    </row>
    <row r="854" customFormat="false" ht="12.75" hidden="false" customHeight="false" outlineLevel="0" collapsed="false">
      <c r="X854" s="0" t="s">
        <v>96</v>
      </c>
    </row>
    <row r="855" customFormat="false" ht="12.75" hidden="false" customHeight="false" outlineLevel="0" collapsed="false">
      <c r="X855" s="0" t="s">
        <v>96</v>
      </c>
    </row>
    <row r="856" customFormat="false" ht="12.75" hidden="false" customHeight="false" outlineLevel="0" collapsed="false">
      <c r="X856" s="0" t="s">
        <v>96</v>
      </c>
    </row>
    <row r="857" customFormat="false" ht="12.75" hidden="false" customHeight="false" outlineLevel="0" collapsed="false">
      <c r="X857" s="0" t="s">
        <v>96</v>
      </c>
    </row>
    <row r="858" customFormat="false" ht="12.75" hidden="false" customHeight="false" outlineLevel="0" collapsed="false">
      <c r="X858" s="0" t="s">
        <v>96</v>
      </c>
    </row>
    <row r="859" customFormat="false" ht="12.75" hidden="false" customHeight="false" outlineLevel="0" collapsed="false">
      <c r="X859" s="0" t="s">
        <v>96</v>
      </c>
    </row>
    <row r="860" customFormat="false" ht="12.75" hidden="false" customHeight="false" outlineLevel="0" collapsed="false">
      <c r="X860" s="0" t="s">
        <v>96</v>
      </c>
    </row>
    <row r="861" customFormat="false" ht="12.75" hidden="false" customHeight="false" outlineLevel="0" collapsed="false">
      <c r="X861" s="0" t="s">
        <v>96</v>
      </c>
    </row>
    <row r="862" customFormat="false" ht="12.75" hidden="false" customHeight="false" outlineLevel="0" collapsed="false">
      <c r="X862" s="0" t="s">
        <v>96</v>
      </c>
    </row>
    <row r="863" customFormat="false" ht="12.75" hidden="false" customHeight="false" outlineLevel="0" collapsed="false">
      <c r="X863" s="0" t="s">
        <v>96</v>
      </c>
    </row>
    <row r="864" customFormat="false" ht="12.75" hidden="false" customHeight="false" outlineLevel="0" collapsed="false">
      <c r="X864" s="0" t="s">
        <v>96</v>
      </c>
    </row>
    <row r="865" customFormat="false" ht="12.75" hidden="false" customHeight="false" outlineLevel="0" collapsed="false">
      <c r="X865" s="0" t="s">
        <v>96</v>
      </c>
    </row>
    <row r="866" customFormat="false" ht="12.75" hidden="false" customHeight="false" outlineLevel="0" collapsed="false">
      <c r="X866" s="0" t="s">
        <v>96</v>
      </c>
    </row>
    <row r="867" customFormat="false" ht="12.75" hidden="false" customHeight="false" outlineLevel="0" collapsed="false">
      <c r="X867" s="0" t="s">
        <v>96</v>
      </c>
    </row>
    <row r="868" customFormat="false" ht="12.75" hidden="false" customHeight="false" outlineLevel="0" collapsed="false">
      <c r="X868" s="0" t="s">
        <v>96</v>
      </c>
    </row>
    <row r="869" customFormat="false" ht="12.75" hidden="false" customHeight="false" outlineLevel="0" collapsed="false">
      <c r="X869" s="0" t="s">
        <v>96</v>
      </c>
    </row>
    <row r="870" customFormat="false" ht="12.75" hidden="false" customHeight="false" outlineLevel="0" collapsed="false">
      <c r="X870" s="0" t="s">
        <v>96</v>
      </c>
    </row>
    <row r="871" customFormat="false" ht="12.75" hidden="false" customHeight="false" outlineLevel="0" collapsed="false">
      <c r="X871" s="0" t="s">
        <v>96</v>
      </c>
    </row>
    <row r="872" customFormat="false" ht="12.75" hidden="false" customHeight="false" outlineLevel="0" collapsed="false">
      <c r="X872" s="0" t="s">
        <v>96</v>
      </c>
    </row>
    <row r="873" customFormat="false" ht="12.75" hidden="false" customHeight="false" outlineLevel="0" collapsed="false">
      <c r="X873" s="0" t="s">
        <v>96</v>
      </c>
    </row>
    <row r="874" customFormat="false" ht="12.75" hidden="false" customHeight="false" outlineLevel="0" collapsed="false">
      <c r="X874" s="0" t="s">
        <v>96</v>
      </c>
    </row>
    <row r="875" customFormat="false" ht="12.75" hidden="false" customHeight="false" outlineLevel="0" collapsed="false">
      <c r="X875" s="0" t="s">
        <v>96</v>
      </c>
    </row>
    <row r="876" customFormat="false" ht="12.75" hidden="false" customHeight="false" outlineLevel="0" collapsed="false">
      <c r="X876" s="0" t="s">
        <v>96</v>
      </c>
    </row>
    <row r="877" customFormat="false" ht="12.75" hidden="false" customHeight="false" outlineLevel="0" collapsed="false">
      <c r="X877" s="0" t="s">
        <v>96</v>
      </c>
    </row>
    <row r="878" customFormat="false" ht="12.75" hidden="false" customHeight="false" outlineLevel="0" collapsed="false">
      <c r="X878" s="0" t="s">
        <v>96</v>
      </c>
    </row>
    <row r="879" customFormat="false" ht="12.75" hidden="false" customHeight="false" outlineLevel="0" collapsed="false">
      <c r="X879" s="0" t="s">
        <v>96</v>
      </c>
    </row>
    <row r="880" customFormat="false" ht="12.75" hidden="false" customHeight="false" outlineLevel="0" collapsed="false">
      <c r="X880" s="0" t="s">
        <v>96</v>
      </c>
    </row>
    <row r="881" customFormat="false" ht="12.75" hidden="false" customHeight="false" outlineLevel="0" collapsed="false">
      <c r="X881" s="0" t="s">
        <v>96</v>
      </c>
    </row>
    <row r="882" customFormat="false" ht="12.75" hidden="false" customHeight="false" outlineLevel="0" collapsed="false">
      <c r="X882" s="0" t="s">
        <v>96</v>
      </c>
    </row>
    <row r="883" customFormat="false" ht="12.75" hidden="false" customHeight="false" outlineLevel="0" collapsed="false">
      <c r="X883" s="0" t="s">
        <v>96</v>
      </c>
    </row>
    <row r="884" customFormat="false" ht="12.75" hidden="false" customHeight="false" outlineLevel="0" collapsed="false">
      <c r="X884" s="0" t="s">
        <v>96</v>
      </c>
    </row>
    <row r="885" customFormat="false" ht="12.75" hidden="false" customHeight="false" outlineLevel="0" collapsed="false">
      <c r="X885" s="0" t="s">
        <v>96</v>
      </c>
    </row>
    <row r="886" customFormat="false" ht="12.75" hidden="false" customHeight="false" outlineLevel="0" collapsed="false">
      <c r="X886" s="0" t="s">
        <v>85</v>
      </c>
    </row>
    <row r="887" customFormat="false" ht="12.75" hidden="false" customHeight="false" outlineLevel="0" collapsed="false">
      <c r="X887" s="0" t="s">
        <v>85</v>
      </c>
    </row>
    <row r="888" customFormat="false" ht="12.75" hidden="false" customHeight="false" outlineLevel="0" collapsed="false">
      <c r="X888" s="0" t="s">
        <v>85</v>
      </c>
    </row>
    <row r="889" customFormat="false" ht="12.75" hidden="false" customHeight="false" outlineLevel="0" collapsed="false">
      <c r="X889" s="0" t="s">
        <v>85</v>
      </c>
    </row>
    <row r="890" customFormat="false" ht="12.75" hidden="false" customHeight="false" outlineLevel="0" collapsed="false">
      <c r="X890" s="0" t="s">
        <v>85</v>
      </c>
    </row>
    <row r="891" customFormat="false" ht="12.75" hidden="false" customHeight="false" outlineLevel="0" collapsed="false">
      <c r="X891" s="0" t="s">
        <v>85</v>
      </c>
    </row>
    <row r="892" customFormat="false" ht="12.75" hidden="false" customHeight="false" outlineLevel="0" collapsed="false">
      <c r="X892" s="0" t="s">
        <v>85</v>
      </c>
    </row>
    <row r="893" customFormat="false" ht="12.75" hidden="false" customHeight="false" outlineLevel="0" collapsed="false">
      <c r="X893" s="0" t="s">
        <v>145</v>
      </c>
    </row>
    <row r="894" customFormat="false" ht="12.75" hidden="false" customHeight="false" outlineLevel="0" collapsed="false">
      <c r="X894" s="0" t="s">
        <v>100</v>
      </c>
    </row>
    <row r="895" customFormat="false" ht="12.75" hidden="false" customHeight="false" outlineLevel="0" collapsed="false">
      <c r="X895" s="0" t="s">
        <v>100</v>
      </c>
    </row>
    <row r="896" customFormat="false" ht="12.75" hidden="false" customHeight="false" outlineLevel="0" collapsed="false">
      <c r="X896" s="0" t="s">
        <v>100</v>
      </c>
    </row>
    <row r="897" customFormat="false" ht="12.75" hidden="false" customHeight="false" outlineLevel="0" collapsed="false">
      <c r="X897" s="0" t="s">
        <v>100</v>
      </c>
    </row>
    <row r="898" customFormat="false" ht="12.75" hidden="false" customHeight="false" outlineLevel="0" collapsed="false">
      <c r="X898" s="0" t="s">
        <v>100</v>
      </c>
    </row>
    <row r="899" customFormat="false" ht="12.75" hidden="false" customHeight="false" outlineLevel="0" collapsed="false">
      <c r="X899" s="0" t="s">
        <v>66</v>
      </c>
    </row>
    <row r="900" customFormat="false" ht="12.75" hidden="false" customHeight="false" outlineLevel="0" collapsed="false">
      <c r="X900" s="0" t="s">
        <v>66</v>
      </c>
    </row>
    <row r="901" customFormat="false" ht="12.75" hidden="false" customHeight="false" outlineLevel="0" collapsed="false">
      <c r="X901" s="0" t="s">
        <v>66</v>
      </c>
    </row>
    <row r="902" customFormat="false" ht="12.75" hidden="false" customHeight="false" outlineLevel="0" collapsed="false">
      <c r="X902" s="0" t="s">
        <v>66</v>
      </c>
    </row>
    <row r="903" customFormat="false" ht="12.75" hidden="false" customHeight="false" outlineLevel="0" collapsed="false">
      <c r="X903" s="0" t="s">
        <v>66</v>
      </c>
    </row>
    <row r="904" customFormat="false" ht="12.75" hidden="false" customHeight="false" outlineLevel="0" collapsed="false">
      <c r="X904" s="0" t="s">
        <v>136</v>
      </c>
    </row>
    <row r="905" customFormat="false" ht="12.75" hidden="false" customHeight="false" outlineLevel="0" collapsed="false">
      <c r="X905" s="0" t="s">
        <v>136</v>
      </c>
    </row>
    <row r="906" customFormat="false" ht="12.75" hidden="false" customHeight="false" outlineLevel="0" collapsed="false">
      <c r="X906" s="0" t="s">
        <v>136</v>
      </c>
    </row>
    <row r="907" customFormat="false" ht="12.75" hidden="false" customHeight="false" outlineLevel="0" collapsed="false">
      <c r="X907" s="0" t="s">
        <v>136</v>
      </c>
    </row>
    <row r="908" customFormat="false" ht="12.75" hidden="false" customHeight="false" outlineLevel="0" collapsed="false">
      <c r="X908" s="0" t="s">
        <v>136</v>
      </c>
    </row>
    <row r="909" customFormat="false" ht="12.75" hidden="false" customHeight="false" outlineLevel="0" collapsed="false">
      <c r="X909" s="0" t="s">
        <v>136</v>
      </c>
    </row>
    <row r="910" customFormat="false" ht="12.75" hidden="false" customHeight="false" outlineLevel="0" collapsed="false">
      <c r="X910" s="0" t="s">
        <v>136</v>
      </c>
    </row>
    <row r="911" customFormat="false" ht="12.75" hidden="false" customHeight="false" outlineLevel="0" collapsed="false">
      <c r="X911" s="0" t="s">
        <v>136</v>
      </c>
    </row>
    <row r="912" customFormat="false" ht="12.75" hidden="false" customHeight="false" outlineLevel="0" collapsed="false">
      <c r="X912" s="0" t="s">
        <v>136</v>
      </c>
    </row>
    <row r="913" customFormat="false" ht="12.75" hidden="false" customHeight="false" outlineLevel="0" collapsed="false">
      <c r="X913" s="0" t="s">
        <v>136</v>
      </c>
    </row>
    <row r="914" customFormat="false" ht="12.75" hidden="false" customHeight="false" outlineLevel="0" collapsed="false">
      <c r="X914" s="0" t="s">
        <v>136</v>
      </c>
    </row>
    <row r="915" customFormat="false" ht="12.75" hidden="false" customHeight="false" outlineLevel="0" collapsed="false">
      <c r="X915" s="0" t="s">
        <v>136</v>
      </c>
    </row>
    <row r="916" customFormat="false" ht="12.75" hidden="false" customHeight="false" outlineLevel="0" collapsed="false">
      <c r="X916" s="0" t="s">
        <v>136</v>
      </c>
    </row>
    <row r="917" customFormat="false" ht="12.75" hidden="false" customHeight="false" outlineLevel="0" collapsed="false">
      <c r="X917" s="0" t="s">
        <v>136</v>
      </c>
    </row>
    <row r="918" customFormat="false" ht="12.75" hidden="false" customHeight="false" outlineLevel="0" collapsed="false">
      <c r="X918" s="0" t="s">
        <v>136</v>
      </c>
    </row>
    <row r="919" customFormat="false" ht="12.75" hidden="false" customHeight="false" outlineLevel="0" collapsed="false">
      <c r="X919" s="0" t="s">
        <v>136</v>
      </c>
    </row>
    <row r="920" customFormat="false" ht="12.75" hidden="false" customHeight="false" outlineLevel="0" collapsed="false">
      <c r="X920" s="0" t="s">
        <v>136</v>
      </c>
    </row>
    <row r="921" customFormat="false" ht="12.75" hidden="false" customHeight="false" outlineLevel="0" collapsed="false">
      <c r="X921" s="0" t="s">
        <v>136</v>
      </c>
    </row>
    <row r="922" customFormat="false" ht="12.75" hidden="false" customHeight="false" outlineLevel="0" collapsed="false">
      <c r="X922" s="0" t="s">
        <v>136</v>
      </c>
    </row>
    <row r="923" customFormat="false" ht="12.75" hidden="false" customHeight="false" outlineLevel="0" collapsed="false">
      <c r="X923" s="0" t="s">
        <v>136</v>
      </c>
    </row>
    <row r="924" customFormat="false" ht="12.75" hidden="false" customHeight="false" outlineLevel="0" collapsed="false">
      <c r="X924" s="0" t="s">
        <v>136</v>
      </c>
    </row>
    <row r="925" customFormat="false" ht="12.75" hidden="false" customHeight="false" outlineLevel="0" collapsed="false">
      <c r="X925" s="0" t="s">
        <v>136</v>
      </c>
    </row>
    <row r="926" customFormat="false" ht="12.75" hidden="false" customHeight="false" outlineLevel="0" collapsed="false">
      <c r="X926" s="0" t="s">
        <v>136</v>
      </c>
    </row>
    <row r="927" customFormat="false" ht="12.75" hidden="false" customHeight="false" outlineLevel="0" collapsed="false">
      <c r="X927" s="0" t="s">
        <v>136</v>
      </c>
    </row>
    <row r="928" customFormat="false" ht="12.75" hidden="false" customHeight="false" outlineLevel="0" collapsed="false">
      <c r="X928" s="0" t="s">
        <v>136</v>
      </c>
    </row>
    <row r="929" customFormat="false" ht="12.75" hidden="false" customHeight="false" outlineLevel="0" collapsed="false">
      <c r="X929" s="0" t="s">
        <v>110</v>
      </c>
    </row>
    <row r="930" customFormat="false" ht="12.75" hidden="false" customHeight="false" outlineLevel="0" collapsed="false">
      <c r="X930" s="0" t="s">
        <v>110</v>
      </c>
    </row>
    <row r="931" customFormat="false" ht="12.75" hidden="false" customHeight="false" outlineLevel="0" collapsed="false">
      <c r="X931" s="0" t="s">
        <v>110</v>
      </c>
    </row>
    <row r="932" customFormat="false" ht="12.75" hidden="false" customHeight="false" outlineLevel="0" collapsed="false">
      <c r="X932" s="0" t="s">
        <v>110</v>
      </c>
    </row>
    <row r="933" customFormat="false" ht="12.75" hidden="false" customHeight="false" outlineLevel="0" collapsed="false">
      <c r="X933" s="0" t="s">
        <v>110</v>
      </c>
    </row>
    <row r="934" customFormat="false" ht="12.75" hidden="false" customHeight="false" outlineLevel="0" collapsed="false">
      <c r="X934" s="0" t="s">
        <v>110</v>
      </c>
    </row>
    <row r="935" customFormat="false" ht="12.75" hidden="false" customHeight="false" outlineLevel="0" collapsed="false">
      <c r="X935" s="0" t="s">
        <v>110</v>
      </c>
    </row>
    <row r="936" customFormat="false" ht="12.75" hidden="false" customHeight="false" outlineLevel="0" collapsed="false">
      <c r="X936" s="0" t="s">
        <v>110</v>
      </c>
    </row>
    <row r="937" customFormat="false" ht="12.75" hidden="false" customHeight="false" outlineLevel="0" collapsed="false">
      <c r="X937" s="0" t="s">
        <v>110</v>
      </c>
    </row>
    <row r="938" customFormat="false" ht="12.75" hidden="false" customHeight="false" outlineLevel="0" collapsed="false">
      <c r="X938" s="0" t="s">
        <v>110</v>
      </c>
    </row>
    <row r="939" customFormat="false" ht="12.75" hidden="false" customHeight="false" outlineLevel="0" collapsed="false">
      <c r="X939" s="0" t="s">
        <v>110</v>
      </c>
    </row>
    <row r="940" customFormat="false" ht="12.75" hidden="false" customHeight="false" outlineLevel="0" collapsed="false">
      <c r="X940" s="0" t="s">
        <v>110</v>
      </c>
    </row>
    <row r="941" customFormat="false" ht="12.75" hidden="false" customHeight="false" outlineLevel="0" collapsed="false">
      <c r="X941" s="0" t="s">
        <v>110</v>
      </c>
    </row>
    <row r="942" customFormat="false" ht="12.75" hidden="false" customHeight="false" outlineLevel="0" collapsed="false">
      <c r="X942" s="0" t="s">
        <v>110</v>
      </c>
    </row>
    <row r="943" customFormat="false" ht="12.75" hidden="false" customHeight="false" outlineLevel="0" collapsed="false">
      <c r="X943" s="0" t="s">
        <v>110</v>
      </c>
    </row>
    <row r="944" customFormat="false" ht="12.75" hidden="false" customHeight="false" outlineLevel="0" collapsed="false">
      <c r="X944" s="0" t="s">
        <v>110</v>
      </c>
    </row>
    <row r="945" customFormat="false" ht="12.75" hidden="false" customHeight="false" outlineLevel="0" collapsed="false">
      <c r="X945" s="0" t="s">
        <v>110</v>
      </c>
    </row>
    <row r="946" customFormat="false" ht="12.75" hidden="false" customHeight="false" outlineLevel="0" collapsed="false">
      <c r="X946" s="0" t="s">
        <v>110</v>
      </c>
    </row>
    <row r="947" customFormat="false" ht="12.75" hidden="false" customHeight="false" outlineLevel="0" collapsed="false">
      <c r="X947" s="0" t="s">
        <v>110</v>
      </c>
    </row>
    <row r="948" customFormat="false" ht="12.75" hidden="false" customHeight="false" outlineLevel="0" collapsed="false">
      <c r="X948" s="0" t="s">
        <v>110</v>
      </c>
    </row>
    <row r="949" customFormat="false" ht="12.75" hidden="false" customHeight="false" outlineLevel="0" collapsed="false">
      <c r="X949" s="0" t="s">
        <v>110</v>
      </c>
    </row>
    <row r="950" customFormat="false" ht="12.75" hidden="false" customHeight="false" outlineLevel="0" collapsed="false">
      <c r="X950" s="0" t="s">
        <v>110</v>
      </c>
    </row>
    <row r="951" customFormat="false" ht="12.75" hidden="false" customHeight="false" outlineLevel="0" collapsed="false">
      <c r="X951" s="0" t="s">
        <v>110</v>
      </c>
    </row>
    <row r="952" customFormat="false" ht="12.75" hidden="false" customHeight="false" outlineLevel="0" collapsed="false">
      <c r="X952" s="0" t="s">
        <v>110</v>
      </c>
    </row>
    <row r="953" customFormat="false" ht="12.75" hidden="false" customHeight="false" outlineLevel="0" collapsed="false">
      <c r="X953" s="0" t="s">
        <v>110</v>
      </c>
    </row>
    <row r="954" customFormat="false" ht="12.75" hidden="false" customHeight="false" outlineLevel="0" collapsed="false">
      <c r="X954" s="0" t="s">
        <v>110</v>
      </c>
    </row>
    <row r="955" customFormat="false" ht="12.75" hidden="false" customHeight="false" outlineLevel="0" collapsed="false">
      <c r="X955" s="0" t="s">
        <v>110</v>
      </c>
    </row>
    <row r="956" customFormat="false" ht="12.75" hidden="false" customHeight="false" outlineLevel="0" collapsed="false">
      <c r="X956" s="0" t="s">
        <v>110</v>
      </c>
    </row>
    <row r="957" customFormat="false" ht="12.75" hidden="false" customHeight="false" outlineLevel="0" collapsed="false">
      <c r="X957" s="0" t="s">
        <v>110</v>
      </c>
    </row>
    <row r="958" customFormat="false" ht="12.75" hidden="false" customHeight="false" outlineLevel="0" collapsed="false">
      <c r="X958" s="0" t="s">
        <v>110</v>
      </c>
    </row>
    <row r="959" customFormat="false" ht="12.75" hidden="false" customHeight="false" outlineLevel="0" collapsed="false">
      <c r="X959" s="0" t="s">
        <v>110</v>
      </c>
    </row>
    <row r="960" customFormat="false" ht="12.75" hidden="false" customHeight="false" outlineLevel="0" collapsed="false">
      <c r="X960" s="0" t="s">
        <v>110</v>
      </c>
    </row>
    <row r="961" customFormat="false" ht="12.75" hidden="false" customHeight="false" outlineLevel="0" collapsed="false">
      <c r="X961" s="0" t="s">
        <v>110</v>
      </c>
    </row>
    <row r="962" customFormat="false" ht="12.75" hidden="false" customHeight="false" outlineLevel="0" collapsed="false">
      <c r="X962" s="0" t="s">
        <v>110</v>
      </c>
    </row>
    <row r="963" customFormat="false" ht="12.75" hidden="false" customHeight="false" outlineLevel="0" collapsed="false">
      <c r="X963" s="0" t="s">
        <v>110</v>
      </c>
    </row>
    <row r="964" customFormat="false" ht="12.75" hidden="false" customHeight="false" outlineLevel="0" collapsed="false">
      <c r="X964" s="0" t="s">
        <v>110</v>
      </c>
    </row>
    <row r="965" customFormat="false" ht="12.75" hidden="false" customHeight="false" outlineLevel="0" collapsed="false">
      <c r="X965" s="0" t="s">
        <v>110</v>
      </c>
    </row>
    <row r="966" customFormat="false" ht="12.75" hidden="false" customHeight="false" outlineLevel="0" collapsed="false">
      <c r="X966" s="0" t="s">
        <v>110</v>
      </c>
    </row>
    <row r="967" customFormat="false" ht="12.75" hidden="false" customHeight="false" outlineLevel="0" collapsed="false">
      <c r="X967" s="0" t="s">
        <v>110</v>
      </c>
    </row>
    <row r="968" customFormat="false" ht="12.75" hidden="false" customHeight="false" outlineLevel="0" collapsed="false">
      <c r="X968" s="0" t="s">
        <v>110</v>
      </c>
    </row>
    <row r="969" customFormat="false" ht="12.75" hidden="false" customHeight="false" outlineLevel="0" collapsed="false">
      <c r="X969" s="0" t="s">
        <v>110</v>
      </c>
    </row>
    <row r="970" customFormat="false" ht="12.75" hidden="false" customHeight="false" outlineLevel="0" collapsed="false">
      <c r="X970" s="0" t="s">
        <v>110</v>
      </c>
    </row>
    <row r="971" customFormat="false" ht="12.75" hidden="false" customHeight="false" outlineLevel="0" collapsed="false">
      <c r="X971" s="0" t="s">
        <v>110</v>
      </c>
    </row>
    <row r="972" customFormat="false" ht="12.75" hidden="false" customHeight="false" outlineLevel="0" collapsed="false">
      <c r="X972" s="0" t="s">
        <v>110</v>
      </c>
    </row>
    <row r="973" customFormat="false" ht="12.75" hidden="false" customHeight="false" outlineLevel="0" collapsed="false">
      <c r="X973" s="0" t="s">
        <v>110</v>
      </c>
    </row>
    <row r="974" customFormat="false" ht="12.75" hidden="false" customHeight="false" outlineLevel="0" collapsed="false">
      <c r="X974" s="0" t="s">
        <v>110</v>
      </c>
    </row>
    <row r="975" customFormat="false" ht="12.75" hidden="false" customHeight="false" outlineLevel="0" collapsed="false">
      <c r="X975" s="0" t="s">
        <v>110</v>
      </c>
    </row>
    <row r="976" customFormat="false" ht="12.75" hidden="false" customHeight="false" outlineLevel="0" collapsed="false">
      <c r="X976" s="0" t="s">
        <v>110</v>
      </c>
    </row>
    <row r="977" customFormat="false" ht="12.75" hidden="false" customHeight="false" outlineLevel="0" collapsed="false">
      <c r="X977" s="0" t="s">
        <v>110</v>
      </c>
    </row>
    <row r="978" customFormat="false" ht="12.75" hidden="false" customHeight="false" outlineLevel="0" collapsed="false">
      <c r="X978" s="0" t="s">
        <v>110</v>
      </c>
    </row>
    <row r="979" customFormat="false" ht="12.75" hidden="false" customHeight="false" outlineLevel="0" collapsed="false">
      <c r="X979" s="0" t="s">
        <v>110</v>
      </c>
    </row>
    <row r="980" customFormat="false" ht="12.75" hidden="false" customHeight="false" outlineLevel="0" collapsed="false">
      <c r="X980" s="0" t="s">
        <v>110</v>
      </c>
    </row>
    <row r="981" customFormat="false" ht="12.75" hidden="false" customHeight="false" outlineLevel="0" collapsed="false">
      <c r="X981" s="0" t="s">
        <v>110</v>
      </c>
    </row>
    <row r="982" customFormat="false" ht="12.75" hidden="false" customHeight="false" outlineLevel="0" collapsed="false">
      <c r="X982" s="0" t="s">
        <v>110</v>
      </c>
    </row>
    <row r="983" customFormat="false" ht="12.75" hidden="false" customHeight="false" outlineLevel="0" collapsed="false">
      <c r="X983" s="0" t="s">
        <v>110</v>
      </c>
    </row>
    <row r="984" customFormat="false" ht="12.75" hidden="false" customHeight="false" outlineLevel="0" collapsed="false">
      <c r="X984" s="0" t="s">
        <v>110</v>
      </c>
    </row>
    <row r="985" customFormat="false" ht="12.75" hidden="false" customHeight="false" outlineLevel="0" collapsed="false">
      <c r="X985" s="0" t="s">
        <v>110</v>
      </c>
    </row>
    <row r="986" customFormat="false" ht="12.75" hidden="false" customHeight="false" outlineLevel="0" collapsed="false">
      <c r="X986" s="0" t="s">
        <v>110</v>
      </c>
    </row>
    <row r="987" customFormat="false" ht="12.75" hidden="false" customHeight="false" outlineLevel="0" collapsed="false">
      <c r="X987" s="0" t="s">
        <v>110</v>
      </c>
    </row>
    <row r="988" customFormat="false" ht="12.75" hidden="false" customHeight="false" outlineLevel="0" collapsed="false">
      <c r="X988" s="0" t="s">
        <v>110</v>
      </c>
    </row>
    <row r="989" customFormat="false" ht="12.75" hidden="false" customHeight="false" outlineLevel="0" collapsed="false">
      <c r="X989" s="0" t="s">
        <v>110</v>
      </c>
    </row>
    <row r="990" customFormat="false" ht="12.75" hidden="false" customHeight="false" outlineLevel="0" collapsed="false">
      <c r="X990" s="0" t="s">
        <v>110</v>
      </c>
    </row>
    <row r="991" customFormat="false" ht="12.75" hidden="false" customHeight="false" outlineLevel="0" collapsed="false">
      <c r="X991" s="0" t="s">
        <v>110</v>
      </c>
    </row>
    <row r="992" customFormat="false" ht="12.75" hidden="false" customHeight="false" outlineLevel="0" collapsed="false">
      <c r="X992" s="0" t="s">
        <v>110</v>
      </c>
    </row>
    <row r="993" customFormat="false" ht="12.75" hidden="false" customHeight="false" outlineLevel="0" collapsed="false">
      <c r="X993" s="0" t="s">
        <v>110</v>
      </c>
    </row>
    <row r="994" customFormat="false" ht="12.75" hidden="false" customHeight="false" outlineLevel="0" collapsed="false">
      <c r="X994" s="0" t="s">
        <v>110</v>
      </c>
    </row>
    <row r="995" customFormat="false" ht="12.75" hidden="false" customHeight="false" outlineLevel="0" collapsed="false">
      <c r="X995" s="0" t="s">
        <v>110</v>
      </c>
    </row>
    <row r="996" customFormat="false" ht="12.75" hidden="false" customHeight="false" outlineLevel="0" collapsed="false">
      <c r="X996" s="0" t="s">
        <v>110</v>
      </c>
    </row>
    <row r="997" customFormat="false" ht="12.75" hidden="false" customHeight="false" outlineLevel="0" collapsed="false">
      <c r="X997" s="0" t="s">
        <v>137</v>
      </c>
    </row>
    <row r="998" customFormat="false" ht="12.75" hidden="false" customHeight="false" outlineLevel="0" collapsed="false">
      <c r="X998" s="0" t="s">
        <v>137</v>
      </c>
    </row>
    <row r="999" customFormat="false" ht="12.75" hidden="false" customHeight="false" outlineLevel="0" collapsed="false">
      <c r="X999" s="0" t="s">
        <v>137</v>
      </c>
    </row>
    <row r="1000" customFormat="false" ht="12.75" hidden="false" customHeight="false" outlineLevel="0" collapsed="false">
      <c r="X1000" s="0" t="s">
        <v>137</v>
      </c>
    </row>
    <row r="1001" customFormat="false" ht="12.75" hidden="false" customHeight="false" outlineLevel="0" collapsed="false">
      <c r="X1001" s="0" t="s">
        <v>137</v>
      </c>
    </row>
    <row r="1002" customFormat="false" ht="12.75" hidden="false" customHeight="false" outlineLevel="0" collapsed="false">
      <c r="X1002" s="0" t="s">
        <v>137</v>
      </c>
    </row>
    <row r="1003" customFormat="false" ht="12.75" hidden="false" customHeight="false" outlineLevel="0" collapsed="false">
      <c r="X1003" s="0" t="s">
        <v>137</v>
      </c>
    </row>
    <row r="1004" customFormat="false" ht="12.75" hidden="false" customHeight="false" outlineLevel="0" collapsed="false">
      <c r="X1004" s="0" t="s">
        <v>137</v>
      </c>
    </row>
    <row r="1005" customFormat="false" ht="12.75" hidden="false" customHeight="false" outlineLevel="0" collapsed="false">
      <c r="X1005" s="0" t="s">
        <v>137</v>
      </c>
    </row>
    <row r="1006" customFormat="false" ht="12.75" hidden="false" customHeight="false" outlineLevel="0" collapsed="false">
      <c r="X1006" s="0" t="s">
        <v>137</v>
      </c>
    </row>
    <row r="1007" customFormat="false" ht="12.75" hidden="false" customHeight="false" outlineLevel="0" collapsed="false">
      <c r="X1007" s="0" t="s">
        <v>137</v>
      </c>
    </row>
    <row r="1008" customFormat="false" ht="12.75" hidden="false" customHeight="false" outlineLevel="0" collapsed="false">
      <c r="X1008" s="0" t="s">
        <v>137</v>
      </c>
    </row>
    <row r="1009" customFormat="false" ht="12.75" hidden="false" customHeight="false" outlineLevel="0" collapsed="false">
      <c r="X1009" s="0" t="s">
        <v>137</v>
      </c>
    </row>
    <row r="1010" customFormat="false" ht="12.75" hidden="false" customHeight="false" outlineLevel="0" collapsed="false">
      <c r="X1010" s="0" t="s">
        <v>137</v>
      </c>
    </row>
    <row r="1011" customFormat="false" ht="12.75" hidden="false" customHeight="false" outlineLevel="0" collapsed="false">
      <c r="X1011" s="0" t="s">
        <v>137</v>
      </c>
    </row>
    <row r="1012" customFormat="false" ht="12.75" hidden="false" customHeight="false" outlineLevel="0" collapsed="false">
      <c r="X1012" s="0" t="s">
        <v>137</v>
      </c>
    </row>
    <row r="1013" customFormat="false" ht="12.75" hidden="false" customHeight="false" outlineLevel="0" collapsed="false">
      <c r="X1013" s="0" t="s">
        <v>137</v>
      </c>
    </row>
    <row r="1014" customFormat="false" ht="12.75" hidden="false" customHeight="false" outlineLevel="0" collapsed="false">
      <c r="X1014" s="0" t="s">
        <v>137</v>
      </c>
    </row>
    <row r="1015" customFormat="false" ht="12.75" hidden="false" customHeight="false" outlineLevel="0" collapsed="false">
      <c r="X1015" s="0" t="s">
        <v>137</v>
      </c>
    </row>
    <row r="1016" customFormat="false" ht="12.75" hidden="false" customHeight="false" outlineLevel="0" collapsed="false">
      <c r="X1016" s="0" t="s">
        <v>131</v>
      </c>
    </row>
    <row r="1017" customFormat="false" ht="12.75" hidden="false" customHeight="false" outlineLevel="0" collapsed="false">
      <c r="X1017" s="0" t="s">
        <v>131</v>
      </c>
    </row>
    <row r="1018" customFormat="false" ht="12.75" hidden="false" customHeight="false" outlineLevel="0" collapsed="false">
      <c r="X1018" s="0" t="s">
        <v>141</v>
      </c>
    </row>
    <row r="1019" customFormat="false" ht="12.75" hidden="false" customHeight="false" outlineLevel="0" collapsed="false">
      <c r="X1019" s="0" t="s">
        <v>125</v>
      </c>
    </row>
    <row r="1020" customFormat="false" ht="12.75" hidden="false" customHeight="false" outlineLevel="0" collapsed="false">
      <c r="X1020" s="0" t="s">
        <v>125</v>
      </c>
    </row>
    <row r="1021" customFormat="false" ht="12.75" hidden="false" customHeight="false" outlineLevel="0" collapsed="false">
      <c r="X1021" s="0" t="s">
        <v>125</v>
      </c>
    </row>
    <row r="1022" customFormat="false" ht="12.75" hidden="false" customHeight="false" outlineLevel="0" collapsed="false">
      <c r="X1022" s="0" t="s">
        <v>125</v>
      </c>
    </row>
    <row r="1023" customFormat="false" ht="12.75" hidden="false" customHeight="false" outlineLevel="0" collapsed="false">
      <c r="X1023" s="0" t="s">
        <v>125</v>
      </c>
    </row>
    <row r="1024" customFormat="false" ht="12.75" hidden="false" customHeight="false" outlineLevel="0" collapsed="false">
      <c r="X1024" s="0" t="s">
        <v>125</v>
      </c>
    </row>
    <row r="1025" customFormat="false" ht="12.75" hidden="false" customHeight="false" outlineLevel="0" collapsed="false">
      <c r="X1025" s="0" t="s">
        <v>125</v>
      </c>
    </row>
    <row r="1026" customFormat="false" ht="12.75" hidden="false" customHeight="false" outlineLevel="0" collapsed="false">
      <c r="X1026" s="0" t="s">
        <v>125</v>
      </c>
    </row>
    <row r="1027" customFormat="false" ht="12.75" hidden="false" customHeight="false" outlineLevel="0" collapsed="false">
      <c r="X1027" s="0" t="s">
        <v>125</v>
      </c>
    </row>
    <row r="1028" customFormat="false" ht="12.75" hidden="false" customHeight="false" outlineLevel="0" collapsed="false">
      <c r="X1028" s="0" t="s">
        <v>125</v>
      </c>
    </row>
    <row r="1029" customFormat="false" ht="12.75" hidden="false" customHeight="false" outlineLevel="0" collapsed="false">
      <c r="X1029" s="0" t="s">
        <v>165</v>
      </c>
    </row>
    <row r="1030" customFormat="false" ht="12.75" hidden="false" customHeight="false" outlineLevel="0" collapsed="false">
      <c r="X1030" s="0" t="s">
        <v>124</v>
      </c>
    </row>
    <row r="1031" customFormat="false" ht="12.75" hidden="false" customHeight="false" outlineLevel="0" collapsed="false">
      <c r="X1031" s="0" t="s">
        <v>124</v>
      </c>
    </row>
    <row r="1032" customFormat="false" ht="12.75" hidden="false" customHeight="false" outlineLevel="0" collapsed="false">
      <c r="X1032" s="0" t="s">
        <v>124</v>
      </c>
    </row>
    <row r="1033" customFormat="false" ht="12.75" hidden="false" customHeight="false" outlineLevel="0" collapsed="false">
      <c r="X1033" s="0" t="s">
        <v>124</v>
      </c>
    </row>
    <row r="1034" customFormat="false" ht="12.75" hidden="false" customHeight="false" outlineLevel="0" collapsed="false">
      <c r="X1034" s="0" t="s">
        <v>124</v>
      </c>
    </row>
    <row r="1035" customFormat="false" ht="12.75" hidden="false" customHeight="false" outlineLevel="0" collapsed="false">
      <c r="X1035" s="0" t="s">
        <v>124</v>
      </c>
    </row>
    <row r="1036" customFormat="false" ht="12.75" hidden="false" customHeight="false" outlineLevel="0" collapsed="false">
      <c r="X1036" s="0" t="s">
        <v>124</v>
      </c>
    </row>
    <row r="1037" customFormat="false" ht="12.75" hidden="false" customHeight="false" outlineLevel="0" collapsed="false">
      <c r="X1037" s="0" t="s">
        <v>124</v>
      </c>
    </row>
    <row r="1038" customFormat="false" ht="12.75" hidden="false" customHeight="false" outlineLevel="0" collapsed="false">
      <c r="X1038" s="0" t="s">
        <v>124</v>
      </c>
    </row>
    <row r="1039" customFormat="false" ht="12.75" hidden="false" customHeight="false" outlineLevel="0" collapsed="false">
      <c r="X1039" s="0" t="s">
        <v>124</v>
      </c>
    </row>
    <row r="1040" customFormat="false" ht="12.75" hidden="false" customHeight="false" outlineLevel="0" collapsed="false">
      <c r="X1040" s="0" t="s">
        <v>124</v>
      </c>
    </row>
    <row r="1041" customFormat="false" ht="12.75" hidden="false" customHeight="false" outlineLevel="0" collapsed="false">
      <c r="X1041" s="0" t="s">
        <v>124</v>
      </c>
    </row>
    <row r="1042" customFormat="false" ht="12.75" hidden="false" customHeight="false" outlineLevel="0" collapsed="false">
      <c r="X1042" s="0" t="s">
        <v>124</v>
      </c>
    </row>
    <row r="1043" customFormat="false" ht="12.75" hidden="false" customHeight="false" outlineLevel="0" collapsed="false">
      <c r="X1043" s="0" t="s">
        <v>124</v>
      </c>
    </row>
    <row r="1044" customFormat="false" ht="12.75" hidden="false" customHeight="false" outlineLevel="0" collapsed="false">
      <c r="X1044" s="0" t="s">
        <v>124</v>
      </c>
    </row>
    <row r="1045" customFormat="false" ht="12.75" hidden="false" customHeight="false" outlineLevel="0" collapsed="false">
      <c r="X1045" s="0" t="s">
        <v>124</v>
      </c>
    </row>
    <row r="1046" customFormat="false" ht="12.75" hidden="false" customHeight="false" outlineLevel="0" collapsed="false">
      <c r="X1046" s="0" t="s">
        <v>124</v>
      </c>
    </row>
    <row r="1047" customFormat="false" ht="12.75" hidden="false" customHeight="false" outlineLevel="0" collapsed="false">
      <c r="X1047" s="0" t="s">
        <v>124</v>
      </c>
    </row>
    <row r="1048" customFormat="false" ht="12.75" hidden="false" customHeight="false" outlineLevel="0" collapsed="false">
      <c r="X1048" s="0" t="s">
        <v>124</v>
      </c>
    </row>
    <row r="1049" customFormat="false" ht="12.75" hidden="false" customHeight="false" outlineLevel="0" collapsed="false">
      <c r="X1049" s="0" t="s">
        <v>124</v>
      </c>
    </row>
    <row r="1050" customFormat="false" ht="12.75" hidden="false" customHeight="false" outlineLevel="0" collapsed="false">
      <c r="X1050" s="0" t="s">
        <v>124</v>
      </c>
    </row>
    <row r="1051" customFormat="false" ht="12.75" hidden="false" customHeight="false" outlineLevel="0" collapsed="false">
      <c r="X1051" s="0" t="s">
        <v>124</v>
      </c>
    </row>
    <row r="1052" customFormat="false" ht="12.75" hidden="false" customHeight="false" outlineLevel="0" collapsed="false">
      <c r="X1052" s="0" t="s">
        <v>124</v>
      </c>
    </row>
    <row r="1053" customFormat="false" ht="12.75" hidden="false" customHeight="false" outlineLevel="0" collapsed="false">
      <c r="X1053" s="0" t="s">
        <v>124</v>
      </c>
    </row>
    <row r="1054" customFormat="false" ht="12.75" hidden="false" customHeight="false" outlineLevel="0" collapsed="false">
      <c r="X1054" s="0" t="s">
        <v>124</v>
      </c>
    </row>
    <row r="1055" customFormat="false" ht="12.75" hidden="false" customHeight="false" outlineLevel="0" collapsed="false">
      <c r="X1055" s="0" t="s">
        <v>124</v>
      </c>
    </row>
    <row r="1056" customFormat="false" ht="12.75" hidden="false" customHeight="false" outlineLevel="0" collapsed="false">
      <c r="X1056" s="0" t="s">
        <v>124</v>
      </c>
    </row>
    <row r="1057" customFormat="false" ht="12.75" hidden="false" customHeight="false" outlineLevel="0" collapsed="false">
      <c r="X1057" s="0" t="s">
        <v>124</v>
      </c>
    </row>
    <row r="1058" customFormat="false" ht="12.75" hidden="false" customHeight="false" outlineLevel="0" collapsed="false">
      <c r="X1058" s="0" t="s">
        <v>124</v>
      </c>
    </row>
    <row r="1059" customFormat="false" ht="12.75" hidden="false" customHeight="false" outlineLevel="0" collapsed="false">
      <c r="X1059" s="0" t="s">
        <v>124</v>
      </c>
    </row>
    <row r="1060" customFormat="false" ht="12.75" hidden="false" customHeight="false" outlineLevel="0" collapsed="false">
      <c r="X1060" s="0" t="s">
        <v>124</v>
      </c>
    </row>
    <row r="1061" customFormat="false" ht="12.75" hidden="false" customHeight="false" outlineLevel="0" collapsed="false">
      <c r="X1061" s="0" t="s">
        <v>124</v>
      </c>
    </row>
    <row r="1062" customFormat="false" ht="12.75" hidden="false" customHeight="false" outlineLevel="0" collapsed="false">
      <c r="X1062" s="0" t="s">
        <v>124</v>
      </c>
    </row>
    <row r="1063" customFormat="false" ht="12.75" hidden="false" customHeight="false" outlineLevel="0" collapsed="false">
      <c r="X1063" s="0" t="s">
        <v>134</v>
      </c>
    </row>
    <row r="1064" customFormat="false" ht="12.75" hidden="false" customHeight="false" outlineLevel="0" collapsed="false">
      <c r="X1064" s="0" t="s">
        <v>134</v>
      </c>
    </row>
    <row r="1065" customFormat="false" ht="12.75" hidden="false" customHeight="false" outlineLevel="0" collapsed="false">
      <c r="X1065" s="0" t="s">
        <v>99</v>
      </c>
    </row>
    <row r="1066" customFormat="false" ht="12.75" hidden="false" customHeight="false" outlineLevel="0" collapsed="false">
      <c r="X1066" s="0" t="s">
        <v>99</v>
      </c>
    </row>
    <row r="1067" customFormat="false" ht="12.75" hidden="false" customHeight="false" outlineLevel="0" collapsed="false">
      <c r="X1067" s="0" t="s">
        <v>99</v>
      </c>
    </row>
    <row r="1068" customFormat="false" ht="12.75" hidden="false" customHeight="false" outlineLevel="0" collapsed="false">
      <c r="X1068" s="0" t="s">
        <v>99</v>
      </c>
    </row>
    <row r="1069" customFormat="false" ht="12.75" hidden="false" customHeight="false" outlineLevel="0" collapsed="false">
      <c r="X1069" s="0" t="s">
        <v>99</v>
      </c>
    </row>
    <row r="1070" customFormat="false" ht="12.75" hidden="false" customHeight="false" outlineLevel="0" collapsed="false">
      <c r="X1070" s="0" t="s">
        <v>99</v>
      </c>
    </row>
    <row r="1071" customFormat="false" ht="12.75" hidden="false" customHeight="false" outlineLevel="0" collapsed="false">
      <c r="X1071" s="0" t="s">
        <v>99</v>
      </c>
    </row>
    <row r="1072" customFormat="false" ht="12.75" hidden="false" customHeight="false" outlineLevel="0" collapsed="false">
      <c r="X1072" s="0" t="s">
        <v>99</v>
      </c>
    </row>
    <row r="1073" customFormat="false" ht="12.75" hidden="false" customHeight="false" outlineLevel="0" collapsed="false">
      <c r="X1073" s="0" t="s">
        <v>99</v>
      </c>
    </row>
    <row r="1074" customFormat="false" ht="12.75" hidden="false" customHeight="false" outlineLevel="0" collapsed="false">
      <c r="X1074" s="0" t="s">
        <v>99</v>
      </c>
    </row>
    <row r="1075" customFormat="false" ht="12.75" hidden="false" customHeight="false" outlineLevel="0" collapsed="false">
      <c r="X1075" s="0" t="s">
        <v>99</v>
      </c>
    </row>
    <row r="1076" customFormat="false" ht="12.75" hidden="false" customHeight="false" outlineLevel="0" collapsed="false">
      <c r="X1076" s="0" t="s">
        <v>99</v>
      </c>
    </row>
    <row r="1077" customFormat="false" ht="12.75" hidden="false" customHeight="false" outlineLevel="0" collapsed="false">
      <c r="X1077" s="0" t="s">
        <v>123</v>
      </c>
    </row>
    <row r="1078" customFormat="false" ht="12.75" hidden="false" customHeight="false" outlineLevel="0" collapsed="false">
      <c r="X1078" s="0" t="s">
        <v>123</v>
      </c>
    </row>
    <row r="1079" customFormat="false" ht="12.75" hidden="false" customHeight="false" outlineLevel="0" collapsed="false">
      <c r="X1079" s="0" t="s">
        <v>123</v>
      </c>
    </row>
    <row r="1080" customFormat="false" ht="12.75" hidden="false" customHeight="false" outlineLevel="0" collapsed="false">
      <c r="X1080" s="0" t="s">
        <v>123</v>
      </c>
    </row>
    <row r="1081" customFormat="false" ht="12.75" hidden="false" customHeight="false" outlineLevel="0" collapsed="false">
      <c r="X1081" s="0" t="s">
        <v>123</v>
      </c>
    </row>
    <row r="1082" customFormat="false" ht="12.75" hidden="false" customHeight="false" outlineLevel="0" collapsed="false">
      <c r="X1082" s="0" t="s">
        <v>123</v>
      </c>
    </row>
    <row r="1083" customFormat="false" ht="12.75" hidden="false" customHeight="false" outlineLevel="0" collapsed="false">
      <c r="X1083" s="0" t="s">
        <v>123</v>
      </c>
    </row>
    <row r="1084" customFormat="false" ht="12.75" hidden="false" customHeight="false" outlineLevel="0" collapsed="false">
      <c r="X1084" s="0" t="s">
        <v>123</v>
      </c>
    </row>
    <row r="1085" customFormat="false" ht="12.75" hidden="false" customHeight="false" outlineLevel="0" collapsed="false">
      <c r="X1085" s="0" t="s">
        <v>123</v>
      </c>
    </row>
    <row r="1086" customFormat="false" ht="12.75" hidden="false" customHeight="false" outlineLevel="0" collapsed="false">
      <c r="X1086" s="0" t="s">
        <v>123</v>
      </c>
    </row>
    <row r="1087" customFormat="false" ht="12.75" hidden="false" customHeight="false" outlineLevel="0" collapsed="false">
      <c r="X1087" s="0" t="s">
        <v>123</v>
      </c>
    </row>
    <row r="1088" customFormat="false" ht="12.75" hidden="false" customHeight="false" outlineLevel="0" collapsed="false">
      <c r="X1088" s="0" t="s">
        <v>123</v>
      </c>
    </row>
    <row r="1089" customFormat="false" ht="12.75" hidden="false" customHeight="false" outlineLevel="0" collapsed="false">
      <c r="X1089" s="0" t="s">
        <v>123</v>
      </c>
    </row>
    <row r="1090" customFormat="false" ht="12.75" hidden="false" customHeight="false" outlineLevel="0" collapsed="false">
      <c r="X1090" s="0" t="s">
        <v>123</v>
      </c>
    </row>
    <row r="1091" customFormat="false" ht="12.75" hidden="false" customHeight="false" outlineLevel="0" collapsed="false">
      <c r="X1091" s="0" t="s">
        <v>123</v>
      </c>
    </row>
    <row r="1092" customFormat="false" ht="12.75" hidden="false" customHeight="false" outlineLevel="0" collapsed="false">
      <c r="X1092" s="0" t="s">
        <v>123</v>
      </c>
    </row>
    <row r="1093" customFormat="false" ht="12.75" hidden="false" customHeight="false" outlineLevel="0" collapsed="false">
      <c r="X1093" s="0" t="s">
        <v>123</v>
      </c>
    </row>
    <row r="1094" customFormat="false" ht="12.75" hidden="false" customHeight="false" outlineLevel="0" collapsed="false">
      <c r="X1094" s="0" t="s">
        <v>123</v>
      </c>
    </row>
    <row r="1095" customFormat="false" ht="12.75" hidden="false" customHeight="false" outlineLevel="0" collapsed="false">
      <c r="X1095" s="0" t="s">
        <v>123</v>
      </c>
    </row>
    <row r="1096" customFormat="false" ht="12.75" hidden="false" customHeight="false" outlineLevel="0" collapsed="false">
      <c r="X1096" s="0" t="s">
        <v>123</v>
      </c>
    </row>
    <row r="1097" customFormat="false" ht="12.75" hidden="false" customHeight="false" outlineLevel="0" collapsed="false">
      <c r="X1097" s="0" t="s">
        <v>123</v>
      </c>
    </row>
    <row r="1098" customFormat="false" ht="12.75" hidden="false" customHeight="false" outlineLevel="0" collapsed="false">
      <c r="X1098" s="0" t="s">
        <v>123</v>
      </c>
    </row>
    <row r="1099" customFormat="false" ht="12.75" hidden="false" customHeight="false" outlineLevel="0" collapsed="false">
      <c r="X1099" s="0" t="s">
        <v>123</v>
      </c>
    </row>
    <row r="1100" customFormat="false" ht="12.75" hidden="false" customHeight="false" outlineLevel="0" collapsed="false">
      <c r="X1100" s="0" t="s">
        <v>123</v>
      </c>
    </row>
    <row r="1101" customFormat="false" ht="12.75" hidden="false" customHeight="false" outlineLevel="0" collapsed="false">
      <c r="X1101" s="0" t="s">
        <v>123</v>
      </c>
    </row>
    <row r="1102" customFormat="false" ht="12.75" hidden="false" customHeight="false" outlineLevel="0" collapsed="false">
      <c r="X1102" s="0" t="s">
        <v>147</v>
      </c>
    </row>
    <row r="1103" customFormat="false" ht="12.75" hidden="false" customHeight="false" outlineLevel="0" collapsed="false">
      <c r="X1103" s="0" t="s">
        <v>147</v>
      </c>
    </row>
    <row r="1104" customFormat="false" ht="12.75" hidden="false" customHeight="false" outlineLevel="0" collapsed="false">
      <c r="X1104" s="0" t="s">
        <v>147</v>
      </c>
    </row>
    <row r="1105" customFormat="false" ht="12.75" hidden="false" customHeight="false" outlineLevel="0" collapsed="false">
      <c r="X1105" s="0" t="s">
        <v>147</v>
      </c>
    </row>
    <row r="1106" customFormat="false" ht="12.75" hidden="false" customHeight="false" outlineLevel="0" collapsed="false">
      <c r="X1106" s="0" t="s">
        <v>147</v>
      </c>
    </row>
    <row r="1107" customFormat="false" ht="12.75" hidden="false" customHeight="false" outlineLevel="0" collapsed="false">
      <c r="X1107" s="0" t="s">
        <v>143</v>
      </c>
    </row>
    <row r="1108" customFormat="false" ht="12.75" hidden="false" customHeight="false" outlineLevel="0" collapsed="false">
      <c r="X1108" s="0" t="s">
        <v>143</v>
      </c>
    </row>
    <row r="1109" customFormat="false" ht="12.75" hidden="false" customHeight="false" outlineLevel="0" collapsed="false">
      <c r="X1109" s="0" t="s">
        <v>143</v>
      </c>
    </row>
    <row r="1110" customFormat="false" ht="12.75" hidden="false" customHeight="false" outlineLevel="0" collapsed="false">
      <c r="X1110" s="0" t="s">
        <v>143</v>
      </c>
    </row>
    <row r="1111" customFormat="false" ht="12.75" hidden="false" customHeight="false" outlineLevel="0" collapsed="false">
      <c r="X1111" s="0" t="s">
        <v>143</v>
      </c>
    </row>
    <row r="1112" customFormat="false" ht="12.75" hidden="false" customHeight="false" outlineLevel="0" collapsed="false">
      <c r="X1112" s="0" t="s">
        <v>143</v>
      </c>
    </row>
    <row r="1113" customFormat="false" ht="12.75" hidden="false" customHeight="false" outlineLevel="0" collapsed="false">
      <c r="X1113" s="0" t="s">
        <v>126</v>
      </c>
    </row>
    <row r="1114" customFormat="false" ht="12.75" hidden="false" customHeight="false" outlineLevel="0" collapsed="false">
      <c r="X1114" s="0" t="s">
        <v>126</v>
      </c>
    </row>
    <row r="1115" customFormat="false" ht="12.75" hidden="false" customHeight="false" outlineLevel="0" collapsed="false">
      <c r="X1115" s="0" t="s">
        <v>126</v>
      </c>
    </row>
    <row r="1116" customFormat="false" ht="12.75" hidden="false" customHeight="false" outlineLevel="0" collapsed="false">
      <c r="X1116" s="0" t="s">
        <v>126</v>
      </c>
    </row>
    <row r="1117" customFormat="false" ht="12.75" hidden="false" customHeight="false" outlineLevel="0" collapsed="false">
      <c r="X1117" s="0" t="s">
        <v>126</v>
      </c>
    </row>
    <row r="1118" customFormat="false" ht="12.75" hidden="false" customHeight="false" outlineLevel="0" collapsed="false">
      <c r="X1118" s="0" t="s">
        <v>126</v>
      </c>
    </row>
    <row r="1119" customFormat="false" ht="12.75" hidden="false" customHeight="false" outlineLevel="0" collapsed="false">
      <c r="X1119" s="0" t="s">
        <v>126</v>
      </c>
    </row>
    <row r="1120" customFormat="false" ht="12.75" hidden="false" customHeight="false" outlineLevel="0" collapsed="false">
      <c r="X1120" s="0" t="s">
        <v>126</v>
      </c>
    </row>
    <row r="1121" customFormat="false" ht="12.75" hidden="false" customHeight="false" outlineLevel="0" collapsed="false">
      <c r="X1121" s="0" t="s">
        <v>126</v>
      </c>
    </row>
    <row r="1122" customFormat="false" ht="12.75" hidden="false" customHeight="false" outlineLevel="0" collapsed="false">
      <c r="X1122" s="0" t="s">
        <v>126</v>
      </c>
    </row>
    <row r="1123" customFormat="false" ht="12.75" hidden="false" customHeight="false" outlineLevel="0" collapsed="false">
      <c r="X1123" s="0" t="s">
        <v>126</v>
      </c>
    </row>
    <row r="1124" customFormat="false" ht="12.75" hidden="false" customHeight="false" outlineLevel="0" collapsed="false">
      <c r="X1124" s="0" t="s">
        <v>126</v>
      </c>
    </row>
    <row r="1125" customFormat="false" ht="12.75" hidden="false" customHeight="false" outlineLevel="0" collapsed="false">
      <c r="X1125" s="0" t="s">
        <v>126</v>
      </c>
    </row>
    <row r="1126" customFormat="false" ht="12.75" hidden="false" customHeight="false" outlineLevel="0" collapsed="false">
      <c r="X1126" s="0" t="s">
        <v>126</v>
      </c>
    </row>
    <row r="1127" customFormat="false" ht="12.75" hidden="false" customHeight="false" outlineLevel="0" collapsed="false">
      <c r="X1127" s="0" t="s">
        <v>126</v>
      </c>
    </row>
    <row r="1128" customFormat="false" ht="12.75" hidden="false" customHeight="false" outlineLevel="0" collapsed="false">
      <c r="X1128" s="0" t="s">
        <v>126</v>
      </c>
    </row>
    <row r="1129" customFormat="false" ht="12.75" hidden="false" customHeight="false" outlineLevel="0" collapsed="false">
      <c r="X1129" s="0" t="s">
        <v>126</v>
      </c>
    </row>
    <row r="1130" customFormat="false" ht="12.75" hidden="false" customHeight="false" outlineLevel="0" collapsed="false">
      <c r="X1130" s="0" t="s">
        <v>126</v>
      </c>
    </row>
    <row r="1131" customFormat="false" ht="12.75" hidden="false" customHeight="false" outlineLevel="0" collapsed="false">
      <c r="X1131" s="0" t="s">
        <v>126</v>
      </c>
    </row>
    <row r="1132" customFormat="false" ht="12.75" hidden="false" customHeight="false" outlineLevel="0" collapsed="false">
      <c r="X1132" s="0" t="s">
        <v>126</v>
      </c>
    </row>
    <row r="1133" customFormat="false" ht="12.75" hidden="false" customHeight="false" outlineLevel="0" collapsed="false">
      <c r="X1133" s="0" t="s">
        <v>126</v>
      </c>
    </row>
    <row r="1134" customFormat="false" ht="12.75" hidden="false" customHeight="false" outlineLevel="0" collapsed="false">
      <c r="X1134" s="0" t="s">
        <v>126</v>
      </c>
    </row>
    <row r="1135" customFormat="false" ht="12.75" hidden="false" customHeight="false" outlineLevel="0" collapsed="false">
      <c r="X1135" s="0" t="s">
        <v>126</v>
      </c>
    </row>
    <row r="1136" customFormat="false" ht="12.75" hidden="false" customHeight="false" outlineLevel="0" collapsed="false">
      <c r="X1136" s="0" t="s">
        <v>126</v>
      </c>
    </row>
    <row r="1137" customFormat="false" ht="12.75" hidden="false" customHeight="false" outlineLevel="0" collapsed="false">
      <c r="X1137" s="0" t="s">
        <v>126</v>
      </c>
    </row>
    <row r="1138" customFormat="false" ht="12.75" hidden="false" customHeight="false" outlineLevel="0" collapsed="false">
      <c r="X1138" s="0" t="s">
        <v>126</v>
      </c>
    </row>
    <row r="1139" customFormat="false" ht="12.75" hidden="false" customHeight="false" outlineLevel="0" collapsed="false">
      <c r="X1139" s="0" t="s">
        <v>126</v>
      </c>
    </row>
    <row r="1140" customFormat="false" ht="12.75" hidden="false" customHeight="false" outlineLevel="0" collapsed="false">
      <c r="X1140" s="0" t="s">
        <v>126</v>
      </c>
    </row>
    <row r="1141" customFormat="false" ht="12.75" hidden="false" customHeight="false" outlineLevel="0" collapsed="false">
      <c r="X1141" s="0" t="s">
        <v>126</v>
      </c>
    </row>
    <row r="1142" customFormat="false" ht="12.75" hidden="false" customHeight="false" outlineLevel="0" collapsed="false">
      <c r="X1142" s="0" t="s">
        <v>126</v>
      </c>
    </row>
    <row r="1143" customFormat="false" ht="12.75" hidden="false" customHeight="false" outlineLevel="0" collapsed="false">
      <c r="X1143" s="0" t="s">
        <v>126</v>
      </c>
    </row>
    <row r="1144" customFormat="false" ht="12.75" hidden="false" customHeight="false" outlineLevel="0" collapsed="false">
      <c r="X1144" s="0" t="s">
        <v>126</v>
      </c>
    </row>
    <row r="1145" customFormat="false" ht="12.75" hidden="false" customHeight="false" outlineLevel="0" collapsed="false">
      <c r="X1145" s="0" t="s">
        <v>126</v>
      </c>
    </row>
    <row r="1146" customFormat="false" ht="12.75" hidden="false" customHeight="false" outlineLevel="0" collapsed="false">
      <c r="X1146" s="0" t="s">
        <v>126</v>
      </c>
    </row>
    <row r="1147" customFormat="false" ht="12.75" hidden="false" customHeight="false" outlineLevel="0" collapsed="false">
      <c r="X1147" s="0" t="s">
        <v>126</v>
      </c>
    </row>
    <row r="1148" customFormat="false" ht="12.75" hidden="false" customHeight="false" outlineLevel="0" collapsed="false">
      <c r="X1148" s="0" t="s">
        <v>126</v>
      </c>
    </row>
    <row r="1149" customFormat="false" ht="12.75" hidden="false" customHeight="false" outlineLevel="0" collapsed="false">
      <c r="X1149" s="0" t="s">
        <v>126</v>
      </c>
    </row>
    <row r="1150" customFormat="false" ht="12.75" hidden="false" customHeight="false" outlineLevel="0" collapsed="false">
      <c r="X1150" s="0" t="s">
        <v>126</v>
      </c>
    </row>
    <row r="1151" customFormat="false" ht="12.75" hidden="false" customHeight="false" outlineLevel="0" collapsed="false">
      <c r="X1151" s="0" t="s">
        <v>126</v>
      </c>
    </row>
    <row r="1152" customFormat="false" ht="12.75" hidden="false" customHeight="false" outlineLevel="0" collapsed="false">
      <c r="X1152" s="0" t="s">
        <v>126</v>
      </c>
    </row>
    <row r="1153" customFormat="false" ht="12.75" hidden="false" customHeight="false" outlineLevel="0" collapsed="false">
      <c r="X1153" s="0" t="s">
        <v>126</v>
      </c>
    </row>
    <row r="1154" customFormat="false" ht="12.75" hidden="false" customHeight="false" outlineLevel="0" collapsed="false">
      <c r="X1154" s="0" t="s">
        <v>126</v>
      </c>
    </row>
    <row r="1155" customFormat="false" ht="12.75" hidden="false" customHeight="false" outlineLevel="0" collapsed="false">
      <c r="X1155" s="0" t="s">
        <v>126</v>
      </c>
    </row>
    <row r="1156" customFormat="false" ht="12.75" hidden="false" customHeight="false" outlineLevel="0" collapsed="false">
      <c r="X1156" s="0" t="s">
        <v>126</v>
      </c>
    </row>
    <row r="1157" customFormat="false" ht="12.75" hidden="false" customHeight="false" outlineLevel="0" collapsed="false">
      <c r="X1157" s="0" t="s">
        <v>126</v>
      </c>
    </row>
    <row r="1158" customFormat="false" ht="12.75" hidden="false" customHeight="false" outlineLevel="0" collapsed="false">
      <c r="X1158" s="0" t="s">
        <v>126</v>
      </c>
    </row>
    <row r="1159" customFormat="false" ht="12.75" hidden="false" customHeight="false" outlineLevel="0" collapsed="false">
      <c r="X1159" s="0" t="s">
        <v>126</v>
      </c>
    </row>
    <row r="1160" customFormat="false" ht="12.75" hidden="false" customHeight="false" outlineLevel="0" collapsed="false">
      <c r="X1160" s="0" t="s">
        <v>126</v>
      </c>
    </row>
    <row r="1161" customFormat="false" ht="12.75" hidden="false" customHeight="false" outlineLevel="0" collapsed="false">
      <c r="X1161" s="0" t="s">
        <v>126</v>
      </c>
    </row>
    <row r="1162" customFormat="false" ht="12.75" hidden="false" customHeight="false" outlineLevel="0" collapsed="false">
      <c r="X1162" s="0" t="s">
        <v>126</v>
      </c>
    </row>
    <row r="1163" customFormat="false" ht="12.75" hidden="false" customHeight="false" outlineLevel="0" collapsed="false">
      <c r="X1163" s="0" t="s">
        <v>126</v>
      </c>
    </row>
    <row r="1164" customFormat="false" ht="12.75" hidden="false" customHeight="false" outlineLevel="0" collapsed="false">
      <c r="X1164" s="0" t="s">
        <v>126</v>
      </c>
    </row>
    <row r="1165" customFormat="false" ht="12.75" hidden="false" customHeight="false" outlineLevel="0" collapsed="false">
      <c r="X1165" s="0" t="s">
        <v>126</v>
      </c>
    </row>
    <row r="1166" customFormat="false" ht="12.75" hidden="false" customHeight="false" outlineLevel="0" collapsed="false">
      <c r="X1166" s="0" t="s">
        <v>126</v>
      </c>
    </row>
    <row r="1167" customFormat="false" ht="12.75" hidden="false" customHeight="false" outlineLevel="0" collapsed="false">
      <c r="X1167" s="0" t="s">
        <v>126</v>
      </c>
    </row>
    <row r="1168" customFormat="false" ht="12.75" hidden="false" customHeight="false" outlineLevel="0" collapsed="false">
      <c r="X1168" s="0" t="s">
        <v>126</v>
      </c>
    </row>
    <row r="1169" customFormat="false" ht="12.75" hidden="false" customHeight="false" outlineLevel="0" collapsed="false">
      <c r="X1169" s="0" t="s">
        <v>126</v>
      </c>
    </row>
    <row r="1170" customFormat="false" ht="12.75" hidden="false" customHeight="false" outlineLevel="0" collapsed="false">
      <c r="X1170" s="0" t="s">
        <v>126</v>
      </c>
    </row>
    <row r="1171" customFormat="false" ht="12.75" hidden="false" customHeight="false" outlineLevel="0" collapsed="false">
      <c r="X1171" s="0" t="s">
        <v>126</v>
      </c>
    </row>
    <row r="1172" customFormat="false" ht="12.75" hidden="false" customHeight="false" outlineLevel="0" collapsed="false">
      <c r="X1172" s="0" t="s">
        <v>126</v>
      </c>
    </row>
    <row r="1173" customFormat="false" ht="12.75" hidden="false" customHeight="false" outlineLevel="0" collapsed="false">
      <c r="X1173" s="0" t="s">
        <v>126</v>
      </c>
    </row>
    <row r="1174" customFormat="false" ht="12.75" hidden="false" customHeight="false" outlineLevel="0" collapsed="false">
      <c r="X1174" s="0" t="s">
        <v>126</v>
      </c>
    </row>
    <row r="1175" customFormat="false" ht="12.75" hidden="false" customHeight="false" outlineLevel="0" collapsed="false">
      <c r="X1175" s="0" t="s">
        <v>126</v>
      </c>
    </row>
    <row r="1176" customFormat="false" ht="12.75" hidden="false" customHeight="false" outlineLevel="0" collapsed="false">
      <c r="X1176" s="0" t="s">
        <v>126</v>
      </c>
    </row>
    <row r="1177" customFormat="false" ht="12.75" hidden="false" customHeight="false" outlineLevel="0" collapsed="false">
      <c r="X1177" s="0" t="s">
        <v>126</v>
      </c>
    </row>
    <row r="1178" customFormat="false" ht="12.75" hidden="false" customHeight="false" outlineLevel="0" collapsed="false">
      <c r="X1178" s="0" t="s">
        <v>126</v>
      </c>
    </row>
    <row r="1179" customFormat="false" ht="12.75" hidden="false" customHeight="false" outlineLevel="0" collapsed="false">
      <c r="X1179" s="0" t="s">
        <v>126</v>
      </c>
    </row>
    <row r="1180" customFormat="false" ht="12.75" hidden="false" customHeight="false" outlineLevel="0" collapsed="false">
      <c r="X1180" s="0" t="s">
        <v>126</v>
      </c>
    </row>
    <row r="1181" customFormat="false" ht="12.75" hidden="false" customHeight="false" outlineLevel="0" collapsed="false">
      <c r="X1181" s="0" t="s">
        <v>126</v>
      </c>
    </row>
    <row r="1182" customFormat="false" ht="12.75" hidden="false" customHeight="false" outlineLevel="0" collapsed="false">
      <c r="X1182" s="0" t="s">
        <v>126</v>
      </c>
    </row>
    <row r="1183" customFormat="false" ht="12.75" hidden="false" customHeight="false" outlineLevel="0" collapsed="false">
      <c r="X1183" s="0" t="s">
        <v>126</v>
      </c>
    </row>
    <row r="1184" customFormat="false" ht="12.75" hidden="false" customHeight="false" outlineLevel="0" collapsed="false">
      <c r="X1184" s="0" t="s">
        <v>126</v>
      </c>
    </row>
    <row r="1185" customFormat="false" ht="12.75" hidden="false" customHeight="false" outlineLevel="0" collapsed="false">
      <c r="X1185" s="0" t="s">
        <v>126</v>
      </c>
    </row>
    <row r="1186" customFormat="false" ht="12.75" hidden="false" customHeight="false" outlineLevel="0" collapsed="false">
      <c r="X1186" s="0" t="s">
        <v>126</v>
      </c>
    </row>
    <row r="1187" customFormat="false" ht="12.75" hidden="false" customHeight="false" outlineLevel="0" collapsed="false">
      <c r="X1187" s="0" t="s">
        <v>126</v>
      </c>
    </row>
    <row r="1188" customFormat="false" ht="12.75" hidden="false" customHeight="false" outlineLevel="0" collapsed="false">
      <c r="X1188" s="0" t="s">
        <v>126</v>
      </c>
    </row>
    <row r="1189" customFormat="false" ht="12.75" hidden="false" customHeight="false" outlineLevel="0" collapsed="false">
      <c r="X1189" s="0" t="s">
        <v>126</v>
      </c>
    </row>
    <row r="1190" customFormat="false" ht="12.75" hidden="false" customHeight="false" outlineLevel="0" collapsed="false">
      <c r="X1190" s="0" t="s">
        <v>126</v>
      </c>
    </row>
    <row r="1191" customFormat="false" ht="12.75" hidden="false" customHeight="false" outlineLevel="0" collapsed="false">
      <c r="X1191" s="0" t="s">
        <v>126</v>
      </c>
    </row>
    <row r="1192" customFormat="false" ht="12.75" hidden="false" customHeight="false" outlineLevel="0" collapsed="false">
      <c r="X1192" s="0" t="s">
        <v>126</v>
      </c>
    </row>
    <row r="1193" customFormat="false" ht="12.75" hidden="false" customHeight="false" outlineLevel="0" collapsed="false">
      <c r="X1193" s="0" t="s">
        <v>126</v>
      </c>
    </row>
    <row r="1194" customFormat="false" ht="12.75" hidden="false" customHeight="false" outlineLevel="0" collapsed="false">
      <c r="X1194" s="0" t="s">
        <v>126</v>
      </c>
    </row>
    <row r="1195" customFormat="false" ht="12.75" hidden="false" customHeight="false" outlineLevel="0" collapsed="false">
      <c r="X1195" s="0" t="s">
        <v>126</v>
      </c>
    </row>
    <row r="1196" customFormat="false" ht="12.75" hidden="false" customHeight="false" outlineLevel="0" collapsed="false">
      <c r="X1196" s="0" t="s">
        <v>130</v>
      </c>
    </row>
    <row r="1197" customFormat="false" ht="12.75" hidden="false" customHeight="false" outlineLevel="0" collapsed="false">
      <c r="X1197" s="0" t="s">
        <v>130</v>
      </c>
    </row>
    <row r="1198" customFormat="false" ht="12.75" hidden="false" customHeight="false" outlineLevel="0" collapsed="false">
      <c r="X1198" s="0" t="s">
        <v>130</v>
      </c>
    </row>
    <row r="1199" customFormat="false" ht="12.75" hidden="false" customHeight="false" outlineLevel="0" collapsed="false">
      <c r="X1199" s="0" t="s">
        <v>130</v>
      </c>
    </row>
    <row r="1200" customFormat="false" ht="12.75" hidden="false" customHeight="false" outlineLevel="0" collapsed="false">
      <c r="X1200" s="0" t="s">
        <v>130</v>
      </c>
    </row>
    <row r="1201" customFormat="false" ht="12.75" hidden="false" customHeight="false" outlineLevel="0" collapsed="false">
      <c r="X1201" s="0" t="s">
        <v>130</v>
      </c>
    </row>
    <row r="1202" customFormat="false" ht="12.75" hidden="false" customHeight="false" outlineLevel="0" collapsed="false">
      <c r="X1202" s="0" t="s">
        <v>130</v>
      </c>
    </row>
    <row r="1203" customFormat="false" ht="12.75" hidden="false" customHeight="false" outlineLevel="0" collapsed="false">
      <c r="X1203" s="0" t="s">
        <v>130</v>
      </c>
    </row>
    <row r="1204" customFormat="false" ht="12.75" hidden="false" customHeight="false" outlineLevel="0" collapsed="false">
      <c r="X1204" s="0" t="s">
        <v>130</v>
      </c>
    </row>
    <row r="1205" customFormat="false" ht="12.75" hidden="false" customHeight="false" outlineLevel="0" collapsed="false">
      <c r="X1205" s="0" t="s">
        <v>130</v>
      </c>
    </row>
    <row r="1206" customFormat="false" ht="12.75" hidden="false" customHeight="false" outlineLevel="0" collapsed="false">
      <c r="X1206" s="0" t="s">
        <v>130</v>
      </c>
    </row>
    <row r="1207" customFormat="false" ht="12.75" hidden="false" customHeight="false" outlineLevel="0" collapsed="false">
      <c r="X1207" s="0" t="s">
        <v>130</v>
      </c>
    </row>
    <row r="1208" customFormat="false" ht="12.75" hidden="false" customHeight="false" outlineLevel="0" collapsed="false">
      <c r="X1208" s="0" t="s">
        <v>130</v>
      </c>
    </row>
    <row r="1209" customFormat="false" ht="12.75" hidden="false" customHeight="false" outlineLevel="0" collapsed="false">
      <c r="X1209" s="0" t="s">
        <v>130</v>
      </c>
    </row>
    <row r="1210" customFormat="false" ht="12.75" hidden="false" customHeight="false" outlineLevel="0" collapsed="false">
      <c r="X1210" s="0" t="s">
        <v>130</v>
      </c>
    </row>
    <row r="1211" customFormat="false" ht="12.75" hidden="false" customHeight="false" outlineLevel="0" collapsed="false">
      <c r="X1211" s="0" t="s">
        <v>130</v>
      </c>
    </row>
    <row r="1212" customFormat="false" ht="12.75" hidden="false" customHeight="false" outlineLevel="0" collapsed="false">
      <c r="X1212" s="0" t="s">
        <v>130</v>
      </c>
    </row>
    <row r="1213" customFormat="false" ht="12.75" hidden="false" customHeight="false" outlineLevel="0" collapsed="false">
      <c r="X1213" s="0" t="s">
        <v>130</v>
      </c>
    </row>
    <row r="1214" customFormat="false" ht="12.75" hidden="false" customHeight="false" outlineLevel="0" collapsed="false">
      <c r="X1214" s="0" t="s">
        <v>130</v>
      </c>
    </row>
    <row r="1215" customFormat="false" ht="12.75" hidden="false" customHeight="false" outlineLevel="0" collapsed="false">
      <c r="X1215" s="0" t="s">
        <v>130</v>
      </c>
    </row>
    <row r="1216" customFormat="false" ht="12.75" hidden="false" customHeight="false" outlineLevel="0" collapsed="false">
      <c r="X1216" s="0" t="s">
        <v>130</v>
      </c>
    </row>
    <row r="1217" customFormat="false" ht="12.75" hidden="false" customHeight="false" outlineLevel="0" collapsed="false">
      <c r="X1217" s="0" t="s">
        <v>130</v>
      </c>
    </row>
    <row r="1218" customFormat="false" ht="12.75" hidden="false" customHeight="false" outlineLevel="0" collapsed="false">
      <c r="X1218" s="0" t="s">
        <v>130</v>
      </c>
    </row>
    <row r="1219" customFormat="false" ht="12.75" hidden="false" customHeight="false" outlineLevel="0" collapsed="false">
      <c r="X1219" s="0" t="s">
        <v>130</v>
      </c>
    </row>
    <row r="1220" customFormat="false" ht="12.75" hidden="false" customHeight="false" outlineLevel="0" collapsed="false">
      <c r="X1220" s="0" t="s">
        <v>130</v>
      </c>
    </row>
    <row r="1221" customFormat="false" ht="12.75" hidden="false" customHeight="false" outlineLevel="0" collapsed="false">
      <c r="X1221" s="0" t="s">
        <v>130</v>
      </c>
    </row>
    <row r="1222" customFormat="false" ht="12.75" hidden="false" customHeight="false" outlineLevel="0" collapsed="false">
      <c r="X1222" s="0" t="s">
        <v>130</v>
      </c>
    </row>
    <row r="1223" customFormat="false" ht="12.75" hidden="false" customHeight="false" outlineLevel="0" collapsed="false">
      <c r="X1223" s="0" t="s">
        <v>130</v>
      </c>
    </row>
    <row r="1224" customFormat="false" ht="12.75" hidden="false" customHeight="false" outlineLevel="0" collapsed="false">
      <c r="X1224" s="0" t="s">
        <v>130</v>
      </c>
    </row>
    <row r="1225" customFormat="false" ht="12.75" hidden="false" customHeight="false" outlineLevel="0" collapsed="false">
      <c r="X1225" s="0" t="s">
        <v>130</v>
      </c>
    </row>
    <row r="1226" customFormat="false" ht="12.75" hidden="false" customHeight="false" outlineLevel="0" collapsed="false">
      <c r="X1226" s="0" t="s">
        <v>130</v>
      </c>
    </row>
    <row r="1227" customFormat="false" ht="12.75" hidden="false" customHeight="false" outlineLevel="0" collapsed="false">
      <c r="X1227" s="0" t="s">
        <v>130</v>
      </c>
    </row>
    <row r="1228" customFormat="false" ht="12.75" hidden="false" customHeight="false" outlineLevel="0" collapsed="false">
      <c r="X1228" s="0" t="s">
        <v>130</v>
      </c>
    </row>
    <row r="1229" customFormat="false" ht="12.75" hidden="false" customHeight="false" outlineLevel="0" collapsed="false">
      <c r="X1229" s="0" t="s">
        <v>130</v>
      </c>
    </row>
    <row r="1230" customFormat="false" ht="12.75" hidden="false" customHeight="false" outlineLevel="0" collapsed="false">
      <c r="X1230" s="0" t="s">
        <v>130</v>
      </c>
    </row>
    <row r="1231" customFormat="false" ht="12.75" hidden="false" customHeight="false" outlineLevel="0" collapsed="false">
      <c r="X1231" s="0" t="s">
        <v>130</v>
      </c>
    </row>
    <row r="1232" customFormat="false" ht="12.75" hidden="false" customHeight="false" outlineLevel="0" collapsed="false">
      <c r="X1232" s="0" t="s">
        <v>130</v>
      </c>
    </row>
    <row r="1233" customFormat="false" ht="12.75" hidden="false" customHeight="false" outlineLevel="0" collapsed="false">
      <c r="X1233" s="0" t="s">
        <v>130</v>
      </c>
    </row>
    <row r="1234" customFormat="false" ht="12.75" hidden="false" customHeight="false" outlineLevel="0" collapsed="false">
      <c r="X1234" s="0" t="s">
        <v>130</v>
      </c>
    </row>
    <row r="1235" customFormat="false" ht="12.75" hidden="false" customHeight="false" outlineLevel="0" collapsed="false">
      <c r="X1235" s="0" t="s">
        <v>130</v>
      </c>
    </row>
    <row r="1236" customFormat="false" ht="12.75" hidden="false" customHeight="false" outlineLevel="0" collapsed="false">
      <c r="X1236" s="0" t="s">
        <v>130</v>
      </c>
    </row>
    <row r="1237" customFormat="false" ht="12.75" hidden="false" customHeight="false" outlineLevel="0" collapsed="false">
      <c r="X1237" s="0" t="s">
        <v>130</v>
      </c>
    </row>
    <row r="1238" customFormat="false" ht="12.75" hidden="false" customHeight="false" outlineLevel="0" collapsed="false">
      <c r="X1238" s="0" t="s">
        <v>130</v>
      </c>
    </row>
    <row r="1239" customFormat="false" ht="12.75" hidden="false" customHeight="false" outlineLevel="0" collapsed="false">
      <c r="X1239" s="0" t="s">
        <v>130</v>
      </c>
    </row>
    <row r="1240" customFormat="false" ht="12.75" hidden="false" customHeight="false" outlineLevel="0" collapsed="false">
      <c r="X1240" s="0" t="s">
        <v>130</v>
      </c>
    </row>
    <row r="1241" customFormat="false" ht="12.75" hidden="false" customHeight="false" outlineLevel="0" collapsed="false">
      <c r="X1241" s="0" t="s">
        <v>130</v>
      </c>
    </row>
    <row r="1242" customFormat="false" ht="12.75" hidden="false" customHeight="false" outlineLevel="0" collapsed="false">
      <c r="X1242" s="0" t="s">
        <v>130</v>
      </c>
    </row>
    <row r="1243" customFormat="false" ht="12.75" hidden="false" customHeight="false" outlineLevel="0" collapsed="false">
      <c r="X1243" s="0" t="s">
        <v>130</v>
      </c>
    </row>
    <row r="1244" customFormat="false" ht="12.75" hidden="false" customHeight="false" outlineLevel="0" collapsed="false">
      <c r="X1244" s="0" t="s">
        <v>130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V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13"/>
    <col collapsed="false" customWidth="true" hidden="false" outlineLevel="0" max="4" min="3" style="0" width="5.56"/>
    <col collapsed="false" customWidth="true" hidden="false" outlineLevel="0" max="6" min="6" style="0" width="10.85"/>
  </cols>
  <sheetData>
    <row r="2" customFormat="false" ht="12.75" hidden="false" customHeight="false" outlineLevel="0" collapsed="false">
      <c r="A2" s="0" t="s">
        <v>166</v>
      </c>
      <c r="C2" s="168"/>
      <c r="D2" s="168"/>
    </row>
    <row r="3" customFormat="false" ht="12.75" hidden="false" customHeight="false" outlineLevel="0" collapsed="false">
      <c r="A3" s="0" t="s">
        <v>59</v>
      </c>
      <c r="B3" s="131" t="s">
        <v>167</v>
      </c>
      <c r="C3" s="168" t="s">
        <v>168</v>
      </c>
      <c r="D3" s="168"/>
      <c r="E3" s="131" t="s">
        <v>169</v>
      </c>
      <c r="F3" s="0" t="s">
        <v>170</v>
      </c>
    </row>
    <row r="4" customFormat="false" ht="12.75" hidden="false" customHeight="false" outlineLevel="0" collapsed="false">
      <c r="A4" s="117" t="s">
        <v>11</v>
      </c>
      <c r="B4" s="169" t="n">
        <f aca="false">SUMIF(Trades!$D$8:$D$1999,SuperbowlRisk!A4,Trades!$J$8:$J$1999)+Position!$K$26</f>
        <v>1427.5</v>
      </c>
      <c r="C4" s="96" t="n">
        <v>1</v>
      </c>
      <c r="D4" s="96" t="n">
        <v>350</v>
      </c>
      <c r="E4" s="169" t="n">
        <f aca="false">((C4/D4)*F4)</f>
        <v>42.2857142857143</v>
      </c>
      <c r="F4" s="169" t="n">
        <f aca="false">SUMIF(Trades!$D$8:$D$1999,SuperbowlRisk!A4,Trades!$J$8:$J$1999)</f>
        <v>14800</v>
      </c>
      <c r="H4" s="170"/>
      <c r="I4" s="120"/>
      <c r="J4" s="119"/>
      <c r="K4" s="119"/>
      <c r="L4" s="119"/>
      <c r="M4" s="119"/>
      <c r="N4" s="120"/>
      <c r="O4" s="171"/>
      <c r="P4" s="120"/>
      <c r="Q4" s="119"/>
      <c r="R4" s="119"/>
      <c r="S4" s="119"/>
      <c r="T4" s="119"/>
      <c r="U4" s="120"/>
      <c r="V4" s="172"/>
    </row>
    <row r="5" customFormat="false" ht="12.75" hidden="false" customHeight="false" outlineLevel="0" collapsed="false">
      <c r="A5" s="117" t="s">
        <v>13</v>
      </c>
      <c r="B5" s="169" t="n">
        <f aca="false">SUMIF(Trades!$D$8:$D$1999,SuperbowlRisk!A5,Trades!$J$8:$J$1999)+Position!$K$26</f>
        <v>-13372.5</v>
      </c>
      <c r="C5" s="96" t="n">
        <v>1</v>
      </c>
      <c r="D5" s="96" t="n">
        <v>15</v>
      </c>
      <c r="E5" s="169" t="n">
        <f aca="false">((C5/D5)*F5)</f>
        <v>0</v>
      </c>
      <c r="F5" s="169" t="n">
        <f aca="false">SUMIF(Trades!$D$8:$D$1999,SuperbowlRisk!A5,Trades!$J$8:$J$1999)</f>
        <v>0</v>
      </c>
      <c r="H5" s="170"/>
      <c r="I5" s="120"/>
      <c r="J5" s="119"/>
      <c r="K5" s="119"/>
      <c r="L5" s="119"/>
      <c r="M5" s="119"/>
      <c r="N5" s="120"/>
      <c r="O5" s="171"/>
      <c r="P5" s="120"/>
      <c r="Q5" s="119"/>
      <c r="R5" s="119"/>
      <c r="S5" s="119"/>
      <c r="T5" s="119"/>
      <c r="U5" s="120"/>
      <c r="V5" s="172"/>
    </row>
    <row r="6" customFormat="false" ht="12.75" hidden="false" customHeight="false" outlineLevel="0" collapsed="false">
      <c r="A6" s="117" t="s">
        <v>15</v>
      </c>
      <c r="B6" s="169" t="n">
        <f aca="false">SUMIF(Trades!$D$8:$D$1999,SuperbowlRisk!A6,Trades!$J$8:$J$1999)+Position!$K$26</f>
        <v>-13372.5</v>
      </c>
      <c r="C6" s="96" t="n">
        <v>1</v>
      </c>
      <c r="D6" s="96" t="n">
        <v>5</v>
      </c>
      <c r="E6" s="169" t="n">
        <f aca="false">((C6/D6)*F6)</f>
        <v>0</v>
      </c>
      <c r="F6" s="169" t="n">
        <f aca="false">SUMIF(Trades!$D$8:$D$1999,SuperbowlRisk!A6,Trades!$J$8:$J$1999)</f>
        <v>0</v>
      </c>
      <c r="H6" s="170"/>
      <c r="I6" s="120"/>
      <c r="J6" s="119"/>
      <c r="K6" s="119"/>
      <c r="L6" s="119"/>
      <c r="M6" s="119"/>
      <c r="N6" s="120"/>
      <c r="O6" s="171"/>
      <c r="P6" s="120"/>
      <c r="Q6" s="119"/>
      <c r="R6" s="119"/>
      <c r="S6" s="119"/>
      <c r="T6" s="119"/>
      <c r="U6" s="120"/>
      <c r="V6" s="172"/>
    </row>
    <row r="7" customFormat="false" ht="12.75" hidden="false" customHeight="false" outlineLevel="0" collapsed="false">
      <c r="A7" s="117" t="s">
        <v>17</v>
      </c>
      <c r="B7" s="169" t="n">
        <f aca="false">SUMIF(Trades!$D$8:$D$1999,SuperbowlRisk!A7,Trades!$J$8:$J$1999)+Position!$K$26</f>
        <v>-13372.5</v>
      </c>
      <c r="C7" s="96" t="n">
        <v>1</v>
      </c>
      <c r="D7" s="96" t="n">
        <v>20</v>
      </c>
      <c r="E7" s="169" t="n">
        <f aca="false">((C7/D7)*F7)</f>
        <v>0</v>
      </c>
      <c r="F7" s="169" t="n">
        <f aca="false">SUMIF(Trades!$D$8:$D$1999,SuperbowlRisk!A7,Trades!$J$8:$J$1999)</f>
        <v>0</v>
      </c>
      <c r="H7" s="170"/>
      <c r="I7" s="120"/>
      <c r="J7" s="119"/>
      <c r="K7" s="119"/>
      <c r="L7" s="119"/>
      <c r="M7" s="119"/>
      <c r="N7" s="120"/>
      <c r="O7" s="171"/>
      <c r="P7" s="120"/>
      <c r="Q7" s="119"/>
      <c r="R7" s="119"/>
      <c r="S7" s="119"/>
      <c r="T7" s="119"/>
      <c r="U7" s="120"/>
      <c r="V7" s="172"/>
    </row>
    <row r="8" customFormat="false" ht="12.75" hidden="false" customHeight="false" outlineLevel="0" collapsed="false">
      <c r="A8" s="117" t="s">
        <v>19</v>
      </c>
      <c r="B8" s="169" t="n">
        <f aca="false">SUMIF(Trades!$D$8:$D$1999,SuperbowlRisk!A8,Trades!$J$8:$J$1999)+Position!$K$26</f>
        <v>615</v>
      </c>
      <c r="C8" s="96" t="n">
        <v>1</v>
      </c>
      <c r="D8" s="96" t="n">
        <v>6</v>
      </c>
      <c r="E8" s="169" t="n">
        <f aca="false">((C8/D8)*F8)</f>
        <v>2331.25</v>
      </c>
      <c r="F8" s="169" t="n">
        <f aca="false">SUMIF(Trades!$D$8:$D$1999,SuperbowlRisk!A8,Trades!$J$8:$J$1999)</f>
        <v>13987.5</v>
      </c>
      <c r="H8" s="170"/>
      <c r="I8" s="120"/>
      <c r="J8" s="119"/>
      <c r="K8" s="119"/>
      <c r="L8" s="119"/>
      <c r="M8" s="119"/>
      <c r="N8" s="120"/>
      <c r="O8" s="171"/>
      <c r="P8" s="120"/>
      <c r="Q8" s="119"/>
      <c r="R8" s="119"/>
      <c r="S8" s="119"/>
      <c r="T8" s="119"/>
      <c r="U8" s="120"/>
      <c r="V8" s="172"/>
    </row>
    <row r="9" customFormat="false" ht="12.75" hidden="false" customHeight="false" outlineLevel="0" collapsed="false">
      <c r="A9" s="117" t="s">
        <v>23</v>
      </c>
      <c r="B9" s="169" t="n">
        <f aca="false">SUMIF(Trades!$D$8:$D$1999,SuperbowlRisk!A9,Trades!$J$8:$J$1999)+Position!$K$26</f>
        <v>-27747.5</v>
      </c>
      <c r="C9" s="96" t="n">
        <v>2</v>
      </c>
      <c r="D9" s="96" t="n">
        <v>5</v>
      </c>
      <c r="E9" s="169" t="n">
        <f aca="false">((C9/D9)*F9)</f>
        <v>-5750</v>
      </c>
      <c r="F9" s="169" t="n">
        <f aca="false">SUMIF(Trades!$D$8:$D$1999,SuperbowlRisk!A9,Trades!$J$8:$J$1999)</f>
        <v>-14375</v>
      </c>
      <c r="H9" s="170"/>
      <c r="I9" s="120"/>
      <c r="J9" s="119"/>
      <c r="K9" s="119"/>
      <c r="L9" s="119"/>
      <c r="M9" s="119"/>
      <c r="N9" s="120"/>
      <c r="O9" s="171"/>
      <c r="P9" s="120"/>
      <c r="Q9" s="119"/>
      <c r="R9" s="119"/>
      <c r="S9" s="119"/>
      <c r="T9" s="119"/>
      <c r="U9" s="120"/>
      <c r="V9" s="172"/>
    </row>
    <row r="10" customFormat="false" ht="12.75" hidden="false" customHeight="false" outlineLevel="0" collapsed="false">
      <c r="A10" s="0" t="s">
        <v>25</v>
      </c>
      <c r="B10" s="173" t="n">
        <f aca="false">SUMIF(Trades!$D$8:$D$1999,SuperbowlRisk!A10,Trades!$J$8:$J$1999)+Position!$K$26</f>
        <v>-10432.5</v>
      </c>
      <c r="C10" s="75" t="n">
        <v>1</v>
      </c>
      <c r="D10" s="75" t="n">
        <v>30</v>
      </c>
      <c r="E10" s="173" t="n">
        <f aca="false">((C10/D10)*F10)</f>
        <v>98</v>
      </c>
      <c r="F10" s="173" t="n">
        <f aca="false">SUMIF(Trades!$D$8:$D$1999,SuperbowlRisk!A10,Trades!$J$8:$J$1999)</f>
        <v>2940</v>
      </c>
      <c r="H10" s="170"/>
      <c r="I10" s="174"/>
      <c r="J10" s="175"/>
      <c r="K10" s="175"/>
      <c r="L10" s="175"/>
      <c r="M10" s="175"/>
      <c r="N10" s="174"/>
      <c r="O10" s="176"/>
      <c r="P10" s="174"/>
      <c r="Q10" s="175"/>
      <c r="R10" s="175"/>
      <c r="S10" s="175"/>
      <c r="T10" s="175"/>
      <c r="U10" s="174"/>
      <c r="V10" s="172"/>
    </row>
    <row r="11" customFormat="false" ht="12.75" hidden="false" customHeight="false" outlineLevel="0" collapsed="false">
      <c r="A11" s="117" t="s">
        <v>27</v>
      </c>
      <c r="B11" s="169" t="n">
        <f aca="false">SUMIF(Trades!$D$8:$D$1999,SuperbowlRisk!A11,Trades!$J$8:$J$1999)+Position!$K$26</f>
        <v>-13372.5</v>
      </c>
      <c r="C11" s="96" t="n">
        <v>1</v>
      </c>
      <c r="D11" s="96" t="n">
        <v>70</v>
      </c>
      <c r="E11" s="169" t="n">
        <f aca="false">((C11/D11)*F11)</f>
        <v>0</v>
      </c>
      <c r="F11" s="169" t="n">
        <f aca="false">SUMIF(Trades!$D$8:$D$1999,SuperbowlRisk!A11,Trades!$J$8:$J$1999)</f>
        <v>0</v>
      </c>
      <c r="H11" s="170"/>
      <c r="I11" s="120"/>
      <c r="J11" s="119"/>
      <c r="K11" s="119"/>
      <c r="L11" s="119"/>
      <c r="M11" s="119"/>
      <c r="N11" s="120"/>
      <c r="O11" s="171"/>
      <c r="P11" s="120"/>
      <c r="Q11" s="119"/>
      <c r="R11" s="119"/>
      <c r="S11" s="119"/>
      <c r="T11" s="119"/>
      <c r="U11" s="120"/>
      <c r="V11" s="172"/>
    </row>
    <row r="12" customFormat="false" ht="12.75" hidden="false" customHeight="false" outlineLevel="0" collapsed="false">
      <c r="A12" s="117" t="s">
        <v>29</v>
      </c>
      <c r="B12" s="169" t="n">
        <f aca="false">SUMIF(Trades!$D$8:$D$1999,SuperbowlRisk!A12,Trades!$J$8:$J$1999)+Position!$K$26</f>
        <v>-35747.5</v>
      </c>
      <c r="C12" s="96" t="n">
        <v>1</v>
      </c>
      <c r="D12" s="96" t="n">
        <v>2000</v>
      </c>
      <c r="E12" s="169" t="n">
        <f aca="false">((C12/D12)*F12)</f>
        <v>-11.1875</v>
      </c>
      <c r="F12" s="169" t="n">
        <f aca="false">SUMIF(Trades!$D$8:$D$1999,SuperbowlRisk!A12,Trades!$J$8:$J$1999)</f>
        <v>-22375</v>
      </c>
      <c r="H12" s="170"/>
      <c r="I12" s="120"/>
      <c r="J12" s="119"/>
      <c r="K12" s="119"/>
      <c r="L12" s="119"/>
      <c r="M12" s="119"/>
      <c r="N12" s="120"/>
      <c r="O12" s="171"/>
      <c r="P12" s="120"/>
      <c r="Q12" s="119"/>
      <c r="R12" s="119"/>
      <c r="S12" s="119"/>
      <c r="T12" s="119"/>
      <c r="U12" s="120"/>
      <c r="V12" s="172"/>
    </row>
    <row r="13" customFormat="false" ht="12.75" hidden="false" customHeight="false" outlineLevel="0" collapsed="false">
      <c r="A13" s="117" t="s">
        <v>31</v>
      </c>
      <c r="B13" s="169" t="n">
        <f aca="false">SUMIF(Trades!$D$8:$D$1999,SuperbowlRisk!A13,Trades!$J$8:$J$1999)+Position!$K$26</f>
        <v>-13372.5</v>
      </c>
      <c r="C13" s="96" t="n">
        <v>1</v>
      </c>
      <c r="D13" s="96" t="n">
        <v>3500</v>
      </c>
      <c r="E13" s="169" t="n">
        <f aca="false">((C13/D13)*F13)</f>
        <v>0</v>
      </c>
      <c r="F13" s="169" t="n">
        <f aca="false">SUMIF(Trades!$D$8:$D$1999,SuperbowlRisk!A13,Trades!$J$8:$J$1999)</f>
        <v>0</v>
      </c>
      <c r="H13" s="170"/>
      <c r="I13" s="120"/>
      <c r="J13" s="119"/>
      <c r="K13" s="119"/>
      <c r="L13" s="119"/>
      <c r="M13" s="119"/>
      <c r="N13" s="120"/>
      <c r="O13" s="171"/>
      <c r="P13" s="120"/>
      <c r="Q13" s="119"/>
      <c r="R13" s="119"/>
      <c r="S13" s="119"/>
      <c r="T13" s="119"/>
      <c r="U13" s="120"/>
      <c r="V13" s="172"/>
    </row>
    <row r="14" customFormat="false" ht="12.75" hidden="false" customHeight="false" outlineLevel="0" collapsed="false">
      <c r="A14" s="117" t="s">
        <v>38</v>
      </c>
      <c r="B14" s="169" t="n">
        <f aca="false">SUMIF(Trades!$D$8:$D$1999,SuperbowlRisk!A14,Trades!$J$8:$J$1999)+Position!$K$26</f>
        <v>35002.5</v>
      </c>
      <c r="C14" s="96" t="n">
        <v>1</v>
      </c>
      <c r="D14" s="96" t="n">
        <v>70</v>
      </c>
      <c r="E14" s="169" t="n">
        <f aca="false">((C14/D14)*F14)</f>
        <v>691.071428571429</v>
      </c>
      <c r="F14" s="169" t="n">
        <f aca="false">SUMIF(Trades!$D$8:$D$1999,SuperbowlRisk!A14,Trades!$J$8:$J$1999)</f>
        <v>48375</v>
      </c>
      <c r="H14" s="170"/>
      <c r="I14" s="120"/>
      <c r="J14" s="119"/>
      <c r="K14" s="119"/>
      <c r="L14" s="119"/>
      <c r="M14" s="119"/>
      <c r="N14" s="120"/>
      <c r="O14" s="171"/>
      <c r="P14" s="120"/>
      <c r="Q14" s="119"/>
      <c r="R14" s="119"/>
      <c r="S14" s="119"/>
      <c r="T14" s="119"/>
      <c r="U14" s="120"/>
      <c r="V14" s="172"/>
    </row>
    <row r="15" customFormat="false" ht="12.75" hidden="false" customHeight="false" outlineLevel="0" collapsed="false">
      <c r="A15" s="117" t="s">
        <v>40</v>
      </c>
      <c r="B15" s="169" t="n">
        <f aca="false">SUMIF(Trades!$D$8:$D$1999,SuperbowlRisk!A15,Trades!$J$8:$J$1999)+Position!$K$26</f>
        <v>-16097.5</v>
      </c>
      <c r="C15" s="96" t="n">
        <v>1</v>
      </c>
      <c r="D15" s="96" t="n">
        <v>5</v>
      </c>
      <c r="E15" s="169" t="n">
        <f aca="false">((C15/D15)*F15)</f>
        <v>-545</v>
      </c>
      <c r="F15" s="169" t="n">
        <f aca="false">SUMIF(Trades!$D$8:$D$1999,SuperbowlRisk!A15,Trades!$J$8:$J$1999)</f>
        <v>-2725</v>
      </c>
      <c r="H15" s="170"/>
      <c r="I15" s="120"/>
      <c r="J15" s="119"/>
      <c r="K15" s="119"/>
      <c r="L15" s="119"/>
      <c r="M15" s="119"/>
      <c r="N15" s="120"/>
      <c r="O15" s="171"/>
      <c r="P15" s="120"/>
      <c r="Q15" s="119"/>
      <c r="R15" s="119"/>
      <c r="S15" s="119"/>
      <c r="T15" s="119"/>
      <c r="U15" s="120"/>
      <c r="V15" s="172"/>
    </row>
    <row r="16" customFormat="false" ht="12.75" hidden="false" customHeight="false" outlineLevel="0" collapsed="false">
      <c r="A16" s="117" t="s">
        <v>42</v>
      </c>
      <c r="B16" s="169" t="n">
        <f aca="false">SUMIF(Trades!$D$8:$D$1999,SuperbowlRisk!A16,Trades!$J$8:$J$1999)+Position!$K$26</f>
        <v>-13247.5</v>
      </c>
      <c r="C16" s="96" t="n">
        <v>1</v>
      </c>
      <c r="D16" s="96" t="n">
        <v>5</v>
      </c>
      <c r="E16" s="169" t="n">
        <f aca="false">((C16/D16)*F16)</f>
        <v>25</v>
      </c>
      <c r="F16" s="169" t="n">
        <f aca="false">SUMIF(Trades!$D$8:$D$1999,SuperbowlRisk!A16,Trades!$J$8:$J$1999)</f>
        <v>125</v>
      </c>
      <c r="H16" s="170"/>
      <c r="I16" s="120"/>
      <c r="J16" s="119"/>
      <c r="K16" s="119"/>
      <c r="L16" s="119"/>
      <c r="M16" s="119"/>
      <c r="N16" s="120"/>
      <c r="O16" s="171"/>
      <c r="P16" s="120"/>
      <c r="Q16" s="119"/>
      <c r="R16" s="119"/>
      <c r="S16" s="119"/>
      <c r="T16" s="119"/>
      <c r="U16" s="120"/>
      <c r="V16" s="172"/>
    </row>
    <row r="17" customFormat="false" ht="12.75" hidden="false" customHeight="false" outlineLevel="0" collapsed="false">
      <c r="A17" s="117" t="s">
        <v>44</v>
      </c>
      <c r="B17" s="169" t="n">
        <f aca="false">SUMIF(Trades!$D$8:$D$1999,SuperbowlRisk!A17,Trades!$J$8:$J$1999)+Position!$K$26</f>
        <v>46327.5</v>
      </c>
      <c r="C17" s="96" t="n">
        <v>1</v>
      </c>
      <c r="D17" s="96" t="n">
        <v>40</v>
      </c>
      <c r="E17" s="169" t="n">
        <f aca="false">((C17/D17)*F17)</f>
        <v>1492.5</v>
      </c>
      <c r="F17" s="169" t="n">
        <f aca="false">SUMIF(Trades!$D$8:$D$1999,SuperbowlRisk!A17,Trades!$J$8:$J$1999)</f>
        <v>59700</v>
      </c>
      <c r="H17" s="170"/>
      <c r="I17" s="120"/>
      <c r="J17" s="119"/>
      <c r="K17" s="119"/>
      <c r="L17" s="119"/>
      <c r="M17" s="119"/>
      <c r="N17" s="120"/>
      <c r="O17" s="171"/>
      <c r="P17" s="120"/>
      <c r="Q17" s="119"/>
      <c r="R17" s="119"/>
      <c r="S17" s="119"/>
      <c r="T17" s="119"/>
      <c r="U17" s="120"/>
      <c r="V17" s="172"/>
    </row>
    <row r="18" customFormat="false" ht="12.75" hidden="false" customHeight="false" outlineLevel="0" collapsed="false">
      <c r="A18" s="117" t="s">
        <v>46</v>
      </c>
      <c r="B18" s="169" t="n">
        <f aca="false">SUMIF(Trades!$D$8:$D$1999,SuperbowlRisk!A18,Trades!$J$8:$J$1999)+Position!$K$26</f>
        <v>135277.5</v>
      </c>
      <c r="C18" s="96" t="n">
        <v>1</v>
      </c>
      <c r="D18" s="96" t="n">
        <v>3000</v>
      </c>
      <c r="E18" s="169" t="n">
        <f aca="false">((C18/D18)*F18)</f>
        <v>49.55</v>
      </c>
      <c r="F18" s="169" t="n">
        <f aca="false">SUMIF(Trades!$D$8:$D$1999,SuperbowlRisk!A18,Trades!$J$8:$J$1999)</f>
        <v>148650</v>
      </c>
      <c r="H18" s="170"/>
      <c r="I18" s="120"/>
      <c r="J18" s="119"/>
      <c r="K18" s="119"/>
      <c r="L18" s="119"/>
      <c r="M18" s="119"/>
      <c r="N18" s="120"/>
      <c r="O18" s="171"/>
      <c r="P18" s="120"/>
      <c r="Q18" s="119"/>
      <c r="R18" s="119"/>
      <c r="S18" s="119"/>
      <c r="T18" s="119"/>
      <c r="U18" s="120"/>
      <c r="V18" s="172"/>
    </row>
    <row r="19" customFormat="false" ht="12.75" hidden="false" customHeight="false" outlineLevel="0" collapsed="false">
      <c r="A19" s="117" t="s">
        <v>12</v>
      </c>
      <c r="B19" s="169" t="n">
        <f aca="false">SUMIF(Trades!$D$8:$D$1999,SuperbowlRisk!A19,Trades!$J$8:$J$1999)+Position!$K$26</f>
        <v>-13372.5</v>
      </c>
      <c r="C19" s="96" t="n">
        <v>1</v>
      </c>
      <c r="D19" s="96" t="n">
        <v>8</v>
      </c>
      <c r="E19" s="169" t="n">
        <f aca="false">((C19/D19)*F19)</f>
        <v>0</v>
      </c>
      <c r="F19" s="169" t="n">
        <f aca="false">SUMIF(Trades!$D$8:$D$1999,SuperbowlRisk!A19,Trades!$J$8:$J$1999)</f>
        <v>0</v>
      </c>
      <c r="H19" s="170"/>
      <c r="I19" s="120"/>
      <c r="J19" s="119"/>
      <c r="K19" s="119"/>
      <c r="L19" s="119"/>
      <c r="M19" s="119"/>
      <c r="N19" s="120"/>
      <c r="O19" s="171"/>
      <c r="P19" s="120"/>
      <c r="Q19" s="119"/>
      <c r="R19" s="119"/>
      <c r="S19" s="119"/>
      <c r="T19" s="119"/>
      <c r="U19" s="120"/>
      <c r="V19" s="172"/>
    </row>
    <row r="20" customFormat="false" ht="12.75" hidden="false" customHeight="false" outlineLevel="0" collapsed="false">
      <c r="A20" s="117" t="s">
        <v>14</v>
      </c>
      <c r="B20" s="169" t="n">
        <f aca="false">SUMIF(Trades!$D$8:$D$1999,SuperbowlRisk!A20,Trades!$J$8:$J$1999)+Position!$K$26</f>
        <v>-13372.5</v>
      </c>
      <c r="C20" s="96" t="n">
        <v>1</v>
      </c>
      <c r="D20" s="96" t="n">
        <v>150</v>
      </c>
      <c r="E20" s="169" t="n">
        <f aca="false">((C20/D20)*F20)</f>
        <v>0</v>
      </c>
      <c r="F20" s="169" t="n">
        <f aca="false">SUMIF(Trades!$D$8:$D$1999,SuperbowlRisk!A20,Trades!$J$8:$J$1999)</f>
        <v>0</v>
      </c>
      <c r="H20" s="170"/>
      <c r="I20" s="120"/>
      <c r="J20" s="119"/>
      <c r="K20" s="119"/>
      <c r="L20" s="119"/>
      <c r="M20" s="119"/>
      <c r="N20" s="120"/>
      <c r="O20" s="171"/>
      <c r="P20" s="120"/>
      <c r="Q20" s="119"/>
      <c r="R20" s="119"/>
      <c r="S20" s="119"/>
      <c r="T20" s="119"/>
      <c r="U20" s="120"/>
      <c r="V20" s="172"/>
    </row>
    <row r="21" customFormat="false" ht="12.75" hidden="false" customHeight="false" outlineLevel="0" collapsed="false">
      <c r="A21" s="117" t="s">
        <v>16</v>
      </c>
      <c r="B21" s="169" t="n">
        <f aca="false">SUMIF(Trades!$D$8:$D$1999,SuperbowlRisk!A21,Trades!$J$8:$J$1999)+Position!$K$26</f>
        <v>68527.5</v>
      </c>
      <c r="C21" s="96" t="n">
        <v>1</v>
      </c>
      <c r="D21" s="96" t="n">
        <v>50</v>
      </c>
      <c r="E21" s="169" t="n">
        <f aca="false">((C21/D21)*F21)</f>
        <v>1638</v>
      </c>
      <c r="F21" s="169" t="n">
        <f aca="false">SUMIF(Trades!$D$8:$D$1999,SuperbowlRisk!A21,Trades!$J$8:$J$1999)</f>
        <v>81900</v>
      </c>
      <c r="H21" s="170"/>
      <c r="I21" s="172"/>
      <c r="J21" s="168"/>
      <c r="K21" s="168"/>
      <c r="L21" s="168"/>
      <c r="M21" s="168"/>
      <c r="N21" s="172"/>
      <c r="O21" s="170"/>
      <c r="P21" s="172"/>
      <c r="Q21" s="168"/>
      <c r="R21" s="168"/>
      <c r="S21" s="168"/>
      <c r="T21" s="168"/>
      <c r="U21" s="172"/>
      <c r="V21" s="172"/>
    </row>
    <row r="22" customFormat="false" ht="12.75" hidden="false" customHeight="false" outlineLevel="0" collapsed="false">
      <c r="A22" s="117" t="s">
        <v>18</v>
      </c>
      <c r="B22" s="169" t="n">
        <f aca="false">SUMIF(Trades!$D$8:$D$1999,SuperbowlRisk!A22,Trades!$J$8:$J$1999)+Position!$K$26</f>
        <v>-13372.5</v>
      </c>
      <c r="C22" s="96" t="n">
        <v>1</v>
      </c>
      <c r="D22" s="96" t="n">
        <v>5</v>
      </c>
      <c r="E22" s="169" t="n">
        <f aca="false">((C22/D22)*F22)</f>
        <v>0</v>
      </c>
      <c r="F22" s="169" t="n">
        <f aca="false">SUMIF(Trades!$D$8:$D$1999,SuperbowlRisk!A22,Trades!$J$8:$J$1999)</f>
        <v>0</v>
      </c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</row>
    <row r="23" customFormat="false" ht="12.75" hidden="false" customHeight="false" outlineLevel="0" collapsed="false">
      <c r="A23" s="117" t="s">
        <v>20</v>
      </c>
      <c r="B23" s="169" t="n">
        <f aca="false">SUMIF(Trades!$D$8:$D$1999,SuperbowlRisk!A23,Trades!$J$8:$J$1999)+Position!$K$26</f>
        <v>31015</v>
      </c>
      <c r="C23" s="96" t="n">
        <v>1</v>
      </c>
      <c r="D23" s="96" t="n">
        <v>5000</v>
      </c>
      <c r="E23" s="169" t="n">
        <f aca="false">((C23/D23)*F23)</f>
        <v>8.8775</v>
      </c>
      <c r="F23" s="169" t="n">
        <f aca="false">SUMIF(Trades!$D$8:$D$1999,SuperbowlRisk!A23,Trades!$J$8:$J$1999)</f>
        <v>44387.5</v>
      </c>
    </row>
    <row r="24" customFormat="false" ht="12.75" hidden="false" customHeight="false" outlineLevel="0" collapsed="false">
      <c r="A24" s="117" t="s">
        <v>24</v>
      </c>
      <c r="B24" s="169" t="n">
        <f aca="false">SUMIF(Trades!$D$8:$D$1999,SuperbowlRisk!A24,Trades!$J$8:$J$1999)+Position!$K$26</f>
        <v>23240</v>
      </c>
      <c r="C24" s="96" t="n">
        <v>1</v>
      </c>
      <c r="D24" s="96" t="n">
        <v>4</v>
      </c>
      <c r="E24" s="169" t="n">
        <f aca="false">((C24/D24)*F24)</f>
        <v>9153.125</v>
      </c>
      <c r="F24" s="169" t="n">
        <f aca="false">SUMIF(Trades!$D$8:$D$1999,SuperbowlRisk!A24,Trades!$J$8:$J$1999)</f>
        <v>36612.5</v>
      </c>
    </row>
    <row r="25" customFormat="false" ht="12.75" hidden="false" customHeight="false" outlineLevel="0" collapsed="false">
      <c r="A25" s="117" t="s">
        <v>26</v>
      </c>
      <c r="B25" s="169" t="n">
        <f aca="false">SUMIF(Trades!$D$8:$D$1999,SuperbowlRisk!A25,Trades!$J$8:$J$1999)+Position!$K$26</f>
        <v>-13372.5</v>
      </c>
      <c r="C25" s="96" t="n">
        <v>1</v>
      </c>
      <c r="D25" s="96" t="n">
        <v>25</v>
      </c>
      <c r="E25" s="169" t="n">
        <f aca="false">((C25/D25)*F25)</f>
        <v>0</v>
      </c>
      <c r="F25" s="169" t="n">
        <f aca="false">SUMIF(Trades!$D$8:$D$1999,SuperbowlRisk!A25,Trades!$J$8:$J$1999)</f>
        <v>0</v>
      </c>
    </row>
    <row r="26" customFormat="false" ht="12.75" hidden="false" customHeight="false" outlineLevel="0" collapsed="false">
      <c r="A26" s="117" t="s">
        <v>28</v>
      </c>
      <c r="B26" s="169" t="n">
        <f aca="false">SUMIF(Trades!$D$8:$D$1999,SuperbowlRisk!A26,Trades!$J$8:$J$1999)+Position!$K$26</f>
        <v>-18397.5</v>
      </c>
      <c r="C26" s="96" t="n">
        <v>1</v>
      </c>
      <c r="D26" s="96" t="n">
        <v>25</v>
      </c>
      <c r="E26" s="169" t="n">
        <f aca="false">((C26/D26)*F26)</f>
        <v>-201</v>
      </c>
      <c r="F26" s="169" t="n">
        <f aca="false">SUMIF(Trades!$D$8:$D$1999,SuperbowlRisk!A26,Trades!$J$8:$J$1999)</f>
        <v>-5025</v>
      </c>
    </row>
    <row r="27" customFormat="false" ht="12.75" hidden="false" customHeight="false" outlineLevel="0" collapsed="false">
      <c r="A27" s="117" t="s">
        <v>30</v>
      </c>
      <c r="B27" s="169" t="n">
        <f aca="false">SUMIF(Trades!$D$8:$D$1999,SuperbowlRisk!A27,Trades!$J$8:$J$1999)+Position!$K$26</f>
        <v>45827.5</v>
      </c>
      <c r="C27" s="96" t="n">
        <v>1</v>
      </c>
      <c r="D27" s="96" t="n">
        <v>25</v>
      </c>
      <c r="E27" s="169" t="n">
        <f aca="false">((C27/D27)*F27)</f>
        <v>2368</v>
      </c>
      <c r="F27" s="169" t="n">
        <f aca="false">SUMIF(Trades!$D$8:$D$1999,SuperbowlRisk!A27,Trades!$J$8:$J$1999)</f>
        <v>59200</v>
      </c>
    </row>
    <row r="28" customFormat="false" ht="12.75" hidden="false" customHeight="false" outlineLevel="0" collapsed="false">
      <c r="A28" s="117" t="s">
        <v>32</v>
      </c>
      <c r="B28" s="169" t="n">
        <f aca="false">SUMIF(Trades!$D$8:$D$1999,SuperbowlRisk!A28,Trades!$J$8:$J$1999)+Position!$K$26</f>
        <v>-13372.5</v>
      </c>
      <c r="C28" s="96" t="n">
        <v>1</v>
      </c>
      <c r="D28" s="96" t="n">
        <v>1000</v>
      </c>
      <c r="E28" s="169" t="n">
        <f aca="false">((C28/D28)*F28)</f>
        <v>0</v>
      </c>
      <c r="F28" s="169" t="n">
        <f aca="false">SUMIF(Trades!$D$8:$D$1999,SuperbowlRisk!A28,Trades!$J$8:$J$1999)</f>
        <v>0</v>
      </c>
    </row>
    <row r="29" customFormat="false" ht="12.75" hidden="false" customHeight="false" outlineLevel="0" collapsed="false">
      <c r="A29" s="117" t="s">
        <v>37</v>
      </c>
      <c r="B29" s="169" t="n">
        <f aca="false">SUMIF(Trades!$D$8:$D$1999,SuperbowlRisk!A29,Trades!$J$8:$J$1999)+Position!$K$26</f>
        <v>-13372.5</v>
      </c>
      <c r="C29" s="96" t="n">
        <v>1</v>
      </c>
      <c r="D29" s="96" t="n">
        <v>5000</v>
      </c>
      <c r="E29" s="169" t="n">
        <f aca="false">((C29/D29)*F29)</f>
        <v>0</v>
      </c>
      <c r="F29" s="169" t="n">
        <f aca="false">SUMIF(Trades!$D$8:$D$1999,SuperbowlRisk!A29,Trades!$J$8:$J$1999)</f>
        <v>0</v>
      </c>
    </row>
    <row r="30" customFormat="false" ht="12.75" hidden="false" customHeight="false" outlineLevel="0" collapsed="false">
      <c r="A30" s="117" t="s">
        <v>39</v>
      </c>
      <c r="B30" s="169" t="n">
        <f aca="false">SUMIF(Trades!$D$8:$D$1999,SuperbowlRisk!A30,Trades!$J$8:$J$1999)+Position!$K$26</f>
        <v>-13372.5</v>
      </c>
      <c r="C30" s="96" t="n">
        <v>1</v>
      </c>
      <c r="D30" s="96" t="n">
        <v>900</v>
      </c>
      <c r="E30" s="169" t="n">
        <f aca="false">((C30/D30)*F30)</f>
        <v>0</v>
      </c>
      <c r="F30" s="169" t="n">
        <f aca="false">SUMIF(Trades!$D$8:$D$1999,SuperbowlRisk!A30,Trades!$J$8:$J$1999)</f>
        <v>0</v>
      </c>
    </row>
    <row r="31" customFormat="false" ht="12.75" hidden="false" customHeight="false" outlineLevel="0" collapsed="false">
      <c r="A31" s="117" t="s">
        <v>41</v>
      </c>
      <c r="B31" s="169" t="n">
        <f aca="false">SUMIF(Trades!$D$8:$D$1999,SuperbowlRisk!A31,Trades!$J$8:$J$1999)+Position!$K$26</f>
        <v>-6147.5</v>
      </c>
      <c r="C31" s="96" t="n">
        <v>1</v>
      </c>
      <c r="D31" s="96" t="n">
        <v>350</v>
      </c>
      <c r="E31" s="169" t="n">
        <f aca="false">((C31/D31)*F31)</f>
        <v>20.6428571428571</v>
      </c>
      <c r="F31" s="169" t="n">
        <f aca="false">SUMIF(Trades!$D$8:$D$1999,SuperbowlRisk!A31,Trades!$J$8:$J$1999)</f>
        <v>7225</v>
      </c>
    </row>
    <row r="32" customFormat="false" ht="12.75" hidden="false" customHeight="false" outlineLevel="0" collapsed="false">
      <c r="A32" s="117" t="s">
        <v>43</v>
      </c>
      <c r="B32" s="169" t="n">
        <f aca="false">SUMIF(Trades!$D$8:$D$1999,SuperbowlRisk!A32,Trades!$J$8:$J$1999)+Position!$K$26</f>
        <v>16377.5</v>
      </c>
      <c r="C32" s="96" t="n">
        <v>1</v>
      </c>
      <c r="D32" s="96" t="n">
        <v>900</v>
      </c>
      <c r="E32" s="169" t="n">
        <f aca="false">((C32/D32)*F32)</f>
        <v>33.0555555555556</v>
      </c>
      <c r="F32" s="169" t="n">
        <f aca="false">SUMIF(Trades!$D$8:$D$1999,SuperbowlRisk!A32,Trades!$J$8:$J$1999)</f>
        <v>29750</v>
      </c>
    </row>
    <row r="33" customFormat="false" ht="12.75" hidden="false" customHeight="false" outlineLevel="0" collapsed="false">
      <c r="A33" s="117" t="s">
        <v>45</v>
      </c>
      <c r="B33" s="169" t="n">
        <f aca="false">SUMIF(Trades!$D$8:$D$1999,SuperbowlRisk!A33,Trades!$J$8:$J$1999)+Position!$K$26</f>
        <v>29602.5</v>
      </c>
      <c r="C33" s="96" t="n">
        <v>1</v>
      </c>
      <c r="D33" s="96" t="n">
        <v>3</v>
      </c>
      <c r="E33" s="169" t="n">
        <f aca="false">((C33/D33)*F33)</f>
        <v>14325</v>
      </c>
      <c r="F33" s="169" t="n">
        <f aca="false">SUMIF(Trades!$D$8:$D$1999,SuperbowlRisk!A33,Trades!$J$8:$J$1999)</f>
        <v>42975</v>
      </c>
    </row>
  </sheetData>
  <mergeCells count="2">
    <mergeCell ref="C2:D2"/>
    <mergeCell ref="C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50"/>
  <sheetViews>
    <sheetView showFormulas="false" showGridLines="true" showRowColHeaders="true" showZeros="true" rightToLeft="false" tabSelected="false" showOutlineSymbols="true" defaultGridColor="true" view="normal" topLeftCell="A59" colorId="64" zoomScale="75" zoomScaleNormal="75" zoomScalePageLayoutView="100" workbookViewId="0">
      <selection pane="topLeft" activeCell="C85" activeCellId="0" sqref="C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11.56"/>
    <col collapsed="false" customWidth="true" hidden="false" outlineLevel="0" max="3" min="3" style="0" width="8.99"/>
    <col collapsed="false" customWidth="true" hidden="false" outlineLevel="0" max="4" min="4" style="0" width="8.56"/>
    <col collapsed="false" customWidth="true" hidden="false" outlineLevel="0" max="5" min="5" style="0" width="2.28"/>
    <col collapsed="false" customWidth="true" hidden="false" outlineLevel="0" max="6" min="6" style="0" width="8.85"/>
    <col collapsed="false" customWidth="true" hidden="false" outlineLevel="0" max="7" min="7" style="0" width="7.99"/>
    <col collapsed="false" customWidth="true" hidden="false" outlineLevel="0" max="8" min="8" style="0" width="8.14"/>
    <col collapsed="false" customWidth="true" hidden="false" outlineLevel="0" max="9" min="9" style="0" width="8.7"/>
    <col collapsed="false" customWidth="true" hidden="false" outlineLevel="0" max="10" min="10" style="0" width="5.99"/>
    <col collapsed="false" customWidth="true" hidden="false" outlineLevel="0" max="11" min="11" style="0" width="8.14"/>
    <col collapsed="false" customWidth="true" hidden="false" outlineLevel="0" max="12" min="12" style="0" width="7.7"/>
    <col collapsed="false" customWidth="true" hidden="false" outlineLevel="0" max="13" min="13" style="0" width="8.7"/>
  </cols>
  <sheetData>
    <row r="1" customFormat="false" ht="12.75" hidden="false" customHeight="false" outlineLevel="0" collapsed="false">
      <c r="A1" s="117"/>
      <c r="B1" s="172"/>
      <c r="C1" s="177"/>
      <c r="D1" s="168"/>
      <c r="E1" s="172"/>
      <c r="F1" s="168"/>
      <c r="G1" s="168"/>
      <c r="H1" s="168"/>
      <c r="I1" s="172"/>
      <c r="J1" s="168"/>
      <c r="K1" s="168"/>
      <c r="L1" s="168"/>
      <c r="M1" s="168"/>
    </row>
    <row r="2" customFormat="false" ht="20.25" hidden="false" customHeight="false" outlineLevel="0" collapsed="false">
      <c r="A2" s="178"/>
      <c r="B2" s="179"/>
      <c r="C2" s="180"/>
      <c r="D2" s="181"/>
      <c r="E2" s="182"/>
    </row>
    <row r="3" customFormat="false" ht="33.75" hidden="false" customHeight="false" outlineLevel="0" collapsed="false">
      <c r="B3" s="183"/>
      <c r="C3" s="184"/>
      <c r="D3" s="184"/>
      <c r="E3" s="172"/>
      <c r="F3" s="185"/>
      <c r="G3" s="186" t="s">
        <v>49</v>
      </c>
      <c r="H3" s="187"/>
      <c r="I3" s="187"/>
      <c r="J3" s="188"/>
      <c r="K3" s="186" t="s">
        <v>48</v>
      </c>
      <c r="L3" s="187"/>
      <c r="M3" s="185"/>
      <c r="P3" s="117"/>
    </row>
    <row r="4" customFormat="false" ht="20.25" hidden="false" customHeight="false" outlineLevel="0" collapsed="false">
      <c r="B4" s="189" t="s">
        <v>157</v>
      </c>
      <c r="C4" s="172" t="s">
        <v>61</v>
      </c>
      <c r="D4" s="172"/>
      <c r="E4" s="172"/>
      <c r="F4" s="190" t="s">
        <v>45</v>
      </c>
      <c r="G4" s="191" t="s">
        <v>24</v>
      </c>
      <c r="H4" s="191" t="s">
        <v>28</v>
      </c>
      <c r="I4" s="191" t="s">
        <v>18</v>
      </c>
      <c r="J4" s="191" t="s">
        <v>19</v>
      </c>
      <c r="K4" s="191" t="s">
        <v>25</v>
      </c>
      <c r="L4" s="191" t="s">
        <v>23</v>
      </c>
      <c r="M4" s="191" t="s">
        <v>15</v>
      </c>
    </row>
    <row r="5" customFormat="false" ht="15" hidden="false" customHeight="false" outlineLevel="0" collapsed="false">
      <c r="B5" s="189" t="s">
        <v>160</v>
      </c>
      <c r="C5" s="192"/>
      <c r="D5" s="172"/>
      <c r="E5" s="172"/>
      <c r="F5" s="168"/>
      <c r="G5" s="193"/>
      <c r="H5" s="193"/>
      <c r="I5" s="193"/>
      <c r="J5" s="193"/>
      <c r="K5" s="193"/>
      <c r="L5" s="193"/>
      <c r="M5" s="193"/>
      <c r="O5" s="117"/>
    </row>
    <row r="6" customFormat="false" ht="15" hidden="false" customHeight="false" outlineLevel="0" collapsed="false">
      <c r="B6" s="189"/>
      <c r="C6" s="172" t="s">
        <v>3</v>
      </c>
      <c r="D6" s="168" t="s">
        <v>52</v>
      </c>
      <c r="E6" s="172"/>
      <c r="F6" s="168"/>
      <c r="G6" s="193"/>
      <c r="H6" s="193"/>
      <c r="I6" s="193"/>
      <c r="J6" s="193"/>
      <c r="K6" s="193"/>
      <c r="L6" s="193"/>
      <c r="M6" s="193"/>
    </row>
    <row r="7" customFormat="false" ht="15" hidden="false" customHeight="false" outlineLevel="0" collapsed="false">
      <c r="B7" s="194" t="s">
        <v>89</v>
      </c>
      <c r="C7" s="195" t="n">
        <f aca="false">SUMIF(Trades!$E$9:$E$1498,Exposure!$B7,Trades!$G$9:$G$1498)</f>
        <v>-50</v>
      </c>
      <c r="D7" s="196" t="n">
        <f aca="false">-SUMIF(Trades!$E$9:$E$1498,Exposure!$B7,Trades!$I$9:$I$1498)</f>
        <v>-250</v>
      </c>
      <c r="E7" s="197"/>
      <c r="F7" s="198" t="n">
        <f aca="false">SUMIF(Trades!$H$9:$H$1498,Exposure!F$4&amp;Exposure!$B7,Trades!$B$9:$B$1498)</f>
        <v>0</v>
      </c>
      <c r="G7" s="199" t="n">
        <f aca="false">SUMIF(Trades!$H$9:$H$1498,Exposure!G$4&amp;Exposure!$B7,Trades!$B$9:$B$1498)</f>
        <v>0</v>
      </c>
      <c r="H7" s="199" t="n">
        <f aca="false">SUMIF(Trades!$H$9:$H$1498,Exposure!H$4&amp;Exposure!$B7,Trades!$B$9:$B$1498)</f>
        <v>0</v>
      </c>
      <c r="I7" s="199" t="n">
        <f aca="false">SUMIF(Trades!$H$9:$H$1498,Exposure!I$4&amp;Exposure!$B7,Trades!$B$9:$B$1498)</f>
        <v>0</v>
      </c>
      <c r="J7" s="199" t="n">
        <f aca="false">SUMIF(Trades!$H$9:$H$1498,Exposure!J$4&amp;Exposure!$B7,Trades!$B$9:$B$1498)</f>
        <v>0</v>
      </c>
      <c r="K7" s="199" t="n">
        <f aca="false">SUMIF(Trades!$H$9:$H$1498,Exposure!K$4&amp;Exposure!$B7,Trades!$B$9:$B$1498)</f>
        <v>0</v>
      </c>
      <c r="L7" s="199" t="n">
        <f aca="false">SUMIF(Trades!$H$9:$H$1498,Exposure!L$4&amp;Exposure!$B7,Trades!$B$9:$B$1498)</f>
        <v>0</v>
      </c>
      <c r="M7" s="200" t="n">
        <f aca="false">SUMIF(Trades!$H$9:$H$1498,Exposure!M$4&amp;Exposure!$B7,Trades!$B$9:$B$1498)</f>
        <v>0</v>
      </c>
    </row>
    <row r="8" customFormat="false" ht="15" hidden="false" customHeight="false" outlineLevel="0" collapsed="false">
      <c r="B8" s="201"/>
      <c r="C8" s="202"/>
      <c r="D8" s="203"/>
      <c r="E8" s="172"/>
      <c r="F8" s="204"/>
      <c r="G8" s="193"/>
      <c r="H8" s="193"/>
      <c r="I8" s="193"/>
      <c r="J8" s="193"/>
      <c r="K8" s="193"/>
      <c r="L8" s="193"/>
      <c r="M8" s="205"/>
    </row>
    <row r="9" customFormat="false" ht="15" hidden="false" customHeight="false" outlineLevel="0" collapsed="false">
      <c r="B9" s="194" t="s">
        <v>135</v>
      </c>
      <c r="C9" s="195" t="n">
        <f aca="false">SUMIF(Trades!$E$9:$E$1498,Exposure!$B9,Trades!$G$9:$G$1498)</f>
        <v>0</v>
      </c>
      <c r="D9" s="196" t="n">
        <f aca="false">-SUMIF(Trades!$E$9:$E$1498,Exposure!$B9,Trades!$I$9:$I$1498)</f>
        <v>-0</v>
      </c>
      <c r="E9" s="197"/>
      <c r="F9" s="198" t="n">
        <f aca="false">SUMIF(Trades!$H$9:$H$1498,Exposure!F$4&amp;Exposure!$B9,Trades!$B$9:$B$1498)</f>
        <v>0</v>
      </c>
      <c r="G9" s="199" t="n">
        <f aca="false">SUMIF(Trades!$H$9:$H$1498,Exposure!G$4&amp;Exposure!$B9,Trades!$B$9:$B$1498)</f>
        <v>0</v>
      </c>
      <c r="H9" s="199" t="n">
        <f aca="false">SUMIF(Trades!$H$9:$H$1498,Exposure!H$4&amp;Exposure!$B9,Trades!$B$9:$B$1498)</f>
        <v>0</v>
      </c>
      <c r="I9" s="199" t="n">
        <f aca="false">SUMIF(Trades!$H$9:$H$1498,Exposure!I$4&amp;Exposure!$B9,Trades!$B$9:$B$1498)</f>
        <v>0</v>
      </c>
      <c r="J9" s="199" t="n">
        <f aca="false">SUMIF(Trades!$H$9:$H$1498,Exposure!J$4&amp;Exposure!$B9,Trades!$B$9:$B$1498)</f>
        <v>0</v>
      </c>
      <c r="K9" s="199" t="n">
        <f aca="false">SUMIF(Trades!$H$9:$H$1498,Exposure!K$4&amp;Exposure!$B9,Trades!$B$9:$B$1498)</f>
        <v>0</v>
      </c>
      <c r="L9" s="199" t="n">
        <f aca="false">SUMIF(Trades!$H$9:$H$1498,Exposure!L$4&amp;Exposure!$B9,Trades!$B$9:$B$1498)</f>
        <v>0</v>
      </c>
      <c r="M9" s="200" t="n">
        <f aca="false">SUMIF(Trades!$H$9:$H$1498,Exposure!M$4&amp;Exposure!$B9,Trades!$B$9:$B$1498)</f>
        <v>0</v>
      </c>
    </row>
    <row r="10" customFormat="false" ht="15" hidden="false" customHeight="false" outlineLevel="0" collapsed="false">
      <c r="B10" s="206"/>
      <c r="C10" s="207"/>
      <c r="D10" s="208"/>
      <c r="E10" s="209"/>
      <c r="F10" s="210"/>
      <c r="G10" s="211"/>
      <c r="H10" s="211"/>
      <c r="I10" s="211"/>
      <c r="J10" s="211"/>
      <c r="K10" s="211"/>
      <c r="L10" s="211"/>
      <c r="M10" s="212"/>
    </row>
    <row r="11" customFormat="false" ht="15" hidden="false" customHeight="false" outlineLevel="0" collapsed="false">
      <c r="B11" s="201" t="s">
        <v>127</v>
      </c>
      <c r="C11" s="213" t="n">
        <f aca="false">SUMIF(Trades!$E$9:$E$1498,Exposure!$B11,Trades!$G$9:$G$1498)</f>
        <v>0</v>
      </c>
      <c r="D11" s="203" t="n">
        <f aca="false">-SUMIF(Trades!$E$9:$E$1498,Exposure!$B11,Trades!$I$9:$I$1498)</f>
        <v>-0</v>
      </c>
      <c r="E11" s="172"/>
      <c r="F11" s="204" t="n">
        <f aca="false">SUMIF(Trades!$H$9:$H$1498,Exposure!F$4&amp;Exposure!$B11,Trades!$B$9:$B$1498)</f>
        <v>0</v>
      </c>
      <c r="G11" s="193" t="n">
        <f aca="false">SUMIF(Trades!$H$9:$H$1498,Exposure!G$4&amp;Exposure!$B11,Trades!$B$9:$B$1498)</f>
        <v>0</v>
      </c>
      <c r="H11" s="193" t="n">
        <f aca="false">SUMIF(Trades!$H$9:$H$1498,Exposure!H$4&amp;Exposure!$B11,Trades!$B$9:$B$1498)</f>
        <v>0</v>
      </c>
      <c r="I11" s="193" t="n">
        <f aca="false">SUMIF(Trades!$H$9:$H$1498,Exposure!I$4&amp;Exposure!$B11,Trades!$B$9:$B$1498)</f>
        <v>0</v>
      </c>
      <c r="J11" s="193" t="n">
        <f aca="false">SUMIF(Trades!$H$9:$H$1498,Exposure!J$4&amp;Exposure!$B11,Trades!$B$9:$B$1498)</f>
        <v>0</v>
      </c>
      <c r="K11" s="193" t="n">
        <f aca="false">SUMIF(Trades!$H$9:$H$1498,Exposure!K$4&amp;Exposure!$B11,Trades!$B$9:$B$1498)</f>
        <v>0</v>
      </c>
      <c r="L11" s="193" t="n">
        <f aca="false">SUMIF(Trades!$H$9:$H$1498,Exposure!L$4&amp;Exposure!$B11,Trades!$B$9:$B$1498)</f>
        <v>0</v>
      </c>
      <c r="M11" s="205" t="n">
        <f aca="false">SUMIF(Trades!$H$9:$H$1498,Exposure!M$4&amp;Exposure!$B11,Trades!$B$9:$B$1498)</f>
        <v>0</v>
      </c>
    </row>
    <row r="12" customFormat="false" ht="15" hidden="false" customHeight="false" outlineLevel="0" collapsed="false">
      <c r="B12" s="201"/>
      <c r="C12" s="213"/>
      <c r="D12" s="203"/>
      <c r="E12" s="172"/>
      <c r="F12" s="204"/>
      <c r="G12" s="193"/>
      <c r="H12" s="193"/>
      <c r="I12" s="193"/>
      <c r="J12" s="193"/>
      <c r="K12" s="193"/>
      <c r="L12" s="193"/>
      <c r="M12" s="205"/>
    </row>
    <row r="13" customFormat="false" ht="15" hidden="false" customHeight="false" outlineLevel="0" collapsed="false">
      <c r="B13" s="194" t="s">
        <v>129</v>
      </c>
      <c r="C13" s="195" t="n">
        <f aca="false">SUMIF(Trades!$E$9:$E$1498,Exposure!$B13,Trades!$G$9:$G$1498)</f>
        <v>0</v>
      </c>
      <c r="D13" s="196" t="n">
        <f aca="false">-SUMIF(Trades!$E$9:$E$1498,Exposure!$B13,Trades!$I$9:$I$1498)</f>
        <v>-0</v>
      </c>
      <c r="E13" s="197"/>
      <c r="F13" s="198" t="n">
        <f aca="false">SUMIF(Trades!$H$9:$H$1498,Exposure!F$4&amp;Exposure!$B13,Trades!$B$9:$B$1498)</f>
        <v>0</v>
      </c>
      <c r="G13" s="199" t="n">
        <f aca="false">SUMIF(Trades!$H$9:$H$1498,Exposure!G$4&amp;Exposure!$B13,Trades!$B$9:$B$1498)</f>
        <v>0</v>
      </c>
      <c r="H13" s="199" t="n">
        <f aca="false">SUMIF(Trades!$H$9:$H$1498,Exposure!H$4&amp;Exposure!$B13,Trades!$B$9:$B$1498)</f>
        <v>0</v>
      </c>
      <c r="I13" s="199" t="n">
        <f aca="false">SUMIF(Trades!$H$9:$H$1498,Exposure!I$4&amp;Exposure!$B13,Trades!$B$9:$B$1498)</f>
        <v>0</v>
      </c>
      <c r="J13" s="199" t="n">
        <f aca="false">SUMIF(Trades!$H$9:$H$1498,Exposure!J$4&amp;Exposure!$B13,Trades!$B$9:$B$1498)</f>
        <v>0</v>
      </c>
      <c r="K13" s="199" t="n">
        <f aca="false">SUMIF(Trades!$H$9:$H$1498,Exposure!K$4&amp;Exposure!$B13,Trades!$B$9:$B$1498)</f>
        <v>0</v>
      </c>
      <c r="L13" s="199" t="n">
        <f aca="false">SUMIF(Trades!$H$9:$H$1498,Exposure!L$4&amp;Exposure!$B13,Trades!$B$9:$B$1498)</f>
        <v>0</v>
      </c>
      <c r="M13" s="200" t="n">
        <f aca="false">SUMIF(Trades!$H$9:$H$1498,Exposure!M$4&amp;Exposure!$B13,Trades!$B$9:$B$1498)</f>
        <v>0</v>
      </c>
    </row>
    <row r="14" customFormat="false" ht="15" hidden="false" customHeight="false" outlineLevel="0" collapsed="false">
      <c r="B14" s="206"/>
      <c r="C14" s="207"/>
      <c r="D14" s="208"/>
      <c r="E14" s="209"/>
      <c r="F14" s="210"/>
      <c r="G14" s="211"/>
      <c r="H14" s="211"/>
      <c r="I14" s="211"/>
      <c r="J14" s="211"/>
      <c r="K14" s="211"/>
      <c r="L14" s="211"/>
      <c r="M14" s="212"/>
    </row>
    <row r="15" customFormat="false" ht="15" hidden="false" customHeight="false" outlineLevel="0" collapsed="false">
      <c r="B15" s="201" t="s">
        <v>97</v>
      </c>
      <c r="C15" s="213" t="n">
        <f aca="false">SUMIF(Trades!$E$9:$E$1498,Exposure!$B15,Trades!$G$9:$G$1498)</f>
        <v>0</v>
      </c>
      <c r="D15" s="203" t="n">
        <f aca="false">-SUMIF(Trades!$E$9:$E$1498,Exposure!$B15,Trades!$I$9:$I$1498)</f>
        <v>-0</v>
      </c>
      <c r="E15" s="172"/>
      <c r="F15" s="204" t="n">
        <f aca="false">SUMIF(Trades!$H$9:$H$1498,Exposure!F$4&amp;Exposure!$B15,Trades!$B$9:$B$1498)</f>
        <v>0</v>
      </c>
      <c r="G15" s="193" t="n">
        <f aca="false">SUMIF(Trades!$H$9:$H$1498,Exposure!G$4&amp;Exposure!$B15,Trades!$B$9:$B$1498)</f>
        <v>0</v>
      </c>
      <c r="H15" s="193" t="n">
        <f aca="false">SUMIF(Trades!$H$9:$H$1498,Exposure!H$4&amp;Exposure!$B15,Trades!$B$9:$B$1498)</f>
        <v>0</v>
      </c>
      <c r="I15" s="193" t="n">
        <f aca="false">SUMIF(Trades!$H$9:$H$1498,Exposure!I$4&amp;Exposure!$B15,Trades!$B$9:$B$1498)</f>
        <v>0</v>
      </c>
      <c r="J15" s="193" t="n">
        <f aca="false">SUMIF(Trades!$H$9:$H$1498,Exposure!J$4&amp;Exposure!$B15,Trades!$B$9:$B$1498)</f>
        <v>0</v>
      </c>
      <c r="K15" s="193" t="n">
        <f aca="false">SUMIF(Trades!$H$9:$H$1498,Exposure!K$4&amp;Exposure!$B15,Trades!$B$9:$B$1498)</f>
        <v>0</v>
      </c>
      <c r="L15" s="193" t="n">
        <f aca="false">SUMIF(Trades!$H$9:$H$1498,Exposure!L$4&amp;Exposure!$B15,Trades!$B$9:$B$1498)</f>
        <v>0</v>
      </c>
      <c r="M15" s="205" t="n">
        <f aca="false">SUMIF(Trades!$H$9:$H$1498,Exposure!M$4&amp;Exposure!$B15,Trades!$B$9:$B$1498)</f>
        <v>0</v>
      </c>
    </row>
    <row r="16" customFormat="false" ht="15" hidden="false" customHeight="false" outlineLevel="0" collapsed="false">
      <c r="B16" s="201"/>
      <c r="C16" s="213"/>
      <c r="D16" s="203"/>
      <c r="E16" s="172"/>
      <c r="F16" s="204"/>
      <c r="G16" s="193"/>
      <c r="H16" s="193"/>
      <c r="I16" s="193"/>
      <c r="J16" s="193"/>
      <c r="K16" s="193"/>
      <c r="L16" s="193"/>
      <c r="M16" s="205"/>
    </row>
    <row r="17" customFormat="false" ht="15" hidden="false" customHeight="false" outlineLevel="0" collapsed="false">
      <c r="B17" s="194" t="s">
        <v>105</v>
      </c>
      <c r="C17" s="195" t="n">
        <f aca="false">SUMIF(Trades!$E$9:$E$1498,Exposure!$B17,Trades!$G$9:$G$1498)</f>
        <v>0</v>
      </c>
      <c r="D17" s="196" t="n">
        <f aca="false">-SUMIF(Trades!$E$9:$E$1498,Exposure!$B17,Trades!$I$9:$I$1498)</f>
        <v>-0</v>
      </c>
      <c r="E17" s="197"/>
      <c r="F17" s="198" t="n">
        <f aca="false">SUMIF(Trades!$H$9:$H$1498,Exposure!F$4&amp;Exposure!$B17,Trades!$B$9:$B$1498)</f>
        <v>0</v>
      </c>
      <c r="G17" s="199" t="n">
        <f aca="false">SUMIF(Trades!$H$9:$H$1498,Exposure!G$4&amp;Exposure!$B17,Trades!$B$9:$B$1498)</f>
        <v>0</v>
      </c>
      <c r="H17" s="199" t="n">
        <f aca="false">SUMIF(Trades!$H$9:$H$1498,Exposure!H$4&amp;Exposure!$B17,Trades!$B$9:$B$1498)</f>
        <v>0</v>
      </c>
      <c r="I17" s="199" t="n">
        <f aca="false">SUMIF(Trades!$H$9:$H$1498,Exposure!I$4&amp;Exposure!$B17,Trades!$B$9:$B$1498)</f>
        <v>0</v>
      </c>
      <c r="J17" s="199" t="n">
        <f aca="false">SUMIF(Trades!$H$9:$H$1498,Exposure!J$4&amp;Exposure!$B17,Trades!$B$9:$B$1498)</f>
        <v>0</v>
      </c>
      <c r="K17" s="199" t="n">
        <f aca="false">SUMIF(Trades!$H$9:$H$1498,Exposure!K$4&amp;Exposure!$B17,Trades!$B$9:$B$1498)</f>
        <v>0</v>
      </c>
      <c r="L17" s="199" t="n">
        <f aca="false">SUMIF(Trades!$H$9:$H$1498,Exposure!L$4&amp;Exposure!$B17,Trades!$B$9:$B$1498)</f>
        <v>0</v>
      </c>
      <c r="M17" s="200" t="n">
        <f aca="false">SUMIF(Trades!$H$9:$H$1498,Exposure!M$4&amp;Exposure!$B17,Trades!$B$9:$B$1498)</f>
        <v>0</v>
      </c>
    </row>
    <row r="18" customFormat="false" ht="15" hidden="false" customHeight="false" outlineLevel="0" collapsed="false">
      <c r="B18" s="206"/>
      <c r="C18" s="207"/>
      <c r="D18" s="208"/>
      <c r="E18" s="209"/>
      <c r="F18" s="210"/>
      <c r="G18" s="211"/>
      <c r="H18" s="211"/>
      <c r="I18" s="211"/>
      <c r="J18" s="211"/>
      <c r="K18" s="211"/>
      <c r="L18" s="211"/>
      <c r="M18" s="212"/>
    </row>
    <row r="19" customFormat="false" ht="15" hidden="false" customHeight="false" outlineLevel="0" collapsed="false">
      <c r="B19" s="201" t="s">
        <v>128</v>
      </c>
      <c r="C19" s="213" t="n">
        <f aca="false">SUMIF(Trades!$E$9:$E$1498,Exposure!$B19,Trades!$G$9:$G$1498)</f>
        <v>0</v>
      </c>
      <c r="D19" s="203" t="n">
        <f aca="false">-SUMIF(Trades!$E$9:$E$1498,Exposure!$B19,Trades!$I$9:$I$1498)</f>
        <v>-0</v>
      </c>
      <c r="E19" s="172"/>
      <c r="F19" s="204" t="n">
        <f aca="false">SUMIF(Trades!$H$9:$H$1498,Exposure!F$4&amp;Exposure!$B19,Trades!$B$9:$B$1498)</f>
        <v>0</v>
      </c>
      <c r="G19" s="193" t="n">
        <f aca="false">SUMIF(Trades!$H$9:$H$1498,Exposure!G$4&amp;Exposure!$B19,Trades!$B$9:$B$1498)</f>
        <v>0</v>
      </c>
      <c r="H19" s="193" t="n">
        <f aca="false">SUMIF(Trades!$H$9:$H$1498,Exposure!H$4&amp;Exposure!$B19,Trades!$B$9:$B$1498)</f>
        <v>0</v>
      </c>
      <c r="I19" s="193" t="n">
        <f aca="false">SUMIF(Trades!$H$9:$H$1498,Exposure!I$4&amp;Exposure!$B19,Trades!$B$9:$B$1498)</f>
        <v>0</v>
      </c>
      <c r="J19" s="193" t="n">
        <f aca="false">SUMIF(Trades!$H$9:$H$1498,Exposure!J$4&amp;Exposure!$B19,Trades!$B$9:$B$1498)</f>
        <v>0</v>
      </c>
      <c r="K19" s="193" t="n">
        <f aca="false">SUMIF(Trades!$H$9:$H$1498,Exposure!K$4&amp;Exposure!$B19,Trades!$B$9:$B$1498)</f>
        <v>0</v>
      </c>
      <c r="L19" s="193" t="n">
        <f aca="false">SUMIF(Trades!$H$9:$H$1498,Exposure!L$4&amp;Exposure!$B19,Trades!$B$9:$B$1498)</f>
        <v>0</v>
      </c>
      <c r="M19" s="205" t="n">
        <f aca="false">SUMIF(Trades!$H$9:$H$1498,Exposure!M$4&amp;Exposure!$B19,Trades!$B$9:$B$1498)</f>
        <v>0</v>
      </c>
    </row>
    <row r="20" customFormat="false" ht="15" hidden="false" customHeight="false" outlineLevel="0" collapsed="false">
      <c r="B20" s="201"/>
      <c r="C20" s="213"/>
      <c r="D20" s="203"/>
      <c r="E20" s="172"/>
      <c r="F20" s="204"/>
      <c r="G20" s="193"/>
      <c r="H20" s="193"/>
      <c r="I20" s="193"/>
      <c r="J20" s="193"/>
      <c r="K20" s="193"/>
      <c r="L20" s="193"/>
      <c r="M20" s="205"/>
    </row>
    <row r="21" customFormat="false" ht="15" hidden="false" customHeight="false" outlineLevel="0" collapsed="false">
      <c r="B21" s="214" t="s">
        <v>132</v>
      </c>
      <c r="C21" s="195" t="n">
        <f aca="false">SUMIF(Trades!$E$9:$E$1498,Exposure!$B21,Trades!$G$9:$G$1498)</f>
        <v>0</v>
      </c>
      <c r="D21" s="196" t="n">
        <f aca="false">-SUMIF(Trades!$E$9:$E$1498,Exposure!$B21,Trades!$I$9:$I$1498)</f>
        <v>-0</v>
      </c>
      <c r="E21" s="197"/>
      <c r="F21" s="198" t="n">
        <f aca="false">SUMIF(Trades!$H$9:$H$1498,Exposure!F$4&amp;Exposure!$B21,Trades!$B$9:$B$1498)</f>
        <v>0</v>
      </c>
      <c r="G21" s="199" t="n">
        <f aca="false">SUMIF(Trades!$H$9:$H$1498,Exposure!G$4&amp;Exposure!$B21,Trades!$B$9:$B$1498)</f>
        <v>0</v>
      </c>
      <c r="H21" s="199" t="n">
        <f aca="false">SUMIF(Trades!$H$9:$H$1498,Exposure!H$4&amp;Exposure!$B21,Trades!$B$9:$B$1498)</f>
        <v>0</v>
      </c>
      <c r="I21" s="199" t="n">
        <f aca="false">SUMIF(Trades!$H$9:$H$1498,Exposure!I$4&amp;Exposure!$B21,Trades!$B$9:$B$1498)</f>
        <v>0</v>
      </c>
      <c r="J21" s="199" t="n">
        <f aca="false">SUMIF(Trades!$H$9:$H$1498,Exposure!J$4&amp;Exposure!$B21,Trades!$B$9:$B$1498)</f>
        <v>0</v>
      </c>
      <c r="K21" s="199" t="n">
        <f aca="false">SUMIF(Trades!$H$9:$H$1498,Exposure!K$4&amp;Exposure!$B21,Trades!$B$9:$B$1498)</f>
        <v>0</v>
      </c>
      <c r="L21" s="199" t="n">
        <f aca="false">SUMIF(Trades!$H$9:$H$1498,Exposure!L$4&amp;Exposure!$B21,Trades!$B$9:$B$1498)</f>
        <v>0</v>
      </c>
      <c r="M21" s="200" t="n">
        <f aca="false">SUMIF(Trades!$H$9:$H$1498,Exposure!M$4&amp;Exposure!$B21,Trades!$B$9:$B$1498)</f>
        <v>0</v>
      </c>
    </row>
    <row r="22" customFormat="false" ht="15" hidden="false" customHeight="false" outlineLevel="0" collapsed="false">
      <c r="B22" s="215"/>
      <c r="C22" s="207"/>
      <c r="D22" s="208"/>
      <c r="E22" s="209"/>
      <c r="F22" s="210"/>
      <c r="G22" s="211"/>
      <c r="H22" s="211"/>
      <c r="I22" s="211"/>
      <c r="J22" s="211"/>
      <c r="K22" s="211"/>
      <c r="L22" s="211"/>
      <c r="M22" s="212"/>
    </row>
    <row r="23" customFormat="false" ht="15" hidden="false" customHeight="false" outlineLevel="0" collapsed="false">
      <c r="B23" s="201" t="s">
        <v>140</v>
      </c>
      <c r="C23" s="213" t="n">
        <f aca="false">SUMIF(Trades!$E$9:$E$1498,Exposure!$B23,Trades!$G$9:$G$1498)</f>
        <v>0</v>
      </c>
      <c r="D23" s="203" t="n">
        <f aca="false">-SUMIF(Trades!$E$9:$E$1498,Exposure!$B23,Trades!$I$9:$I$1498)</f>
        <v>-0</v>
      </c>
      <c r="E23" s="172"/>
      <c r="F23" s="204" t="n">
        <f aca="false">SUMIF(Trades!$H$9:$H$1498,Exposure!F$4&amp;Exposure!$B23,Trades!$B$9:$B$1498)</f>
        <v>0</v>
      </c>
      <c r="G23" s="193" t="n">
        <f aca="false">SUMIF(Trades!$H$9:$H$1498,Exposure!G$4&amp;Exposure!$B23,Trades!$B$9:$B$1498)</f>
        <v>0</v>
      </c>
      <c r="H23" s="193" t="n">
        <f aca="false">SUMIF(Trades!$H$9:$H$1498,Exposure!H$4&amp;Exposure!$B23,Trades!$B$9:$B$1498)</f>
        <v>0</v>
      </c>
      <c r="I23" s="193" t="n">
        <f aca="false">SUMIF(Trades!$H$9:$H$1498,Exposure!I$4&amp;Exposure!$B23,Trades!$B$9:$B$1498)</f>
        <v>0</v>
      </c>
      <c r="J23" s="193" t="n">
        <f aca="false">SUMIF(Trades!$H$9:$H$1498,Exposure!J$4&amp;Exposure!$B23,Trades!$B$9:$B$1498)</f>
        <v>0</v>
      </c>
      <c r="K23" s="193" t="n">
        <f aca="false">SUMIF(Trades!$H$9:$H$1498,Exposure!K$4&amp;Exposure!$B23,Trades!$B$9:$B$1498)</f>
        <v>0</v>
      </c>
      <c r="L23" s="193" t="n">
        <f aca="false">SUMIF(Trades!$H$9:$H$1498,Exposure!L$4&amp;Exposure!$B23,Trades!$B$9:$B$1498)</f>
        <v>0</v>
      </c>
      <c r="M23" s="205" t="n">
        <f aca="false">SUMIF(Trades!$H$9:$H$1498,Exposure!M$4&amp;Exposure!$B23,Trades!$B$9:$B$1498)</f>
        <v>0</v>
      </c>
    </row>
    <row r="24" customFormat="false" ht="15" hidden="false" customHeight="false" outlineLevel="0" collapsed="false">
      <c r="B24" s="201"/>
      <c r="C24" s="213"/>
      <c r="D24" s="203"/>
      <c r="E24" s="172"/>
      <c r="F24" s="204"/>
      <c r="G24" s="193"/>
      <c r="H24" s="193"/>
      <c r="I24" s="193"/>
      <c r="J24" s="193"/>
      <c r="K24" s="193"/>
      <c r="L24" s="193"/>
      <c r="M24" s="205"/>
    </row>
    <row r="25" customFormat="false" ht="15" hidden="false" customHeight="false" outlineLevel="0" collapsed="false">
      <c r="B25" s="194" t="s">
        <v>122</v>
      </c>
      <c r="C25" s="195" t="n">
        <f aca="false">SUMIF(Trades!$E$9:$E$1498,Exposure!$B25,Trades!$G$9:$G$1498)</f>
        <v>0</v>
      </c>
      <c r="D25" s="196" t="n">
        <f aca="false">-SUMIF(Trades!$E$9:$E$1498,Exposure!$B25,Trades!$I$9:$I$1498)</f>
        <v>-0</v>
      </c>
      <c r="E25" s="197"/>
      <c r="F25" s="198" t="n">
        <f aca="false">SUMIF(Trades!$H$9:$H$1498,Exposure!F$4&amp;Exposure!$B25,Trades!$B$9:$B$1498)</f>
        <v>0</v>
      </c>
      <c r="G25" s="199" t="n">
        <f aca="false">SUMIF(Trades!$H$9:$H$1498,Exposure!G$4&amp;Exposure!$B25,Trades!$B$9:$B$1498)</f>
        <v>0</v>
      </c>
      <c r="H25" s="199" t="n">
        <f aca="false">SUMIF(Trades!$H$9:$H$1498,Exposure!H$4&amp;Exposure!$B25,Trades!$B$9:$B$1498)</f>
        <v>0</v>
      </c>
      <c r="I25" s="199" t="n">
        <f aca="false">SUMIF(Trades!$H$9:$H$1498,Exposure!I$4&amp;Exposure!$B25,Trades!$B$9:$B$1498)</f>
        <v>0</v>
      </c>
      <c r="J25" s="199" t="n">
        <f aca="false">SUMIF(Trades!$H$9:$H$1498,Exposure!J$4&amp;Exposure!$B25,Trades!$B$9:$B$1498)</f>
        <v>0</v>
      </c>
      <c r="K25" s="199" t="n">
        <f aca="false">SUMIF(Trades!$H$9:$H$1498,Exposure!K$4&amp;Exposure!$B25,Trades!$B$9:$B$1498)</f>
        <v>0</v>
      </c>
      <c r="L25" s="199" t="n">
        <f aca="false">SUMIF(Trades!$H$9:$H$1498,Exposure!L$4&amp;Exposure!$B25,Trades!$B$9:$B$1498)</f>
        <v>0</v>
      </c>
      <c r="M25" s="200" t="n">
        <f aca="false">SUMIF(Trades!$H$9:$H$1498,Exposure!M$4&amp;Exposure!$B25,Trades!$B$9:$B$1498)</f>
        <v>0</v>
      </c>
    </row>
    <row r="26" customFormat="false" ht="15" hidden="false" customHeight="false" outlineLevel="0" collapsed="false">
      <c r="B26" s="206"/>
      <c r="C26" s="207"/>
      <c r="D26" s="208"/>
      <c r="E26" s="209"/>
      <c r="F26" s="210"/>
      <c r="G26" s="211"/>
      <c r="H26" s="211"/>
      <c r="I26" s="211"/>
      <c r="J26" s="211"/>
      <c r="K26" s="211"/>
      <c r="L26" s="211"/>
      <c r="M26" s="212"/>
    </row>
    <row r="27" customFormat="false" ht="15" hidden="false" customHeight="false" outlineLevel="0" collapsed="false">
      <c r="B27" s="201" t="s">
        <v>146</v>
      </c>
      <c r="C27" s="213" t="n">
        <f aca="false">SUMIF(Trades!$E$9:$E$1498,Exposure!$B27,Trades!$G$9:$G$1498)</f>
        <v>0</v>
      </c>
      <c r="D27" s="203" t="n">
        <f aca="false">-SUMIF(Trades!$E$9:$E$1498,Exposure!$B27,Trades!$I$9:$I$1498)</f>
        <v>-0</v>
      </c>
      <c r="E27" s="172"/>
      <c r="F27" s="204" t="n">
        <f aca="false">SUMIF(Trades!$H$9:$H$1498,Exposure!F$4&amp;Exposure!$B27,Trades!$B$9:$B$1498)</f>
        <v>0</v>
      </c>
      <c r="G27" s="193" t="n">
        <f aca="false">SUMIF(Trades!$H$9:$H$1498,Exposure!G$4&amp;Exposure!$B27,Trades!$B$9:$B$1498)</f>
        <v>0</v>
      </c>
      <c r="H27" s="193" t="n">
        <f aca="false">SUMIF(Trades!$H$9:$H$1498,Exposure!H$4&amp;Exposure!$B27,Trades!$B$9:$B$1498)</f>
        <v>0</v>
      </c>
      <c r="I27" s="193" t="n">
        <f aca="false">SUMIF(Trades!$H$9:$H$1498,Exposure!I$4&amp;Exposure!$B27,Trades!$B$9:$B$1498)</f>
        <v>0</v>
      </c>
      <c r="J27" s="193" t="n">
        <f aca="false">SUMIF(Trades!$H$9:$H$1498,Exposure!J$4&amp;Exposure!$B27,Trades!$B$9:$B$1498)</f>
        <v>0</v>
      </c>
      <c r="K27" s="193" t="n">
        <f aca="false">SUMIF(Trades!$H$9:$H$1498,Exposure!K$4&amp;Exposure!$B27,Trades!$B$9:$B$1498)</f>
        <v>0</v>
      </c>
      <c r="L27" s="193" t="n">
        <f aca="false">SUMIF(Trades!$H$9:$H$1498,Exposure!L$4&amp;Exposure!$B27,Trades!$B$9:$B$1498)</f>
        <v>0</v>
      </c>
      <c r="M27" s="205" t="n">
        <f aca="false">SUMIF(Trades!$H$9:$H$1498,Exposure!M$4&amp;Exposure!$B27,Trades!$B$9:$B$1498)</f>
        <v>0</v>
      </c>
    </row>
    <row r="28" customFormat="false" ht="15" hidden="false" customHeight="false" outlineLevel="0" collapsed="false">
      <c r="B28" s="201"/>
      <c r="C28" s="213"/>
      <c r="D28" s="203"/>
      <c r="E28" s="172"/>
      <c r="F28" s="204"/>
      <c r="G28" s="193"/>
      <c r="H28" s="193"/>
      <c r="I28" s="193"/>
      <c r="J28" s="193"/>
      <c r="K28" s="193"/>
      <c r="L28" s="193"/>
      <c r="M28" s="205"/>
    </row>
    <row r="29" customFormat="false" ht="15" hidden="false" customHeight="false" outlineLevel="0" collapsed="false">
      <c r="B29" s="194" t="s">
        <v>148</v>
      </c>
      <c r="C29" s="195" t="n">
        <f aca="false">SUMIF(Trades!$E$9:$E$1498,Exposure!$B29,Trades!$G$9:$G$1498)</f>
        <v>0</v>
      </c>
      <c r="D29" s="196" t="n">
        <f aca="false">-SUMIF(Trades!$E$9:$E$1498,Exposure!$B29,Trades!$I$9:$I$1498)</f>
        <v>-0</v>
      </c>
      <c r="E29" s="197"/>
      <c r="F29" s="198" t="n">
        <f aca="false">SUMIF(Trades!$H$9:$H$1498,Exposure!F$4&amp;Exposure!$B29,Trades!$B$9:$B$1498)</f>
        <v>0</v>
      </c>
      <c r="G29" s="199" t="n">
        <f aca="false">SUMIF(Trades!$H$9:$H$1498,Exposure!G$4&amp;Exposure!$B29,Trades!$B$9:$B$1498)</f>
        <v>0</v>
      </c>
      <c r="H29" s="199" t="n">
        <f aca="false">SUMIF(Trades!$H$9:$H$1498,Exposure!H$4&amp;Exposure!$B29,Trades!$B$9:$B$1498)</f>
        <v>0</v>
      </c>
      <c r="I29" s="199" t="n">
        <f aca="false">SUMIF(Trades!$H$9:$H$1498,Exposure!I$4&amp;Exposure!$B29,Trades!$B$9:$B$1498)</f>
        <v>0</v>
      </c>
      <c r="J29" s="199" t="n">
        <f aca="false">SUMIF(Trades!$H$9:$H$1498,Exposure!J$4&amp;Exposure!$B29,Trades!$B$9:$B$1498)</f>
        <v>0</v>
      </c>
      <c r="K29" s="199" t="n">
        <f aca="false">SUMIF(Trades!$H$9:$H$1498,Exposure!K$4&amp;Exposure!$B29,Trades!$B$9:$B$1498)</f>
        <v>0</v>
      </c>
      <c r="L29" s="199" t="n">
        <f aca="false">SUMIF(Trades!$H$9:$H$1498,Exposure!L$4&amp;Exposure!$B29,Trades!$B$9:$B$1498)</f>
        <v>0</v>
      </c>
      <c r="M29" s="200" t="n">
        <f aca="false">SUMIF(Trades!$H$9:$H$1498,Exposure!M$4&amp;Exposure!$B29,Trades!$B$9:$B$1498)</f>
        <v>0</v>
      </c>
    </row>
    <row r="30" customFormat="false" ht="15" hidden="false" customHeight="false" outlineLevel="0" collapsed="false">
      <c r="B30" s="206"/>
      <c r="C30" s="207"/>
      <c r="D30" s="208"/>
      <c r="E30" s="209"/>
      <c r="F30" s="210"/>
      <c r="G30" s="211"/>
      <c r="H30" s="211"/>
      <c r="I30" s="211"/>
      <c r="J30" s="211"/>
      <c r="K30" s="211"/>
      <c r="L30" s="211"/>
      <c r="M30" s="212"/>
    </row>
    <row r="31" customFormat="false" ht="15" hidden="false" customHeight="false" outlineLevel="0" collapsed="false">
      <c r="B31" s="201" t="s">
        <v>102</v>
      </c>
      <c r="C31" s="213" t="n">
        <f aca="false">SUMIF(Trades!$E$9:$E$1498,Exposure!$B31,Trades!$G$9:$G$1498)</f>
        <v>0</v>
      </c>
      <c r="D31" s="203" t="n">
        <f aca="false">-SUMIF(Trades!$E$9:$E$1498,Exposure!$B31,Trades!$I$9:$I$1498)</f>
        <v>-0</v>
      </c>
      <c r="E31" s="172"/>
      <c r="F31" s="204" t="n">
        <f aca="false">SUMIF(Trades!$H$9:$H$1498,Exposure!F$4&amp;Exposure!$B31,Trades!$B$9:$B$1498)</f>
        <v>0</v>
      </c>
      <c r="G31" s="193" t="n">
        <f aca="false">SUMIF(Trades!$H$9:$H$1498,Exposure!G$4&amp;Exposure!$B31,Trades!$B$9:$B$1498)</f>
        <v>0</v>
      </c>
      <c r="H31" s="193" t="n">
        <f aca="false">SUMIF(Trades!$H$9:$H$1498,Exposure!H$4&amp;Exposure!$B31,Trades!$B$9:$B$1498)</f>
        <v>0</v>
      </c>
      <c r="I31" s="193" t="n">
        <f aca="false">SUMIF(Trades!$H$9:$H$1498,Exposure!I$4&amp;Exposure!$B31,Trades!$B$9:$B$1498)</f>
        <v>0</v>
      </c>
      <c r="J31" s="193" t="n">
        <f aca="false">SUMIF(Trades!$H$9:$H$1498,Exposure!J$4&amp;Exposure!$B31,Trades!$B$9:$B$1498)</f>
        <v>0</v>
      </c>
      <c r="K31" s="193" t="n">
        <f aca="false">SUMIF(Trades!$H$9:$H$1498,Exposure!K$4&amp;Exposure!$B31,Trades!$B$9:$B$1498)</f>
        <v>0</v>
      </c>
      <c r="L31" s="193" t="n">
        <f aca="false">SUMIF(Trades!$H$9:$H$1498,Exposure!L$4&amp;Exposure!$B31,Trades!$B$9:$B$1498)</f>
        <v>0</v>
      </c>
      <c r="M31" s="205" t="n">
        <f aca="false">SUMIF(Trades!$H$9:$H$1498,Exposure!M$4&amp;Exposure!$B31,Trades!$B$9:$B$1498)</f>
        <v>0</v>
      </c>
    </row>
    <row r="32" customFormat="false" ht="15" hidden="false" customHeight="false" outlineLevel="0" collapsed="false">
      <c r="B32" s="201"/>
      <c r="C32" s="213"/>
      <c r="D32" s="203"/>
      <c r="E32" s="172"/>
      <c r="F32" s="204"/>
      <c r="G32" s="193"/>
      <c r="H32" s="193"/>
      <c r="I32" s="193"/>
      <c r="J32" s="193"/>
      <c r="K32" s="193"/>
      <c r="L32" s="193"/>
      <c r="M32" s="205"/>
    </row>
    <row r="33" customFormat="false" ht="15" hidden="false" customHeight="false" outlineLevel="0" collapsed="false">
      <c r="B33" s="194" t="s">
        <v>83</v>
      </c>
      <c r="C33" s="195" t="n">
        <f aca="false">SUMIF(Trades!$E$9:$E$1498,Exposure!$B33,Trades!$G$9:$G$1498)</f>
        <v>108.75</v>
      </c>
      <c r="D33" s="196" t="n">
        <f aca="false">-SUMIF(Trades!$E$9:$E$1498,Exposure!$B33,Trades!$I$9:$I$1498)</f>
        <v>115</v>
      </c>
      <c r="E33" s="197"/>
      <c r="F33" s="198" t="n">
        <f aca="false">SUMIF(Trades!$H$9:$H$1498,Exposure!F$4&amp;Exposure!$B33,Trades!$B$9:$B$1498)</f>
        <v>0</v>
      </c>
      <c r="G33" s="199" t="n">
        <f aca="false">SUMIF(Trades!$H$9:$H$1498,Exposure!G$4&amp;Exposure!$B33,Trades!$B$9:$B$1498)</f>
        <v>0</v>
      </c>
      <c r="H33" s="199" t="n">
        <f aca="false">SUMIF(Trades!$H$9:$H$1498,Exposure!H$4&amp;Exposure!$B33,Trades!$B$9:$B$1498)</f>
        <v>0</v>
      </c>
      <c r="I33" s="199" t="n">
        <f aca="false">SUMIF(Trades!$H$9:$H$1498,Exposure!I$4&amp;Exposure!$B33,Trades!$B$9:$B$1498)</f>
        <v>0</v>
      </c>
      <c r="J33" s="199" t="n">
        <f aca="false">SUMIF(Trades!$H$9:$H$1498,Exposure!J$4&amp;Exposure!$B33,Trades!$B$9:$B$1498)</f>
        <v>0</v>
      </c>
      <c r="K33" s="199" t="n">
        <f aca="false">SUMIF(Trades!$H$9:$H$1498,Exposure!K$4&amp;Exposure!$B33,Trades!$B$9:$B$1498)</f>
        <v>-100</v>
      </c>
      <c r="L33" s="199" t="n">
        <f aca="false">SUMIF(Trades!$H$9:$H$1498,Exposure!L$4&amp;Exposure!$B33,Trades!$B$9:$B$1498)</f>
        <v>0</v>
      </c>
      <c r="M33" s="200" t="n">
        <f aca="false">SUMIF(Trades!$H$9:$H$1498,Exposure!M$4&amp;Exposure!$B33,Trades!$B$9:$B$1498)</f>
        <v>0</v>
      </c>
    </row>
    <row r="34" customFormat="false" ht="15" hidden="false" customHeight="false" outlineLevel="0" collapsed="false">
      <c r="B34" s="206"/>
      <c r="C34" s="207"/>
      <c r="D34" s="208"/>
      <c r="E34" s="209"/>
      <c r="F34" s="210"/>
      <c r="G34" s="211"/>
      <c r="H34" s="211"/>
      <c r="I34" s="211"/>
      <c r="J34" s="211"/>
      <c r="K34" s="211"/>
      <c r="L34" s="211"/>
      <c r="M34" s="212"/>
    </row>
    <row r="35" customFormat="false" ht="15" hidden="false" customHeight="false" outlineLevel="0" collapsed="false">
      <c r="B35" s="201" t="s">
        <v>70</v>
      </c>
      <c r="C35" s="213" t="n">
        <f aca="false">SUMIF(Trades!$E$9:$E$1498,Exposure!$B35,Trades!$G$9:$G$1498)</f>
        <v>750</v>
      </c>
      <c r="D35" s="203" t="n">
        <f aca="false">-SUMIF(Trades!$E$9:$E$1498,Exposure!$B35,Trades!$I$9:$I$1498)</f>
        <v>-6375</v>
      </c>
      <c r="E35" s="172"/>
      <c r="F35" s="204" t="n">
        <f aca="false">SUMIF(Trades!$H$9:$H$1498,Exposure!F$4&amp;Exposure!$B35,Trades!$B$9:$B$1498)</f>
        <v>500</v>
      </c>
      <c r="G35" s="193" t="n">
        <f aca="false">SUMIF(Trades!$H$9:$H$1498,Exposure!G$4&amp;Exposure!$B35,Trades!$B$9:$B$1498)</f>
        <v>0</v>
      </c>
      <c r="H35" s="193" t="n">
        <f aca="false">SUMIF(Trades!$H$9:$H$1498,Exposure!H$4&amp;Exposure!$B35,Trades!$B$9:$B$1498)</f>
        <v>300</v>
      </c>
      <c r="I35" s="193" t="n">
        <f aca="false">SUMIF(Trades!$H$9:$H$1498,Exposure!I$4&amp;Exposure!$B35,Trades!$B$9:$B$1498)</f>
        <v>0</v>
      </c>
      <c r="J35" s="193" t="n">
        <f aca="false">SUMIF(Trades!$H$9:$H$1498,Exposure!J$4&amp;Exposure!$B35,Trades!$B$9:$B$1498)</f>
        <v>0</v>
      </c>
      <c r="K35" s="193" t="n">
        <f aca="false">SUMIF(Trades!$H$9:$H$1498,Exposure!K$4&amp;Exposure!$B35,Trades!$B$9:$B$1498)</f>
        <v>0</v>
      </c>
      <c r="L35" s="193" t="n">
        <f aca="false">SUMIF(Trades!$H$9:$H$1498,Exposure!L$4&amp;Exposure!$B35,Trades!$B$9:$B$1498)</f>
        <v>0</v>
      </c>
      <c r="M35" s="205" t="n">
        <f aca="false">SUMIF(Trades!$H$9:$H$1498,Exposure!M$4&amp;Exposure!$B35,Trades!$B$9:$B$1498)</f>
        <v>0</v>
      </c>
    </row>
    <row r="36" customFormat="false" ht="15" hidden="false" customHeight="false" outlineLevel="0" collapsed="false">
      <c r="B36" s="201"/>
      <c r="C36" s="213"/>
      <c r="D36" s="203"/>
      <c r="E36" s="172"/>
      <c r="F36" s="204"/>
      <c r="G36" s="193"/>
      <c r="H36" s="193"/>
      <c r="I36" s="193"/>
      <c r="J36" s="193"/>
      <c r="K36" s="193"/>
      <c r="L36" s="193"/>
      <c r="M36" s="205"/>
    </row>
    <row r="37" customFormat="false" ht="15" hidden="false" customHeight="false" outlineLevel="0" collapsed="false">
      <c r="B37" s="194" t="s">
        <v>150</v>
      </c>
      <c r="C37" s="195" t="n">
        <f aca="false">SUMIF(Trades!$E$9:$E$1498,Exposure!$B37,Trades!$G$9:$G$1498)</f>
        <v>0</v>
      </c>
      <c r="D37" s="196" t="n">
        <f aca="false">-SUMIF(Trades!$E$9:$E$1498,Exposure!$B37,Trades!$I$9:$I$1498)</f>
        <v>-0</v>
      </c>
      <c r="E37" s="197"/>
      <c r="F37" s="198" t="n">
        <f aca="false">SUMIF(Trades!$H$9:$H$1498,Exposure!F$4&amp;Exposure!$B37,Trades!$B$9:$B$1498)</f>
        <v>0</v>
      </c>
      <c r="G37" s="199" t="n">
        <f aca="false">SUMIF(Trades!$H$9:$H$1498,Exposure!G$4&amp;Exposure!$B37,Trades!$B$9:$B$1498)</f>
        <v>0</v>
      </c>
      <c r="H37" s="199" t="n">
        <f aca="false">SUMIF(Trades!$H$9:$H$1498,Exposure!H$4&amp;Exposure!$B37,Trades!$B$9:$B$1498)</f>
        <v>0</v>
      </c>
      <c r="I37" s="199" t="n">
        <f aca="false">SUMIF(Trades!$H$9:$H$1498,Exposure!I$4&amp;Exposure!$B37,Trades!$B$9:$B$1498)</f>
        <v>0</v>
      </c>
      <c r="J37" s="199" t="n">
        <f aca="false">SUMIF(Trades!$H$9:$H$1498,Exposure!J$4&amp;Exposure!$B37,Trades!$B$9:$B$1498)</f>
        <v>0</v>
      </c>
      <c r="K37" s="199" t="n">
        <f aca="false">SUMIF(Trades!$H$9:$H$1498,Exposure!K$4&amp;Exposure!$B37,Trades!$B$9:$B$1498)</f>
        <v>0</v>
      </c>
      <c r="L37" s="199" t="n">
        <f aca="false">SUMIF(Trades!$H$9:$H$1498,Exposure!L$4&amp;Exposure!$B37,Trades!$B$9:$B$1498)</f>
        <v>0</v>
      </c>
      <c r="M37" s="200" t="n">
        <f aca="false">SUMIF(Trades!$H$9:$H$1498,Exposure!M$4&amp;Exposure!$B37,Trades!$B$9:$B$1498)</f>
        <v>0</v>
      </c>
    </row>
    <row r="38" customFormat="false" ht="15" hidden="false" customHeight="false" outlineLevel="0" collapsed="false">
      <c r="B38" s="206"/>
      <c r="C38" s="207"/>
      <c r="D38" s="208"/>
      <c r="E38" s="209"/>
      <c r="F38" s="210"/>
      <c r="G38" s="211"/>
      <c r="H38" s="211"/>
      <c r="I38" s="211"/>
      <c r="J38" s="211"/>
      <c r="K38" s="211"/>
      <c r="L38" s="211"/>
      <c r="M38" s="212"/>
    </row>
    <row r="39" customFormat="false" ht="15" hidden="false" customHeight="false" outlineLevel="0" collapsed="false">
      <c r="B39" s="201" t="s">
        <v>96</v>
      </c>
      <c r="C39" s="213" t="n">
        <f aca="false">SUMIF(Trades!$E$9:$E$1498,Exposure!$B39,Trades!$G$9:$G$1498)</f>
        <v>0</v>
      </c>
      <c r="D39" s="203" t="n">
        <f aca="false">-SUMIF(Trades!$E$9:$E$1498,Exposure!$B39,Trades!$I$9:$I$1498)</f>
        <v>625</v>
      </c>
      <c r="E39" s="172"/>
      <c r="F39" s="204" t="n">
        <f aca="false">SUMIF(Trades!$H$9:$H$1498,Exposure!F$4&amp;Exposure!$B39,Trades!$B$9:$B$1498)</f>
        <v>0</v>
      </c>
      <c r="G39" s="193" t="n">
        <f aca="false">SUMIF(Trades!$H$9:$H$1498,Exposure!G$4&amp;Exposure!$B39,Trades!$B$9:$B$1498)</f>
        <v>0</v>
      </c>
      <c r="H39" s="193" t="n">
        <f aca="false">SUMIF(Trades!$H$9:$H$1498,Exposure!H$4&amp;Exposure!$B39,Trades!$B$9:$B$1498)</f>
        <v>0</v>
      </c>
      <c r="I39" s="193" t="n">
        <f aca="false">SUMIF(Trades!$H$9:$H$1498,Exposure!I$4&amp;Exposure!$B39,Trades!$B$9:$B$1498)</f>
        <v>0</v>
      </c>
      <c r="J39" s="193" t="n">
        <f aca="false">SUMIF(Trades!$H$9:$H$1498,Exposure!J$4&amp;Exposure!$B39,Trades!$B$9:$B$1498)</f>
        <v>0</v>
      </c>
      <c r="K39" s="193" t="n">
        <f aca="false">SUMIF(Trades!$H$9:$H$1498,Exposure!K$4&amp;Exposure!$B39,Trades!$B$9:$B$1498)</f>
        <v>0</v>
      </c>
      <c r="L39" s="193" t="n">
        <f aca="false">SUMIF(Trades!$H$9:$H$1498,Exposure!L$4&amp;Exposure!$B39,Trades!$B$9:$B$1498)</f>
        <v>0</v>
      </c>
      <c r="M39" s="205" t="n">
        <f aca="false">SUMIF(Trades!$H$9:$H$1498,Exposure!M$4&amp;Exposure!$B39,Trades!$B$9:$B$1498)</f>
        <v>0</v>
      </c>
    </row>
    <row r="40" customFormat="false" ht="15" hidden="false" customHeight="false" outlineLevel="0" collapsed="false">
      <c r="B40" s="201"/>
      <c r="C40" s="213"/>
      <c r="D40" s="203"/>
      <c r="E40" s="172"/>
      <c r="F40" s="204"/>
      <c r="G40" s="193"/>
      <c r="H40" s="193"/>
      <c r="I40" s="193"/>
      <c r="J40" s="193"/>
      <c r="K40" s="193"/>
      <c r="L40" s="193"/>
      <c r="M40" s="205"/>
    </row>
    <row r="41" customFormat="false" ht="15" hidden="false" customHeight="false" outlineLevel="0" collapsed="false">
      <c r="B41" s="194" t="s">
        <v>85</v>
      </c>
      <c r="C41" s="195" t="n">
        <f aca="false">SUMIF(Trades!$E$9:$E$1498,Exposure!$B41,Trades!$G$9:$G$1498)</f>
        <v>225</v>
      </c>
      <c r="D41" s="196" t="n">
        <f aca="false">-SUMIF(Trades!$E$9:$E$1498,Exposure!$B41,Trades!$I$9:$I$1498)</f>
        <v>1000</v>
      </c>
      <c r="E41" s="197"/>
      <c r="F41" s="198" t="n">
        <f aca="false">SUMIF(Trades!$H$9:$H$1498,Exposure!F$4&amp;Exposure!$B41,Trades!$B$9:$B$1498)</f>
        <v>0</v>
      </c>
      <c r="G41" s="199" t="n">
        <f aca="false">SUMIF(Trades!$H$9:$H$1498,Exposure!G$4&amp;Exposure!$B41,Trades!$B$9:$B$1498)</f>
        <v>0</v>
      </c>
      <c r="H41" s="199" t="n">
        <f aca="false">SUMIF(Trades!$H$9:$H$1498,Exposure!H$4&amp;Exposure!$B41,Trades!$B$9:$B$1498)</f>
        <v>0</v>
      </c>
      <c r="I41" s="199" t="n">
        <f aca="false">SUMIF(Trades!$H$9:$H$1498,Exposure!I$4&amp;Exposure!$B41,Trades!$B$9:$B$1498)</f>
        <v>0</v>
      </c>
      <c r="J41" s="199" t="n">
        <f aca="false">SUMIF(Trades!$H$9:$H$1498,Exposure!J$4&amp;Exposure!$B41,Trades!$B$9:$B$1498)</f>
        <v>0</v>
      </c>
      <c r="K41" s="199" t="n">
        <f aca="false">SUMIF(Trades!$H$9:$H$1498,Exposure!K$4&amp;Exposure!$B41,Trades!$B$9:$B$1498)</f>
        <v>0</v>
      </c>
      <c r="L41" s="199" t="n">
        <f aca="false">SUMIF(Trades!$H$9:$H$1498,Exposure!L$4&amp;Exposure!$B41,Trades!$B$9:$B$1498)</f>
        <v>0</v>
      </c>
      <c r="M41" s="200" t="n">
        <f aca="false">SUMIF(Trades!$H$9:$H$1498,Exposure!M$4&amp;Exposure!$B41,Trades!$B$9:$B$1498)</f>
        <v>0</v>
      </c>
    </row>
    <row r="42" customFormat="false" ht="15" hidden="false" customHeight="false" outlineLevel="0" collapsed="false">
      <c r="B42" s="206"/>
      <c r="C42" s="207"/>
      <c r="D42" s="208"/>
      <c r="E42" s="209"/>
      <c r="F42" s="210"/>
      <c r="G42" s="211"/>
      <c r="H42" s="211"/>
      <c r="I42" s="211"/>
      <c r="J42" s="211"/>
      <c r="K42" s="211"/>
      <c r="L42" s="211"/>
      <c r="M42" s="212"/>
    </row>
    <row r="43" customFormat="false" ht="15" hidden="false" customHeight="false" outlineLevel="0" collapsed="false">
      <c r="B43" s="201" t="s">
        <v>145</v>
      </c>
      <c r="C43" s="213" t="n">
        <f aca="false">SUMIF(Trades!$E$9:$E$1498,Exposure!$B43,Trades!$G$9:$G$1498)</f>
        <v>0</v>
      </c>
      <c r="D43" s="203" t="n">
        <f aca="false">-SUMIF(Trades!$E$9:$E$1498,Exposure!$B43,Trades!$I$9:$I$1498)</f>
        <v>-0</v>
      </c>
      <c r="E43" s="172"/>
      <c r="F43" s="204" t="n">
        <f aca="false">SUMIF(Trades!$H$9:$H$1498,Exposure!F$4&amp;Exposure!$B43,Trades!$B$9:$B$1498)</f>
        <v>0</v>
      </c>
      <c r="G43" s="193" t="n">
        <f aca="false">SUMIF(Trades!$H$9:$H$1498,Exposure!G$4&amp;Exposure!$B43,Trades!$B$9:$B$1498)</f>
        <v>0</v>
      </c>
      <c r="H43" s="193" t="n">
        <f aca="false">SUMIF(Trades!$H$9:$H$1498,Exposure!H$4&amp;Exposure!$B43,Trades!$B$9:$B$1498)</f>
        <v>0</v>
      </c>
      <c r="I43" s="193" t="n">
        <f aca="false">SUMIF(Trades!$H$9:$H$1498,Exposure!I$4&amp;Exposure!$B43,Trades!$B$9:$B$1498)</f>
        <v>0</v>
      </c>
      <c r="J43" s="193" t="n">
        <f aca="false">SUMIF(Trades!$H$9:$H$1498,Exposure!J$4&amp;Exposure!$B43,Trades!$B$9:$B$1498)</f>
        <v>0</v>
      </c>
      <c r="K43" s="193" t="n">
        <f aca="false">SUMIF(Trades!$H$9:$H$1498,Exposure!K$4&amp;Exposure!$B43,Trades!$B$9:$B$1498)</f>
        <v>0</v>
      </c>
      <c r="L43" s="193" t="n">
        <f aca="false">SUMIF(Trades!$H$9:$H$1498,Exposure!L$4&amp;Exposure!$B43,Trades!$B$9:$B$1498)</f>
        <v>0</v>
      </c>
      <c r="M43" s="205" t="n">
        <f aca="false">SUMIF(Trades!$H$9:$H$1498,Exposure!M$4&amp;Exposure!$B43,Trades!$B$9:$B$1498)</f>
        <v>0</v>
      </c>
    </row>
    <row r="44" customFormat="false" ht="15" hidden="false" customHeight="false" outlineLevel="0" collapsed="false">
      <c r="B44" s="201"/>
      <c r="C44" s="213"/>
      <c r="D44" s="203"/>
      <c r="E44" s="172"/>
      <c r="F44" s="204"/>
      <c r="G44" s="193"/>
      <c r="H44" s="193"/>
      <c r="I44" s="193"/>
      <c r="J44" s="193"/>
      <c r="K44" s="193"/>
      <c r="L44" s="193"/>
      <c r="M44" s="205"/>
    </row>
    <row r="45" customFormat="false" ht="15" hidden="false" customHeight="false" outlineLevel="0" collapsed="false">
      <c r="B45" s="214" t="s">
        <v>100</v>
      </c>
      <c r="C45" s="195" t="n">
        <f aca="false">SUMIF(Trades!$E$9:$E$1498,Exposure!$B45,Trades!$G$9:$G$1498)</f>
        <v>0</v>
      </c>
      <c r="D45" s="196" t="n">
        <f aca="false">-SUMIF(Trades!$E$9:$E$1498,Exposure!$B45,Trades!$I$9:$I$1498)</f>
        <v>-0</v>
      </c>
      <c r="E45" s="216"/>
      <c r="F45" s="198" t="n">
        <f aca="false">SUMIF(Trades!$H$9:$H$1498,Exposure!F$4&amp;Exposure!$B45,Trades!$B$9:$B$1498)</f>
        <v>0</v>
      </c>
      <c r="G45" s="199" t="n">
        <f aca="false">SUMIF(Trades!$H$9:$H$1498,Exposure!G$4&amp;Exposure!$B45,Trades!$B$9:$B$1498)</f>
        <v>0</v>
      </c>
      <c r="H45" s="199" t="n">
        <f aca="false">SUMIF(Trades!$H$9:$H$1498,Exposure!H$4&amp;Exposure!$B45,Trades!$B$9:$B$1498)</f>
        <v>0</v>
      </c>
      <c r="I45" s="199" t="n">
        <f aca="false">SUMIF(Trades!$H$9:$H$1498,Exposure!I$4&amp;Exposure!$B45,Trades!$B$9:$B$1498)</f>
        <v>0</v>
      </c>
      <c r="J45" s="199" t="n">
        <f aca="false">SUMIF(Trades!$H$9:$H$1498,Exposure!J$4&amp;Exposure!$B45,Trades!$B$9:$B$1498)</f>
        <v>0</v>
      </c>
      <c r="K45" s="199" t="n">
        <f aca="false">SUMIF(Trades!$H$9:$H$1498,Exposure!K$4&amp;Exposure!$B45,Trades!$B$9:$B$1498)</f>
        <v>0</v>
      </c>
      <c r="L45" s="199" t="n">
        <f aca="false">SUMIF(Trades!$H$9:$H$1498,Exposure!L$4&amp;Exposure!$B45,Trades!$B$9:$B$1498)</f>
        <v>0</v>
      </c>
      <c r="M45" s="200" t="n">
        <f aca="false">SUMIF(Trades!$H$9:$H$1498,Exposure!M$4&amp;Exposure!$B45,Trades!$B$9:$B$1498)</f>
        <v>0</v>
      </c>
    </row>
    <row r="46" customFormat="false" ht="15" hidden="false" customHeight="false" outlineLevel="0" collapsed="false">
      <c r="B46" s="206"/>
      <c r="C46" s="207"/>
      <c r="D46" s="208"/>
      <c r="E46" s="209"/>
      <c r="F46" s="210"/>
      <c r="G46" s="211"/>
      <c r="H46" s="211"/>
      <c r="I46" s="211"/>
      <c r="J46" s="211"/>
      <c r="K46" s="211"/>
      <c r="L46" s="211"/>
      <c r="M46" s="212"/>
    </row>
    <row r="47" customFormat="false" ht="15" hidden="false" customHeight="false" outlineLevel="0" collapsed="false">
      <c r="B47" s="201" t="s">
        <v>136</v>
      </c>
      <c r="C47" s="213" t="n">
        <f aca="false">SUMIF(Trades!$E$9:$E$1498,Exposure!$B47,Trades!$G$9:$G$1498)</f>
        <v>0</v>
      </c>
      <c r="D47" s="203" t="n">
        <f aca="false">-SUMIF(Trades!$E$9:$E$1498,Exposure!$B47,Trades!$I$9:$I$1498)</f>
        <v>-0</v>
      </c>
      <c r="E47" s="172"/>
      <c r="F47" s="204" t="n">
        <f aca="false">SUMIF(Trades!$H$9:$H$1498,Exposure!F$4&amp;Exposure!$B47,Trades!$B$9:$B$1498)</f>
        <v>0</v>
      </c>
      <c r="G47" s="193" t="n">
        <f aca="false">SUMIF(Trades!$H$9:$H$1498,Exposure!G$4&amp;Exposure!$B47,Trades!$B$9:$B$1498)</f>
        <v>0</v>
      </c>
      <c r="H47" s="193" t="n">
        <f aca="false">SUMIF(Trades!$H$9:$H$1498,Exposure!H$4&amp;Exposure!$B47,Trades!$B$9:$B$1498)</f>
        <v>0</v>
      </c>
      <c r="I47" s="193" t="n">
        <f aca="false">SUMIF(Trades!$H$9:$H$1498,Exposure!I$4&amp;Exposure!$B47,Trades!$B$9:$B$1498)</f>
        <v>0</v>
      </c>
      <c r="J47" s="193" t="n">
        <f aca="false">SUMIF(Trades!$H$9:$H$1498,Exposure!J$4&amp;Exposure!$B47,Trades!$B$9:$B$1498)</f>
        <v>0</v>
      </c>
      <c r="K47" s="193" t="n">
        <f aca="false">SUMIF(Trades!$H$9:$H$1498,Exposure!K$4&amp;Exposure!$B47,Trades!$B$9:$B$1498)</f>
        <v>0</v>
      </c>
      <c r="L47" s="193" t="n">
        <f aca="false">SUMIF(Trades!$H$9:$H$1498,Exposure!L$4&amp;Exposure!$B47,Trades!$B$9:$B$1498)</f>
        <v>0</v>
      </c>
      <c r="M47" s="205" t="n">
        <f aca="false">SUMIF(Trades!$H$9:$H$1498,Exposure!M$4&amp;Exposure!$B47,Trades!$B$9:$B$1498)</f>
        <v>0</v>
      </c>
    </row>
    <row r="48" customFormat="false" ht="15" hidden="false" customHeight="false" outlineLevel="0" collapsed="false">
      <c r="B48" s="201"/>
      <c r="C48" s="213"/>
      <c r="D48" s="203"/>
      <c r="E48" s="172"/>
      <c r="F48" s="204"/>
      <c r="G48" s="193"/>
      <c r="H48" s="193"/>
      <c r="I48" s="193"/>
      <c r="J48" s="193"/>
      <c r="K48" s="193"/>
      <c r="L48" s="193"/>
      <c r="M48" s="205"/>
    </row>
    <row r="49" customFormat="false" ht="15" hidden="false" customHeight="false" outlineLevel="0" collapsed="false">
      <c r="B49" s="214" t="s">
        <v>110</v>
      </c>
      <c r="C49" s="195" t="n">
        <f aca="false">SUMIF(Trades!$E$9:$E$1498,Exposure!$B49,Trades!$G$9:$G$1498)</f>
        <v>0</v>
      </c>
      <c r="D49" s="196" t="n">
        <f aca="false">-SUMIF(Trades!$E$9:$E$1498,Exposure!$B49,Trades!$I$9:$I$1498)</f>
        <v>-0</v>
      </c>
      <c r="E49" s="197"/>
      <c r="F49" s="198" t="n">
        <f aca="false">SUMIF(Trades!$H$9:$H$1498,Exposure!F$4&amp;Exposure!$B49,Trades!$B$9:$B$1498)</f>
        <v>0</v>
      </c>
      <c r="G49" s="199" t="n">
        <f aca="false">SUMIF(Trades!$H$9:$H$1498,Exposure!G$4&amp;Exposure!$B49,Trades!$B$9:$B$1498)</f>
        <v>0</v>
      </c>
      <c r="H49" s="199" t="n">
        <f aca="false">SUMIF(Trades!$H$9:$H$1498,Exposure!H$4&amp;Exposure!$B49,Trades!$B$9:$B$1498)</f>
        <v>0</v>
      </c>
      <c r="I49" s="199" t="n">
        <f aca="false">SUMIF(Trades!$H$9:$H$1498,Exposure!I$4&amp;Exposure!$B49,Trades!$B$9:$B$1498)</f>
        <v>0</v>
      </c>
      <c r="J49" s="199" t="n">
        <f aca="false">SUMIF(Trades!$H$9:$H$1498,Exposure!J$4&amp;Exposure!$B49,Trades!$B$9:$B$1498)</f>
        <v>0</v>
      </c>
      <c r="K49" s="199" t="n">
        <f aca="false">SUMIF(Trades!$H$9:$H$1498,Exposure!K$4&amp;Exposure!$B49,Trades!$B$9:$B$1498)</f>
        <v>0</v>
      </c>
      <c r="L49" s="199" t="n">
        <f aca="false">SUMIF(Trades!$H$9:$H$1498,Exposure!L$4&amp;Exposure!$B49,Trades!$B$9:$B$1498)</f>
        <v>0</v>
      </c>
      <c r="M49" s="200" t="n">
        <f aca="false">SUMIF(Trades!$H$9:$H$1498,Exposure!M$4&amp;Exposure!$B49,Trades!$B$9:$B$1498)</f>
        <v>0</v>
      </c>
    </row>
    <row r="50" customFormat="false" ht="15" hidden="false" customHeight="false" outlineLevel="0" collapsed="false">
      <c r="B50" s="206"/>
      <c r="C50" s="207"/>
      <c r="D50" s="208"/>
      <c r="E50" s="209"/>
      <c r="F50" s="210"/>
      <c r="G50" s="211"/>
      <c r="H50" s="211"/>
      <c r="I50" s="211"/>
      <c r="J50" s="211"/>
      <c r="K50" s="211"/>
      <c r="L50" s="211"/>
      <c r="M50" s="212"/>
    </row>
    <row r="51" customFormat="false" ht="15" hidden="false" customHeight="false" outlineLevel="0" collapsed="false">
      <c r="B51" s="201" t="s">
        <v>137</v>
      </c>
      <c r="C51" s="213" t="n">
        <f aca="false">SUMIF(Trades!$E$9:$E$1498,Exposure!$B51,Trades!$G$9:$G$1498)</f>
        <v>0</v>
      </c>
      <c r="D51" s="203" t="n">
        <f aca="false">-SUMIF(Trades!$E$9:$E$1498,Exposure!$B51,Trades!$I$9:$I$1498)</f>
        <v>-0</v>
      </c>
      <c r="E51" s="172"/>
      <c r="F51" s="204" t="n">
        <f aca="false">SUMIF(Trades!$H$9:$H$1498,Exposure!F$4&amp;Exposure!$B51,Trades!$B$9:$B$1498)</f>
        <v>0</v>
      </c>
      <c r="G51" s="193" t="n">
        <f aca="false">SUMIF(Trades!$H$9:$H$1498,Exposure!G$4&amp;Exposure!$B51,Trades!$B$9:$B$1498)</f>
        <v>0</v>
      </c>
      <c r="H51" s="193" t="n">
        <f aca="false">SUMIF(Trades!$H$9:$H$1498,Exposure!H$4&amp;Exposure!$B51,Trades!$B$9:$B$1498)</f>
        <v>0</v>
      </c>
      <c r="I51" s="193" t="n">
        <f aca="false">SUMIF(Trades!$H$9:$H$1498,Exposure!I$4&amp;Exposure!$B51,Trades!$B$9:$B$1498)</f>
        <v>0</v>
      </c>
      <c r="J51" s="193" t="n">
        <f aca="false">SUMIF(Trades!$H$9:$H$1498,Exposure!J$4&amp;Exposure!$B51,Trades!$B$9:$B$1498)</f>
        <v>0</v>
      </c>
      <c r="K51" s="193" t="n">
        <f aca="false">SUMIF(Trades!$H$9:$H$1498,Exposure!K$4&amp;Exposure!$B51,Trades!$B$9:$B$1498)</f>
        <v>0</v>
      </c>
      <c r="L51" s="193" t="n">
        <f aca="false">SUMIF(Trades!$H$9:$H$1498,Exposure!L$4&amp;Exposure!$B51,Trades!$B$9:$B$1498)</f>
        <v>0</v>
      </c>
      <c r="M51" s="205" t="n">
        <f aca="false">SUMIF(Trades!$H$9:$H$1498,Exposure!M$4&amp;Exposure!$B51,Trades!$B$9:$B$1498)</f>
        <v>0</v>
      </c>
    </row>
    <row r="52" customFormat="false" ht="15" hidden="false" customHeight="false" outlineLevel="0" collapsed="false">
      <c r="B52" s="201"/>
      <c r="C52" s="213"/>
      <c r="D52" s="203"/>
      <c r="E52" s="172"/>
      <c r="F52" s="204"/>
      <c r="G52" s="193"/>
      <c r="H52" s="193"/>
      <c r="I52" s="193"/>
      <c r="J52" s="193"/>
      <c r="K52" s="193"/>
      <c r="L52" s="193"/>
      <c r="M52" s="205"/>
    </row>
    <row r="53" customFormat="false" ht="15" hidden="false" customHeight="false" outlineLevel="0" collapsed="false">
      <c r="B53" s="194" t="s">
        <v>125</v>
      </c>
      <c r="C53" s="195" t="n">
        <f aca="false">SUMIF(Trades!$E$9:$E$1498,Exposure!$B53,Trades!$G$9:$G$1498)</f>
        <v>0</v>
      </c>
      <c r="D53" s="196" t="n">
        <f aca="false">-SUMIF(Trades!$E$9:$E$1498,Exposure!$B53,Trades!$I$9:$I$1498)</f>
        <v>-0</v>
      </c>
      <c r="E53" s="197"/>
      <c r="F53" s="198" t="n">
        <f aca="false">SUMIF(Trades!$H$9:$H$1498,Exposure!F$4&amp;Exposure!$B53,Trades!$B$9:$B$1498)</f>
        <v>0</v>
      </c>
      <c r="G53" s="199" t="n">
        <f aca="false">SUMIF(Trades!$H$9:$H$1498,Exposure!G$4&amp;Exposure!$B53,Trades!$B$9:$B$1498)</f>
        <v>0</v>
      </c>
      <c r="H53" s="199" t="n">
        <f aca="false">SUMIF(Trades!$H$9:$H$1498,Exposure!H$4&amp;Exposure!$B53,Trades!$B$9:$B$1498)</f>
        <v>0</v>
      </c>
      <c r="I53" s="199" t="n">
        <f aca="false">SUMIF(Trades!$H$9:$H$1498,Exposure!I$4&amp;Exposure!$B53,Trades!$B$9:$B$1498)</f>
        <v>0</v>
      </c>
      <c r="J53" s="199" t="n">
        <f aca="false">SUMIF(Trades!$H$9:$H$1498,Exposure!J$4&amp;Exposure!$B53,Trades!$B$9:$B$1498)</f>
        <v>0</v>
      </c>
      <c r="K53" s="199" t="n">
        <f aca="false">SUMIF(Trades!$H$9:$H$1498,Exposure!K$4&amp;Exposure!$B53,Trades!$B$9:$B$1498)</f>
        <v>0</v>
      </c>
      <c r="L53" s="199" t="n">
        <f aca="false">SUMIF(Trades!$H$9:$H$1498,Exposure!L$4&amp;Exposure!$B53,Trades!$B$9:$B$1498)</f>
        <v>0</v>
      </c>
      <c r="M53" s="200" t="n">
        <f aca="false">SUMIF(Trades!$H$9:$H$1498,Exposure!M$4&amp;Exposure!$B53,Trades!$B$9:$B$1498)</f>
        <v>0</v>
      </c>
    </row>
    <row r="54" customFormat="false" ht="15" hidden="false" customHeight="false" outlineLevel="0" collapsed="false">
      <c r="B54" s="206"/>
      <c r="C54" s="207"/>
      <c r="D54" s="208"/>
      <c r="E54" s="209"/>
      <c r="F54" s="210"/>
      <c r="G54" s="211"/>
      <c r="H54" s="211"/>
      <c r="I54" s="211"/>
      <c r="J54" s="211"/>
      <c r="K54" s="211"/>
      <c r="L54" s="211"/>
      <c r="M54" s="212"/>
    </row>
    <row r="55" customFormat="false" ht="15" hidden="false" customHeight="false" outlineLevel="0" collapsed="false">
      <c r="B55" s="201" t="s">
        <v>124</v>
      </c>
      <c r="C55" s="213" t="n">
        <f aca="false">SUMIF(Trades!$E$9:$E$1498,Exposure!$B55,Trades!$G$9:$G$1498)</f>
        <v>0</v>
      </c>
      <c r="D55" s="203" t="n">
        <f aca="false">-SUMIF(Trades!$E$9:$E$1498,Exposure!$B55,Trades!$I$9:$I$1498)</f>
        <v>-0</v>
      </c>
      <c r="E55" s="172"/>
      <c r="F55" s="204" t="n">
        <f aca="false">SUMIF(Trades!$H$9:$H$1498,Exposure!F$4&amp;Exposure!$B55,Trades!$B$9:$B$1498)</f>
        <v>0</v>
      </c>
      <c r="G55" s="193" t="n">
        <f aca="false">SUMIF(Trades!$H$9:$H$1498,Exposure!G$4&amp;Exposure!$B55,Trades!$B$9:$B$1498)</f>
        <v>0</v>
      </c>
      <c r="H55" s="193" t="n">
        <f aca="false">SUMIF(Trades!$H$9:$H$1498,Exposure!H$4&amp;Exposure!$B55,Trades!$B$9:$B$1498)</f>
        <v>0</v>
      </c>
      <c r="I55" s="193" t="n">
        <f aca="false">SUMIF(Trades!$H$9:$H$1498,Exposure!I$4&amp;Exposure!$B55,Trades!$B$9:$B$1498)</f>
        <v>0</v>
      </c>
      <c r="J55" s="193" t="n">
        <f aca="false">SUMIF(Trades!$H$9:$H$1498,Exposure!J$4&amp;Exposure!$B55,Trades!$B$9:$B$1498)</f>
        <v>0</v>
      </c>
      <c r="K55" s="193" t="n">
        <f aca="false">SUMIF(Trades!$H$9:$H$1498,Exposure!K$4&amp;Exposure!$B55,Trades!$B$9:$B$1498)</f>
        <v>0</v>
      </c>
      <c r="L55" s="193" t="n">
        <f aca="false">SUMIF(Trades!$H$9:$H$1498,Exposure!L$4&amp;Exposure!$B55,Trades!$B$9:$B$1498)</f>
        <v>0</v>
      </c>
      <c r="M55" s="205" t="n">
        <f aca="false">SUMIF(Trades!$H$9:$H$1498,Exposure!M$4&amp;Exposure!$B55,Trades!$B$9:$B$1498)</f>
        <v>0</v>
      </c>
    </row>
    <row r="56" customFormat="false" ht="15" hidden="false" customHeight="false" outlineLevel="0" collapsed="false">
      <c r="B56" s="201"/>
      <c r="C56" s="213"/>
      <c r="D56" s="203"/>
      <c r="E56" s="172"/>
      <c r="F56" s="204"/>
      <c r="G56" s="193"/>
      <c r="H56" s="193"/>
      <c r="I56" s="193"/>
      <c r="J56" s="193"/>
      <c r="K56" s="193"/>
      <c r="L56" s="193"/>
      <c r="M56" s="205"/>
    </row>
    <row r="57" customFormat="false" ht="15" hidden="false" customHeight="false" outlineLevel="0" collapsed="false">
      <c r="B57" s="194" t="s">
        <v>99</v>
      </c>
      <c r="C57" s="195" t="n">
        <f aca="false">SUMIF(Trades!$E$9:$E$1498,Exposure!$B57,Trades!$G$9:$G$1498)</f>
        <v>0</v>
      </c>
      <c r="D57" s="196" t="n">
        <f aca="false">-SUMIF(Trades!$E$9:$E$1498,Exposure!$B57,Trades!$I$9:$I$1498)</f>
        <v>-0</v>
      </c>
      <c r="E57" s="197"/>
      <c r="F57" s="198" t="n">
        <f aca="false">SUMIF(Trades!$H$9:$H$1498,Exposure!F$4&amp;Exposure!$B57,Trades!$B$9:$B$1498)</f>
        <v>0</v>
      </c>
      <c r="G57" s="199" t="n">
        <f aca="false">SUMIF(Trades!$H$9:$H$1498,Exposure!G$4&amp;Exposure!$B57,Trades!$B$9:$B$1498)</f>
        <v>0</v>
      </c>
      <c r="H57" s="199" t="n">
        <f aca="false">SUMIF(Trades!$H$9:$H$1498,Exposure!H$4&amp;Exposure!$B57,Trades!$B$9:$B$1498)</f>
        <v>0</v>
      </c>
      <c r="I57" s="199" t="n">
        <f aca="false">SUMIF(Trades!$H$9:$H$1498,Exposure!I$4&amp;Exposure!$B57,Trades!$B$9:$B$1498)</f>
        <v>0</v>
      </c>
      <c r="J57" s="199" t="n">
        <f aca="false">SUMIF(Trades!$H$9:$H$1498,Exposure!J$4&amp;Exposure!$B57,Trades!$B$9:$B$1498)</f>
        <v>0</v>
      </c>
      <c r="K57" s="199" t="n">
        <f aca="false">SUMIF(Trades!$H$9:$H$1498,Exposure!K$4&amp;Exposure!$B57,Trades!$B$9:$B$1498)</f>
        <v>0</v>
      </c>
      <c r="L57" s="199" t="n">
        <f aca="false">SUMIF(Trades!$H$9:$H$1498,Exposure!L$4&amp;Exposure!$B57,Trades!$B$9:$B$1498)</f>
        <v>0</v>
      </c>
      <c r="M57" s="200" t="n">
        <f aca="false">SUMIF(Trades!$H$9:$H$1498,Exposure!M$4&amp;Exposure!$B57,Trades!$B$9:$B$1498)</f>
        <v>0</v>
      </c>
    </row>
    <row r="58" customFormat="false" ht="15" hidden="false" customHeight="false" outlineLevel="0" collapsed="false">
      <c r="B58" s="206"/>
      <c r="C58" s="207"/>
      <c r="D58" s="208"/>
      <c r="E58" s="209"/>
      <c r="F58" s="210"/>
      <c r="G58" s="211"/>
      <c r="H58" s="211"/>
      <c r="I58" s="211"/>
      <c r="J58" s="211"/>
      <c r="K58" s="211"/>
      <c r="L58" s="211"/>
      <c r="M58" s="212"/>
    </row>
    <row r="59" customFormat="false" ht="15" hidden="false" customHeight="false" outlineLevel="0" collapsed="false">
      <c r="B59" s="201" t="s">
        <v>123</v>
      </c>
      <c r="C59" s="213" t="n">
        <f aca="false">SUMIF(Trades!$E$9:$E$1498,Exposure!$B59,Trades!$G$9:$G$1498)</f>
        <v>0</v>
      </c>
      <c r="D59" s="203" t="n">
        <f aca="false">-SUMIF(Trades!$E$9:$E$1498,Exposure!$B59,Trades!$I$9:$I$1498)</f>
        <v>-0</v>
      </c>
      <c r="E59" s="172"/>
      <c r="F59" s="204" t="n">
        <f aca="false">SUMIF(Trades!$H$9:$H$1498,Exposure!F$4&amp;Exposure!$B59,Trades!$B$9:$B$1498)</f>
        <v>0</v>
      </c>
      <c r="G59" s="193" t="n">
        <f aca="false">SUMIF(Trades!$H$9:$H$1498,Exposure!G$4&amp;Exposure!$B59,Trades!$B$9:$B$1498)</f>
        <v>0</v>
      </c>
      <c r="H59" s="193" t="n">
        <f aca="false">SUMIF(Trades!$H$9:$H$1498,Exposure!H$4&amp;Exposure!$B59,Trades!$B$9:$B$1498)</f>
        <v>0</v>
      </c>
      <c r="I59" s="193" t="n">
        <f aca="false">SUMIF(Trades!$H$9:$H$1498,Exposure!I$4&amp;Exposure!$B59,Trades!$B$9:$B$1498)</f>
        <v>0</v>
      </c>
      <c r="J59" s="193" t="n">
        <f aca="false">SUMIF(Trades!$H$9:$H$1498,Exposure!J$4&amp;Exposure!$B59,Trades!$B$9:$B$1498)</f>
        <v>0</v>
      </c>
      <c r="K59" s="193" t="n">
        <f aca="false">SUMIF(Trades!$H$9:$H$1498,Exposure!K$4&amp;Exposure!$B59,Trades!$B$9:$B$1498)</f>
        <v>0</v>
      </c>
      <c r="L59" s="193" t="n">
        <f aca="false">SUMIF(Trades!$H$9:$H$1498,Exposure!L$4&amp;Exposure!$B59,Trades!$B$9:$B$1498)</f>
        <v>0</v>
      </c>
      <c r="M59" s="205" t="n">
        <f aca="false">SUMIF(Trades!$H$9:$H$1498,Exposure!M$4&amp;Exposure!$B59,Trades!$B$9:$B$1498)</f>
        <v>0</v>
      </c>
    </row>
    <row r="60" customFormat="false" ht="15" hidden="false" customHeight="false" outlineLevel="0" collapsed="false">
      <c r="B60" s="201"/>
      <c r="C60" s="213"/>
      <c r="D60" s="203"/>
      <c r="E60" s="172"/>
      <c r="F60" s="204"/>
      <c r="G60" s="193"/>
      <c r="H60" s="193"/>
      <c r="I60" s="193"/>
      <c r="J60" s="193"/>
      <c r="K60" s="193"/>
      <c r="L60" s="193"/>
      <c r="M60" s="205"/>
    </row>
    <row r="61" customFormat="false" ht="15" hidden="false" customHeight="false" outlineLevel="0" collapsed="false">
      <c r="B61" s="194" t="s">
        <v>147</v>
      </c>
      <c r="C61" s="195" t="n">
        <f aca="false">SUMIF(Trades!$E$9:$E$1498,Exposure!$B61,Trades!$G$9:$G$1498)</f>
        <v>0</v>
      </c>
      <c r="D61" s="196" t="n">
        <f aca="false">-SUMIF(Trades!$E$9:$E$1498,Exposure!$B61,Trades!$I$9:$I$1498)</f>
        <v>-0</v>
      </c>
      <c r="E61" s="197"/>
      <c r="F61" s="198" t="n">
        <f aca="false">SUMIF(Trades!$H$9:$H$1498,Exposure!F$4&amp;Exposure!$B61,Trades!$B$9:$B$1498)</f>
        <v>0</v>
      </c>
      <c r="G61" s="199" t="n">
        <f aca="false">SUMIF(Trades!$H$9:$H$1498,Exposure!G$4&amp;Exposure!$B61,Trades!$B$9:$B$1498)</f>
        <v>0</v>
      </c>
      <c r="H61" s="199" t="n">
        <f aca="false">SUMIF(Trades!$H$9:$H$1498,Exposure!H$4&amp;Exposure!$B61,Trades!$B$9:$B$1498)</f>
        <v>0</v>
      </c>
      <c r="I61" s="199" t="n">
        <f aca="false">SUMIF(Trades!$H$9:$H$1498,Exposure!I$4&amp;Exposure!$B61,Trades!$B$9:$B$1498)</f>
        <v>0</v>
      </c>
      <c r="J61" s="199" t="n">
        <f aca="false">SUMIF(Trades!$H$9:$H$1498,Exposure!J$4&amp;Exposure!$B61,Trades!$B$9:$B$1498)</f>
        <v>0</v>
      </c>
      <c r="K61" s="199" t="n">
        <f aca="false">SUMIF(Trades!$H$9:$H$1498,Exposure!K$4&amp;Exposure!$B61,Trades!$B$9:$B$1498)</f>
        <v>0</v>
      </c>
      <c r="L61" s="199" t="n">
        <f aca="false">SUMIF(Trades!$H$9:$H$1498,Exposure!L$4&amp;Exposure!$B61,Trades!$B$9:$B$1498)</f>
        <v>0</v>
      </c>
      <c r="M61" s="200" t="n">
        <f aca="false">SUMIF(Trades!$H$9:$H$1498,Exposure!M$4&amp;Exposure!$B61,Trades!$B$9:$B$1498)</f>
        <v>0</v>
      </c>
    </row>
    <row r="62" customFormat="false" ht="15" hidden="false" customHeight="false" outlineLevel="0" collapsed="false">
      <c r="B62" s="206"/>
      <c r="C62" s="207"/>
      <c r="D62" s="208"/>
      <c r="E62" s="209"/>
      <c r="F62" s="210"/>
      <c r="G62" s="211"/>
      <c r="H62" s="211"/>
      <c r="I62" s="211"/>
      <c r="J62" s="211"/>
      <c r="K62" s="211"/>
      <c r="L62" s="211"/>
      <c r="M62" s="212"/>
    </row>
    <row r="63" customFormat="false" ht="15" hidden="false" customHeight="false" outlineLevel="0" collapsed="false">
      <c r="B63" s="201" t="s">
        <v>143</v>
      </c>
      <c r="C63" s="213" t="n">
        <f aca="false">SUMIF(Trades!$E$9:$E$1498,Exposure!$B63,Trades!$G$9:$G$1498)</f>
        <v>0</v>
      </c>
      <c r="D63" s="203" t="n">
        <f aca="false">-SUMIF(Trades!$E$9:$E$1498,Exposure!$B63,Trades!$I$9:$I$1498)</f>
        <v>-0</v>
      </c>
      <c r="E63" s="172"/>
      <c r="F63" s="204" t="n">
        <f aca="false">SUMIF(Trades!$H$9:$H$1498,Exposure!F$4&amp;Exposure!$B63,Trades!$B$9:$B$1498)</f>
        <v>0</v>
      </c>
      <c r="G63" s="193" t="n">
        <f aca="false">SUMIF(Trades!$H$9:$H$1498,Exposure!G$4&amp;Exposure!$B63,Trades!$B$9:$B$1498)</f>
        <v>0</v>
      </c>
      <c r="H63" s="193" t="n">
        <f aca="false">SUMIF(Trades!$H$9:$H$1498,Exposure!H$4&amp;Exposure!$B63,Trades!$B$9:$B$1498)</f>
        <v>0</v>
      </c>
      <c r="I63" s="193" t="n">
        <f aca="false">SUMIF(Trades!$H$9:$H$1498,Exposure!I$4&amp;Exposure!$B63,Trades!$B$9:$B$1498)</f>
        <v>0</v>
      </c>
      <c r="J63" s="193" t="n">
        <f aca="false">SUMIF(Trades!$H$9:$H$1498,Exposure!J$4&amp;Exposure!$B63,Trades!$B$9:$B$1498)</f>
        <v>0</v>
      </c>
      <c r="K63" s="193" t="n">
        <f aca="false">SUMIF(Trades!$H$9:$H$1498,Exposure!K$4&amp;Exposure!$B63,Trades!$B$9:$B$1498)</f>
        <v>0</v>
      </c>
      <c r="L63" s="193" t="n">
        <f aca="false">SUMIF(Trades!$H$9:$H$1498,Exposure!L$4&amp;Exposure!$B63,Trades!$B$9:$B$1498)</f>
        <v>0</v>
      </c>
      <c r="M63" s="205" t="n">
        <f aca="false">SUMIF(Trades!$H$9:$H$1498,Exposure!M$4&amp;Exposure!$B63,Trades!$B$9:$B$1498)</f>
        <v>0</v>
      </c>
    </row>
    <row r="64" customFormat="false" ht="15" hidden="false" customHeight="false" outlineLevel="0" collapsed="false">
      <c r="B64" s="201"/>
      <c r="C64" s="213"/>
      <c r="D64" s="203"/>
      <c r="E64" s="172"/>
      <c r="F64" s="204"/>
      <c r="G64" s="193"/>
      <c r="H64" s="193"/>
      <c r="I64" s="193"/>
      <c r="J64" s="193"/>
      <c r="K64" s="193"/>
      <c r="L64" s="193"/>
      <c r="M64" s="205"/>
    </row>
    <row r="65" customFormat="false" ht="15" hidden="false" customHeight="false" outlineLevel="0" collapsed="false">
      <c r="B65" s="194" t="s">
        <v>126</v>
      </c>
      <c r="C65" s="195" t="n">
        <f aca="false">SUMIF(Trades!$E$9:$E$1498,Exposure!$B65,Trades!$G$9:$G$1498)</f>
        <v>0</v>
      </c>
      <c r="D65" s="196" t="n">
        <f aca="false">-SUMIF(Trades!$E$9:$E$1498,Exposure!$B65,Trades!$I$9:$I$1498)</f>
        <v>-0</v>
      </c>
      <c r="E65" s="197"/>
      <c r="F65" s="198" t="n">
        <f aca="false">SUMIF(Trades!$H$9:$H$1498,Exposure!F$4&amp;Exposure!$B65,Trades!$B$9:$B$1498)</f>
        <v>0</v>
      </c>
      <c r="G65" s="199" t="n">
        <f aca="false">SUMIF(Trades!$H$9:$H$1498,Exposure!G$4&amp;Exposure!$B65,Trades!$B$9:$B$1498)</f>
        <v>0</v>
      </c>
      <c r="H65" s="199" t="n">
        <f aca="false">SUMIF(Trades!$H$9:$H$1498,Exposure!H$4&amp;Exposure!$B65,Trades!$B$9:$B$1498)</f>
        <v>0</v>
      </c>
      <c r="I65" s="199" t="n">
        <f aca="false">SUMIF(Trades!$H$9:$H$1498,Exposure!I$4&amp;Exposure!$B65,Trades!$B$9:$B$1498)</f>
        <v>0</v>
      </c>
      <c r="J65" s="199" t="n">
        <f aca="false">SUMIF(Trades!$H$9:$H$1498,Exposure!J$4&amp;Exposure!$B65,Trades!$B$9:$B$1498)</f>
        <v>0</v>
      </c>
      <c r="K65" s="199" t="n">
        <f aca="false">SUMIF(Trades!$H$9:$H$1498,Exposure!K$4&amp;Exposure!$B65,Trades!$B$9:$B$1498)</f>
        <v>0</v>
      </c>
      <c r="L65" s="199" t="n">
        <f aca="false">SUMIF(Trades!$H$9:$H$1498,Exposure!L$4&amp;Exposure!$B65,Trades!$B$9:$B$1498)</f>
        <v>0</v>
      </c>
      <c r="M65" s="200" t="n">
        <f aca="false">SUMIF(Trades!$H$9:$H$1498,Exposure!M$4&amp;Exposure!$B65,Trades!$B$9:$B$1498)</f>
        <v>0</v>
      </c>
    </row>
    <row r="66" customFormat="false" ht="15" hidden="false" customHeight="false" outlineLevel="0" collapsed="false">
      <c r="B66" s="206"/>
      <c r="C66" s="207"/>
      <c r="D66" s="208"/>
      <c r="E66" s="209"/>
      <c r="F66" s="210"/>
      <c r="G66" s="211"/>
      <c r="H66" s="211"/>
      <c r="I66" s="211"/>
      <c r="J66" s="211"/>
      <c r="K66" s="211"/>
      <c r="L66" s="211"/>
      <c r="M66" s="212"/>
    </row>
    <row r="67" customFormat="false" ht="15" hidden="false" customHeight="false" outlineLevel="0" collapsed="false">
      <c r="B67" s="201" t="s">
        <v>130</v>
      </c>
      <c r="C67" s="213" t="n">
        <f aca="false">SUMIF(Trades!$E$9:$E$1498,Exposure!$B67,Trades!$G$9:$G$1498)</f>
        <v>0</v>
      </c>
      <c r="D67" s="203" t="n">
        <f aca="false">-SUMIF(Trades!$E$9:$E$1498,Exposure!$B67,Trades!$I$9:$I$1498)</f>
        <v>-0</v>
      </c>
      <c r="E67" s="172"/>
      <c r="F67" s="204" t="n">
        <f aca="false">SUMIF(Trades!$H$9:$H$1498,Exposure!F$4&amp;Exposure!$B67,Trades!$B$9:$B$1498)</f>
        <v>0</v>
      </c>
      <c r="G67" s="193" t="n">
        <f aca="false">SUMIF(Trades!$H$9:$H$1498,Exposure!G$4&amp;Exposure!$B67,Trades!$B$9:$B$1498)</f>
        <v>0</v>
      </c>
      <c r="H67" s="193" t="n">
        <f aca="false">SUMIF(Trades!$H$9:$H$1498,Exposure!H$4&amp;Exposure!$B67,Trades!$B$9:$B$1498)</f>
        <v>0</v>
      </c>
      <c r="I67" s="193" t="n">
        <f aca="false">SUMIF(Trades!$H$9:$H$1498,Exposure!I$4&amp;Exposure!$B67,Trades!$B$9:$B$1498)</f>
        <v>0</v>
      </c>
      <c r="J67" s="193" t="n">
        <f aca="false">SUMIF(Trades!$H$9:$H$1498,Exposure!J$4&amp;Exposure!$B67,Trades!$B$9:$B$1498)</f>
        <v>0</v>
      </c>
      <c r="K67" s="193" t="n">
        <f aca="false">SUMIF(Trades!$H$9:$H$1498,Exposure!K$4&amp;Exposure!$B67,Trades!$B$9:$B$1498)</f>
        <v>0</v>
      </c>
      <c r="L67" s="193" t="n">
        <f aca="false">SUMIF(Trades!$H$9:$H$1498,Exposure!L$4&amp;Exposure!$B67,Trades!$B$9:$B$1498)</f>
        <v>0</v>
      </c>
      <c r="M67" s="205" t="n">
        <f aca="false">SUMIF(Trades!$H$9:$H$1498,Exposure!M$4&amp;Exposure!$B67,Trades!$B$9:$B$1498)</f>
        <v>0</v>
      </c>
    </row>
    <row r="68" customFormat="false" ht="15" hidden="false" customHeight="false" outlineLevel="0" collapsed="false">
      <c r="B68" s="201"/>
      <c r="C68" s="213"/>
      <c r="D68" s="203"/>
      <c r="E68" s="172"/>
      <c r="F68" s="204"/>
      <c r="G68" s="193"/>
      <c r="H68" s="193"/>
      <c r="I68" s="193"/>
      <c r="J68" s="193"/>
      <c r="K68" s="193"/>
      <c r="L68" s="193"/>
      <c r="M68" s="205"/>
    </row>
    <row r="69" customFormat="false" ht="15" hidden="false" customHeight="false" outlineLevel="0" collapsed="false">
      <c r="B69" s="194" t="s">
        <v>165</v>
      </c>
      <c r="C69" s="195" t="n">
        <f aca="false">SUMIF(Trades!$E$9:$E$1498,Exposure!$B69,Trades!$G$9:$G$1498)</f>
        <v>0</v>
      </c>
      <c r="D69" s="196" t="n">
        <f aca="false">-SUMIF(Trades!$E$9:$E$1498,Exposure!$B69,Trades!$I$9:$I$1498)</f>
        <v>-0</v>
      </c>
      <c r="E69" s="197"/>
      <c r="F69" s="198" t="n">
        <f aca="false">SUMIF(Trades!$H$9:$H$1498,Exposure!F$4&amp;Exposure!$B69,Trades!$B$9:$B$1498)</f>
        <v>0</v>
      </c>
      <c r="G69" s="199" t="n">
        <f aca="false">SUMIF(Trades!$H$9:$H$1498,Exposure!G$4&amp;Exposure!$B69,Trades!$B$9:$B$1498)</f>
        <v>0</v>
      </c>
      <c r="H69" s="199" t="n">
        <f aca="false">SUMIF(Trades!$H$9:$H$1498,Exposure!H$4&amp;Exposure!$B69,Trades!$B$9:$B$1498)</f>
        <v>0</v>
      </c>
      <c r="I69" s="199" t="n">
        <f aca="false">SUMIF(Trades!$H$9:$H$1498,Exposure!I$4&amp;Exposure!$B69,Trades!$B$9:$B$1498)</f>
        <v>0</v>
      </c>
      <c r="J69" s="199" t="n">
        <f aca="false">SUMIF(Trades!$H$9:$H$1498,Exposure!J$4&amp;Exposure!$B69,Trades!$B$9:$B$1498)</f>
        <v>0</v>
      </c>
      <c r="K69" s="199" t="n">
        <f aca="false">SUMIF(Trades!$H$9:$H$1498,Exposure!K$4&amp;Exposure!$B69,Trades!$B$9:$B$1498)</f>
        <v>0</v>
      </c>
      <c r="L69" s="199" t="n">
        <f aca="false">SUMIF(Trades!$H$9:$H$1498,Exposure!L$4&amp;Exposure!$B69,Trades!$B$9:$B$1498)</f>
        <v>0</v>
      </c>
      <c r="M69" s="200" t="n">
        <f aca="false">SUMIF(Trades!$H$9:$H$1498,Exposure!M$4&amp;Exposure!$B69,Trades!$B$9:$B$1498)</f>
        <v>0</v>
      </c>
    </row>
    <row r="70" customFormat="false" ht="15" hidden="false" customHeight="false" outlineLevel="0" collapsed="false">
      <c r="B70" s="206"/>
      <c r="C70" s="207"/>
      <c r="D70" s="208"/>
      <c r="E70" s="209"/>
      <c r="F70" s="210"/>
      <c r="G70" s="211"/>
      <c r="H70" s="211"/>
      <c r="I70" s="211"/>
      <c r="J70" s="211"/>
      <c r="K70" s="211"/>
      <c r="L70" s="211"/>
      <c r="M70" s="212"/>
    </row>
    <row r="71" customFormat="false" ht="15" hidden="false" customHeight="false" outlineLevel="0" collapsed="false">
      <c r="B71" s="201" t="s">
        <v>66</v>
      </c>
      <c r="C71" s="213" t="n">
        <f aca="false">SUMIF(Trades!$E$9:$E$1498,Exposure!$B71,Trades!$G$9:$G$1498)</f>
        <v>2000</v>
      </c>
      <c r="D71" s="203" t="n">
        <f aca="false">-SUMIF(Trades!$E$9:$E$1498,Exposure!$B71,Trades!$I$9:$I$1498)</f>
        <v>-5000</v>
      </c>
      <c r="E71" s="172"/>
      <c r="F71" s="204" t="n">
        <f aca="false">SUMIF(Trades!$H$9:$H$1498,Exposure!F$4&amp;Exposure!$B71,Trades!$B$9:$B$1498)</f>
        <v>0</v>
      </c>
      <c r="G71" s="193" t="n">
        <f aca="false">SUMIF(Trades!$H$9:$H$1498,Exposure!G$4&amp;Exposure!$B71,Trades!$B$9:$B$1498)</f>
        <v>0</v>
      </c>
      <c r="H71" s="193" t="n">
        <f aca="false">SUMIF(Trades!$H$9:$H$1498,Exposure!H$4&amp;Exposure!$B71,Trades!$B$9:$B$1498)</f>
        <v>0</v>
      </c>
      <c r="I71" s="193" t="n">
        <f aca="false">SUMIF(Trades!$H$9:$H$1498,Exposure!I$4&amp;Exposure!$B71,Trades!$B$9:$B$1498)</f>
        <v>0</v>
      </c>
      <c r="J71" s="193" t="n">
        <f aca="false">SUMIF(Trades!$H$9:$H$1498,Exposure!J$4&amp;Exposure!$B71,Trades!$B$9:$B$1498)</f>
        <v>0</v>
      </c>
      <c r="K71" s="193" t="n">
        <f aca="false">SUMIF(Trades!$H$9:$H$1498,Exposure!K$4&amp;Exposure!$B71,Trades!$B$9:$B$1498)</f>
        <v>0</v>
      </c>
      <c r="L71" s="193" t="n">
        <f aca="false">SUMIF(Trades!$H$9:$H$1498,Exposure!L$4&amp;Exposure!$B71,Trades!$B$9:$B$1498)</f>
        <v>0</v>
      </c>
      <c r="M71" s="205" t="n">
        <f aca="false">SUMIF(Trades!$H$9:$H$1498,Exposure!M$4&amp;Exposure!$B71,Trades!$B$9:$B$1498)</f>
        <v>0</v>
      </c>
    </row>
    <row r="72" customFormat="false" ht="15" hidden="false" customHeight="false" outlineLevel="0" collapsed="false">
      <c r="B72" s="201"/>
      <c r="C72" s="213"/>
      <c r="D72" s="203"/>
      <c r="E72" s="172"/>
      <c r="F72" s="204"/>
      <c r="G72" s="193"/>
      <c r="H72" s="193"/>
      <c r="I72" s="193"/>
      <c r="J72" s="193"/>
      <c r="K72" s="193"/>
      <c r="L72" s="193"/>
      <c r="M72" s="205"/>
    </row>
    <row r="73" customFormat="false" ht="15" hidden="false" customHeight="false" outlineLevel="0" collapsed="false">
      <c r="B73" s="194" t="s">
        <v>131</v>
      </c>
      <c r="C73" s="195" t="n">
        <f aca="false">SUMIF(Trades!$E$9:$E$1498,Exposure!$B73,Trades!$G$9:$G$1498)</f>
        <v>0</v>
      </c>
      <c r="D73" s="196" t="n">
        <f aca="false">-SUMIF(Trades!$E$9:$E$1498,Exposure!$B73,Trades!$I$9:$I$1498)</f>
        <v>-0</v>
      </c>
      <c r="E73" s="197"/>
      <c r="F73" s="198" t="n">
        <f aca="false">SUMIF(Trades!$H$9:$H$1498,Exposure!F$4&amp;Exposure!$B73,Trades!$B$9:$B$1498)</f>
        <v>0</v>
      </c>
      <c r="G73" s="199" t="n">
        <f aca="false">SUMIF(Trades!$H$9:$H$1498,Exposure!G$4&amp;Exposure!$B73,Trades!$B$9:$B$1498)</f>
        <v>0</v>
      </c>
      <c r="H73" s="199" t="n">
        <f aca="false">SUMIF(Trades!$H$9:$H$1498,Exposure!H$4&amp;Exposure!$B73,Trades!$B$9:$B$1498)</f>
        <v>0</v>
      </c>
      <c r="I73" s="199" t="n">
        <f aca="false">SUMIF(Trades!$H$9:$H$1498,Exposure!I$4&amp;Exposure!$B73,Trades!$B$9:$B$1498)</f>
        <v>0</v>
      </c>
      <c r="J73" s="199" t="n">
        <f aca="false">SUMIF(Trades!$H$9:$H$1498,Exposure!J$4&amp;Exposure!$B73,Trades!$B$9:$B$1498)</f>
        <v>0</v>
      </c>
      <c r="K73" s="199" t="n">
        <f aca="false">SUMIF(Trades!$H$9:$H$1498,Exposure!K$4&amp;Exposure!$B73,Trades!$B$9:$B$1498)</f>
        <v>0</v>
      </c>
      <c r="L73" s="199" t="n">
        <f aca="false">SUMIF(Trades!$H$9:$H$1498,Exposure!L$4&amp;Exposure!$B73,Trades!$B$9:$B$1498)</f>
        <v>0</v>
      </c>
      <c r="M73" s="200" t="n">
        <f aca="false">SUMIF(Trades!$H$9:$H$1498,Exposure!M$4&amp;Exposure!$B73,Trades!$B$9:$B$1498)</f>
        <v>0</v>
      </c>
    </row>
    <row r="74" customFormat="false" ht="15" hidden="false" customHeight="false" outlineLevel="0" collapsed="false">
      <c r="B74" s="206"/>
      <c r="C74" s="207"/>
      <c r="D74" s="208"/>
      <c r="E74" s="209"/>
      <c r="F74" s="210"/>
      <c r="G74" s="211"/>
      <c r="H74" s="211"/>
      <c r="I74" s="211"/>
      <c r="J74" s="211"/>
      <c r="K74" s="211"/>
      <c r="L74" s="211"/>
      <c r="M74" s="212"/>
    </row>
    <row r="75" customFormat="false" ht="15" hidden="false" customHeight="false" outlineLevel="0" collapsed="false">
      <c r="B75" s="201" t="s">
        <v>81</v>
      </c>
      <c r="C75" s="213" t="n">
        <f aca="false">SUMIF(Trades!$E$9:$E$1498,Exposure!$B75,Trades!$G$9:$G$1498)</f>
        <v>-50</v>
      </c>
      <c r="D75" s="203" t="n">
        <f aca="false">-SUMIF(Trades!$E$9:$E$1498,Exposure!$B75,Trades!$I$9:$I$1498)</f>
        <v>-750</v>
      </c>
      <c r="E75" s="172"/>
      <c r="F75" s="204" t="n">
        <f aca="false">SUMIF(Trades!$H$9:$H$1498,Exposure!F$4&amp;Exposure!$B75,Trades!$B$9:$B$1498)</f>
        <v>0</v>
      </c>
      <c r="G75" s="193" t="n">
        <f aca="false">SUMIF(Trades!$H$9:$H$1498,Exposure!G$4&amp;Exposure!$B75,Trades!$B$9:$B$1498)</f>
        <v>1000</v>
      </c>
      <c r="H75" s="193" t="n">
        <f aca="false">SUMIF(Trades!$H$9:$H$1498,Exposure!H$4&amp;Exposure!$B75,Trades!$B$9:$B$1498)</f>
        <v>0</v>
      </c>
      <c r="I75" s="193" t="n">
        <f aca="false">SUMIF(Trades!$H$9:$H$1498,Exposure!I$4&amp;Exposure!$B75,Trades!$B$9:$B$1498)</f>
        <v>0</v>
      </c>
      <c r="J75" s="193" t="n">
        <f aca="false">SUMIF(Trades!$H$9:$H$1498,Exposure!J$4&amp;Exposure!$B75,Trades!$B$9:$B$1498)</f>
        <v>0</v>
      </c>
      <c r="K75" s="193" t="n">
        <f aca="false">SUMIF(Trades!$H$9:$H$1498,Exposure!K$4&amp;Exposure!$B75,Trades!$B$9:$B$1498)</f>
        <v>0</v>
      </c>
      <c r="L75" s="193" t="n">
        <f aca="false">SUMIF(Trades!$H$9:$H$1498,Exposure!L$4&amp;Exposure!$B75,Trades!$B$9:$B$1498)</f>
        <v>0</v>
      </c>
      <c r="M75" s="205" t="n">
        <f aca="false">SUMIF(Trades!$H$9:$H$1498,Exposure!M$4&amp;Exposure!$B75,Trades!$B$9:$B$1498)</f>
        <v>0</v>
      </c>
    </row>
    <row r="76" customFormat="false" ht="15" hidden="false" customHeight="false" outlineLevel="0" collapsed="false">
      <c r="B76" s="201"/>
      <c r="C76" s="213"/>
      <c r="D76" s="203"/>
      <c r="E76" s="172"/>
      <c r="F76" s="204"/>
      <c r="G76" s="193"/>
      <c r="H76" s="193"/>
      <c r="I76" s="193"/>
      <c r="J76" s="193"/>
      <c r="K76" s="193"/>
      <c r="L76" s="193"/>
      <c r="M76" s="205"/>
    </row>
    <row r="77" customFormat="false" ht="15" hidden="false" customHeight="false" outlineLevel="0" collapsed="false">
      <c r="B77" s="214" t="s">
        <v>133</v>
      </c>
      <c r="C77" s="195" t="n">
        <f aca="false">SUMIF(Trades!$E$9:$E$1498,Exposure!$B77,Trades!$G$9:$G$1498)</f>
        <v>0</v>
      </c>
      <c r="D77" s="196" t="n">
        <f aca="false">-SUMIF(Trades!$E$9:$E$1498,Exposure!$B77,Trades!$I$9:$I$1498)</f>
        <v>-0</v>
      </c>
      <c r="E77" s="197"/>
      <c r="F77" s="198" t="n">
        <f aca="false">SUMIF(Trades!$H$9:$H$1498,Exposure!F$4&amp;Exposure!$B77,Trades!$B$9:$B$1498)</f>
        <v>0</v>
      </c>
      <c r="G77" s="199" t="n">
        <f aca="false">SUMIF(Trades!$H$9:$H$1498,Exposure!G$4&amp;Exposure!$B77,Trades!$B$9:$B$1498)</f>
        <v>0</v>
      </c>
      <c r="H77" s="199" t="n">
        <f aca="false">SUMIF(Trades!$H$9:$H$1498,Exposure!H$4&amp;Exposure!$B77,Trades!$B$9:$B$1498)</f>
        <v>0</v>
      </c>
      <c r="I77" s="199" t="n">
        <f aca="false">SUMIF(Trades!$H$9:$H$1498,Exposure!I$4&amp;Exposure!$B77,Trades!$B$9:$B$1498)</f>
        <v>0</v>
      </c>
      <c r="J77" s="199" t="n">
        <f aca="false">SUMIF(Trades!$H$9:$H$1498,Exposure!J$4&amp;Exposure!$B77,Trades!$B$9:$B$1498)</f>
        <v>0</v>
      </c>
      <c r="K77" s="199" t="n">
        <f aca="false">SUMIF(Trades!$H$9:$H$1498,Exposure!K$4&amp;Exposure!$B77,Trades!$B$9:$B$1498)</f>
        <v>0</v>
      </c>
      <c r="L77" s="199" t="n">
        <f aca="false">SUMIF(Trades!$H$9:$H$1498,Exposure!L$4&amp;Exposure!$B77,Trades!$B$9:$B$1498)</f>
        <v>0</v>
      </c>
      <c r="M77" s="200" t="n">
        <f aca="false">SUMIF(Trades!$H$9:$H$1498,Exposure!M$4&amp;Exposure!$B77,Trades!$B$9:$B$1498)</f>
        <v>0</v>
      </c>
    </row>
    <row r="78" customFormat="false" ht="15" hidden="false" customHeight="false" outlineLevel="0" collapsed="false">
      <c r="B78" s="206"/>
      <c r="C78" s="207"/>
      <c r="D78" s="208"/>
      <c r="E78" s="209"/>
      <c r="F78" s="210"/>
      <c r="G78" s="211"/>
      <c r="H78" s="211"/>
      <c r="I78" s="211"/>
      <c r="J78" s="211"/>
      <c r="K78" s="211"/>
      <c r="L78" s="211"/>
      <c r="M78" s="212"/>
    </row>
    <row r="79" customFormat="false" ht="15" hidden="false" customHeight="false" outlineLevel="0" collapsed="false">
      <c r="B79" s="201" t="s">
        <v>134</v>
      </c>
      <c r="C79" s="213" t="n">
        <f aca="false">SUMIF(Trades!$E$9:$E$1498,Exposure!$B79,Trades!$G$9:$G$1498)</f>
        <v>0</v>
      </c>
      <c r="D79" s="203" t="n">
        <f aca="false">-SUMIF(Trades!$E$9:$E$1498,Exposure!$B79,Trades!$I$9:$I$1498)</f>
        <v>-0</v>
      </c>
      <c r="E79" s="172"/>
      <c r="F79" s="204" t="n">
        <f aca="false">SUMIF(Trades!$H$9:$H$1498,Exposure!F$4&amp;Exposure!$B79,Trades!$B$9:$B$1498)</f>
        <v>0</v>
      </c>
      <c r="G79" s="193" t="n">
        <f aca="false">SUMIF(Trades!$H$9:$H$1498,Exposure!G$4&amp;Exposure!$B79,Trades!$B$9:$B$1498)</f>
        <v>0</v>
      </c>
      <c r="H79" s="193" t="n">
        <f aca="false">SUMIF(Trades!$H$9:$H$1498,Exposure!H$4&amp;Exposure!$B79,Trades!$B$9:$B$1498)</f>
        <v>0</v>
      </c>
      <c r="I79" s="193" t="n">
        <f aca="false">SUMIF(Trades!$H$9:$H$1498,Exposure!I$4&amp;Exposure!$B79,Trades!$B$9:$B$1498)</f>
        <v>0</v>
      </c>
      <c r="J79" s="193" t="n">
        <f aca="false">SUMIF(Trades!$H$9:$H$1498,Exposure!J$4&amp;Exposure!$B79,Trades!$B$9:$B$1498)</f>
        <v>0</v>
      </c>
      <c r="K79" s="193" t="n">
        <f aca="false">SUMIF(Trades!$H$9:$H$1498,Exposure!K$4&amp;Exposure!$B79,Trades!$B$9:$B$1498)</f>
        <v>0</v>
      </c>
      <c r="L79" s="193" t="n">
        <f aca="false">SUMIF(Trades!$H$9:$H$1498,Exposure!L$4&amp;Exposure!$B79,Trades!$B$9:$B$1498)</f>
        <v>0</v>
      </c>
      <c r="M79" s="205" t="n">
        <f aca="false">SUMIF(Trades!$H$9:$H$1498,Exposure!M$4&amp;Exposure!$B79,Trades!$B$9:$B$1498)</f>
        <v>0</v>
      </c>
    </row>
    <row r="80" customFormat="false" ht="15" hidden="false" customHeight="false" outlineLevel="0" collapsed="false">
      <c r="B80" s="217"/>
      <c r="C80" s="218"/>
      <c r="D80" s="219"/>
      <c r="E80" s="172"/>
      <c r="F80" s="204"/>
      <c r="G80" s="193"/>
      <c r="H80" s="193"/>
      <c r="I80" s="193"/>
      <c r="J80" s="193"/>
      <c r="K80" s="193"/>
      <c r="L80" s="193"/>
      <c r="M80" s="205"/>
    </row>
    <row r="81" customFormat="false" ht="15" hidden="false" customHeight="false" outlineLevel="0" collapsed="false">
      <c r="B81" s="194" t="s">
        <v>138</v>
      </c>
      <c r="C81" s="195" t="n">
        <f aca="false">SUMIF(Trades!$E$9:$E$1498,Exposure!$B81,Trades!$G$9:$G$1498)</f>
        <v>0</v>
      </c>
      <c r="D81" s="196" t="n">
        <f aca="false">-SUMIF(Trades!$E$9:$E$1498,Exposure!$B81,Trades!$I$9:$I$1498)</f>
        <v>-0</v>
      </c>
      <c r="E81" s="197"/>
      <c r="F81" s="198" t="n">
        <f aca="false">SUMIF(Trades!$H$9:$H$1498,Exposure!F$4&amp;Exposure!$B81,Trades!$B$9:$B$1498)</f>
        <v>0</v>
      </c>
      <c r="G81" s="199" t="n">
        <f aca="false">SUMIF(Trades!$H$9:$H$1498,Exposure!G$4&amp;Exposure!$B81,Trades!$B$9:$B$1498)</f>
        <v>0</v>
      </c>
      <c r="H81" s="199" t="n">
        <f aca="false">SUMIF(Trades!$H$9:$H$1498,Exposure!H$4&amp;Exposure!$B81,Trades!$B$9:$B$1498)</f>
        <v>0</v>
      </c>
      <c r="I81" s="199" t="n">
        <f aca="false">SUMIF(Trades!$H$9:$H$1498,Exposure!I$4&amp;Exposure!$B81,Trades!$B$9:$B$1498)</f>
        <v>0</v>
      </c>
      <c r="J81" s="199" t="n">
        <f aca="false">SUMIF(Trades!$H$9:$H$1498,Exposure!J$4&amp;Exposure!$B81,Trades!$B$9:$B$1498)</f>
        <v>0</v>
      </c>
      <c r="K81" s="199" t="n">
        <f aca="false">SUMIF(Trades!$H$9:$H$1498,Exposure!K$4&amp;Exposure!$B81,Trades!$B$9:$B$1498)</f>
        <v>0</v>
      </c>
      <c r="L81" s="199" t="n">
        <f aca="false">SUMIF(Trades!$H$9:$H$1498,Exposure!L$4&amp;Exposure!$B81,Trades!$B$9:$B$1498)</f>
        <v>0</v>
      </c>
      <c r="M81" s="200" t="n">
        <f aca="false">SUMIF(Trades!$H$9:$H$1498,Exposure!M$4&amp;Exposure!$B81,Trades!$B$9:$B$1498)</f>
        <v>0</v>
      </c>
    </row>
    <row r="82" customFormat="false" ht="15" hidden="false" customHeight="false" outlineLevel="0" collapsed="false">
      <c r="B82" s="215"/>
      <c r="C82" s="220"/>
      <c r="D82" s="221"/>
      <c r="E82" s="209"/>
      <c r="F82" s="210"/>
      <c r="G82" s="211"/>
      <c r="H82" s="211"/>
      <c r="I82" s="211"/>
      <c r="J82" s="211"/>
      <c r="K82" s="211"/>
      <c r="L82" s="211"/>
      <c r="M82" s="212"/>
    </row>
    <row r="83" customFormat="false" ht="15" hidden="false" customHeight="false" outlineLevel="0" collapsed="false">
      <c r="B83" s="206" t="s">
        <v>139</v>
      </c>
      <c r="C83" s="207" t="n">
        <f aca="false">SUMIF(Trades!$E$9:$E$1498,Exposure!$B83,Trades!$G$9:$G$1498)</f>
        <v>0</v>
      </c>
      <c r="D83" s="208" t="n">
        <f aca="false">-SUMIF(Trades!$E$9:$E$1498,Exposure!$B83,Trades!$I$9:$I$1498)</f>
        <v>-0</v>
      </c>
      <c r="E83" s="209"/>
      <c r="F83" s="210" t="n">
        <f aca="false">SUMIF(Trades!$H$9:$H$1498,Exposure!F$4&amp;Exposure!$B83,Trades!$B$9:$B$1498)</f>
        <v>0</v>
      </c>
      <c r="G83" s="211" t="n">
        <f aca="false">SUMIF(Trades!$H$9:$H$1498,Exposure!G$4&amp;Exposure!$B83,Trades!$B$9:$B$1498)</f>
        <v>0</v>
      </c>
      <c r="H83" s="211" t="n">
        <f aca="false">SUMIF(Trades!$H$9:$H$1498,Exposure!H$4&amp;Exposure!$B83,Trades!$B$9:$B$1498)</f>
        <v>0</v>
      </c>
      <c r="I83" s="211" t="n">
        <f aca="false">SUMIF(Trades!$H$9:$H$1498,Exposure!I$4&amp;Exposure!$B83,Trades!$B$9:$B$1498)</f>
        <v>0</v>
      </c>
      <c r="J83" s="211" t="n">
        <f aca="false">SUMIF(Trades!$H$9:$H$1498,Exposure!J$4&amp;Exposure!$B83,Trades!$B$9:$B$1498)</f>
        <v>0</v>
      </c>
      <c r="K83" s="211" t="n">
        <f aca="false">SUMIF(Trades!$H$9:$H$1498,Exposure!K$4&amp;Exposure!$B83,Trades!$B$9:$B$1498)</f>
        <v>0</v>
      </c>
      <c r="L83" s="211" t="n">
        <f aca="false">SUMIF(Trades!$H$9:$H$1498,Exposure!L$4&amp;Exposure!$B83,Trades!$B$9:$B$1498)</f>
        <v>0</v>
      </c>
      <c r="M83" s="212" t="n">
        <f aca="false">SUMIF(Trades!$H$9:$H$1498,Exposure!M$4&amp;Exposure!$B83,Trades!$B$9:$B$1498)</f>
        <v>0</v>
      </c>
    </row>
    <row r="84" customFormat="false" ht="15" hidden="false" customHeight="false" outlineLevel="0" collapsed="false">
      <c r="B84" s="189"/>
      <c r="C84" s="172"/>
      <c r="D84" s="172"/>
      <c r="E84" s="172"/>
      <c r="F84" s="168"/>
      <c r="G84" s="193"/>
      <c r="H84" s="193"/>
      <c r="I84" s="193"/>
      <c r="J84" s="193"/>
      <c r="K84" s="193"/>
      <c r="L84" s="193"/>
      <c r="M84" s="193"/>
    </row>
    <row r="85" customFormat="false" ht="12.75" hidden="false" customHeight="false" outlineLevel="0" collapsed="false">
      <c r="B85" s="172"/>
      <c r="C85" s="172"/>
      <c r="D85" s="172"/>
      <c r="E85" s="172"/>
      <c r="F85" s="172"/>
      <c r="G85" s="160"/>
      <c r="H85" s="160"/>
      <c r="I85" s="160"/>
      <c r="J85" s="160"/>
      <c r="K85" s="160"/>
      <c r="L85" s="160"/>
      <c r="M85" s="160"/>
    </row>
    <row r="86" customFormat="false" ht="12.75" hidden="false" customHeight="false" outlineLevel="0" collapsed="false">
      <c r="B86" s="222"/>
      <c r="C86" s="111" t="n">
        <f aca="false">SUM(C7:C85)</f>
        <v>2983.75</v>
      </c>
      <c r="D86" s="85"/>
      <c r="E86" s="85"/>
      <c r="F86" s="111" t="n">
        <f aca="false">SUM(F7:F85)</f>
        <v>500</v>
      </c>
      <c r="G86" s="223" t="n">
        <f aca="false">SUM(G7:G85)</f>
        <v>1000</v>
      </c>
      <c r="H86" s="223" t="n">
        <f aca="false">SUM(H7:H85)</f>
        <v>300</v>
      </c>
      <c r="I86" s="223" t="n">
        <f aca="false">SUM(I7:I85)</f>
        <v>0</v>
      </c>
      <c r="J86" s="223" t="n">
        <f aca="false">SUM(J7:J85)</f>
        <v>0</v>
      </c>
      <c r="K86" s="223" t="n">
        <f aca="false">SUM(K7:K85)</f>
        <v>-100</v>
      </c>
      <c r="L86" s="223" t="n">
        <f aca="false">SUM(L7:L85)</f>
        <v>0</v>
      </c>
      <c r="M86" s="224" t="n">
        <f aca="false">SUM(M10:M85)</f>
        <v>0</v>
      </c>
    </row>
    <row r="87" customFormat="false" ht="20.25" hidden="false" customHeight="false" outlineLevel="0" collapsed="false">
      <c r="B87" s="172"/>
      <c r="C87" s="172"/>
      <c r="D87" s="172"/>
      <c r="E87" s="172" t="s">
        <v>0</v>
      </c>
      <c r="F87" s="190" t="s">
        <v>45</v>
      </c>
      <c r="G87" s="191" t="s">
        <v>24</v>
      </c>
      <c r="H87" s="191" t="s">
        <v>28</v>
      </c>
      <c r="I87" s="191" t="s">
        <v>18</v>
      </c>
      <c r="J87" s="191" t="s">
        <v>19</v>
      </c>
      <c r="K87" s="191" t="s">
        <v>25</v>
      </c>
      <c r="L87" s="191" t="s">
        <v>23</v>
      </c>
      <c r="M87" s="191" t="s">
        <v>15</v>
      </c>
    </row>
    <row r="88" customFormat="false" ht="12.75" hidden="false" customHeight="false" outlineLevel="0" collapsed="false">
      <c r="G88" s="117"/>
      <c r="H88" s="117"/>
      <c r="I88" s="117"/>
      <c r="J88" s="117"/>
      <c r="K88" s="117"/>
      <c r="L88" s="117"/>
      <c r="M88" s="117"/>
    </row>
    <row r="89" customFormat="false" ht="12.75" hidden="false" customHeight="false" outlineLevel="0" collapsed="false">
      <c r="G89" s="117"/>
      <c r="H89" s="117"/>
      <c r="I89" s="117"/>
      <c r="J89" s="117"/>
      <c r="K89" s="117"/>
      <c r="L89" s="117"/>
      <c r="M89" s="117"/>
    </row>
    <row r="90" customFormat="false" ht="12.75" hidden="false" customHeight="false" outlineLevel="0" collapsed="false">
      <c r="G90" s="117"/>
      <c r="H90" s="117"/>
      <c r="I90" s="117"/>
      <c r="J90" s="117"/>
      <c r="K90" s="117"/>
      <c r="L90" s="117"/>
      <c r="M90" s="117"/>
    </row>
    <row r="91" customFormat="false" ht="12.75" hidden="false" customHeight="false" outlineLevel="0" collapsed="false">
      <c r="G91" s="117"/>
      <c r="H91" s="117"/>
      <c r="I91" s="117"/>
      <c r="J91" s="117"/>
      <c r="K91" s="117"/>
      <c r="L91" s="117"/>
      <c r="M91" s="117"/>
    </row>
    <row r="92" customFormat="false" ht="12.75" hidden="false" customHeight="false" outlineLevel="0" collapsed="false">
      <c r="G92" s="117"/>
      <c r="H92" s="117"/>
      <c r="I92" s="117"/>
      <c r="J92" s="117"/>
      <c r="K92" s="117"/>
      <c r="L92" s="117"/>
      <c r="M92" s="117"/>
    </row>
    <row r="93" customFormat="false" ht="12.75" hidden="false" customHeight="false" outlineLevel="0" collapsed="false">
      <c r="G93" s="117"/>
      <c r="H93" s="117"/>
      <c r="I93" s="117"/>
      <c r="J93" s="117"/>
      <c r="K93" s="117"/>
      <c r="L93" s="117"/>
      <c r="M93" s="117"/>
    </row>
    <row r="94" customFormat="false" ht="12.75" hidden="false" customHeight="false" outlineLevel="0" collapsed="false">
      <c r="G94" s="117"/>
      <c r="H94" s="117"/>
      <c r="I94" s="117"/>
      <c r="J94" s="117"/>
      <c r="K94" s="117"/>
      <c r="L94" s="117"/>
      <c r="M94" s="117"/>
    </row>
    <row r="95" customFormat="false" ht="12.75" hidden="false" customHeight="false" outlineLevel="0" collapsed="false">
      <c r="G95" s="117"/>
      <c r="H95" s="117"/>
      <c r="I95" s="117"/>
      <c r="J95" s="117"/>
      <c r="K95" s="117"/>
      <c r="L95" s="117"/>
      <c r="M95" s="117"/>
    </row>
    <row r="96" customFormat="false" ht="12.75" hidden="false" customHeight="false" outlineLevel="0" collapsed="false">
      <c r="G96" s="117"/>
      <c r="H96" s="117"/>
      <c r="I96" s="117"/>
      <c r="J96" s="117"/>
      <c r="K96" s="117"/>
      <c r="L96" s="117"/>
      <c r="M96" s="117"/>
    </row>
    <row r="97" customFormat="false" ht="12.75" hidden="false" customHeight="false" outlineLevel="0" collapsed="false">
      <c r="G97" s="117"/>
      <c r="H97" s="117"/>
      <c r="I97" s="117"/>
      <c r="J97" s="117"/>
      <c r="K97" s="117"/>
      <c r="L97" s="117"/>
      <c r="M97" s="117"/>
    </row>
    <row r="98" customFormat="false" ht="12.75" hidden="false" customHeight="false" outlineLevel="0" collapsed="false">
      <c r="G98" s="117"/>
      <c r="H98" s="117"/>
      <c r="I98" s="117"/>
      <c r="J98" s="117"/>
      <c r="K98" s="117"/>
      <c r="L98" s="117"/>
      <c r="M98" s="117"/>
    </row>
    <row r="99" customFormat="false" ht="12.75" hidden="false" customHeight="false" outlineLevel="0" collapsed="false">
      <c r="G99" s="117"/>
      <c r="H99" s="117"/>
      <c r="I99" s="117"/>
      <c r="J99" s="117"/>
      <c r="K99" s="117"/>
      <c r="L99" s="117"/>
      <c r="M99" s="117"/>
    </row>
    <row r="100" customFormat="false" ht="12.75" hidden="false" customHeight="false" outlineLevel="0" collapsed="false">
      <c r="G100" s="117"/>
      <c r="H100" s="117"/>
      <c r="I100" s="117"/>
      <c r="J100" s="117"/>
      <c r="K100" s="117"/>
      <c r="L100" s="117"/>
      <c r="M100" s="117"/>
    </row>
    <row r="101" customFormat="false" ht="12.75" hidden="false" customHeight="false" outlineLevel="0" collapsed="false">
      <c r="G101" s="117"/>
      <c r="H101" s="117"/>
      <c r="I101" s="117"/>
      <c r="J101" s="117"/>
      <c r="K101" s="117"/>
      <c r="L101" s="117"/>
      <c r="M101" s="117"/>
    </row>
    <row r="102" customFormat="false" ht="12.75" hidden="false" customHeight="false" outlineLevel="0" collapsed="false">
      <c r="G102" s="117"/>
      <c r="H102" s="117"/>
      <c r="I102" s="117"/>
      <c r="J102" s="117"/>
      <c r="K102" s="117"/>
      <c r="L102" s="117"/>
      <c r="M102" s="117"/>
    </row>
    <row r="103" customFormat="false" ht="12.75" hidden="false" customHeight="false" outlineLevel="0" collapsed="false">
      <c r="G103" s="117"/>
      <c r="H103" s="117"/>
      <c r="I103" s="117"/>
      <c r="J103" s="117"/>
      <c r="K103" s="117"/>
      <c r="L103" s="117"/>
      <c r="M103" s="117"/>
    </row>
    <row r="104" customFormat="false" ht="12.75" hidden="false" customHeight="false" outlineLevel="0" collapsed="false">
      <c r="G104" s="117"/>
      <c r="H104" s="117"/>
      <c r="I104" s="117"/>
      <c r="J104" s="117"/>
      <c r="K104" s="117"/>
      <c r="L104" s="117"/>
      <c r="M104" s="117"/>
    </row>
    <row r="105" customFormat="false" ht="12.75" hidden="false" customHeight="false" outlineLevel="0" collapsed="false">
      <c r="G105" s="117"/>
      <c r="H105" s="117"/>
      <c r="I105" s="117"/>
      <c r="J105" s="117"/>
      <c r="K105" s="117"/>
      <c r="L105" s="117"/>
      <c r="M105" s="117"/>
    </row>
    <row r="106" customFormat="false" ht="12.75" hidden="false" customHeight="false" outlineLevel="0" collapsed="false">
      <c r="G106" s="117"/>
      <c r="H106" s="117"/>
      <c r="I106" s="117"/>
      <c r="J106" s="117"/>
      <c r="K106" s="117"/>
      <c r="L106" s="117"/>
      <c r="M106" s="117"/>
    </row>
    <row r="107" customFormat="false" ht="12.75" hidden="false" customHeight="false" outlineLevel="0" collapsed="false">
      <c r="G107" s="117"/>
      <c r="H107" s="117"/>
      <c r="I107" s="117"/>
      <c r="J107" s="117"/>
      <c r="K107" s="117"/>
      <c r="L107" s="117"/>
      <c r="M107" s="117"/>
    </row>
    <row r="108" customFormat="false" ht="12.75" hidden="false" customHeight="false" outlineLevel="0" collapsed="false">
      <c r="G108" s="117"/>
      <c r="H108" s="117"/>
      <c r="I108" s="117"/>
      <c r="J108" s="117"/>
      <c r="K108" s="117"/>
      <c r="L108" s="117"/>
      <c r="M108" s="117"/>
    </row>
    <row r="109" customFormat="false" ht="12.75" hidden="false" customHeight="false" outlineLevel="0" collapsed="false">
      <c r="G109" s="117"/>
      <c r="H109" s="117"/>
      <c r="I109" s="117"/>
      <c r="J109" s="117"/>
      <c r="K109" s="117"/>
      <c r="L109" s="117"/>
      <c r="M109" s="117"/>
    </row>
    <row r="110" customFormat="false" ht="12.75" hidden="false" customHeight="false" outlineLevel="0" collapsed="false">
      <c r="G110" s="117"/>
      <c r="H110" s="117"/>
      <c r="I110" s="117"/>
      <c r="J110" s="117"/>
      <c r="K110" s="117"/>
      <c r="L110" s="117"/>
      <c r="M110" s="117"/>
    </row>
    <row r="111" customFormat="false" ht="12.75" hidden="false" customHeight="false" outlineLevel="0" collapsed="false">
      <c r="G111" s="117"/>
      <c r="H111" s="117"/>
      <c r="I111" s="117"/>
      <c r="J111" s="117"/>
      <c r="K111" s="117"/>
      <c r="L111" s="117"/>
      <c r="M111" s="117"/>
    </row>
    <row r="112" customFormat="false" ht="12.75" hidden="false" customHeight="false" outlineLevel="0" collapsed="false">
      <c r="G112" s="117"/>
      <c r="H112" s="117"/>
      <c r="I112" s="117"/>
      <c r="J112" s="117"/>
      <c r="K112" s="117"/>
      <c r="L112" s="117"/>
      <c r="M112" s="117"/>
    </row>
    <row r="113" customFormat="false" ht="12.75" hidden="false" customHeight="false" outlineLevel="0" collapsed="false">
      <c r="G113" s="117"/>
      <c r="H113" s="117"/>
      <c r="I113" s="117"/>
      <c r="J113" s="117"/>
      <c r="K113" s="117"/>
      <c r="L113" s="117"/>
      <c r="M113" s="117"/>
    </row>
    <row r="114" customFormat="false" ht="12.75" hidden="false" customHeight="false" outlineLevel="0" collapsed="false">
      <c r="G114" s="117"/>
      <c r="H114" s="117"/>
      <c r="I114" s="117"/>
      <c r="J114" s="117"/>
      <c r="K114" s="117"/>
      <c r="L114" s="117"/>
      <c r="M114" s="117"/>
    </row>
    <row r="115" customFormat="false" ht="12.75" hidden="false" customHeight="false" outlineLevel="0" collapsed="false">
      <c r="G115" s="117"/>
      <c r="H115" s="117"/>
      <c r="I115" s="117"/>
      <c r="J115" s="117"/>
      <c r="K115" s="117"/>
      <c r="L115" s="117"/>
      <c r="M115" s="117"/>
    </row>
    <row r="116" customFormat="false" ht="12.75" hidden="false" customHeight="false" outlineLevel="0" collapsed="false">
      <c r="G116" s="117"/>
      <c r="H116" s="117"/>
      <c r="I116" s="117"/>
      <c r="J116" s="117"/>
      <c r="K116" s="117"/>
      <c r="L116" s="117"/>
      <c r="M116" s="117"/>
    </row>
    <row r="117" customFormat="false" ht="12.75" hidden="false" customHeight="false" outlineLevel="0" collapsed="false">
      <c r="G117" s="117"/>
      <c r="H117" s="117"/>
      <c r="I117" s="117"/>
      <c r="J117" s="117"/>
      <c r="K117" s="117"/>
      <c r="L117" s="117"/>
      <c r="M117" s="117"/>
    </row>
    <row r="118" customFormat="false" ht="12.75" hidden="false" customHeight="false" outlineLevel="0" collapsed="false">
      <c r="G118" s="117"/>
      <c r="H118" s="117"/>
      <c r="I118" s="117"/>
      <c r="J118" s="117"/>
      <c r="K118" s="117"/>
      <c r="L118" s="117"/>
      <c r="M118" s="117"/>
    </row>
    <row r="119" customFormat="false" ht="12.75" hidden="false" customHeight="false" outlineLevel="0" collapsed="false">
      <c r="G119" s="117"/>
      <c r="H119" s="117"/>
      <c r="I119" s="117"/>
      <c r="J119" s="117"/>
      <c r="K119" s="117"/>
      <c r="L119" s="117"/>
      <c r="M119" s="117"/>
    </row>
    <row r="120" customFormat="false" ht="12.75" hidden="false" customHeight="false" outlineLevel="0" collapsed="false">
      <c r="G120" s="117"/>
      <c r="H120" s="117"/>
      <c r="I120" s="117"/>
      <c r="J120" s="117"/>
      <c r="K120" s="117"/>
      <c r="L120" s="117"/>
      <c r="M120" s="117"/>
    </row>
    <row r="121" customFormat="false" ht="12.75" hidden="false" customHeight="false" outlineLevel="0" collapsed="false">
      <c r="G121" s="117"/>
      <c r="H121" s="117"/>
      <c r="I121" s="117"/>
      <c r="J121" s="117"/>
      <c r="K121" s="117"/>
      <c r="L121" s="117"/>
      <c r="M121" s="117"/>
    </row>
    <row r="122" customFormat="false" ht="12.75" hidden="false" customHeight="false" outlineLevel="0" collapsed="false">
      <c r="G122" s="117"/>
      <c r="H122" s="117"/>
      <c r="I122" s="117"/>
      <c r="J122" s="117"/>
      <c r="K122" s="117"/>
      <c r="L122" s="117"/>
      <c r="M122" s="117"/>
    </row>
    <row r="123" customFormat="false" ht="12.75" hidden="false" customHeight="false" outlineLevel="0" collapsed="false">
      <c r="G123" s="117"/>
      <c r="H123" s="117"/>
      <c r="I123" s="117"/>
      <c r="J123" s="117"/>
      <c r="K123" s="117"/>
      <c r="L123" s="117"/>
      <c r="M123" s="117"/>
    </row>
    <row r="124" customFormat="false" ht="12.75" hidden="false" customHeight="false" outlineLevel="0" collapsed="false">
      <c r="G124" s="117"/>
      <c r="H124" s="117"/>
      <c r="I124" s="117"/>
      <c r="J124" s="117"/>
      <c r="K124" s="117"/>
      <c r="L124" s="117"/>
      <c r="M124" s="117"/>
    </row>
    <row r="125" customFormat="false" ht="12.75" hidden="false" customHeight="false" outlineLevel="0" collapsed="false">
      <c r="G125" s="117"/>
      <c r="H125" s="117"/>
      <c r="I125" s="117"/>
      <c r="J125" s="117"/>
      <c r="K125" s="117"/>
      <c r="L125" s="117"/>
      <c r="M125" s="117"/>
    </row>
    <row r="126" customFormat="false" ht="12.75" hidden="false" customHeight="false" outlineLevel="0" collapsed="false">
      <c r="G126" s="117"/>
      <c r="H126" s="117"/>
      <c r="I126" s="117"/>
      <c r="J126" s="117"/>
      <c r="K126" s="117"/>
      <c r="L126" s="117"/>
      <c r="M126" s="117"/>
    </row>
    <row r="127" customFormat="false" ht="12.75" hidden="false" customHeight="false" outlineLevel="0" collapsed="false">
      <c r="G127" s="117"/>
      <c r="H127" s="117"/>
      <c r="I127" s="117"/>
      <c r="J127" s="117"/>
      <c r="K127" s="117"/>
      <c r="L127" s="117"/>
      <c r="M127" s="117"/>
    </row>
    <row r="128" customFormat="false" ht="12.75" hidden="false" customHeight="false" outlineLevel="0" collapsed="false">
      <c r="G128" s="117"/>
      <c r="H128" s="117"/>
      <c r="I128" s="117"/>
      <c r="J128" s="117"/>
      <c r="K128" s="117"/>
      <c r="L128" s="117"/>
      <c r="M128" s="117"/>
    </row>
    <row r="129" customFormat="false" ht="12.75" hidden="false" customHeight="false" outlineLevel="0" collapsed="false">
      <c r="G129" s="117"/>
      <c r="H129" s="117"/>
      <c r="I129" s="117"/>
      <c r="J129" s="117"/>
      <c r="K129" s="117"/>
      <c r="L129" s="117"/>
      <c r="M129" s="117"/>
    </row>
    <row r="130" customFormat="false" ht="12.75" hidden="false" customHeight="false" outlineLevel="0" collapsed="false">
      <c r="G130" s="117"/>
      <c r="H130" s="117"/>
      <c r="I130" s="117"/>
      <c r="J130" s="117"/>
      <c r="K130" s="117"/>
      <c r="L130" s="117"/>
      <c r="M130" s="117"/>
    </row>
    <row r="131" customFormat="false" ht="12.75" hidden="false" customHeight="false" outlineLevel="0" collapsed="false">
      <c r="G131" s="117"/>
      <c r="H131" s="117"/>
      <c r="I131" s="117"/>
      <c r="J131" s="117"/>
      <c r="K131" s="117"/>
      <c r="L131" s="117"/>
      <c r="M131" s="117"/>
    </row>
    <row r="132" customFormat="false" ht="12.75" hidden="false" customHeight="false" outlineLevel="0" collapsed="false">
      <c r="G132" s="117"/>
      <c r="H132" s="117"/>
      <c r="I132" s="117"/>
      <c r="J132" s="117"/>
      <c r="K132" s="117"/>
      <c r="L132" s="117"/>
      <c r="M132" s="117"/>
    </row>
    <row r="133" customFormat="false" ht="12.75" hidden="false" customHeight="false" outlineLevel="0" collapsed="false">
      <c r="G133" s="117"/>
      <c r="H133" s="117"/>
      <c r="I133" s="117"/>
      <c r="J133" s="117"/>
      <c r="K133" s="117"/>
      <c r="L133" s="117"/>
      <c r="M133" s="117"/>
    </row>
    <row r="134" customFormat="false" ht="12.75" hidden="false" customHeight="false" outlineLevel="0" collapsed="false">
      <c r="G134" s="117"/>
      <c r="H134" s="117"/>
      <c r="I134" s="117"/>
      <c r="J134" s="117"/>
      <c r="K134" s="117"/>
      <c r="L134" s="117"/>
      <c r="M134" s="117"/>
    </row>
    <row r="135" customFormat="false" ht="12.75" hidden="false" customHeight="false" outlineLevel="0" collapsed="false">
      <c r="G135" s="117"/>
      <c r="H135" s="117"/>
      <c r="I135" s="117"/>
      <c r="J135" s="117"/>
      <c r="K135" s="117"/>
      <c r="L135" s="117"/>
      <c r="M135" s="117"/>
    </row>
    <row r="136" customFormat="false" ht="12.75" hidden="false" customHeight="false" outlineLevel="0" collapsed="false">
      <c r="G136" s="117"/>
      <c r="H136" s="117"/>
      <c r="I136" s="117"/>
      <c r="J136" s="117"/>
      <c r="K136" s="117"/>
      <c r="L136" s="117"/>
      <c r="M136" s="117"/>
    </row>
    <row r="137" customFormat="false" ht="12.75" hidden="false" customHeight="false" outlineLevel="0" collapsed="false">
      <c r="G137" s="117"/>
      <c r="H137" s="117"/>
      <c r="I137" s="117"/>
      <c r="J137" s="117"/>
      <c r="K137" s="117"/>
      <c r="L137" s="117"/>
      <c r="M137" s="117"/>
    </row>
    <row r="138" customFormat="false" ht="12.75" hidden="false" customHeight="false" outlineLevel="0" collapsed="false">
      <c r="G138" s="117"/>
      <c r="H138" s="117"/>
      <c r="I138" s="117"/>
      <c r="J138" s="117"/>
      <c r="K138" s="117"/>
      <c r="L138" s="117"/>
      <c r="M138" s="117"/>
    </row>
    <row r="139" customFormat="false" ht="12.75" hidden="false" customHeight="false" outlineLevel="0" collapsed="false">
      <c r="G139" s="117"/>
      <c r="H139" s="117"/>
      <c r="I139" s="117"/>
      <c r="J139" s="117"/>
      <c r="K139" s="117"/>
      <c r="L139" s="117"/>
      <c r="M139" s="117"/>
    </row>
    <row r="140" customFormat="false" ht="12.75" hidden="false" customHeight="false" outlineLevel="0" collapsed="false">
      <c r="G140" s="117"/>
      <c r="H140" s="117"/>
      <c r="I140" s="117"/>
      <c r="J140" s="117"/>
      <c r="K140" s="117"/>
      <c r="L140" s="117"/>
      <c r="M140" s="117"/>
    </row>
    <row r="141" customFormat="false" ht="12.75" hidden="false" customHeight="false" outlineLevel="0" collapsed="false">
      <c r="G141" s="117"/>
      <c r="H141" s="117"/>
      <c r="I141" s="117"/>
      <c r="J141" s="117"/>
      <c r="K141" s="117"/>
      <c r="L141" s="117"/>
      <c r="M141" s="117"/>
    </row>
    <row r="142" customFormat="false" ht="12.75" hidden="false" customHeight="false" outlineLevel="0" collapsed="false">
      <c r="G142" s="117"/>
      <c r="H142" s="117"/>
      <c r="I142" s="117"/>
      <c r="J142" s="117"/>
      <c r="K142" s="117"/>
      <c r="L142" s="117"/>
      <c r="M142" s="117"/>
    </row>
    <row r="143" customFormat="false" ht="12.75" hidden="false" customHeight="false" outlineLevel="0" collapsed="false">
      <c r="G143" s="117"/>
      <c r="H143" s="117"/>
      <c r="I143" s="117"/>
      <c r="J143" s="117"/>
      <c r="K143" s="117"/>
      <c r="L143" s="117"/>
      <c r="M143" s="117"/>
    </row>
    <row r="144" customFormat="false" ht="12.75" hidden="false" customHeight="false" outlineLevel="0" collapsed="false">
      <c r="G144" s="117"/>
      <c r="H144" s="117"/>
      <c r="I144" s="117"/>
      <c r="J144" s="117"/>
      <c r="K144" s="117"/>
      <c r="L144" s="117"/>
      <c r="M144" s="117"/>
    </row>
    <row r="145" customFormat="false" ht="12.75" hidden="false" customHeight="false" outlineLevel="0" collapsed="false">
      <c r="G145" s="117"/>
      <c r="H145" s="117"/>
      <c r="I145" s="117"/>
      <c r="J145" s="117"/>
      <c r="K145" s="117"/>
      <c r="L145" s="117"/>
      <c r="M145" s="117"/>
    </row>
    <row r="146" customFormat="false" ht="12.75" hidden="false" customHeight="false" outlineLevel="0" collapsed="false">
      <c r="G146" s="117"/>
      <c r="H146" s="117"/>
      <c r="I146" s="117"/>
      <c r="J146" s="117"/>
      <c r="K146" s="117"/>
      <c r="L146" s="117"/>
      <c r="M146" s="117"/>
    </row>
    <row r="147" customFormat="false" ht="12.75" hidden="false" customHeight="false" outlineLevel="0" collapsed="false">
      <c r="G147" s="117"/>
      <c r="H147" s="117"/>
      <c r="I147" s="117"/>
      <c r="J147" s="117"/>
      <c r="K147" s="117"/>
      <c r="L147" s="117"/>
      <c r="M147" s="117"/>
    </row>
    <row r="148" customFormat="false" ht="12.75" hidden="false" customHeight="false" outlineLevel="0" collapsed="false">
      <c r="G148" s="117"/>
      <c r="H148" s="117"/>
      <c r="I148" s="117"/>
      <c r="J148" s="117"/>
      <c r="K148" s="117"/>
      <c r="L148" s="117"/>
      <c r="M148" s="117"/>
    </row>
    <row r="149" customFormat="false" ht="12.75" hidden="false" customHeight="false" outlineLevel="0" collapsed="false">
      <c r="G149" s="117"/>
      <c r="H149" s="117"/>
      <c r="I149" s="117"/>
      <c r="J149" s="117"/>
      <c r="K149" s="117"/>
      <c r="L149" s="117"/>
      <c r="M149" s="117"/>
    </row>
    <row r="150" customFormat="false" ht="12.75" hidden="false" customHeight="false" outlineLevel="0" collapsed="false">
      <c r="G150" s="117"/>
      <c r="H150" s="117"/>
      <c r="I150" s="117"/>
      <c r="J150" s="117"/>
      <c r="K150" s="117"/>
      <c r="L150" s="117"/>
      <c r="M150" s="117"/>
    </row>
  </sheetData>
  <printOptions headings="false" gridLines="false" gridLinesSet="true" horizontalCentered="false" verticalCentered="false"/>
  <pageMargins left="0.747916666666667" right="0.747916666666667" top="0.5" bottom="0.25" header="0.511811023622047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1999-06-16T10:58:43Z</dcterms:created>
  <dc:creator>pebachman</dc:creator>
  <dc:description/>
  <dc:language>en-US</dc:language>
  <cp:lastModifiedBy>anthony policastro</cp:lastModifiedBy>
  <cp:lastPrinted>2001-09-12T11:29:45Z</cp:lastPrinted>
  <dcterms:modified xsi:type="dcterms:W3CDTF">2001-09-20T17:01:46Z</dcterms:modified>
  <cp:revision>0</cp:revision>
  <dc:subject/>
  <dc:title>Yahoo! Sports: NFL - Standings</dc:title>
</cp:coreProperties>
</file>