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ks" sheetId="1" state="visible" r:id="rId3"/>
    <sheet name="Summary" sheetId="2" state="visible" r:id="rId4"/>
    <sheet name="DATA" sheetId="3" state="visible" r:id="rId5"/>
  </sheets>
  <externalReferences>
    <externalReference r:id="rId6"/>
  </externalReferences>
  <definedNames>
    <definedName function="false" hidden="false" name="NumProducts" vbProcedure="false">DATA!$H$1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<sst xmlns="http://schemas.openxmlformats.org/spreadsheetml/2006/main" count="264" uniqueCount="188">
  <si>
    <t xml:space="preserve">Nepool</t>
  </si>
  <si>
    <t xml:space="preserve">PJM W</t>
  </si>
  <si>
    <t xml:space="preserve">PJM E</t>
  </si>
  <si>
    <t xml:space="preserve">NYISO A</t>
  </si>
  <si>
    <t xml:space="preserve">NYISO G</t>
  </si>
  <si>
    <t xml:space="preserve">NYISO J</t>
  </si>
  <si>
    <t xml:space="preserve">HH</t>
  </si>
  <si>
    <t xml:space="preserve">Z6</t>
  </si>
  <si>
    <t xml:space="preserve">Z6 Basis</t>
  </si>
  <si>
    <t xml:space="preserve">Q4 2001</t>
  </si>
  <si>
    <t xml:space="preserve">Winter 2002</t>
  </si>
  <si>
    <t xml:space="preserve">Spring 2002</t>
  </si>
  <si>
    <t xml:space="preserve">Summer 2002</t>
  </si>
  <si>
    <t xml:space="preserve">Cal 2002</t>
  </si>
  <si>
    <t xml:space="preserve">Q4 2002</t>
  </si>
  <si>
    <t xml:space="preserve">Winter 2003</t>
  </si>
  <si>
    <t xml:space="preserve">Spring 2003</t>
  </si>
  <si>
    <t xml:space="preserve">Summer 2003</t>
  </si>
  <si>
    <t xml:space="preserve">Cal 2003</t>
  </si>
  <si>
    <t xml:space="preserve">Q4 2003</t>
  </si>
  <si>
    <t xml:space="preserve">Winter 2004</t>
  </si>
  <si>
    <t xml:space="preserve">Spring 2004</t>
  </si>
  <si>
    <t xml:space="preserve">Summer 2004</t>
  </si>
  <si>
    <t xml:space="preserve">Cal 2004</t>
  </si>
  <si>
    <t xml:space="preserve">Q4 2004</t>
  </si>
  <si>
    <t xml:space="preserve">Winter 2005</t>
  </si>
  <si>
    <t xml:space="preserve">Spring 2005</t>
  </si>
  <si>
    <t xml:space="preserve">Summer 2005</t>
  </si>
  <si>
    <t xml:space="preserve">Nov-Mar 2002</t>
  </si>
  <si>
    <t xml:space="preserve">Nov-Mar 2003</t>
  </si>
  <si>
    <t xml:space="preserve">Nov-Mar 2004</t>
  </si>
  <si>
    <t xml:space="preserve">Nymex Bid </t>
  </si>
  <si>
    <t xml:space="preserve">Nymex Offer</t>
  </si>
  <si>
    <t xml:space="preserve">Nymex Delta</t>
  </si>
  <si>
    <t xml:space="preserve">PJM Bid</t>
  </si>
  <si>
    <t xml:space="preserve">PJM Offer</t>
  </si>
  <si>
    <t xml:space="preserve">PJM Delta</t>
  </si>
  <si>
    <t xml:space="preserve">HR Bid</t>
  </si>
  <si>
    <t xml:space="preserve">HR Offer</t>
  </si>
  <si>
    <t xml:space="preserve">HR Delta</t>
  </si>
  <si>
    <t xml:space="preserve">NEPOOL Bid</t>
  </si>
  <si>
    <t xml:space="preserve">NEPOOL Offer</t>
  </si>
  <si>
    <t xml:space="preserve">NEPOOL Delta</t>
  </si>
  <si>
    <t xml:space="preserve">PJM Close</t>
  </si>
  <si>
    <t xml:space="preserve">NY Zone A Close</t>
  </si>
  <si>
    <t xml:space="preserve">NY Zone G Close</t>
  </si>
  <si>
    <t xml:space="preserve">NY Zone J Close</t>
  </si>
  <si>
    <t xml:space="preserve">NEPOOL Close</t>
  </si>
  <si>
    <t xml:space="preserve">Nymex Close</t>
  </si>
  <si>
    <t xml:space="preserve">Sep-01</t>
  </si>
  <si>
    <t xml:space="preserve">Oct-01</t>
  </si>
  <si>
    <t xml:space="preserve">Q4-01</t>
  </si>
  <si>
    <t xml:space="preserve">Jan-Feb 02</t>
  </si>
  <si>
    <t xml:space="preserve">Mar-Apr 02</t>
  </si>
  <si>
    <t xml:space="preserve">May-02</t>
  </si>
  <si>
    <t xml:space="preserve">Jun-02</t>
  </si>
  <si>
    <t xml:space="preserve">Jul-Aug 02</t>
  </si>
  <si>
    <t xml:space="preserve">Sep-02</t>
  </si>
  <si>
    <t xml:space="preserve">Q4-02</t>
  </si>
  <si>
    <t xml:space="preserve">Jan-Dec 02</t>
  </si>
  <si>
    <t xml:space="preserve">Nov-Mar</t>
  </si>
  <si>
    <t xml:space="preserve">NY Zone A Bid</t>
  </si>
  <si>
    <t xml:space="preserve">NY Zone A Offer</t>
  </si>
  <si>
    <t xml:space="preserve">NY Zone A Delta</t>
  </si>
  <si>
    <t xml:space="preserve">NY Zone G Bid</t>
  </si>
  <si>
    <t xml:space="preserve">NY Zone G Offer</t>
  </si>
  <si>
    <t xml:space="preserve">NY Zone G Delta</t>
  </si>
  <si>
    <t xml:space="preserve">NY Zone J Bid</t>
  </si>
  <si>
    <t xml:space="preserve">NY Zone J Offer</t>
  </si>
  <si>
    <t xml:space="preserve">NY Zone J Delta</t>
  </si>
  <si>
    <t xml:space="preserve">Zone A - PJM Bid</t>
  </si>
  <si>
    <t xml:space="preserve">Zone A - PJM Offer</t>
  </si>
  <si>
    <t xml:space="preserve">Zone A - PJM Delta</t>
  </si>
  <si>
    <t xml:space="preserve">Zone G - Zone A Bid</t>
  </si>
  <si>
    <t xml:space="preserve">Zone G - Zone A Offer</t>
  </si>
  <si>
    <t xml:space="preserve">Zone G - Zone A Delta</t>
  </si>
  <si>
    <t xml:space="preserve">Zone J - Zone G Bid</t>
  </si>
  <si>
    <t xml:space="preserve">Zone J - Zone G Offer</t>
  </si>
  <si>
    <t xml:space="preserve">Zone J - Zone G Delta</t>
  </si>
  <si>
    <t xml:space="preserve">Zone G - NEPOOL Bid</t>
  </si>
  <si>
    <t xml:space="preserve">Zone G - NEPOOL Offer</t>
  </si>
  <si>
    <t xml:space="preserve">Zone G - NEPOOL Delta</t>
  </si>
  <si>
    <t xml:space="preserve">Product ID</t>
  </si>
  <si>
    <t xml:space="preserve">Bid price</t>
  </si>
  <si>
    <t xml:space="preserve">Offer Price</t>
  </si>
  <si>
    <t xml:space="preserve">Last Trade</t>
  </si>
  <si>
    <t xml:space="preserve">TimeStamp</t>
  </si>
  <si>
    <t xml:space="preserve">Actual time stamp</t>
  </si>
  <si>
    <t xml:space="preserve">Enter number of products in H1</t>
  </si>
  <si>
    <t xml:space="preserve">NYISO Zone J Apr-02</t>
  </si>
  <si>
    <t xml:space="preserve">a</t>
  </si>
  <si>
    <t xml:space="preserve">NYISO Zone J Dec-01</t>
  </si>
  <si>
    <t xml:space="preserve">NYISO Zone J Jan-Dec 2002</t>
  </si>
  <si>
    <t xml:space="preserve">NYISO Zone J Jan-Dec 2003</t>
  </si>
  <si>
    <t xml:space="preserve">NYISO Zone J Jan-Feb 2002</t>
  </si>
  <si>
    <t xml:space="preserve">NYISO Zone J Jul-Aug 2001</t>
  </si>
  <si>
    <t xml:space="preserve">NYISO Zone J Jul-Aug 2002</t>
  </si>
  <si>
    <t xml:space="preserve">NYISO Zone J Jul-Aug 2003</t>
  </si>
  <si>
    <t xml:space="preserve">NYISO Zone J Jun-02</t>
  </si>
  <si>
    <t xml:space="preserve">NYISO Zone J Mar-02</t>
  </si>
  <si>
    <t xml:space="preserve">NYISO Zone J Mar-Apr 2002</t>
  </si>
  <si>
    <t xml:space="preserve">NYISO Zone J May-02</t>
  </si>
  <si>
    <t xml:space="preserve">NYISO Zone J Nov-01</t>
  </si>
  <si>
    <t xml:space="preserve">NYISO Zone J Oct-01</t>
  </si>
  <si>
    <t xml:space="preserve">NYISO Zone J Oct-Dec 2001</t>
  </si>
  <si>
    <t xml:space="preserve">NYISO Zone J Oct-Dec 2002</t>
  </si>
  <si>
    <t xml:space="preserve">NYISO Zone J Sep-01</t>
  </si>
  <si>
    <t xml:space="preserve">NYISO Zone J Sep-02</t>
  </si>
  <si>
    <t xml:space="preserve"> </t>
  </si>
  <si>
    <t xml:space="preserve">NYISO Zone G Apr-02</t>
  </si>
  <si>
    <t xml:space="preserve">NYISO Zone G Jan-Dec 2002</t>
  </si>
  <si>
    <t xml:space="preserve">NYISO Zone G Jan-Dec 2003</t>
  </si>
  <si>
    <t xml:space="preserve">NYISO Zone G Jan-Feb 2002</t>
  </si>
  <si>
    <t xml:space="preserve">NYISO Zone G Jul-Aug 2001</t>
  </si>
  <si>
    <t xml:space="preserve">NYISO Zone G Jul-Aug 2002</t>
  </si>
  <si>
    <t xml:space="preserve">NYISO Zone G Jul-Aug 2003</t>
  </si>
  <si>
    <t xml:space="preserve">NYISO Zone G Jun-02</t>
  </si>
  <si>
    <t xml:space="preserve">NYISO Zone G Mar-02</t>
  </si>
  <si>
    <t xml:space="preserve">NYISO Zone G Mar-Apr 2002</t>
  </si>
  <si>
    <t xml:space="preserve">NYISO Zone G May-02</t>
  </si>
  <si>
    <t xml:space="preserve">NYISO Zone G Nov-02</t>
  </si>
  <si>
    <t xml:space="preserve">NYISO Zone G Oct-02</t>
  </si>
  <si>
    <t xml:space="preserve">NYISO Zone G Oct-Dec 2001</t>
  </si>
  <si>
    <t xml:space="preserve">NYISO Zone G Oct-Dec 2002</t>
  </si>
  <si>
    <t xml:space="preserve">NYISO Zone G Sep-01</t>
  </si>
  <si>
    <t xml:space="preserve">NYISO Zone G Sep-02</t>
  </si>
  <si>
    <t xml:space="preserve">NYISO Zone A Apr-02</t>
  </si>
  <si>
    <t xml:space="preserve">NYISO Zone A Dec-01</t>
  </si>
  <si>
    <t xml:space="preserve">NYISO Zone A Jan-Dec 2002</t>
  </si>
  <si>
    <t xml:space="preserve">NYISO Zone A Jan-Dec 2003</t>
  </si>
  <si>
    <t xml:space="preserve">NYISO Zone A Jan-Feb 2002</t>
  </si>
  <si>
    <t xml:space="preserve">NYISO Zone A Jul-Aug 2001</t>
  </si>
  <si>
    <t xml:space="preserve">NYISO Zone A Jul-Aug 2002</t>
  </si>
  <si>
    <t xml:space="preserve">NYISO Zone A Jun-02</t>
  </si>
  <si>
    <t xml:space="preserve">NYISO Zone A Mar-02</t>
  </si>
  <si>
    <t xml:space="preserve">NYISO Zone A Mar-Apr 2002</t>
  </si>
  <si>
    <t xml:space="preserve">NYISO Zone A May-02</t>
  </si>
  <si>
    <t xml:space="preserve">NYISO Zone A Nov-01</t>
  </si>
  <si>
    <t xml:space="preserve">NYISO Zone A Oct-01</t>
  </si>
  <si>
    <t xml:space="preserve">NYISO Zone A Oct-Dec 2001</t>
  </si>
  <si>
    <t xml:space="preserve">NYISO Zone A Oct-Dec 2002</t>
  </si>
  <si>
    <t xml:space="preserve">NYISO Zone A Sep-01</t>
  </si>
  <si>
    <t xml:space="preserve">NYISO Zone A Sep02</t>
  </si>
  <si>
    <t xml:space="preserve">PJM Apr-02</t>
  </si>
  <si>
    <t xml:space="preserve">PJM Dec-01</t>
  </si>
  <si>
    <t xml:space="preserve">PJM Jan-Dec 2002</t>
  </si>
  <si>
    <t xml:space="preserve">PJM Jan-Dec 2003</t>
  </si>
  <si>
    <t xml:space="preserve">PJM Jan-Feb 2002</t>
  </si>
  <si>
    <t xml:space="preserve">PJM Jul-Aug 2002</t>
  </si>
  <si>
    <t xml:space="preserve">PJM Jul-Aug 2003</t>
  </si>
  <si>
    <t xml:space="preserve">PJM Jun-02</t>
  </si>
  <si>
    <t xml:space="preserve">PJM Mar-02</t>
  </si>
  <si>
    <t xml:space="preserve">PJM Mar-Apr 2002</t>
  </si>
  <si>
    <t xml:space="preserve">PJM May-02</t>
  </si>
  <si>
    <t xml:space="preserve">PJM Nov-01</t>
  </si>
  <si>
    <t xml:space="preserve">PJM Oct-01</t>
  </si>
  <si>
    <t xml:space="preserve">PJM Oct-Dec 2001</t>
  </si>
  <si>
    <t xml:space="preserve">PJM Oct-Dec 2002</t>
  </si>
  <si>
    <t xml:space="preserve">PJM Sep-01</t>
  </si>
  <si>
    <t xml:space="preserve">PJM Sep-02</t>
  </si>
  <si>
    <t xml:space="preserve">PJM Jan-02</t>
  </si>
  <si>
    <t xml:space="preserve">PJM Jun-03</t>
  </si>
  <si>
    <t xml:space="preserve">PJM Mar-Apr 2003</t>
  </si>
  <si>
    <t xml:space="preserve">PJM May-03</t>
  </si>
  <si>
    <t xml:space="preserve">PJM Sep-03</t>
  </si>
  <si>
    <t xml:space="preserve">NEPOOL Apr-02</t>
  </si>
  <si>
    <t xml:space="preserve">NEPOOL Dec-01</t>
  </si>
  <si>
    <t xml:space="preserve">NEPOOL Jan-Dec 2002</t>
  </si>
  <si>
    <t xml:space="preserve">NEPOOL Jan-Dec 2003</t>
  </si>
  <si>
    <t xml:space="preserve">NEPOOL Jan-Feb 2002</t>
  </si>
  <si>
    <t xml:space="preserve">NEPOOL Jul-Aug 2002</t>
  </si>
  <si>
    <t xml:space="preserve">NEPOOL Jun-02</t>
  </si>
  <si>
    <t xml:space="preserve">NEPOOL Mar-02</t>
  </si>
  <si>
    <t xml:space="preserve">NEPOOL Mar-Apr 2002</t>
  </si>
  <si>
    <t xml:space="preserve">NEPOOL May-02</t>
  </si>
  <si>
    <t xml:space="preserve">NEPOOL Nov-01</t>
  </si>
  <si>
    <t xml:space="preserve">NEPOOL Oct-01</t>
  </si>
  <si>
    <t xml:space="preserve">NEPOOL Oct-Dec 2001</t>
  </si>
  <si>
    <t xml:space="preserve">NEPOOL Oct-Dec 2002</t>
  </si>
  <si>
    <t xml:space="preserve">NEPOOL Sep-01</t>
  </si>
  <si>
    <t xml:space="preserve">NEPOOL Sep02</t>
  </si>
  <si>
    <t xml:space="preserve">Nymex Apr-Oct 02</t>
  </si>
  <si>
    <t xml:space="preserve">Nymex Jan-Dec 02</t>
  </si>
  <si>
    <t xml:space="preserve">Nymex Jan-Dec 03</t>
  </si>
  <si>
    <t xml:space="preserve">Nymex Nov 01</t>
  </si>
  <si>
    <t xml:space="preserve">Nymex Nov 01 - Mar 02</t>
  </si>
  <si>
    <t xml:space="preserve">Nymex Oct 01</t>
  </si>
  <si>
    <t xml:space="preserve">Nymex Sep 01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</si>
</sst>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_(* #,##0.00_);_(* \(#,##0.00\);_(* \-??_);_(@_)"/>
    <numFmt numFmtId="167" formatCode="[$-409]d\-mmm"/>
    <numFmt numFmtId="168" formatCode="0.000"/>
    <numFmt numFmtId="169" formatCode="0.00_);[RED]\(0.00\)"/>
    <numFmt numFmtId="170" formatCode="0.00"/>
    <numFmt numFmtId="171" formatCode="_(* #,##0_);_(* \(#,##0\);_(* \-??_);_(@_)"/>
    <numFmt numFmtId="172" formatCode="0_);[RED]\(0\)"/>
    <numFmt numFmtId="173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SE_Px"/>
      <sheetName val="Cals_peak"/>
      <sheetName val="Cals_offpeak"/>
      <sheetName val="Cals_24hr"/>
      <sheetName val="Rates"/>
    </sheetNames>
    <sheetDataSet>
      <sheetData sheetId="0"/>
      <sheetData sheetId="1"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</row>
        <row r="8">
          <cell r="A8">
            <v>37165</v>
          </cell>
          <cell r="B8">
            <v>38.9782600402832</v>
          </cell>
          <cell r="C8">
            <v>38.9782600402832</v>
          </cell>
          <cell r="D8">
            <v>38.9782600402832</v>
          </cell>
          <cell r="E8">
            <v>38.9782600402832</v>
          </cell>
          <cell r="F8">
            <v>29.5999965667725</v>
          </cell>
          <cell r="G8">
            <v>34.0999946594238</v>
          </cell>
          <cell r="H8">
            <v>29.5999965667725</v>
          </cell>
          <cell r="I8">
            <v>30.5999965667725</v>
          </cell>
          <cell r="J8">
            <v>35</v>
          </cell>
          <cell r="K8">
            <v>41.5</v>
          </cell>
          <cell r="L8">
            <v>46.5</v>
          </cell>
        </row>
        <row r="9">
          <cell r="A9">
            <v>37196</v>
          </cell>
          <cell r="B9">
            <v>40.25</v>
          </cell>
          <cell r="C9">
            <v>40.25</v>
          </cell>
          <cell r="D9">
            <v>40.25</v>
          </cell>
          <cell r="E9">
            <v>40.25</v>
          </cell>
          <cell r="F9">
            <v>29</v>
          </cell>
          <cell r="G9">
            <v>33.5</v>
          </cell>
          <cell r="H9">
            <v>29</v>
          </cell>
          <cell r="I9">
            <v>30</v>
          </cell>
          <cell r="J9">
            <v>35</v>
          </cell>
          <cell r="K9">
            <v>41.5</v>
          </cell>
          <cell r="L9">
            <v>46.5</v>
          </cell>
        </row>
        <row r="10">
          <cell r="A10">
            <v>37226</v>
          </cell>
          <cell r="B10">
            <v>42.75</v>
          </cell>
          <cell r="C10">
            <v>42.75</v>
          </cell>
          <cell r="D10">
            <v>42.75</v>
          </cell>
          <cell r="E10">
            <v>42.75</v>
          </cell>
          <cell r="F10">
            <v>32.25</v>
          </cell>
          <cell r="G10">
            <v>36.75</v>
          </cell>
          <cell r="H10">
            <v>32.25</v>
          </cell>
          <cell r="I10">
            <v>33.25</v>
          </cell>
          <cell r="J10">
            <v>35</v>
          </cell>
          <cell r="K10">
            <v>41.5</v>
          </cell>
          <cell r="L10">
            <v>46.5</v>
          </cell>
        </row>
        <row r="11">
          <cell r="A11">
            <v>37257</v>
          </cell>
          <cell r="B11">
            <v>47</v>
          </cell>
          <cell r="C11">
            <v>47</v>
          </cell>
          <cell r="D11">
            <v>47</v>
          </cell>
          <cell r="E11">
            <v>47</v>
          </cell>
          <cell r="F11">
            <v>36</v>
          </cell>
          <cell r="G11">
            <v>41.5</v>
          </cell>
          <cell r="H11">
            <v>36</v>
          </cell>
          <cell r="I11">
            <v>37</v>
          </cell>
          <cell r="J11">
            <v>39.25</v>
          </cell>
          <cell r="K11">
            <v>47</v>
          </cell>
          <cell r="L11">
            <v>56.5</v>
          </cell>
        </row>
        <row r="12">
          <cell r="A12">
            <v>37288</v>
          </cell>
          <cell r="B12">
            <v>47</v>
          </cell>
          <cell r="C12">
            <v>47</v>
          </cell>
          <cell r="D12">
            <v>47</v>
          </cell>
          <cell r="E12">
            <v>47</v>
          </cell>
          <cell r="F12">
            <v>36</v>
          </cell>
          <cell r="G12">
            <v>41.5</v>
          </cell>
          <cell r="H12">
            <v>36</v>
          </cell>
          <cell r="I12">
            <v>37</v>
          </cell>
          <cell r="J12">
            <v>39.25</v>
          </cell>
          <cell r="K12">
            <v>47</v>
          </cell>
          <cell r="L12">
            <v>56.5</v>
          </cell>
        </row>
        <row r="13">
          <cell r="A13">
            <v>37316</v>
          </cell>
          <cell r="B13">
            <v>37.25</v>
          </cell>
          <cell r="C13">
            <v>37.25</v>
          </cell>
          <cell r="D13">
            <v>37.25</v>
          </cell>
          <cell r="E13">
            <v>37.25</v>
          </cell>
          <cell r="F13">
            <v>32.5</v>
          </cell>
          <cell r="G13">
            <v>37</v>
          </cell>
          <cell r="H13">
            <v>32.5</v>
          </cell>
          <cell r="I13">
            <v>33.5</v>
          </cell>
          <cell r="J13">
            <v>34.75</v>
          </cell>
          <cell r="K13">
            <v>42</v>
          </cell>
          <cell r="L13">
            <v>44</v>
          </cell>
        </row>
        <row r="14">
          <cell r="A14">
            <v>37347</v>
          </cell>
          <cell r="B14">
            <v>37.25</v>
          </cell>
          <cell r="C14">
            <v>37.25</v>
          </cell>
          <cell r="D14">
            <v>37.25</v>
          </cell>
          <cell r="E14">
            <v>37.25</v>
          </cell>
          <cell r="F14">
            <v>31.5</v>
          </cell>
          <cell r="G14">
            <v>36</v>
          </cell>
          <cell r="H14">
            <v>31.5</v>
          </cell>
          <cell r="I14">
            <v>32.5</v>
          </cell>
          <cell r="J14">
            <v>34.75</v>
          </cell>
          <cell r="K14">
            <v>41</v>
          </cell>
          <cell r="L14">
            <v>44</v>
          </cell>
        </row>
        <row r="15">
          <cell r="A15">
            <v>37377</v>
          </cell>
          <cell r="B15">
            <v>38</v>
          </cell>
          <cell r="C15">
            <v>38</v>
          </cell>
          <cell r="D15">
            <v>38</v>
          </cell>
          <cell r="E15">
            <v>38</v>
          </cell>
          <cell r="F15">
            <v>34</v>
          </cell>
          <cell r="G15">
            <v>39.5</v>
          </cell>
          <cell r="H15">
            <v>34</v>
          </cell>
          <cell r="I15">
            <v>35</v>
          </cell>
          <cell r="J15">
            <v>36</v>
          </cell>
          <cell r="K15">
            <v>43</v>
          </cell>
          <cell r="L15">
            <v>49.5</v>
          </cell>
        </row>
        <row r="16">
          <cell r="A16">
            <v>37408</v>
          </cell>
          <cell r="B16">
            <v>45.75</v>
          </cell>
          <cell r="C16">
            <v>45.75</v>
          </cell>
          <cell r="D16">
            <v>45.75</v>
          </cell>
          <cell r="E16">
            <v>45.75</v>
          </cell>
          <cell r="F16">
            <v>44.5</v>
          </cell>
          <cell r="G16">
            <v>55</v>
          </cell>
          <cell r="H16">
            <v>44.5</v>
          </cell>
          <cell r="I16">
            <v>47.5</v>
          </cell>
          <cell r="J16">
            <v>43.5</v>
          </cell>
          <cell r="K16">
            <v>52</v>
          </cell>
          <cell r="L16">
            <v>58.5</v>
          </cell>
        </row>
        <row r="17">
          <cell r="A17">
            <v>37438</v>
          </cell>
          <cell r="B17">
            <v>59</v>
          </cell>
          <cell r="C17">
            <v>59</v>
          </cell>
          <cell r="D17">
            <v>59</v>
          </cell>
          <cell r="E17">
            <v>59</v>
          </cell>
          <cell r="F17">
            <v>60.75</v>
          </cell>
          <cell r="G17">
            <v>78.25</v>
          </cell>
          <cell r="H17">
            <v>60.75</v>
          </cell>
          <cell r="I17">
            <v>63.75</v>
          </cell>
          <cell r="J17">
            <v>57.25</v>
          </cell>
          <cell r="K17">
            <v>74.5</v>
          </cell>
          <cell r="L17">
            <v>85.5</v>
          </cell>
        </row>
        <row r="18">
          <cell r="A18">
            <v>37469</v>
          </cell>
          <cell r="B18">
            <v>59</v>
          </cell>
          <cell r="C18">
            <v>59</v>
          </cell>
          <cell r="D18">
            <v>59</v>
          </cell>
          <cell r="E18">
            <v>59</v>
          </cell>
          <cell r="F18">
            <v>60.75</v>
          </cell>
          <cell r="G18">
            <v>77.25</v>
          </cell>
          <cell r="H18">
            <v>60.75</v>
          </cell>
          <cell r="I18">
            <v>63.75</v>
          </cell>
          <cell r="J18">
            <v>57.25</v>
          </cell>
          <cell r="K18">
            <v>74.5</v>
          </cell>
          <cell r="L18">
            <v>85.5</v>
          </cell>
        </row>
        <row r="19">
          <cell r="A19">
            <v>37500</v>
          </cell>
          <cell r="B19">
            <v>37.75</v>
          </cell>
          <cell r="C19">
            <v>37.75</v>
          </cell>
          <cell r="D19">
            <v>37.75</v>
          </cell>
          <cell r="E19">
            <v>37.75</v>
          </cell>
          <cell r="F19">
            <v>32</v>
          </cell>
          <cell r="G19">
            <v>36.5</v>
          </cell>
          <cell r="H19">
            <v>32</v>
          </cell>
          <cell r="I19">
            <v>33</v>
          </cell>
          <cell r="J19">
            <v>35</v>
          </cell>
          <cell r="K19">
            <v>41</v>
          </cell>
          <cell r="L19">
            <v>48.5</v>
          </cell>
        </row>
        <row r="20">
          <cell r="A20">
            <v>37530</v>
          </cell>
          <cell r="B20">
            <v>36</v>
          </cell>
          <cell r="C20">
            <v>36</v>
          </cell>
          <cell r="D20">
            <v>36</v>
          </cell>
          <cell r="E20">
            <v>36</v>
          </cell>
          <cell r="F20">
            <v>31.75</v>
          </cell>
          <cell r="G20">
            <v>36.25</v>
          </cell>
          <cell r="H20">
            <v>31.75</v>
          </cell>
          <cell r="I20">
            <v>32.75</v>
          </cell>
          <cell r="J20">
            <v>34.9999977111816</v>
          </cell>
          <cell r="K20">
            <v>41.5</v>
          </cell>
          <cell r="L20">
            <v>48</v>
          </cell>
        </row>
        <row r="21">
          <cell r="A21">
            <v>37561</v>
          </cell>
          <cell r="B21">
            <v>36</v>
          </cell>
          <cell r="C21">
            <v>36</v>
          </cell>
          <cell r="D21">
            <v>36</v>
          </cell>
          <cell r="E21">
            <v>36</v>
          </cell>
          <cell r="F21">
            <v>31.75</v>
          </cell>
          <cell r="G21">
            <v>36.25</v>
          </cell>
          <cell r="H21">
            <v>31.75</v>
          </cell>
          <cell r="I21">
            <v>32.75</v>
          </cell>
          <cell r="J21">
            <v>34.9999977111816</v>
          </cell>
          <cell r="K21">
            <v>41.5</v>
          </cell>
          <cell r="L21">
            <v>48</v>
          </cell>
        </row>
        <row r="22">
          <cell r="A22">
            <v>37591</v>
          </cell>
          <cell r="B22">
            <v>37.25</v>
          </cell>
          <cell r="C22">
            <v>37.25</v>
          </cell>
          <cell r="D22">
            <v>37.25</v>
          </cell>
          <cell r="E22">
            <v>37.25</v>
          </cell>
          <cell r="F22">
            <v>31.75</v>
          </cell>
          <cell r="G22">
            <v>36.25</v>
          </cell>
          <cell r="H22">
            <v>31.75</v>
          </cell>
          <cell r="I22">
            <v>32.75</v>
          </cell>
          <cell r="J22">
            <v>34.9999977111816</v>
          </cell>
          <cell r="K22">
            <v>41.5</v>
          </cell>
          <cell r="L22">
            <v>48</v>
          </cell>
        </row>
        <row r="23">
          <cell r="A23">
            <v>37622</v>
          </cell>
          <cell r="B23">
            <v>45.25</v>
          </cell>
          <cell r="C23">
            <v>45.25</v>
          </cell>
          <cell r="D23">
            <v>45.25</v>
          </cell>
          <cell r="E23">
            <v>45.25</v>
          </cell>
          <cell r="F23">
            <v>36.5</v>
          </cell>
          <cell r="G23">
            <v>42</v>
          </cell>
          <cell r="H23">
            <v>36.5</v>
          </cell>
          <cell r="I23">
            <v>37.5</v>
          </cell>
          <cell r="J23">
            <v>40.75</v>
          </cell>
          <cell r="K23">
            <v>46.5</v>
          </cell>
          <cell r="L23">
            <v>56.5</v>
          </cell>
        </row>
        <row r="24">
          <cell r="A24">
            <v>37653</v>
          </cell>
          <cell r="B24">
            <v>45.25</v>
          </cell>
          <cell r="C24">
            <v>45.25</v>
          </cell>
          <cell r="D24">
            <v>45.25</v>
          </cell>
          <cell r="E24">
            <v>45.25</v>
          </cell>
          <cell r="F24">
            <v>36.5</v>
          </cell>
          <cell r="G24">
            <v>42</v>
          </cell>
          <cell r="H24">
            <v>36.5</v>
          </cell>
          <cell r="I24">
            <v>37.5</v>
          </cell>
          <cell r="J24">
            <v>40.75</v>
          </cell>
          <cell r="K24">
            <v>46.5</v>
          </cell>
          <cell r="L24">
            <v>56.5</v>
          </cell>
        </row>
        <row r="25">
          <cell r="A25">
            <v>37681</v>
          </cell>
          <cell r="B25">
            <v>36</v>
          </cell>
          <cell r="C25">
            <v>36</v>
          </cell>
          <cell r="D25">
            <v>36</v>
          </cell>
          <cell r="E25">
            <v>36</v>
          </cell>
          <cell r="F25">
            <v>33.25</v>
          </cell>
          <cell r="G25">
            <v>37.75</v>
          </cell>
          <cell r="H25">
            <v>33.25</v>
          </cell>
          <cell r="I25">
            <v>34.25</v>
          </cell>
          <cell r="J25">
            <v>34.4499984741211</v>
          </cell>
          <cell r="K25">
            <v>42</v>
          </cell>
          <cell r="L25">
            <v>46.5</v>
          </cell>
        </row>
        <row r="26">
          <cell r="A26">
            <v>37712</v>
          </cell>
          <cell r="B26">
            <v>36</v>
          </cell>
          <cell r="C26">
            <v>36</v>
          </cell>
          <cell r="D26">
            <v>36</v>
          </cell>
          <cell r="E26">
            <v>36</v>
          </cell>
          <cell r="F26">
            <v>32.25</v>
          </cell>
          <cell r="G26">
            <v>36.75</v>
          </cell>
          <cell r="H26">
            <v>32.25</v>
          </cell>
          <cell r="I26">
            <v>33.25</v>
          </cell>
          <cell r="J26">
            <v>34.4499984741211</v>
          </cell>
          <cell r="K26">
            <v>41</v>
          </cell>
          <cell r="L26">
            <v>46.5</v>
          </cell>
        </row>
        <row r="27">
          <cell r="A27">
            <v>37742</v>
          </cell>
          <cell r="B27">
            <v>36.75</v>
          </cell>
          <cell r="C27">
            <v>36.75</v>
          </cell>
          <cell r="D27">
            <v>36.75</v>
          </cell>
          <cell r="E27">
            <v>36.75</v>
          </cell>
          <cell r="F27">
            <v>33.75</v>
          </cell>
          <cell r="G27">
            <v>39.25</v>
          </cell>
          <cell r="H27">
            <v>33.75</v>
          </cell>
          <cell r="I27">
            <v>34.75</v>
          </cell>
          <cell r="J27">
            <v>35.35</v>
          </cell>
          <cell r="K27">
            <v>42</v>
          </cell>
          <cell r="L27">
            <v>47.5</v>
          </cell>
        </row>
        <row r="28">
          <cell r="A28">
            <v>37773</v>
          </cell>
          <cell r="B28">
            <v>43.5</v>
          </cell>
          <cell r="C28">
            <v>43.5</v>
          </cell>
          <cell r="D28">
            <v>43.5</v>
          </cell>
          <cell r="E28">
            <v>43.5</v>
          </cell>
          <cell r="F28">
            <v>44.25</v>
          </cell>
          <cell r="G28">
            <v>53.75</v>
          </cell>
          <cell r="H28">
            <v>44.25</v>
          </cell>
          <cell r="I28">
            <v>47.25</v>
          </cell>
          <cell r="J28">
            <v>42.75</v>
          </cell>
          <cell r="K28">
            <v>52</v>
          </cell>
          <cell r="L28">
            <v>56.5</v>
          </cell>
        </row>
        <row r="29">
          <cell r="A29">
            <v>37803</v>
          </cell>
          <cell r="B29">
            <v>52.5</v>
          </cell>
          <cell r="C29">
            <v>52.5</v>
          </cell>
          <cell r="D29">
            <v>52.5</v>
          </cell>
          <cell r="E29">
            <v>52.5</v>
          </cell>
          <cell r="F29">
            <v>55.5</v>
          </cell>
          <cell r="G29">
            <v>70</v>
          </cell>
          <cell r="H29">
            <v>55.5</v>
          </cell>
          <cell r="I29">
            <v>58.5</v>
          </cell>
          <cell r="J29">
            <v>56.5</v>
          </cell>
          <cell r="K29">
            <v>73</v>
          </cell>
          <cell r="L29">
            <v>83.5</v>
          </cell>
        </row>
        <row r="30">
          <cell r="A30">
            <v>37834</v>
          </cell>
          <cell r="B30">
            <v>52.5</v>
          </cell>
          <cell r="C30">
            <v>52.5</v>
          </cell>
          <cell r="D30">
            <v>52.5</v>
          </cell>
          <cell r="E30">
            <v>52.5</v>
          </cell>
          <cell r="F30">
            <v>55.5</v>
          </cell>
          <cell r="G30">
            <v>68</v>
          </cell>
          <cell r="H30">
            <v>55.5</v>
          </cell>
          <cell r="I30">
            <v>58.5</v>
          </cell>
          <cell r="J30">
            <v>56.5</v>
          </cell>
          <cell r="K30">
            <v>73</v>
          </cell>
          <cell r="L30">
            <v>83.5</v>
          </cell>
        </row>
        <row r="31">
          <cell r="A31">
            <v>37865</v>
          </cell>
          <cell r="B31">
            <v>35.25</v>
          </cell>
          <cell r="C31">
            <v>35.25</v>
          </cell>
          <cell r="D31">
            <v>35.25</v>
          </cell>
          <cell r="E31">
            <v>35.25</v>
          </cell>
          <cell r="F31">
            <v>32.25</v>
          </cell>
          <cell r="G31">
            <v>35.75</v>
          </cell>
          <cell r="H31">
            <v>32.25</v>
          </cell>
          <cell r="I31">
            <v>33.25</v>
          </cell>
          <cell r="J31">
            <v>34.25</v>
          </cell>
          <cell r="K31">
            <v>41.25</v>
          </cell>
          <cell r="L31">
            <v>48.5</v>
          </cell>
        </row>
        <row r="32">
          <cell r="A32">
            <v>37895</v>
          </cell>
          <cell r="B32">
            <v>34</v>
          </cell>
          <cell r="C32">
            <v>34</v>
          </cell>
          <cell r="D32">
            <v>34</v>
          </cell>
          <cell r="E32">
            <v>34</v>
          </cell>
          <cell r="F32">
            <v>32</v>
          </cell>
          <cell r="G32">
            <v>35.5</v>
          </cell>
          <cell r="H32">
            <v>32</v>
          </cell>
          <cell r="I32">
            <v>33</v>
          </cell>
          <cell r="J32">
            <v>34.75</v>
          </cell>
          <cell r="K32">
            <v>41.5</v>
          </cell>
          <cell r="L32">
            <v>45.5</v>
          </cell>
        </row>
        <row r="33">
          <cell r="A33">
            <v>37926</v>
          </cell>
          <cell r="B33">
            <v>34</v>
          </cell>
          <cell r="C33">
            <v>34</v>
          </cell>
          <cell r="D33">
            <v>34</v>
          </cell>
          <cell r="E33">
            <v>34</v>
          </cell>
          <cell r="F33">
            <v>32</v>
          </cell>
          <cell r="G33">
            <v>35.5</v>
          </cell>
          <cell r="H33">
            <v>32</v>
          </cell>
          <cell r="I33">
            <v>33</v>
          </cell>
          <cell r="J33">
            <v>34.75</v>
          </cell>
          <cell r="K33">
            <v>41.5</v>
          </cell>
          <cell r="L33">
            <v>45.5</v>
          </cell>
        </row>
        <row r="34">
          <cell r="A34">
            <v>37956</v>
          </cell>
          <cell r="B34">
            <v>35.25</v>
          </cell>
          <cell r="C34">
            <v>35.25</v>
          </cell>
          <cell r="D34">
            <v>35.25</v>
          </cell>
          <cell r="E34">
            <v>35.25</v>
          </cell>
          <cell r="F34">
            <v>32</v>
          </cell>
          <cell r="G34">
            <v>35.5</v>
          </cell>
          <cell r="H34">
            <v>32</v>
          </cell>
          <cell r="I34">
            <v>33</v>
          </cell>
          <cell r="J34">
            <v>34.75</v>
          </cell>
          <cell r="K34">
            <v>41.5</v>
          </cell>
          <cell r="L34">
            <v>45.5</v>
          </cell>
        </row>
        <row r="35">
          <cell r="A35">
            <v>37987</v>
          </cell>
          <cell r="B35">
            <v>44.75</v>
          </cell>
          <cell r="C35">
            <v>44.75</v>
          </cell>
          <cell r="D35">
            <v>44.75</v>
          </cell>
          <cell r="E35">
            <v>44.75</v>
          </cell>
          <cell r="F35">
            <v>36.5</v>
          </cell>
          <cell r="G35">
            <v>41</v>
          </cell>
          <cell r="H35">
            <v>36.5</v>
          </cell>
          <cell r="I35">
            <v>37.5</v>
          </cell>
          <cell r="J35">
            <v>41.75</v>
          </cell>
          <cell r="K35">
            <v>46.5</v>
          </cell>
          <cell r="L35">
            <v>56.5</v>
          </cell>
        </row>
        <row r="36">
          <cell r="A36">
            <v>38018</v>
          </cell>
          <cell r="B36">
            <v>44.75</v>
          </cell>
          <cell r="C36">
            <v>44.75</v>
          </cell>
          <cell r="D36">
            <v>44.75</v>
          </cell>
          <cell r="E36">
            <v>44.75</v>
          </cell>
          <cell r="F36">
            <v>36.5</v>
          </cell>
          <cell r="G36">
            <v>41</v>
          </cell>
          <cell r="H36">
            <v>36.5</v>
          </cell>
          <cell r="I36">
            <v>37.5</v>
          </cell>
          <cell r="J36">
            <v>41.75</v>
          </cell>
          <cell r="K36">
            <v>46.5</v>
          </cell>
          <cell r="L36">
            <v>56.5</v>
          </cell>
        </row>
        <row r="37">
          <cell r="A37">
            <v>38047</v>
          </cell>
          <cell r="B37">
            <v>35.5</v>
          </cell>
          <cell r="C37">
            <v>35.5</v>
          </cell>
          <cell r="D37">
            <v>35.5</v>
          </cell>
          <cell r="E37">
            <v>35.5</v>
          </cell>
          <cell r="F37">
            <v>32.5</v>
          </cell>
          <cell r="G37">
            <v>36</v>
          </cell>
          <cell r="H37">
            <v>32.5</v>
          </cell>
          <cell r="I37">
            <v>33.5</v>
          </cell>
          <cell r="J37">
            <v>34.4499984741211</v>
          </cell>
          <cell r="K37">
            <v>42</v>
          </cell>
          <cell r="L37">
            <v>45.5</v>
          </cell>
        </row>
        <row r="38">
          <cell r="A38">
            <v>38078</v>
          </cell>
          <cell r="B38">
            <v>35.5</v>
          </cell>
          <cell r="C38">
            <v>35.5</v>
          </cell>
          <cell r="D38">
            <v>35.5</v>
          </cell>
          <cell r="E38">
            <v>35.5</v>
          </cell>
          <cell r="F38">
            <v>32</v>
          </cell>
          <cell r="G38">
            <v>35.5</v>
          </cell>
          <cell r="H38">
            <v>32</v>
          </cell>
          <cell r="I38">
            <v>33</v>
          </cell>
          <cell r="J38">
            <v>34.4499984741211</v>
          </cell>
          <cell r="K38">
            <v>41</v>
          </cell>
          <cell r="L38">
            <v>45.5</v>
          </cell>
        </row>
        <row r="39">
          <cell r="A39">
            <v>38108</v>
          </cell>
          <cell r="B39">
            <v>36.25</v>
          </cell>
          <cell r="C39">
            <v>36.25</v>
          </cell>
          <cell r="D39">
            <v>36.25</v>
          </cell>
          <cell r="E39">
            <v>36.25</v>
          </cell>
          <cell r="F39">
            <v>34.5</v>
          </cell>
          <cell r="G39">
            <v>39</v>
          </cell>
          <cell r="H39">
            <v>34.5</v>
          </cell>
          <cell r="I39">
            <v>35.5</v>
          </cell>
          <cell r="J39">
            <v>35.85</v>
          </cell>
          <cell r="K39">
            <v>42</v>
          </cell>
          <cell r="L39">
            <v>47.5</v>
          </cell>
        </row>
        <row r="40">
          <cell r="A40">
            <v>38139</v>
          </cell>
          <cell r="B40">
            <v>43</v>
          </cell>
          <cell r="C40">
            <v>43</v>
          </cell>
          <cell r="D40">
            <v>43</v>
          </cell>
          <cell r="E40">
            <v>43</v>
          </cell>
          <cell r="F40">
            <v>44.25</v>
          </cell>
          <cell r="G40">
            <v>53.75</v>
          </cell>
          <cell r="H40">
            <v>44.25</v>
          </cell>
          <cell r="I40">
            <v>47.25</v>
          </cell>
          <cell r="J40">
            <v>42.25</v>
          </cell>
          <cell r="K40">
            <v>52</v>
          </cell>
          <cell r="L40">
            <v>55.5</v>
          </cell>
        </row>
        <row r="41">
          <cell r="A41">
            <v>38169</v>
          </cell>
          <cell r="B41">
            <v>52</v>
          </cell>
          <cell r="C41">
            <v>52</v>
          </cell>
          <cell r="D41">
            <v>52</v>
          </cell>
          <cell r="E41">
            <v>52</v>
          </cell>
          <cell r="F41">
            <v>54.75</v>
          </cell>
          <cell r="G41">
            <v>73.25</v>
          </cell>
          <cell r="H41">
            <v>54.75</v>
          </cell>
          <cell r="I41">
            <v>57.75</v>
          </cell>
          <cell r="J41">
            <v>56.75</v>
          </cell>
          <cell r="K41">
            <v>72</v>
          </cell>
          <cell r="L41">
            <v>83.5</v>
          </cell>
        </row>
        <row r="42">
          <cell r="A42">
            <v>38200</v>
          </cell>
          <cell r="B42">
            <v>52</v>
          </cell>
          <cell r="C42">
            <v>52</v>
          </cell>
          <cell r="D42">
            <v>52</v>
          </cell>
          <cell r="E42">
            <v>52</v>
          </cell>
          <cell r="F42">
            <v>54.75</v>
          </cell>
          <cell r="G42">
            <v>72.25</v>
          </cell>
          <cell r="H42">
            <v>54.75</v>
          </cell>
          <cell r="I42">
            <v>57.75</v>
          </cell>
          <cell r="J42">
            <v>56.75</v>
          </cell>
          <cell r="K42">
            <v>72</v>
          </cell>
          <cell r="L42">
            <v>83.5</v>
          </cell>
        </row>
        <row r="43">
          <cell r="A43">
            <v>38231</v>
          </cell>
          <cell r="B43">
            <v>34.75</v>
          </cell>
          <cell r="C43">
            <v>34.75</v>
          </cell>
          <cell r="D43">
            <v>34.75</v>
          </cell>
          <cell r="E43">
            <v>34.75</v>
          </cell>
          <cell r="F43">
            <v>32</v>
          </cell>
          <cell r="G43">
            <v>37.5</v>
          </cell>
          <cell r="H43">
            <v>32</v>
          </cell>
          <cell r="I43">
            <v>33</v>
          </cell>
          <cell r="J43">
            <v>34.25</v>
          </cell>
          <cell r="K43">
            <v>41.5</v>
          </cell>
          <cell r="L43">
            <v>50.5</v>
          </cell>
        </row>
        <row r="44">
          <cell r="A44">
            <v>38261</v>
          </cell>
          <cell r="B44">
            <v>33.5</v>
          </cell>
          <cell r="C44">
            <v>33.5</v>
          </cell>
          <cell r="D44">
            <v>33.5</v>
          </cell>
          <cell r="E44">
            <v>33.5</v>
          </cell>
          <cell r="F44">
            <v>31.5</v>
          </cell>
          <cell r="G44">
            <v>35</v>
          </cell>
          <cell r="H44">
            <v>31.5</v>
          </cell>
          <cell r="I44">
            <v>32.5</v>
          </cell>
          <cell r="J44">
            <v>35.25</v>
          </cell>
          <cell r="K44">
            <v>41.5</v>
          </cell>
          <cell r="L44">
            <v>45.5</v>
          </cell>
        </row>
        <row r="45">
          <cell r="A45">
            <v>38292</v>
          </cell>
          <cell r="B45">
            <v>33.5</v>
          </cell>
          <cell r="C45">
            <v>33.5</v>
          </cell>
          <cell r="D45">
            <v>33.5</v>
          </cell>
          <cell r="E45">
            <v>33.5</v>
          </cell>
          <cell r="F45">
            <v>31.5</v>
          </cell>
          <cell r="G45">
            <v>35</v>
          </cell>
          <cell r="H45">
            <v>31.5</v>
          </cell>
          <cell r="I45">
            <v>32.5</v>
          </cell>
          <cell r="J45">
            <v>35.25</v>
          </cell>
          <cell r="K45">
            <v>41.5</v>
          </cell>
          <cell r="L45">
            <v>45.5</v>
          </cell>
        </row>
        <row r="46">
          <cell r="A46">
            <v>38322</v>
          </cell>
          <cell r="B46">
            <v>34.75</v>
          </cell>
          <cell r="C46">
            <v>34.75</v>
          </cell>
          <cell r="D46">
            <v>34.75</v>
          </cell>
          <cell r="E46">
            <v>34.75</v>
          </cell>
          <cell r="F46">
            <v>31.5</v>
          </cell>
          <cell r="G46">
            <v>35</v>
          </cell>
          <cell r="H46">
            <v>31.5</v>
          </cell>
          <cell r="I46">
            <v>32.5</v>
          </cell>
          <cell r="J46">
            <v>35.25</v>
          </cell>
          <cell r="K46">
            <v>41.5</v>
          </cell>
          <cell r="L46">
            <v>45.5</v>
          </cell>
        </row>
        <row r="47">
          <cell r="A47">
            <v>38353</v>
          </cell>
          <cell r="B47">
            <v>44.25</v>
          </cell>
          <cell r="C47">
            <v>44.25</v>
          </cell>
          <cell r="D47">
            <v>44.25</v>
          </cell>
          <cell r="E47">
            <v>44.25</v>
          </cell>
          <cell r="F47">
            <v>36.75</v>
          </cell>
          <cell r="G47">
            <v>41.25</v>
          </cell>
          <cell r="H47">
            <v>36.75</v>
          </cell>
          <cell r="I47">
            <v>37.75</v>
          </cell>
          <cell r="J47">
            <v>41.75</v>
          </cell>
          <cell r="K47">
            <v>46.5</v>
          </cell>
          <cell r="L47">
            <v>54.5</v>
          </cell>
        </row>
        <row r="48">
          <cell r="A48">
            <v>38384</v>
          </cell>
          <cell r="B48">
            <v>44.25</v>
          </cell>
          <cell r="C48">
            <v>44.25</v>
          </cell>
          <cell r="D48">
            <v>44.25</v>
          </cell>
          <cell r="E48">
            <v>44.25</v>
          </cell>
          <cell r="F48">
            <v>36.75</v>
          </cell>
          <cell r="G48">
            <v>41.25</v>
          </cell>
          <cell r="H48">
            <v>36.75</v>
          </cell>
          <cell r="I48">
            <v>37.75</v>
          </cell>
          <cell r="J48">
            <v>41.75</v>
          </cell>
          <cell r="K48">
            <v>46.5</v>
          </cell>
          <cell r="L48">
            <v>54.5</v>
          </cell>
        </row>
        <row r="49">
          <cell r="A49">
            <v>38412</v>
          </cell>
          <cell r="B49">
            <v>35</v>
          </cell>
          <cell r="C49">
            <v>35</v>
          </cell>
          <cell r="D49">
            <v>35</v>
          </cell>
          <cell r="E49">
            <v>35</v>
          </cell>
          <cell r="F49">
            <v>33.25</v>
          </cell>
          <cell r="G49">
            <v>36.75</v>
          </cell>
          <cell r="H49">
            <v>33.25</v>
          </cell>
          <cell r="I49">
            <v>34.25</v>
          </cell>
          <cell r="J49">
            <v>34.4499984741211</v>
          </cell>
          <cell r="K49">
            <v>41.9999961853027</v>
          </cell>
          <cell r="L49">
            <v>46.5</v>
          </cell>
        </row>
        <row r="50">
          <cell r="A50">
            <v>38443</v>
          </cell>
          <cell r="B50">
            <v>35</v>
          </cell>
          <cell r="C50">
            <v>35</v>
          </cell>
          <cell r="D50">
            <v>35</v>
          </cell>
          <cell r="E50">
            <v>35</v>
          </cell>
          <cell r="F50">
            <v>32.25</v>
          </cell>
          <cell r="G50">
            <v>35.75</v>
          </cell>
          <cell r="H50">
            <v>32.25</v>
          </cell>
          <cell r="I50">
            <v>33.25</v>
          </cell>
          <cell r="J50">
            <v>34.4499984741211</v>
          </cell>
          <cell r="K50">
            <v>41</v>
          </cell>
          <cell r="L50">
            <v>46.5</v>
          </cell>
        </row>
        <row r="51">
          <cell r="A51">
            <v>38473</v>
          </cell>
          <cell r="B51">
            <v>35.75</v>
          </cell>
          <cell r="C51">
            <v>35.75</v>
          </cell>
          <cell r="D51">
            <v>35.75</v>
          </cell>
          <cell r="E51">
            <v>35.75</v>
          </cell>
          <cell r="F51">
            <v>34.5</v>
          </cell>
          <cell r="G51">
            <v>39</v>
          </cell>
          <cell r="H51">
            <v>34.5</v>
          </cell>
          <cell r="I51">
            <v>35.5</v>
          </cell>
          <cell r="J51">
            <v>35.85</v>
          </cell>
          <cell r="K51">
            <v>42</v>
          </cell>
          <cell r="L51">
            <v>47.5</v>
          </cell>
        </row>
        <row r="52">
          <cell r="A52">
            <v>38504</v>
          </cell>
          <cell r="B52">
            <v>42.5</v>
          </cell>
          <cell r="C52">
            <v>42.5</v>
          </cell>
          <cell r="D52">
            <v>42.5</v>
          </cell>
          <cell r="E52">
            <v>42.5</v>
          </cell>
          <cell r="F52">
            <v>44.5</v>
          </cell>
          <cell r="G52">
            <v>53</v>
          </cell>
          <cell r="H52">
            <v>44.5</v>
          </cell>
          <cell r="I52">
            <v>47.5</v>
          </cell>
          <cell r="J52">
            <v>42.25</v>
          </cell>
          <cell r="K52">
            <v>52</v>
          </cell>
          <cell r="L52">
            <v>55.5</v>
          </cell>
        </row>
        <row r="53">
          <cell r="A53">
            <v>38534</v>
          </cell>
          <cell r="B53">
            <v>51.5</v>
          </cell>
          <cell r="C53">
            <v>51.5</v>
          </cell>
          <cell r="D53">
            <v>51.5</v>
          </cell>
          <cell r="E53">
            <v>51.5</v>
          </cell>
          <cell r="F53">
            <v>55</v>
          </cell>
          <cell r="G53">
            <v>70.5</v>
          </cell>
          <cell r="H53">
            <v>55</v>
          </cell>
          <cell r="I53">
            <v>58</v>
          </cell>
          <cell r="J53">
            <v>56.75</v>
          </cell>
          <cell r="K53">
            <v>73</v>
          </cell>
          <cell r="L53">
            <v>83.4499969482422</v>
          </cell>
        </row>
        <row r="54">
          <cell r="A54">
            <v>38565</v>
          </cell>
          <cell r="B54">
            <v>51.5</v>
          </cell>
          <cell r="C54">
            <v>51.5</v>
          </cell>
          <cell r="D54">
            <v>51.5</v>
          </cell>
          <cell r="E54">
            <v>51.5</v>
          </cell>
          <cell r="F54">
            <v>55</v>
          </cell>
          <cell r="G54">
            <v>68.5</v>
          </cell>
          <cell r="H54">
            <v>55</v>
          </cell>
          <cell r="I54">
            <v>58</v>
          </cell>
          <cell r="J54">
            <v>56.75</v>
          </cell>
          <cell r="K54">
            <v>73</v>
          </cell>
          <cell r="L54">
            <v>83.4499969482422</v>
          </cell>
        </row>
        <row r="55">
          <cell r="A55">
            <v>38596</v>
          </cell>
          <cell r="B55">
            <v>34.25</v>
          </cell>
          <cell r="C55">
            <v>34.25</v>
          </cell>
          <cell r="D55">
            <v>34.25</v>
          </cell>
          <cell r="E55">
            <v>34.25</v>
          </cell>
          <cell r="F55">
            <v>31.75</v>
          </cell>
          <cell r="G55">
            <v>37.25</v>
          </cell>
          <cell r="H55">
            <v>31.75</v>
          </cell>
          <cell r="I55">
            <v>32.75</v>
          </cell>
          <cell r="J55">
            <v>34.25</v>
          </cell>
          <cell r="K55">
            <v>41.25</v>
          </cell>
          <cell r="L55">
            <v>50.5</v>
          </cell>
        </row>
        <row r="56">
          <cell r="A56">
            <v>38626</v>
          </cell>
          <cell r="B56">
            <v>33</v>
          </cell>
          <cell r="C56">
            <v>33</v>
          </cell>
          <cell r="D56">
            <v>33</v>
          </cell>
          <cell r="E56">
            <v>33</v>
          </cell>
          <cell r="F56">
            <v>31.25</v>
          </cell>
          <cell r="G56">
            <v>34.75</v>
          </cell>
          <cell r="H56">
            <v>31.25</v>
          </cell>
          <cell r="I56">
            <v>32.25</v>
          </cell>
          <cell r="J56">
            <v>35.25</v>
          </cell>
          <cell r="K56">
            <v>41.25</v>
          </cell>
          <cell r="L56">
            <v>44</v>
          </cell>
        </row>
        <row r="57">
          <cell r="A57">
            <v>38657</v>
          </cell>
          <cell r="B57">
            <v>33</v>
          </cell>
          <cell r="C57">
            <v>33</v>
          </cell>
          <cell r="D57">
            <v>33</v>
          </cell>
          <cell r="E57">
            <v>33</v>
          </cell>
          <cell r="F57">
            <v>31.25</v>
          </cell>
          <cell r="G57">
            <v>34.75</v>
          </cell>
          <cell r="H57">
            <v>31.25</v>
          </cell>
          <cell r="I57">
            <v>32.2499980926514</v>
          </cell>
          <cell r="J57">
            <v>35.25</v>
          </cell>
          <cell r="K57">
            <v>41.25</v>
          </cell>
          <cell r="L57">
            <v>44</v>
          </cell>
        </row>
        <row r="58">
          <cell r="A58">
            <v>38687</v>
          </cell>
          <cell r="B58">
            <v>34.25</v>
          </cell>
          <cell r="C58">
            <v>34.25</v>
          </cell>
          <cell r="D58">
            <v>34.25</v>
          </cell>
          <cell r="E58">
            <v>34.25</v>
          </cell>
          <cell r="F58">
            <v>31.25</v>
          </cell>
          <cell r="G58">
            <v>34.75</v>
          </cell>
          <cell r="H58">
            <v>31.25</v>
          </cell>
          <cell r="I58">
            <v>32.25</v>
          </cell>
          <cell r="J58">
            <v>35.25</v>
          </cell>
          <cell r="K58">
            <v>41.25</v>
          </cell>
          <cell r="L58">
            <v>44</v>
          </cell>
        </row>
        <row r="59">
          <cell r="A59">
            <v>38718</v>
          </cell>
          <cell r="B59">
            <v>44.25</v>
          </cell>
          <cell r="C59">
            <v>44.25</v>
          </cell>
          <cell r="D59">
            <v>44.25</v>
          </cell>
          <cell r="E59">
            <v>44.25</v>
          </cell>
          <cell r="F59">
            <v>36.5</v>
          </cell>
          <cell r="G59">
            <v>41</v>
          </cell>
          <cell r="H59">
            <v>36.5</v>
          </cell>
          <cell r="I59">
            <v>37.5</v>
          </cell>
          <cell r="J59">
            <v>41.75</v>
          </cell>
          <cell r="K59">
            <v>46.5</v>
          </cell>
          <cell r="L59">
            <v>55</v>
          </cell>
        </row>
        <row r="60">
          <cell r="A60">
            <v>38749</v>
          </cell>
          <cell r="B60">
            <v>44.25</v>
          </cell>
          <cell r="C60">
            <v>44.25</v>
          </cell>
          <cell r="D60">
            <v>44.25</v>
          </cell>
          <cell r="E60">
            <v>44.25</v>
          </cell>
          <cell r="F60">
            <v>36.5</v>
          </cell>
          <cell r="G60">
            <v>41</v>
          </cell>
          <cell r="H60">
            <v>36.5</v>
          </cell>
          <cell r="I60">
            <v>37.5</v>
          </cell>
          <cell r="J60">
            <v>41.75</v>
          </cell>
          <cell r="K60">
            <v>46.5</v>
          </cell>
          <cell r="L60">
            <v>55</v>
          </cell>
        </row>
        <row r="61">
          <cell r="A61">
            <v>38777</v>
          </cell>
          <cell r="B61">
            <v>35</v>
          </cell>
          <cell r="C61">
            <v>35</v>
          </cell>
          <cell r="D61">
            <v>35</v>
          </cell>
          <cell r="E61">
            <v>35</v>
          </cell>
          <cell r="F61">
            <v>34</v>
          </cell>
          <cell r="G61">
            <v>37.5</v>
          </cell>
          <cell r="H61">
            <v>34</v>
          </cell>
          <cell r="I61">
            <v>35</v>
          </cell>
          <cell r="J61">
            <v>34.4499984741211</v>
          </cell>
          <cell r="K61">
            <v>41.9999961853027</v>
          </cell>
          <cell r="L61">
            <v>47</v>
          </cell>
        </row>
        <row r="62">
          <cell r="A62">
            <v>38808</v>
          </cell>
          <cell r="B62">
            <v>35</v>
          </cell>
          <cell r="C62">
            <v>35</v>
          </cell>
          <cell r="D62">
            <v>35</v>
          </cell>
          <cell r="E62">
            <v>35</v>
          </cell>
          <cell r="F62">
            <v>33</v>
          </cell>
          <cell r="G62">
            <v>36.5</v>
          </cell>
          <cell r="H62">
            <v>33</v>
          </cell>
          <cell r="I62">
            <v>34</v>
          </cell>
          <cell r="J62">
            <v>34.4499984741211</v>
          </cell>
          <cell r="K62">
            <v>41</v>
          </cell>
          <cell r="L62">
            <v>47</v>
          </cell>
        </row>
        <row r="63">
          <cell r="A63">
            <v>38838</v>
          </cell>
          <cell r="B63">
            <v>35.75</v>
          </cell>
          <cell r="C63">
            <v>35.75</v>
          </cell>
          <cell r="D63">
            <v>35.75</v>
          </cell>
          <cell r="E63">
            <v>35.75</v>
          </cell>
          <cell r="F63">
            <v>34</v>
          </cell>
          <cell r="G63">
            <v>38.5</v>
          </cell>
          <cell r="H63">
            <v>34</v>
          </cell>
          <cell r="I63">
            <v>35</v>
          </cell>
          <cell r="J63">
            <v>35.85</v>
          </cell>
          <cell r="K63">
            <v>43</v>
          </cell>
          <cell r="L63">
            <v>48</v>
          </cell>
        </row>
        <row r="64">
          <cell r="A64">
            <v>38869</v>
          </cell>
          <cell r="B64">
            <v>42.5</v>
          </cell>
          <cell r="C64">
            <v>42.5</v>
          </cell>
          <cell r="D64">
            <v>42.5</v>
          </cell>
          <cell r="E64">
            <v>42.5</v>
          </cell>
          <cell r="F64">
            <v>44.5</v>
          </cell>
          <cell r="G64">
            <v>55</v>
          </cell>
          <cell r="H64">
            <v>44.5</v>
          </cell>
          <cell r="I64">
            <v>47.5</v>
          </cell>
          <cell r="J64">
            <v>42.25</v>
          </cell>
          <cell r="K64">
            <v>52</v>
          </cell>
          <cell r="L64">
            <v>56</v>
          </cell>
        </row>
        <row r="65">
          <cell r="A65">
            <v>38899</v>
          </cell>
          <cell r="B65">
            <v>51.5</v>
          </cell>
          <cell r="C65">
            <v>51.5</v>
          </cell>
          <cell r="D65">
            <v>51.5</v>
          </cell>
          <cell r="E65">
            <v>51.5</v>
          </cell>
          <cell r="F65">
            <v>55.25</v>
          </cell>
          <cell r="G65">
            <v>67.75</v>
          </cell>
          <cell r="H65">
            <v>55.25</v>
          </cell>
          <cell r="I65">
            <v>58.25</v>
          </cell>
          <cell r="J65">
            <v>56.75</v>
          </cell>
          <cell r="K65">
            <v>73</v>
          </cell>
          <cell r="L65">
            <v>83.5</v>
          </cell>
        </row>
        <row r="66">
          <cell r="A66">
            <v>38930</v>
          </cell>
          <cell r="B66">
            <v>51.5</v>
          </cell>
          <cell r="C66">
            <v>51.5</v>
          </cell>
          <cell r="D66">
            <v>51.5</v>
          </cell>
          <cell r="E66">
            <v>51.5</v>
          </cell>
          <cell r="F66">
            <v>55.25</v>
          </cell>
          <cell r="G66">
            <v>65.75</v>
          </cell>
          <cell r="H66">
            <v>55.25</v>
          </cell>
          <cell r="I66">
            <v>58.25</v>
          </cell>
          <cell r="J66">
            <v>56.75</v>
          </cell>
          <cell r="K66">
            <v>73</v>
          </cell>
          <cell r="L66">
            <v>83.5</v>
          </cell>
        </row>
        <row r="67">
          <cell r="A67">
            <v>38961</v>
          </cell>
          <cell r="B67">
            <v>34.25</v>
          </cell>
          <cell r="C67">
            <v>34.25</v>
          </cell>
          <cell r="D67">
            <v>34.25</v>
          </cell>
          <cell r="E67">
            <v>34.25</v>
          </cell>
          <cell r="F67">
            <v>31.5</v>
          </cell>
          <cell r="G67">
            <v>35</v>
          </cell>
          <cell r="H67">
            <v>31.5</v>
          </cell>
          <cell r="I67">
            <v>32.5</v>
          </cell>
          <cell r="J67">
            <v>34.25</v>
          </cell>
          <cell r="K67">
            <v>41</v>
          </cell>
          <cell r="L67">
            <v>51</v>
          </cell>
        </row>
        <row r="68">
          <cell r="A68">
            <v>38991</v>
          </cell>
          <cell r="B68">
            <v>33</v>
          </cell>
          <cell r="C68">
            <v>33</v>
          </cell>
          <cell r="D68">
            <v>33</v>
          </cell>
          <cell r="E68">
            <v>33</v>
          </cell>
          <cell r="F68">
            <v>31.25</v>
          </cell>
          <cell r="G68">
            <v>34.75</v>
          </cell>
          <cell r="H68">
            <v>31.25</v>
          </cell>
          <cell r="I68">
            <v>32.25</v>
          </cell>
          <cell r="J68">
            <v>35.25</v>
          </cell>
          <cell r="K68">
            <v>41</v>
          </cell>
          <cell r="L68">
            <v>44.5</v>
          </cell>
        </row>
        <row r="69">
          <cell r="A69">
            <v>39022</v>
          </cell>
          <cell r="B69">
            <v>33</v>
          </cell>
          <cell r="C69">
            <v>33</v>
          </cell>
          <cell r="D69">
            <v>33</v>
          </cell>
          <cell r="E69">
            <v>33</v>
          </cell>
          <cell r="F69">
            <v>31.25</v>
          </cell>
          <cell r="G69">
            <v>34.75</v>
          </cell>
          <cell r="H69">
            <v>31.25</v>
          </cell>
          <cell r="I69">
            <v>32.25</v>
          </cell>
          <cell r="J69">
            <v>35.25</v>
          </cell>
          <cell r="K69">
            <v>41</v>
          </cell>
          <cell r="L69">
            <v>44.5</v>
          </cell>
        </row>
        <row r="70">
          <cell r="A70">
            <v>39052</v>
          </cell>
          <cell r="B70">
            <v>34.25</v>
          </cell>
          <cell r="C70">
            <v>34.25</v>
          </cell>
          <cell r="D70">
            <v>34.25</v>
          </cell>
          <cell r="E70">
            <v>34.25</v>
          </cell>
          <cell r="F70">
            <v>31.25</v>
          </cell>
          <cell r="G70">
            <v>34.75</v>
          </cell>
          <cell r="H70">
            <v>31.25</v>
          </cell>
          <cell r="I70">
            <v>32.25</v>
          </cell>
          <cell r="J70">
            <v>35.25</v>
          </cell>
          <cell r="K70">
            <v>41</v>
          </cell>
          <cell r="L70">
            <v>44.5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I7">
            <v>37135</v>
          </cell>
          <cell r="J7">
            <v>2.295</v>
          </cell>
          <cell r="K7">
            <v>2.615</v>
          </cell>
          <cell r="L7">
            <v>2.335</v>
          </cell>
          <cell r="M7">
            <v>2.565</v>
          </cell>
          <cell r="N7">
            <v>2.58</v>
          </cell>
        </row>
        <row r="8">
          <cell r="I8">
            <v>37165</v>
          </cell>
          <cell r="J8">
            <v>2.38</v>
          </cell>
          <cell r="K8">
            <v>2.7025</v>
          </cell>
          <cell r="L8">
            <v>2.38</v>
          </cell>
          <cell r="M8">
            <v>2.6525</v>
          </cell>
          <cell r="N8">
            <v>2.675</v>
          </cell>
        </row>
        <row r="9">
          <cell r="I9">
            <v>37196</v>
          </cell>
          <cell r="J9">
            <v>2.71</v>
          </cell>
          <cell r="K9">
            <v>3.2</v>
          </cell>
          <cell r="L9">
            <v>2.76</v>
          </cell>
          <cell r="M9">
            <v>3.1</v>
          </cell>
          <cell r="N9">
            <v>3.18</v>
          </cell>
        </row>
        <row r="10">
          <cell r="I10">
            <v>37226</v>
          </cell>
          <cell r="J10">
            <v>3.04</v>
          </cell>
          <cell r="K10">
            <v>3.82</v>
          </cell>
          <cell r="L10">
            <v>3.115</v>
          </cell>
          <cell r="M10">
            <v>3.72</v>
          </cell>
          <cell r="N10">
            <v>3.89</v>
          </cell>
        </row>
        <row r="11">
          <cell r="I11">
            <v>37257</v>
          </cell>
          <cell r="J11">
            <v>3.19</v>
          </cell>
          <cell r="K11">
            <v>4.36</v>
          </cell>
          <cell r="L11">
            <v>3.325</v>
          </cell>
          <cell r="M11">
            <v>4.26</v>
          </cell>
          <cell r="N11">
            <v>5.05</v>
          </cell>
        </row>
        <row r="12">
          <cell r="I12">
            <v>37288</v>
          </cell>
          <cell r="J12">
            <v>3.162</v>
          </cell>
          <cell r="K12">
            <v>4.332</v>
          </cell>
          <cell r="L12">
            <v>3.302</v>
          </cell>
          <cell r="M12">
            <v>4.232</v>
          </cell>
          <cell r="N12">
            <v>5.022</v>
          </cell>
        </row>
        <row r="13">
          <cell r="I13">
            <v>37316</v>
          </cell>
          <cell r="J13">
            <v>3.095</v>
          </cell>
          <cell r="K13">
            <v>3.735</v>
          </cell>
          <cell r="L13">
            <v>3.22</v>
          </cell>
          <cell r="M13">
            <v>3.635</v>
          </cell>
          <cell r="N13">
            <v>3.755</v>
          </cell>
        </row>
        <row r="14">
          <cell r="I14">
            <v>37347</v>
          </cell>
          <cell r="J14">
            <v>3.005</v>
          </cell>
          <cell r="K14">
            <v>3.405</v>
          </cell>
          <cell r="L14">
            <v>3.03</v>
          </cell>
          <cell r="M14">
            <v>3.355</v>
          </cell>
          <cell r="N14">
            <v>3.405</v>
          </cell>
        </row>
        <row r="15">
          <cell r="I15">
            <v>37377</v>
          </cell>
          <cell r="J15">
            <v>3.025</v>
          </cell>
          <cell r="K15">
            <v>3.375</v>
          </cell>
          <cell r="L15">
            <v>3.05</v>
          </cell>
          <cell r="M15">
            <v>3.325</v>
          </cell>
          <cell r="N15">
            <v>3.375</v>
          </cell>
        </row>
        <row r="16">
          <cell r="I16">
            <v>37408</v>
          </cell>
          <cell r="J16">
            <v>3.065</v>
          </cell>
          <cell r="K16">
            <v>3.425</v>
          </cell>
          <cell r="L16">
            <v>3.09</v>
          </cell>
          <cell r="M16">
            <v>3.375</v>
          </cell>
          <cell r="N16">
            <v>3.415</v>
          </cell>
        </row>
        <row r="17">
          <cell r="I17">
            <v>37438</v>
          </cell>
          <cell r="J17">
            <v>3.113</v>
          </cell>
          <cell r="K17">
            <v>3.483</v>
          </cell>
          <cell r="L17">
            <v>3.138</v>
          </cell>
          <cell r="M17">
            <v>3.433</v>
          </cell>
          <cell r="N17">
            <v>3.523</v>
          </cell>
        </row>
        <row r="18">
          <cell r="I18">
            <v>37469</v>
          </cell>
          <cell r="J18">
            <v>3.158</v>
          </cell>
          <cell r="K18">
            <v>3.528</v>
          </cell>
          <cell r="L18">
            <v>3.183</v>
          </cell>
          <cell r="M18">
            <v>3.478</v>
          </cell>
          <cell r="N18">
            <v>3.568</v>
          </cell>
        </row>
        <row r="19">
          <cell r="I19">
            <v>37500</v>
          </cell>
          <cell r="J19">
            <v>3.159</v>
          </cell>
          <cell r="K19">
            <v>3.519</v>
          </cell>
          <cell r="L19">
            <v>3.184</v>
          </cell>
          <cell r="M19">
            <v>3.469</v>
          </cell>
          <cell r="N19">
            <v>3.529</v>
          </cell>
        </row>
        <row r="20">
          <cell r="I20">
            <v>37530</v>
          </cell>
          <cell r="J20">
            <v>3.174</v>
          </cell>
          <cell r="K20">
            <v>3.564</v>
          </cell>
          <cell r="L20">
            <v>3.199</v>
          </cell>
          <cell r="M20">
            <v>3.514</v>
          </cell>
          <cell r="N20">
            <v>3.554</v>
          </cell>
        </row>
        <row r="21">
          <cell r="I21">
            <v>37561</v>
          </cell>
          <cell r="J21">
            <v>3.329</v>
          </cell>
          <cell r="K21">
            <v>3.869</v>
          </cell>
          <cell r="L21">
            <v>3.434</v>
          </cell>
          <cell r="M21">
            <v>3.769</v>
          </cell>
          <cell r="N21">
            <v>3.909</v>
          </cell>
        </row>
        <row r="22">
          <cell r="I22">
            <v>37591</v>
          </cell>
          <cell r="J22">
            <v>3.501</v>
          </cell>
          <cell r="K22">
            <v>4.371</v>
          </cell>
          <cell r="L22">
            <v>3.626</v>
          </cell>
          <cell r="M22">
            <v>4.271</v>
          </cell>
          <cell r="N22">
            <v>4.381</v>
          </cell>
        </row>
        <row r="23">
          <cell r="I23">
            <v>37622</v>
          </cell>
          <cell r="J23">
            <v>3.581</v>
          </cell>
          <cell r="K23">
            <v>4.721</v>
          </cell>
          <cell r="L23">
            <v>3.716</v>
          </cell>
          <cell r="M23">
            <v>4.621</v>
          </cell>
          <cell r="N23">
            <v>5.181</v>
          </cell>
        </row>
        <row r="24">
          <cell r="I24">
            <v>37653</v>
          </cell>
          <cell r="J24">
            <v>3.466</v>
          </cell>
          <cell r="K24">
            <v>4.606</v>
          </cell>
          <cell r="L24">
            <v>3.601</v>
          </cell>
          <cell r="M24">
            <v>4.506</v>
          </cell>
          <cell r="N24">
            <v>5.066</v>
          </cell>
        </row>
        <row r="25">
          <cell r="I25">
            <v>37681</v>
          </cell>
          <cell r="J25">
            <v>3.347</v>
          </cell>
          <cell r="K25">
            <v>3.987</v>
          </cell>
          <cell r="L25">
            <v>3.472</v>
          </cell>
          <cell r="M25">
            <v>3.887</v>
          </cell>
          <cell r="N25">
            <v>4.017</v>
          </cell>
        </row>
        <row r="26">
          <cell r="I26">
            <v>37712</v>
          </cell>
          <cell r="J26">
            <v>3.167</v>
          </cell>
          <cell r="K26">
            <v>3.597</v>
          </cell>
          <cell r="L26">
            <v>3.202</v>
          </cell>
          <cell r="M26">
            <v>3.547</v>
          </cell>
          <cell r="N26">
            <v>3.567</v>
          </cell>
        </row>
        <row r="27">
          <cell r="I27">
            <v>37742</v>
          </cell>
          <cell r="J27">
            <v>3.172</v>
          </cell>
          <cell r="K27">
            <v>3.567</v>
          </cell>
          <cell r="L27">
            <v>3.207</v>
          </cell>
          <cell r="M27">
            <v>3.517</v>
          </cell>
          <cell r="N27">
            <v>3.522</v>
          </cell>
        </row>
        <row r="28">
          <cell r="I28">
            <v>37773</v>
          </cell>
          <cell r="J28">
            <v>3.2</v>
          </cell>
          <cell r="K28">
            <v>3.605</v>
          </cell>
          <cell r="L28">
            <v>3.235</v>
          </cell>
          <cell r="M28">
            <v>3.555</v>
          </cell>
          <cell r="N28">
            <v>3.59</v>
          </cell>
        </row>
        <row r="29">
          <cell r="I29">
            <v>37803</v>
          </cell>
          <cell r="J29">
            <v>3.242</v>
          </cell>
          <cell r="K29">
            <v>3.662</v>
          </cell>
          <cell r="L29">
            <v>3.277</v>
          </cell>
          <cell r="M29">
            <v>3.612</v>
          </cell>
          <cell r="N29">
            <v>3.672</v>
          </cell>
        </row>
        <row r="30">
          <cell r="I30">
            <v>37834</v>
          </cell>
          <cell r="J30">
            <v>3.27</v>
          </cell>
          <cell r="K30">
            <v>3.69</v>
          </cell>
          <cell r="L30">
            <v>3.305</v>
          </cell>
          <cell r="M30">
            <v>3.64</v>
          </cell>
          <cell r="N30">
            <v>3.7</v>
          </cell>
        </row>
        <row r="31">
          <cell r="I31">
            <v>37865</v>
          </cell>
          <cell r="J31">
            <v>3.273</v>
          </cell>
          <cell r="K31">
            <v>3.658</v>
          </cell>
          <cell r="L31">
            <v>3.308</v>
          </cell>
          <cell r="M31">
            <v>3.608</v>
          </cell>
          <cell r="N31">
            <v>3.653</v>
          </cell>
        </row>
        <row r="32">
          <cell r="I32">
            <v>37895</v>
          </cell>
          <cell r="J32">
            <v>3.28</v>
          </cell>
          <cell r="K32">
            <v>3.71</v>
          </cell>
          <cell r="L32">
            <v>3.315</v>
          </cell>
          <cell r="M32">
            <v>3.66</v>
          </cell>
          <cell r="N32">
            <v>3.7</v>
          </cell>
        </row>
        <row r="33">
          <cell r="I33">
            <v>37926</v>
          </cell>
          <cell r="J33">
            <v>3.435</v>
          </cell>
          <cell r="K33">
            <v>4.005</v>
          </cell>
          <cell r="L33">
            <v>3.565</v>
          </cell>
          <cell r="M33">
            <v>3.905</v>
          </cell>
          <cell r="N33">
            <v>4.155</v>
          </cell>
        </row>
        <row r="34">
          <cell r="I34">
            <v>37956</v>
          </cell>
          <cell r="J34">
            <v>3.6</v>
          </cell>
          <cell r="K34">
            <v>4.48</v>
          </cell>
          <cell r="L34">
            <v>3.73</v>
          </cell>
          <cell r="M34">
            <v>4.38</v>
          </cell>
          <cell r="N34">
            <v>4.6</v>
          </cell>
        </row>
        <row r="35">
          <cell r="I35">
            <v>37987</v>
          </cell>
          <cell r="J35">
            <v>3.655</v>
          </cell>
          <cell r="K35">
            <v>4.805</v>
          </cell>
          <cell r="L35">
            <v>3.785</v>
          </cell>
          <cell r="M35">
            <v>4.705</v>
          </cell>
          <cell r="N35">
            <v>5.255</v>
          </cell>
        </row>
        <row r="36">
          <cell r="I36">
            <v>38018</v>
          </cell>
          <cell r="J36">
            <v>3.541</v>
          </cell>
          <cell r="K36">
            <v>4.691</v>
          </cell>
          <cell r="L36">
            <v>3.671</v>
          </cell>
          <cell r="M36">
            <v>4.591</v>
          </cell>
          <cell r="N36">
            <v>5.141</v>
          </cell>
        </row>
        <row r="37">
          <cell r="I37">
            <v>38047</v>
          </cell>
          <cell r="J37">
            <v>3.409</v>
          </cell>
          <cell r="K37">
            <v>4.059</v>
          </cell>
          <cell r="L37">
            <v>3.539</v>
          </cell>
          <cell r="M37">
            <v>3.959</v>
          </cell>
          <cell r="N37">
            <v>4.119</v>
          </cell>
        </row>
        <row r="38">
          <cell r="I38">
            <v>38078</v>
          </cell>
          <cell r="J38">
            <v>3.211</v>
          </cell>
          <cell r="K38">
            <v>3.641</v>
          </cell>
          <cell r="L38">
            <v>3.256</v>
          </cell>
          <cell r="M38">
            <v>3.591</v>
          </cell>
          <cell r="N38">
            <v>3.611</v>
          </cell>
        </row>
        <row r="39">
          <cell r="I39">
            <v>38108</v>
          </cell>
          <cell r="J39">
            <v>3.207</v>
          </cell>
          <cell r="K39">
            <v>3.602</v>
          </cell>
          <cell r="L39">
            <v>3.252</v>
          </cell>
          <cell r="M39">
            <v>3.552</v>
          </cell>
          <cell r="N39">
            <v>3.557</v>
          </cell>
        </row>
        <row r="40">
          <cell r="I40">
            <v>38139</v>
          </cell>
          <cell r="J40">
            <v>3.239</v>
          </cell>
          <cell r="K40">
            <v>3.644</v>
          </cell>
          <cell r="L40">
            <v>3.284</v>
          </cell>
          <cell r="M40">
            <v>3.594</v>
          </cell>
          <cell r="N40">
            <v>3.629</v>
          </cell>
        </row>
        <row r="41">
          <cell r="I41">
            <v>38169</v>
          </cell>
          <cell r="J41">
            <v>3.289</v>
          </cell>
          <cell r="K41">
            <v>3.709</v>
          </cell>
          <cell r="L41">
            <v>3.334</v>
          </cell>
          <cell r="M41">
            <v>3.659</v>
          </cell>
          <cell r="N41">
            <v>3.719</v>
          </cell>
        </row>
        <row r="42">
          <cell r="I42">
            <v>38200</v>
          </cell>
          <cell r="J42">
            <v>3.323</v>
          </cell>
          <cell r="K42">
            <v>3.743</v>
          </cell>
          <cell r="L42">
            <v>3.368</v>
          </cell>
          <cell r="M42">
            <v>3.693</v>
          </cell>
          <cell r="N42">
            <v>3.753</v>
          </cell>
        </row>
        <row r="43">
          <cell r="I43">
            <v>38231</v>
          </cell>
          <cell r="J43">
            <v>3.336</v>
          </cell>
          <cell r="K43">
            <v>3.721</v>
          </cell>
          <cell r="L43">
            <v>3.381</v>
          </cell>
          <cell r="M43">
            <v>3.671</v>
          </cell>
          <cell r="N43">
            <v>3.716</v>
          </cell>
        </row>
        <row r="44">
          <cell r="I44">
            <v>38261</v>
          </cell>
          <cell r="J44">
            <v>3.335</v>
          </cell>
          <cell r="K44">
            <v>3.765</v>
          </cell>
          <cell r="L44">
            <v>3.38</v>
          </cell>
          <cell r="M44">
            <v>3.715</v>
          </cell>
          <cell r="N44">
            <v>3.755</v>
          </cell>
        </row>
        <row r="45">
          <cell r="I45">
            <v>38292</v>
          </cell>
          <cell r="J45">
            <v>3.485</v>
          </cell>
          <cell r="K45">
            <v>4.055</v>
          </cell>
          <cell r="L45">
            <v>3.615</v>
          </cell>
          <cell r="M45">
            <v>3.955</v>
          </cell>
          <cell r="N45">
            <v>4.21</v>
          </cell>
        </row>
        <row r="46">
          <cell r="I46">
            <v>38322</v>
          </cell>
          <cell r="J46">
            <v>3.645</v>
          </cell>
          <cell r="K46">
            <v>4.525</v>
          </cell>
          <cell r="L46">
            <v>3.775</v>
          </cell>
          <cell r="M46">
            <v>4.425</v>
          </cell>
          <cell r="N46">
            <v>4.655</v>
          </cell>
        </row>
        <row r="47">
          <cell r="I47">
            <v>38353</v>
          </cell>
          <cell r="J47">
            <v>3.715</v>
          </cell>
          <cell r="K47">
            <v>4.865</v>
          </cell>
          <cell r="L47">
            <v>3.845</v>
          </cell>
          <cell r="M47">
            <v>4.765</v>
          </cell>
          <cell r="N47">
            <v>5.33</v>
          </cell>
        </row>
        <row r="48">
          <cell r="I48">
            <v>38384</v>
          </cell>
          <cell r="J48">
            <v>3.601</v>
          </cell>
          <cell r="K48">
            <v>4.751</v>
          </cell>
          <cell r="L48">
            <v>3.731</v>
          </cell>
          <cell r="M48">
            <v>4.651</v>
          </cell>
          <cell r="N48">
            <v>5.216</v>
          </cell>
        </row>
        <row r="49">
          <cell r="I49">
            <v>38412</v>
          </cell>
          <cell r="J49">
            <v>3.469</v>
          </cell>
          <cell r="K49">
            <v>4.119</v>
          </cell>
          <cell r="L49">
            <v>3.599</v>
          </cell>
          <cell r="M49">
            <v>4.019</v>
          </cell>
          <cell r="N49">
            <v>4.184</v>
          </cell>
        </row>
        <row r="50">
          <cell r="I50">
            <v>38443</v>
          </cell>
          <cell r="J50">
            <v>3.271</v>
          </cell>
          <cell r="K50">
            <v>3.701</v>
          </cell>
          <cell r="L50">
            <v>3.316</v>
          </cell>
          <cell r="M50">
            <v>3.651</v>
          </cell>
          <cell r="N50">
            <v>3.671</v>
          </cell>
        </row>
        <row r="51">
          <cell r="I51">
            <v>38473</v>
          </cell>
          <cell r="J51">
            <v>3.267</v>
          </cell>
          <cell r="K51">
            <v>3.662</v>
          </cell>
          <cell r="L51">
            <v>3.312</v>
          </cell>
          <cell r="M51">
            <v>3.612</v>
          </cell>
          <cell r="N51">
            <v>3.617</v>
          </cell>
        </row>
        <row r="52">
          <cell r="I52">
            <v>38504</v>
          </cell>
          <cell r="J52">
            <v>3.299</v>
          </cell>
          <cell r="K52">
            <v>3.704</v>
          </cell>
          <cell r="L52">
            <v>3.344</v>
          </cell>
          <cell r="M52">
            <v>3.654</v>
          </cell>
          <cell r="N52">
            <v>3.689</v>
          </cell>
        </row>
        <row r="53">
          <cell r="I53">
            <v>38534</v>
          </cell>
          <cell r="J53">
            <v>3.349</v>
          </cell>
          <cell r="K53">
            <v>3.769</v>
          </cell>
          <cell r="L53">
            <v>3.394</v>
          </cell>
          <cell r="M53">
            <v>3.719</v>
          </cell>
          <cell r="N53">
            <v>3.779</v>
          </cell>
        </row>
        <row r="54">
          <cell r="I54">
            <v>38565</v>
          </cell>
          <cell r="J54">
            <v>3.383</v>
          </cell>
          <cell r="K54">
            <v>3.803</v>
          </cell>
          <cell r="L54">
            <v>3.428</v>
          </cell>
          <cell r="M54">
            <v>3.753</v>
          </cell>
          <cell r="N54">
            <v>3.813</v>
          </cell>
        </row>
        <row r="55">
          <cell r="I55">
            <v>38596</v>
          </cell>
          <cell r="J55">
            <v>3.396</v>
          </cell>
          <cell r="K55">
            <v>3.781</v>
          </cell>
          <cell r="L55">
            <v>3.441</v>
          </cell>
          <cell r="M55">
            <v>3.731</v>
          </cell>
          <cell r="N55">
            <v>3.776</v>
          </cell>
        </row>
        <row r="56">
          <cell r="I56">
            <v>38626</v>
          </cell>
          <cell r="J56">
            <v>3.395</v>
          </cell>
          <cell r="K56">
            <v>3.825</v>
          </cell>
          <cell r="L56">
            <v>3.44</v>
          </cell>
          <cell r="M56">
            <v>3.775</v>
          </cell>
          <cell r="N56">
            <v>3.815</v>
          </cell>
        </row>
        <row r="57">
          <cell r="I57">
            <v>38657</v>
          </cell>
          <cell r="J57">
            <v>3.545</v>
          </cell>
          <cell r="K57">
            <v>4.12</v>
          </cell>
          <cell r="L57">
            <v>3.675</v>
          </cell>
          <cell r="M57">
            <v>4.02</v>
          </cell>
          <cell r="N57">
            <v>4.275</v>
          </cell>
        </row>
        <row r="58">
          <cell r="I58">
            <v>38687</v>
          </cell>
          <cell r="J58">
            <v>3.705</v>
          </cell>
          <cell r="K58">
            <v>4.595</v>
          </cell>
          <cell r="L58">
            <v>3.835</v>
          </cell>
          <cell r="M58">
            <v>4.495</v>
          </cell>
          <cell r="N58">
            <v>4.685</v>
          </cell>
        </row>
        <row r="59">
          <cell r="I59">
            <v>38718</v>
          </cell>
          <cell r="J59">
            <v>3.78</v>
          </cell>
          <cell r="K59">
            <v>4.945</v>
          </cell>
          <cell r="L59">
            <v>3.91</v>
          </cell>
          <cell r="M59">
            <v>4.845</v>
          </cell>
          <cell r="N59">
            <v>5.38</v>
          </cell>
        </row>
        <row r="60">
          <cell r="I60">
            <v>38749</v>
          </cell>
          <cell r="J60">
            <v>3.666</v>
          </cell>
          <cell r="K60">
            <v>4.831</v>
          </cell>
          <cell r="L60">
            <v>3.796</v>
          </cell>
          <cell r="M60">
            <v>4.731</v>
          </cell>
          <cell r="N60">
            <v>5.266</v>
          </cell>
        </row>
        <row r="61">
          <cell r="I61">
            <v>38777</v>
          </cell>
          <cell r="J61">
            <v>3.534</v>
          </cell>
          <cell r="K61">
            <v>4.189</v>
          </cell>
          <cell r="L61">
            <v>3.664</v>
          </cell>
          <cell r="M61">
            <v>4.089</v>
          </cell>
          <cell r="N61">
            <v>4.254</v>
          </cell>
        </row>
        <row r="62">
          <cell r="I62">
            <v>38808</v>
          </cell>
          <cell r="J62">
            <v>3.336</v>
          </cell>
          <cell r="K62">
            <v>3.766</v>
          </cell>
          <cell r="L62">
            <v>3.381</v>
          </cell>
          <cell r="M62">
            <v>3.716</v>
          </cell>
          <cell r="N62">
            <v>3.736</v>
          </cell>
        </row>
        <row r="63">
          <cell r="I63">
            <v>38838</v>
          </cell>
          <cell r="J63">
            <v>3.332</v>
          </cell>
          <cell r="K63">
            <v>3.727</v>
          </cell>
          <cell r="L63">
            <v>3.377</v>
          </cell>
          <cell r="M63">
            <v>3.677</v>
          </cell>
          <cell r="N63">
            <v>3.682</v>
          </cell>
        </row>
        <row r="64">
          <cell r="I64">
            <v>38869</v>
          </cell>
          <cell r="J64">
            <v>3.364</v>
          </cell>
          <cell r="K64">
            <v>3.769</v>
          </cell>
          <cell r="L64">
            <v>3.409</v>
          </cell>
          <cell r="M64">
            <v>3.719</v>
          </cell>
          <cell r="N64">
            <v>3.754</v>
          </cell>
        </row>
        <row r="65">
          <cell r="I65">
            <v>38899</v>
          </cell>
          <cell r="J65">
            <v>3.414</v>
          </cell>
          <cell r="K65">
            <v>3.834</v>
          </cell>
          <cell r="L65">
            <v>3.459</v>
          </cell>
          <cell r="M65">
            <v>3.784</v>
          </cell>
          <cell r="N65">
            <v>3.844</v>
          </cell>
        </row>
        <row r="66">
          <cell r="I66">
            <v>38930</v>
          </cell>
          <cell r="J66">
            <v>3.448</v>
          </cell>
          <cell r="K66">
            <v>3.868</v>
          </cell>
          <cell r="L66">
            <v>3.493</v>
          </cell>
          <cell r="M66">
            <v>3.818</v>
          </cell>
          <cell r="N66">
            <v>3.878</v>
          </cell>
        </row>
        <row r="67">
          <cell r="I67">
            <v>38961</v>
          </cell>
          <cell r="J67">
            <v>3.461</v>
          </cell>
          <cell r="K67">
            <v>3.846</v>
          </cell>
          <cell r="L67">
            <v>3.506</v>
          </cell>
          <cell r="M67">
            <v>3.796</v>
          </cell>
          <cell r="N67">
            <v>3.841</v>
          </cell>
        </row>
        <row r="68">
          <cell r="I68">
            <v>38991</v>
          </cell>
          <cell r="J68">
            <v>3.46</v>
          </cell>
          <cell r="K68">
            <v>3.89</v>
          </cell>
          <cell r="L68">
            <v>3.505</v>
          </cell>
          <cell r="M68">
            <v>3.84</v>
          </cell>
          <cell r="N68">
            <v>3.88</v>
          </cell>
        </row>
        <row r="69">
          <cell r="I69">
            <v>39022</v>
          </cell>
          <cell r="J69">
            <v>3.61</v>
          </cell>
          <cell r="K69">
            <v>4.185</v>
          </cell>
          <cell r="L69">
            <v>3.74</v>
          </cell>
          <cell r="M69">
            <v>4.085</v>
          </cell>
          <cell r="N69">
            <v>4.34</v>
          </cell>
        </row>
        <row r="70">
          <cell r="I70">
            <v>39052</v>
          </cell>
          <cell r="J70">
            <v>3.77</v>
          </cell>
          <cell r="K70">
            <v>4.66</v>
          </cell>
          <cell r="L70">
            <v>3.9</v>
          </cell>
          <cell r="M70">
            <v>4.56</v>
          </cell>
          <cell r="N70">
            <v>4.75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8" min="18" style="0" width="12.56"/>
  </cols>
  <sheetData>
    <row r="1" customFormat="false" ht="12.7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S1" s="0" t="s">
        <v>0</v>
      </c>
      <c r="T1" s="0" t="s">
        <v>1</v>
      </c>
      <c r="U1" s="0" t="s">
        <v>2</v>
      </c>
      <c r="V1" s="0" t="s">
        <v>3</v>
      </c>
      <c r="W1" s="0" t="s">
        <v>4</v>
      </c>
      <c r="X1" s="0" t="s">
        <v>5</v>
      </c>
      <c r="Y1" s="0" t="s">
        <v>6</v>
      </c>
      <c r="Z1" s="0" t="s">
        <v>7</v>
      </c>
      <c r="AA1" s="0" t="s">
        <v>8</v>
      </c>
    </row>
    <row r="2" customFormat="false" ht="12.75" hidden="false" customHeight="false" outlineLevel="0" collapsed="false">
      <c r="A2" s="1" t="n">
        <v>37135</v>
      </c>
      <c r="B2" s="2" t="n">
        <f aca="false">VLOOKUP($A2,[1]Peak_Forward!$A$7:$L$70,2,0)</f>
        <v>40.434211730957</v>
      </c>
      <c r="C2" s="2" t="n">
        <f aca="false">VLOOKUP($A2,[1]Peak_Forward!$A$7:$L$70,6,0)</f>
        <v>34.7715797424316</v>
      </c>
      <c r="D2" s="2" t="n">
        <f aca="false">VLOOKUP($A2,[1]Peak_Forward!$A$7:$L$70,7,0)</f>
        <v>39.2715797424316</v>
      </c>
      <c r="E2" s="2" t="n">
        <f aca="false">VLOOKUP($A2,[1]Peak_Forward!$A$7:$L$70,10,0)</f>
        <v>35.7368431091309</v>
      </c>
      <c r="F2" s="2" t="n">
        <f aca="false">VLOOKUP($A2,[1]Peak_Forward!$A$7:$L$70,11,0)</f>
        <v>41.7894744873047</v>
      </c>
      <c r="G2" s="2" t="n">
        <f aca="false">VLOOKUP($A2,[1]Peak_Forward!$A$7:$L$70,12,0)</f>
        <v>47.0263175964355</v>
      </c>
      <c r="H2" s="2" t="n">
        <f aca="false">VLOOKUP($A2,[1]Fuel_Px!$I$7:$N$70,2,0)</f>
        <v>2.295</v>
      </c>
      <c r="I2" s="2" t="n">
        <f aca="false">VLOOKUP($A2,[1]Fuel_Px!$I$7:$N$70,6,0)</f>
        <v>2.58</v>
      </c>
      <c r="J2" s="2" t="n">
        <f aca="false">I2-H2</f>
        <v>0.285</v>
      </c>
      <c r="R2" s="3" t="n">
        <v>37135</v>
      </c>
      <c r="S2" s="4" t="n">
        <f aca="false">B2</f>
        <v>40.434211730957</v>
      </c>
      <c r="T2" s="4" t="n">
        <f aca="false">C2</f>
        <v>34.7715797424316</v>
      </c>
      <c r="U2" s="4" t="n">
        <f aca="false">D2</f>
        <v>39.2715797424316</v>
      </c>
      <c r="V2" s="4" t="n">
        <f aca="false">E2</f>
        <v>35.7368431091309</v>
      </c>
      <c r="W2" s="4" t="n">
        <f aca="false">F2</f>
        <v>41.7894744873047</v>
      </c>
      <c r="X2" s="4" t="n">
        <f aca="false">G2</f>
        <v>47.0263175964355</v>
      </c>
      <c r="Y2" s="4" t="n">
        <f aca="false">H2</f>
        <v>2.295</v>
      </c>
      <c r="Z2" s="4" t="n">
        <f aca="false">I2</f>
        <v>2.58</v>
      </c>
      <c r="AA2" s="4" t="n">
        <f aca="false">J2</f>
        <v>0.285</v>
      </c>
    </row>
    <row r="3" customFormat="false" ht="12.75" hidden="false" customHeight="false" outlineLevel="0" collapsed="false">
      <c r="A3" s="1" t="n">
        <v>37165</v>
      </c>
      <c r="B3" s="2" t="n">
        <f aca="false">[1]Peak_Forward!B8</f>
        <v>38.9782600402832</v>
      </c>
      <c r="C3" s="2" t="n">
        <f aca="false">[1]Peak_Forward!F8</f>
        <v>29.5999965667725</v>
      </c>
      <c r="D3" s="2" t="n">
        <f aca="false">[1]Peak_Forward!G8</f>
        <v>34.0999946594238</v>
      </c>
      <c r="E3" s="2" t="n">
        <f aca="false">[1]Peak_Forward!J8</f>
        <v>35</v>
      </c>
      <c r="F3" s="2" t="n">
        <f aca="false">[1]Peak_Forward!K8</f>
        <v>41.5</v>
      </c>
      <c r="G3" s="2" t="n">
        <f aca="false">[1]Peak_Forward!L8</f>
        <v>46.5</v>
      </c>
      <c r="H3" s="2" t="n">
        <f aca="false">VLOOKUP($A3,[1]Fuel_Px!$I$7:$N$70,2,0)</f>
        <v>2.38</v>
      </c>
      <c r="I3" s="2" t="n">
        <f aca="false">VLOOKUP($A3,[1]Fuel_Px!$I$7:$N$70,6,0)</f>
        <v>2.675</v>
      </c>
      <c r="J3" s="2" t="n">
        <f aca="false">I3-H3</f>
        <v>0.295</v>
      </c>
      <c r="R3" s="3" t="s">
        <v>9</v>
      </c>
      <c r="S3" s="4" t="n">
        <f aca="false">AVERAGE(B3:B5)</f>
        <v>40.6594200134277</v>
      </c>
      <c r="T3" s="4" t="n">
        <f aca="false">AVERAGE(C3:C5)</f>
        <v>30.2833321889242</v>
      </c>
      <c r="U3" s="4" t="n">
        <f aca="false">AVERAGE(D3:D5)</f>
        <v>34.7833315531413</v>
      </c>
      <c r="V3" s="4" t="n">
        <f aca="false">AVERAGE(E3:E5)</f>
        <v>35</v>
      </c>
      <c r="W3" s="4" t="n">
        <f aca="false">AVERAGE(F3:F5)</f>
        <v>41.5</v>
      </c>
      <c r="X3" s="4" t="n">
        <f aca="false">AVERAGE(G3:G5)</f>
        <v>46.5</v>
      </c>
      <c r="Y3" s="4" t="n">
        <f aca="false">AVERAGE(H3:H5)</f>
        <v>2.71</v>
      </c>
      <c r="Z3" s="4" t="n">
        <f aca="false">AVERAGE(I3:I5)</f>
        <v>3.24833333333333</v>
      </c>
      <c r="AA3" s="4" t="n">
        <f aca="false">AVERAGE(J3:J5)</f>
        <v>0.538333333333333</v>
      </c>
    </row>
    <row r="4" customFormat="false" ht="12.75" hidden="false" customHeight="false" outlineLevel="0" collapsed="false">
      <c r="A4" s="1" t="n">
        <v>37196</v>
      </c>
      <c r="B4" s="2" t="n">
        <f aca="false">[1]Peak_Forward!B9</f>
        <v>40.25</v>
      </c>
      <c r="C4" s="2" t="n">
        <f aca="false">[1]Peak_Forward!F9</f>
        <v>29</v>
      </c>
      <c r="D4" s="2" t="n">
        <f aca="false">[1]Peak_Forward!G9</f>
        <v>33.5</v>
      </c>
      <c r="E4" s="2" t="n">
        <f aca="false">[1]Peak_Forward!J9</f>
        <v>35</v>
      </c>
      <c r="F4" s="2" t="n">
        <f aca="false">[1]Peak_Forward!K9</f>
        <v>41.5</v>
      </c>
      <c r="G4" s="2" t="n">
        <f aca="false">[1]Peak_Forward!L9</f>
        <v>46.5</v>
      </c>
      <c r="H4" s="2" t="n">
        <f aca="false">VLOOKUP($A4,[1]Fuel_Px!$I$7:$N$70,2,0)</f>
        <v>2.71</v>
      </c>
      <c r="I4" s="2" t="n">
        <f aca="false">VLOOKUP($A4,[1]Fuel_Px!$I$7:$N$70,6,0)</f>
        <v>3.18</v>
      </c>
      <c r="J4" s="2" t="n">
        <f aca="false">I4-H4</f>
        <v>0.47</v>
      </c>
      <c r="R4" s="3" t="s">
        <v>10</v>
      </c>
      <c r="S4" s="4" t="n">
        <f aca="false">AVERAGE(B6:B7)</f>
        <v>47</v>
      </c>
      <c r="T4" s="4" t="n">
        <f aca="false">AVERAGE(C6:C7)</f>
        <v>36</v>
      </c>
      <c r="U4" s="4" t="n">
        <f aca="false">AVERAGE(D6:D7)</f>
        <v>41.5</v>
      </c>
      <c r="V4" s="4" t="n">
        <f aca="false">AVERAGE(E6:E7)</f>
        <v>39.25</v>
      </c>
      <c r="W4" s="4" t="n">
        <f aca="false">AVERAGE(F6:F7)</f>
        <v>47</v>
      </c>
      <c r="X4" s="4" t="n">
        <f aca="false">AVERAGE(G6:G7)</f>
        <v>56.5</v>
      </c>
      <c r="Y4" s="4" t="n">
        <f aca="false">AVERAGE(H6:H7)</f>
        <v>3.176</v>
      </c>
      <c r="Z4" s="4" t="n">
        <f aca="false">AVERAGE(I6:I7)</f>
        <v>5.036</v>
      </c>
      <c r="AA4" s="4" t="n">
        <f aca="false">AVERAGE(J6:J7)</f>
        <v>1.86</v>
      </c>
    </row>
    <row r="5" customFormat="false" ht="12.75" hidden="false" customHeight="false" outlineLevel="0" collapsed="false">
      <c r="A5" s="1" t="n">
        <v>37226</v>
      </c>
      <c r="B5" s="2" t="n">
        <f aca="false">[1]Peak_Forward!B10</f>
        <v>42.75</v>
      </c>
      <c r="C5" s="2" t="n">
        <f aca="false">[1]Peak_Forward!F10</f>
        <v>32.25</v>
      </c>
      <c r="D5" s="2" t="n">
        <f aca="false">[1]Peak_Forward!G10</f>
        <v>36.75</v>
      </c>
      <c r="E5" s="2" t="n">
        <f aca="false">[1]Peak_Forward!J10</f>
        <v>35</v>
      </c>
      <c r="F5" s="2" t="n">
        <f aca="false">[1]Peak_Forward!K10</f>
        <v>41.5</v>
      </c>
      <c r="G5" s="2" t="n">
        <f aca="false">[1]Peak_Forward!L10</f>
        <v>46.5</v>
      </c>
      <c r="H5" s="2" t="n">
        <f aca="false">VLOOKUP($A5,[1]Fuel_Px!$I$7:$N$70,2,0)</f>
        <v>3.04</v>
      </c>
      <c r="I5" s="2" t="n">
        <f aca="false">VLOOKUP($A5,[1]Fuel_Px!$I$7:$N$70,6,0)</f>
        <v>3.89</v>
      </c>
      <c r="J5" s="2" t="n">
        <f aca="false">I5-H5</f>
        <v>0.85</v>
      </c>
      <c r="R5" s="3" t="s">
        <v>11</v>
      </c>
      <c r="S5" s="4" t="n">
        <f aca="false">AVERAGE(B8:B9)</f>
        <v>37.25</v>
      </c>
      <c r="T5" s="4" t="n">
        <f aca="false">AVERAGE(C8:C9)</f>
        <v>32</v>
      </c>
      <c r="U5" s="4" t="n">
        <f aca="false">AVERAGE(D8:D9)</f>
        <v>36.5</v>
      </c>
      <c r="V5" s="4" t="n">
        <f aca="false">AVERAGE(E8:E9)</f>
        <v>34.75</v>
      </c>
      <c r="W5" s="4" t="n">
        <f aca="false">AVERAGE(F8:F9)</f>
        <v>41.5</v>
      </c>
      <c r="X5" s="4" t="n">
        <f aca="false">AVERAGE(G8:G9)</f>
        <v>44</v>
      </c>
      <c r="Y5" s="4" t="n">
        <f aca="false">AVERAGE(H8:H9)</f>
        <v>3.05</v>
      </c>
      <c r="Z5" s="4" t="n">
        <f aca="false">AVERAGE(I8:I9)</f>
        <v>3.58</v>
      </c>
      <c r="AA5" s="4" t="n">
        <f aca="false">AVERAGE(J8:J9)</f>
        <v>0.53</v>
      </c>
    </row>
    <row r="6" customFormat="false" ht="12.75" hidden="false" customHeight="false" outlineLevel="0" collapsed="false">
      <c r="A6" s="1" t="n">
        <v>37257</v>
      </c>
      <c r="B6" s="2" t="n">
        <f aca="false">[1]Peak_Forward!B11</f>
        <v>47</v>
      </c>
      <c r="C6" s="2" t="n">
        <f aca="false">[1]Peak_Forward!F11</f>
        <v>36</v>
      </c>
      <c r="D6" s="2" t="n">
        <f aca="false">[1]Peak_Forward!G11</f>
        <v>41.5</v>
      </c>
      <c r="E6" s="2" t="n">
        <f aca="false">[1]Peak_Forward!J11</f>
        <v>39.25</v>
      </c>
      <c r="F6" s="2" t="n">
        <f aca="false">[1]Peak_Forward!K11</f>
        <v>47</v>
      </c>
      <c r="G6" s="2" t="n">
        <f aca="false">[1]Peak_Forward!L11</f>
        <v>56.5</v>
      </c>
      <c r="H6" s="2" t="n">
        <f aca="false">VLOOKUP($A6,[1]Fuel_Px!$I$7:$N$70,2,0)</f>
        <v>3.19</v>
      </c>
      <c r="I6" s="2" t="n">
        <f aca="false">VLOOKUP($A6,[1]Fuel_Px!$I$7:$N$70,6,0)</f>
        <v>5.05</v>
      </c>
      <c r="J6" s="2" t="n">
        <f aca="false">I6-H6</f>
        <v>1.86</v>
      </c>
      <c r="R6" s="3" t="n">
        <v>37377</v>
      </c>
      <c r="S6" s="4" t="n">
        <f aca="false">B10</f>
        <v>38</v>
      </c>
      <c r="T6" s="4" t="n">
        <f aca="false">C10</f>
        <v>34</v>
      </c>
      <c r="U6" s="4" t="n">
        <f aca="false">D10</f>
        <v>39.5</v>
      </c>
      <c r="V6" s="4" t="n">
        <f aca="false">E10</f>
        <v>36</v>
      </c>
      <c r="W6" s="4" t="n">
        <f aca="false">F10</f>
        <v>43</v>
      </c>
      <c r="X6" s="4" t="n">
        <f aca="false">G10</f>
        <v>49.5</v>
      </c>
      <c r="Y6" s="4" t="n">
        <f aca="false">H10</f>
        <v>3.025</v>
      </c>
      <c r="Z6" s="4" t="n">
        <f aca="false">I10</f>
        <v>3.375</v>
      </c>
      <c r="AA6" s="4" t="n">
        <f aca="false">J10</f>
        <v>0.35</v>
      </c>
    </row>
    <row r="7" customFormat="false" ht="12.75" hidden="false" customHeight="false" outlineLevel="0" collapsed="false">
      <c r="A7" s="1" t="n">
        <v>37288</v>
      </c>
      <c r="B7" s="2" t="n">
        <f aca="false">[1]Peak_Forward!B12</f>
        <v>47</v>
      </c>
      <c r="C7" s="2" t="n">
        <f aca="false">[1]Peak_Forward!F12</f>
        <v>36</v>
      </c>
      <c r="D7" s="2" t="n">
        <f aca="false">[1]Peak_Forward!G12</f>
        <v>41.5</v>
      </c>
      <c r="E7" s="2" t="n">
        <f aca="false">[1]Peak_Forward!J12</f>
        <v>39.25</v>
      </c>
      <c r="F7" s="2" t="n">
        <f aca="false">[1]Peak_Forward!K12</f>
        <v>47</v>
      </c>
      <c r="G7" s="2" t="n">
        <f aca="false">[1]Peak_Forward!L12</f>
        <v>56.5</v>
      </c>
      <c r="H7" s="2" t="n">
        <f aca="false">VLOOKUP($A7,[1]Fuel_Px!$I$7:$N$70,2,0)</f>
        <v>3.162</v>
      </c>
      <c r="I7" s="2" t="n">
        <f aca="false">VLOOKUP($A7,[1]Fuel_Px!$I$7:$N$70,6,0)</f>
        <v>5.022</v>
      </c>
      <c r="J7" s="2" t="n">
        <f aca="false">I7-H7</f>
        <v>1.86</v>
      </c>
      <c r="R7" s="3" t="n">
        <v>37409</v>
      </c>
      <c r="S7" s="4" t="n">
        <f aca="false">B11</f>
        <v>45.75</v>
      </c>
      <c r="T7" s="4" t="n">
        <f aca="false">C11</f>
        <v>44.5</v>
      </c>
      <c r="U7" s="4" t="n">
        <f aca="false">D11</f>
        <v>55</v>
      </c>
      <c r="V7" s="4" t="n">
        <f aca="false">E11</f>
        <v>43.5</v>
      </c>
      <c r="W7" s="4" t="n">
        <f aca="false">F11</f>
        <v>52</v>
      </c>
      <c r="X7" s="4" t="n">
        <f aca="false">G11</f>
        <v>58.5</v>
      </c>
      <c r="Y7" s="4" t="n">
        <f aca="false">H11</f>
        <v>3.065</v>
      </c>
      <c r="Z7" s="4" t="n">
        <f aca="false">I11</f>
        <v>3.415</v>
      </c>
      <c r="AA7" s="4" t="n">
        <f aca="false">J11</f>
        <v>0.35</v>
      </c>
    </row>
    <row r="8" customFormat="false" ht="12.75" hidden="false" customHeight="false" outlineLevel="0" collapsed="false">
      <c r="A8" s="1" t="n">
        <v>37316</v>
      </c>
      <c r="B8" s="2" t="n">
        <f aca="false">[1]Peak_Forward!B13</f>
        <v>37.25</v>
      </c>
      <c r="C8" s="2" t="n">
        <f aca="false">[1]Peak_Forward!F13</f>
        <v>32.5</v>
      </c>
      <c r="D8" s="2" t="n">
        <f aca="false">[1]Peak_Forward!G13</f>
        <v>37</v>
      </c>
      <c r="E8" s="2" t="n">
        <f aca="false">[1]Peak_Forward!J13</f>
        <v>34.75</v>
      </c>
      <c r="F8" s="2" t="n">
        <f aca="false">[1]Peak_Forward!K13</f>
        <v>42</v>
      </c>
      <c r="G8" s="2" t="n">
        <f aca="false">[1]Peak_Forward!L13</f>
        <v>44</v>
      </c>
      <c r="H8" s="2" t="n">
        <f aca="false">VLOOKUP($A8,[1]Fuel_Px!$I$7:$N$70,2,0)</f>
        <v>3.095</v>
      </c>
      <c r="I8" s="2" t="n">
        <f aca="false">VLOOKUP($A8,[1]Fuel_Px!$I$7:$N$70,6,0)</f>
        <v>3.755</v>
      </c>
      <c r="J8" s="2" t="n">
        <f aca="false">I8-H8</f>
        <v>0.66</v>
      </c>
      <c r="R8" s="3" t="s">
        <v>12</v>
      </c>
      <c r="S8" s="4" t="n">
        <f aca="false">AVERAGE(B12:B13)</f>
        <v>59</v>
      </c>
      <c r="T8" s="4" t="n">
        <f aca="false">AVERAGE(C12:C13)</f>
        <v>60.75</v>
      </c>
      <c r="U8" s="4" t="n">
        <f aca="false">AVERAGE(D12:D13)</f>
        <v>77.75</v>
      </c>
      <c r="V8" s="4" t="n">
        <f aca="false">AVERAGE(E12:E13)</f>
        <v>57.25</v>
      </c>
      <c r="W8" s="4" t="n">
        <f aca="false">AVERAGE(F12:F13)</f>
        <v>74.5</v>
      </c>
      <c r="X8" s="4" t="n">
        <f aca="false">AVERAGE(G12:G13)</f>
        <v>85.5</v>
      </c>
      <c r="Y8" s="4" t="n">
        <f aca="false">AVERAGE(H12:H13)</f>
        <v>3.1355</v>
      </c>
      <c r="Z8" s="4" t="n">
        <f aca="false">AVERAGE(I12:I13)</f>
        <v>3.5455</v>
      </c>
      <c r="AA8" s="4" t="n">
        <f aca="false">AVERAGE(J12:J13)</f>
        <v>0.41</v>
      </c>
    </row>
    <row r="9" customFormat="false" ht="12.75" hidden="false" customHeight="false" outlineLevel="0" collapsed="false">
      <c r="A9" s="1" t="n">
        <v>37347</v>
      </c>
      <c r="B9" s="2" t="n">
        <f aca="false">[1]Peak_Forward!B14</f>
        <v>37.25</v>
      </c>
      <c r="C9" s="2" t="n">
        <f aca="false">[1]Peak_Forward!F14</f>
        <v>31.5</v>
      </c>
      <c r="D9" s="2" t="n">
        <f aca="false">[1]Peak_Forward!G14</f>
        <v>36</v>
      </c>
      <c r="E9" s="2" t="n">
        <f aca="false">[1]Peak_Forward!J14</f>
        <v>34.75</v>
      </c>
      <c r="F9" s="2" t="n">
        <f aca="false">[1]Peak_Forward!K14</f>
        <v>41</v>
      </c>
      <c r="G9" s="2" t="n">
        <f aca="false">[1]Peak_Forward!L14</f>
        <v>44</v>
      </c>
      <c r="H9" s="2" t="n">
        <f aca="false">VLOOKUP($A9,[1]Fuel_Px!$I$7:$N$70,2,0)</f>
        <v>3.005</v>
      </c>
      <c r="I9" s="2" t="n">
        <f aca="false">VLOOKUP($A9,[1]Fuel_Px!$I$7:$N$70,6,0)</f>
        <v>3.405</v>
      </c>
      <c r="J9" s="2" t="n">
        <f aca="false">I9-H9</f>
        <v>0.4</v>
      </c>
      <c r="R9" s="5" t="s">
        <v>13</v>
      </c>
      <c r="S9" s="6" t="n">
        <f aca="false">AVERAGE(B6:B17)</f>
        <v>43.1041666666667</v>
      </c>
      <c r="T9" s="6" t="n">
        <f aca="false">AVERAGE(C6:C17)</f>
        <v>38.6041666666667</v>
      </c>
      <c r="U9" s="6" t="n">
        <f aca="false">AVERAGE(D6:D17)</f>
        <v>45.9375</v>
      </c>
      <c r="V9" s="6" t="n">
        <f aca="false">AVERAGE(E6:E17)</f>
        <v>40.1666660944621</v>
      </c>
      <c r="W9" s="6" t="n">
        <f aca="false">AVERAGE(F6:F17)</f>
        <v>48.875</v>
      </c>
      <c r="X9" s="6" t="n">
        <f aca="false">AVERAGE(G6:G17)</f>
        <v>56.0416666666667</v>
      </c>
      <c r="Y9" s="6" t="n">
        <f aca="false">AVERAGE(H6:H17)</f>
        <v>3.16466666666667</v>
      </c>
      <c r="Z9" s="6" t="n">
        <f aca="false">AVERAGE(I6:I17)</f>
        <v>3.87383333333333</v>
      </c>
      <c r="AA9" s="6" t="n">
        <f aca="false">AVERAGE(J6:J17)</f>
        <v>0.709166666666667</v>
      </c>
    </row>
    <row r="10" customFormat="false" ht="12.75" hidden="false" customHeight="false" outlineLevel="0" collapsed="false">
      <c r="A10" s="1" t="n">
        <v>37377</v>
      </c>
      <c r="B10" s="2" t="n">
        <f aca="false">[1]Peak_Forward!B15</f>
        <v>38</v>
      </c>
      <c r="C10" s="2" t="n">
        <f aca="false">[1]Peak_Forward!F15</f>
        <v>34</v>
      </c>
      <c r="D10" s="2" t="n">
        <f aca="false">[1]Peak_Forward!G15</f>
        <v>39.5</v>
      </c>
      <c r="E10" s="2" t="n">
        <f aca="false">[1]Peak_Forward!J15</f>
        <v>36</v>
      </c>
      <c r="F10" s="2" t="n">
        <f aca="false">[1]Peak_Forward!K15</f>
        <v>43</v>
      </c>
      <c r="G10" s="2" t="n">
        <f aca="false">[1]Peak_Forward!L15</f>
        <v>49.5</v>
      </c>
      <c r="H10" s="2" t="n">
        <f aca="false">VLOOKUP($A10,[1]Fuel_Px!$I$7:$N$70,2,0)</f>
        <v>3.025</v>
      </c>
      <c r="I10" s="2" t="n">
        <f aca="false">VLOOKUP($A10,[1]Fuel_Px!$I$7:$N$70,6,0)</f>
        <v>3.375</v>
      </c>
      <c r="J10" s="2" t="n">
        <f aca="false">I10-H10</f>
        <v>0.35</v>
      </c>
      <c r="R10" s="3" t="n">
        <v>37500</v>
      </c>
      <c r="S10" s="4" t="n">
        <f aca="false">B14</f>
        <v>37.75</v>
      </c>
      <c r="T10" s="4" t="n">
        <f aca="false">C14</f>
        <v>32</v>
      </c>
      <c r="U10" s="4" t="n">
        <f aca="false">D14</f>
        <v>36.5</v>
      </c>
      <c r="V10" s="4" t="n">
        <f aca="false">E14</f>
        <v>35</v>
      </c>
      <c r="W10" s="4" t="n">
        <f aca="false">F14</f>
        <v>41</v>
      </c>
      <c r="X10" s="4" t="n">
        <f aca="false">G14</f>
        <v>48.5</v>
      </c>
      <c r="Y10" s="4" t="n">
        <f aca="false">H14</f>
        <v>3.159</v>
      </c>
      <c r="Z10" s="4" t="n">
        <f aca="false">I14</f>
        <v>3.529</v>
      </c>
      <c r="AA10" s="4" t="n">
        <f aca="false">J14</f>
        <v>0.37</v>
      </c>
    </row>
    <row r="11" customFormat="false" ht="12.75" hidden="false" customHeight="false" outlineLevel="0" collapsed="false">
      <c r="A11" s="1" t="n">
        <v>37408</v>
      </c>
      <c r="B11" s="2" t="n">
        <f aca="false">[1]Peak_Forward!B16</f>
        <v>45.75</v>
      </c>
      <c r="C11" s="2" t="n">
        <f aca="false">[1]Peak_Forward!F16</f>
        <v>44.5</v>
      </c>
      <c r="D11" s="2" t="n">
        <f aca="false">[1]Peak_Forward!G16</f>
        <v>55</v>
      </c>
      <c r="E11" s="2" t="n">
        <f aca="false">[1]Peak_Forward!J16</f>
        <v>43.5</v>
      </c>
      <c r="F11" s="2" t="n">
        <f aca="false">[1]Peak_Forward!K16</f>
        <v>52</v>
      </c>
      <c r="G11" s="2" t="n">
        <f aca="false">[1]Peak_Forward!L16</f>
        <v>58.5</v>
      </c>
      <c r="H11" s="2" t="n">
        <f aca="false">VLOOKUP($A11,[1]Fuel_Px!$I$7:$N$70,2,0)</f>
        <v>3.065</v>
      </c>
      <c r="I11" s="2" t="n">
        <f aca="false">VLOOKUP($A11,[1]Fuel_Px!$I$7:$N$70,6,0)</f>
        <v>3.415</v>
      </c>
      <c r="J11" s="2" t="n">
        <f aca="false">I11-H11</f>
        <v>0.35</v>
      </c>
      <c r="R11" s="3" t="s">
        <v>14</v>
      </c>
      <c r="S11" s="4" t="n">
        <f aca="false">AVERAGE(B15:B17)</f>
        <v>36.4166666666667</v>
      </c>
      <c r="T11" s="4" t="n">
        <f aca="false">AVERAGE(C15:C17)</f>
        <v>31.75</v>
      </c>
      <c r="U11" s="4" t="n">
        <f aca="false">AVERAGE(D15:D17)</f>
        <v>36.25</v>
      </c>
      <c r="V11" s="4" t="n">
        <f aca="false">AVERAGE(E15:E17)</f>
        <v>34.9999977111816</v>
      </c>
      <c r="W11" s="4" t="n">
        <f aca="false">AVERAGE(F15:F17)</f>
        <v>41.5</v>
      </c>
      <c r="X11" s="4" t="n">
        <f aca="false">AVERAGE(G15:G17)</f>
        <v>48</v>
      </c>
      <c r="Y11" s="4" t="n">
        <f aca="false">AVERAGE(H15:H17)</f>
        <v>3.33466666666667</v>
      </c>
      <c r="Z11" s="4" t="n">
        <f aca="false">AVERAGE(I15:I17)</f>
        <v>3.948</v>
      </c>
      <c r="AA11" s="4" t="n">
        <f aca="false">AVERAGE(J15:J17)</f>
        <v>0.613333333333333</v>
      </c>
    </row>
    <row r="12" customFormat="false" ht="12.75" hidden="false" customHeight="false" outlineLevel="0" collapsed="false">
      <c r="A12" s="1" t="n">
        <v>37438</v>
      </c>
      <c r="B12" s="2" t="n">
        <f aca="false">[1]Peak_Forward!B17</f>
        <v>59</v>
      </c>
      <c r="C12" s="2" t="n">
        <f aca="false">[1]Peak_Forward!F17</f>
        <v>60.75</v>
      </c>
      <c r="D12" s="2" t="n">
        <f aca="false">[1]Peak_Forward!G17</f>
        <v>78.25</v>
      </c>
      <c r="E12" s="2" t="n">
        <f aca="false">[1]Peak_Forward!J17</f>
        <v>57.25</v>
      </c>
      <c r="F12" s="2" t="n">
        <f aca="false">[1]Peak_Forward!K17</f>
        <v>74.5</v>
      </c>
      <c r="G12" s="2" t="n">
        <f aca="false">[1]Peak_Forward!L17</f>
        <v>85.5</v>
      </c>
      <c r="H12" s="2" t="n">
        <f aca="false">VLOOKUP($A12,[1]Fuel_Px!$I$7:$N$70,2,0)</f>
        <v>3.113</v>
      </c>
      <c r="I12" s="2" t="n">
        <f aca="false">VLOOKUP($A12,[1]Fuel_Px!$I$7:$N$70,6,0)</f>
        <v>3.523</v>
      </c>
      <c r="J12" s="2" t="n">
        <f aca="false">I12-H12</f>
        <v>0.41</v>
      </c>
      <c r="R12" s="3" t="s">
        <v>15</v>
      </c>
      <c r="S12" s="4" t="n">
        <f aca="false">AVERAGE(B18:B19)</f>
        <v>45.25</v>
      </c>
      <c r="T12" s="4" t="n">
        <f aca="false">AVERAGE(C18:C19)</f>
        <v>36.5</v>
      </c>
      <c r="U12" s="4" t="n">
        <f aca="false">AVERAGE(D18:D19)</f>
        <v>42</v>
      </c>
      <c r="V12" s="4" t="n">
        <f aca="false">AVERAGE(E18:E19)</f>
        <v>40.75</v>
      </c>
      <c r="W12" s="4" t="n">
        <f aca="false">AVERAGE(F18:F19)</f>
        <v>46.5</v>
      </c>
      <c r="X12" s="4" t="n">
        <f aca="false">AVERAGE(G18:G19)</f>
        <v>56.5</v>
      </c>
      <c r="Y12" s="4" t="n">
        <f aca="false">AVERAGE(H18:H19)</f>
        <v>3.5235</v>
      </c>
      <c r="Z12" s="4" t="n">
        <f aca="false">AVERAGE(I18:I19)</f>
        <v>5.1235</v>
      </c>
      <c r="AA12" s="4" t="n">
        <f aca="false">AVERAGE(J18:J19)</f>
        <v>1.6</v>
      </c>
    </row>
    <row r="13" customFormat="false" ht="12.75" hidden="false" customHeight="false" outlineLevel="0" collapsed="false">
      <c r="A13" s="1" t="n">
        <v>37469</v>
      </c>
      <c r="B13" s="2" t="n">
        <f aca="false">[1]Peak_Forward!B18</f>
        <v>59</v>
      </c>
      <c r="C13" s="2" t="n">
        <f aca="false">[1]Peak_Forward!F18</f>
        <v>60.75</v>
      </c>
      <c r="D13" s="2" t="n">
        <f aca="false">[1]Peak_Forward!G18</f>
        <v>77.25</v>
      </c>
      <c r="E13" s="2" t="n">
        <f aca="false">[1]Peak_Forward!J18</f>
        <v>57.25</v>
      </c>
      <c r="F13" s="2" t="n">
        <f aca="false">[1]Peak_Forward!K18</f>
        <v>74.5</v>
      </c>
      <c r="G13" s="2" t="n">
        <f aca="false">[1]Peak_Forward!L18</f>
        <v>85.5</v>
      </c>
      <c r="H13" s="2" t="n">
        <f aca="false">VLOOKUP($A13,[1]Fuel_Px!$I$7:$N$70,2,0)</f>
        <v>3.158</v>
      </c>
      <c r="I13" s="2" t="n">
        <f aca="false">VLOOKUP($A13,[1]Fuel_Px!$I$7:$N$70,6,0)</f>
        <v>3.568</v>
      </c>
      <c r="J13" s="2" t="n">
        <f aca="false">I13-H13</f>
        <v>0.41</v>
      </c>
      <c r="R13" s="3" t="s">
        <v>16</v>
      </c>
      <c r="S13" s="4" t="n">
        <f aca="false">AVERAGE(B20:B21)</f>
        <v>36</v>
      </c>
      <c r="T13" s="4" t="n">
        <f aca="false">AVERAGE(C20:C21)</f>
        <v>32.75</v>
      </c>
      <c r="U13" s="4" t="n">
        <f aca="false">AVERAGE(D20:D21)</f>
        <v>37.25</v>
      </c>
      <c r="V13" s="4" t="n">
        <f aca="false">AVERAGE(E20:E21)</f>
        <v>34.4499984741211</v>
      </c>
      <c r="W13" s="4" t="n">
        <f aca="false">AVERAGE(F20:F21)</f>
        <v>41.5</v>
      </c>
      <c r="X13" s="4" t="n">
        <f aca="false">AVERAGE(G20:G21)</f>
        <v>46.5</v>
      </c>
      <c r="Y13" s="4" t="n">
        <f aca="false">AVERAGE(H20:H21)</f>
        <v>3.257</v>
      </c>
      <c r="Z13" s="4" t="n">
        <f aca="false">AVERAGE(I20:I21)</f>
        <v>3.792</v>
      </c>
      <c r="AA13" s="4" t="n">
        <f aca="false">AVERAGE(J20:J21)</f>
        <v>0.535</v>
      </c>
    </row>
    <row r="14" customFormat="false" ht="12.75" hidden="false" customHeight="false" outlineLevel="0" collapsed="false">
      <c r="A14" s="1" t="n">
        <v>37500</v>
      </c>
      <c r="B14" s="2" t="n">
        <f aca="false">[1]Peak_Forward!B19</f>
        <v>37.75</v>
      </c>
      <c r="C14" s="2" t="n">
        <f aca="false">[1]Peak_Forward!F19</f>
        <v>32</v>
      </c>
      <c r="D14" s="2" t="n">
        <f aca="false">[1]Peak_Forward!G19</f>
        <v>36.5</v>
      </c>
      <c r="E14" s="2" t="n">
        <f aca="false">[1]Peak_Forward!J19</f>
        <v>35</v>
      </c>
      <c r="F14" s="2" t="n">
        <f aca="false">[1]Peak_Forward!K19</f>
        <v>41</v>
      </c>
      <c r="G14" s="2" t="n">
        <f aca="false">[1]Peak_Forward!L19</f>
        <v>48.5</v>
      </c>
      <c r="H14" s="2" t="n">
        <f aca="false">VLOOKUP($A14,[1]Fuel_Px!$I$7:$N$70,2,0)</f>
        <v>3.159</v>
      </c>
      <c r="I14" s="2" t="n">
        <f aca="false">VLOOKUP($A14,[1]Fuel_Px!$I$7:$N$70,6,0)</f>
        <v>3.529</v>
      </c>
      <c r="J14" s="2" t="n">
        <f aca="false">I14-H14</f>
        <v>0.37</v>
      </c>
      <c r="R14" s="3" t="n">
        <v>37742</v>
      </c>
      <c r="S14" s="4" t="n">
        <f aca="false">B22</f>
        <v>36.75</v>
      </c>
      <c r="T14" s="4" t="n">
        <f aca="false">C22</f>
        <v>33.75</v>
      </c>
      <c r="U14" s="4" t="n">
        <f aca="false">D22</f>
        <v>39.25</v>
      </c>
      <c r="V14" s="4" t="n">
        <f aca="false">E22</f>
        <v>35.35</v>
      </c>
      <c r="W14" s="4" t="n">
        <f aca="false">F22</f>
        <v>42</v>
      </c>
      <c r="X14" s="4" t="n">
        <f aca="false">G22</f>
        <v>47.5</v>
      </c>
      <c r="Y14" s="4" t="n">
        <f aca="false">H22</f>
        <v>3.172</v>
      </c>
      <c r="Z14" s="4" t="n">
        <f aca="false">I22</f>
        <v>3.522</v>
      </c>
      <c r="AA14" s="4" t="n">
        <f aca="false">J22</f>
        <v>0.35</v>
      </c>
    </row>
    <row r="15" customFormat="false" ht="12.75" hidden="false" customHeight="false" outlineLevel="0" collapsed="false">
      <c r="A15" s="1" t="n">
        <v>37530</v>
      </c>
      <c r="B15" s="2" t="n">
        <f aca="false">[1]Peak_Forward!B20</f>
        <v>36</v>
      </c>
      <c r="C15" s="2" t="n">
        <f aca="false">[1]Peak_Forward!F20</f>
        <v>31.75</v>
      </c>
      <c r="D15" s="2" t="n">
        <f aca="false">[1]Peak_Forward!G20</f>
        <v>36.25</v>
      </c>
      <c r="E15" s="2" t="n">
        <f aca="false">[1]Peak_Forward!J20</f>
        <v>34.9999977111816</v>
      </c>
      <c r="F15" s="2" t="n">
        <f aca="false">[1]Peak_Forward!K20</f>
        <v>41.5</v>
      </c>
      <c r="G15" s="2" t="n">
        <f aca="false">[1]Peak_Forward!L20</f>
        <v>48</v>
      </c>
      <c r="H15" s="2" t="n">
        <f aca="false">VLOOKUP($A15,[1]Fuel_Px!$I$7:$N$70,2,0)</f>
        <v>3.174</v>
      </c>
      <c r="I15" s="2" t="n">
        <f aca="false">VLOOKUP($A15,[1]Fuel_Px!$I$7:$N$70,6,0)</f>
        <v>3.554</v>
      </c>
      <c r="J15" s="2" t="n">
        <f aca="false">I15-H15</f>
        <v>0.38</v>
      </c>
      <c r="R15" s="3" t="n">
        <v>37774</v>
      </c>
      <c r="S15" s="4" t="n">
        <f aca="false">B23</f>
        <v>43.5</v>
      </c>
      <c r="T15" s="4" t="n">
        <f aca="false">C23</f>
        <v>44.25</v>
      </c>
      <c r="U15" s="4" t="n">
        <f aca="false">D23</f>
        <v>53.75</v>
      </c>
      <c r="V15" s="4" t="n">
        <f aca="false">E23</f>
        <v>42.75</v>
      </c>
      <c r="W15" s="4" t="n">
        <f aca="false">F23</f>
        <v>52</v>
      </c>
      <c r="X15" s="4" t="n">
        <f aca="false">G23</f>
        <v>56.5</v>
      </c>
      <c r="Y15" s="4" t="n">
        <f aca="false">H23</f>
        <v>3.2</v>
      </c>
      <c r="Z15" s="4" t="n">
        <f aca="false">I23</f>
        <v>3.59</v>
      </c>
      <c r="AA15" s="4" t="n">
        <f aca="false">J23</f>
        <v>0.39</v>
      </c>
    </row>
    <row r="16" customFormat="false" ht="12.75" hidden="false" customHeight="false" outlineLevel="0" collapsed="false">
      <c r="A16" s="1" t="n">
        <v>37561</v>
      </c>
      <c r="B16" s="2" t="n">
        <f aca="false">[1]Peak_Forward!B21</f>
        <v>36</v>
      </c>
      <c r="C16" s="2" t="n">
        <f aca="false">[1]Peak_Forward!F21</f>
        <v>31.75</v>
      </c>
      <c r="D16" s="2" t="n">
        <f aca="false">[1]Peak_Forward!G21</f>
        <v>36.25</v>
      </c>
      <c r="E16" s="2" t="n">
        <f aca="false">[1]Peak_Forward!J21</f>
        <v>34.9999977111816</v>
      </c>
      <c r="F16" s="2" t="n">
        <f aca="false">[1]Peak_Forward!K21</f>
        <v>41.5</v>
      </c>
      <c r="G16" s="2" t="n">
        <f aca="false">[1]Peak_Forward!L21</f>
        <v>48</v>
      </c>
      <c r="H16" s="2" t="n">
        <f aca="false">VLOOKUP($A16,[1]Fuel_Px!$I$7:$N$70,2,0)</f>
        <v>3.329</v>
      </c>
      <c r="I16" s="2" t="n">
        <f aca="false">VLOOKUP($A16,[1]Fuel_Px!$I$7:$N$70,6,0)</f>
        <v>3.909</v>
      </c>
      <c r="J16" s="2" t="n">
        <f aca="false">I16-H16</f>
        <v>0.58</v>
      </c>
      <c r="R16" s="3" t="s">
        <v>17</v>
      </c>
      <c r="S16" s="4" t="n">
        <f aca="false">AVERAGE(B24:B25)</f>
        <v>52.5</v>
      </c>
      <c r="T16" s="4" t="n">
        <f aca="false">AVERAGE(C24:C25)</f>
        <v>55.5</v>
      </c>
      <c r="U16" s="4" t="n">
        <f aca="false">AVERAGE(D24:D25)</f>
        <v>69</v>
      </c>
      <c r="V16" s="4" t="n">
        <f aca="false">AVERAGE(E24:E25)</f>
        <v>56.5</v>
      </c>
      <c r="W16" s="4" t="n">
        <f aca="false">AVERAGE(F24:F25)</f>
        <v>73</v>
      </c>
      <c r="X16" s="4" t="n">
        <f aca="false">AVERAGE(G24:G25)</f>
        <v>83.5</v>
      </c>
      <c r="Y16" s="4" t="n">
        <f aca="false">AVERAGE(H24:H25)</f>
        <v>3.256</v>
      </c>
      <c r="Z16" s="4" t="n">
        <f aca="false">AVERAGE(I24:I25)</f>
        <v>3.686</v>
      </c>
      <c r="AA16" s="4" t="n">
        <f aca="false">AVERAGE(J24:J25)</f>
        <v>0.43</v>
      </c>
    </row>
    <row r="17" customFormat="false" ht="12.75" hidden="false" customHeight="false" outlineLevel="0" collapsed="false">
      <c r="A17" s="1" t="n">
        <v>37591</v>
      </c>
      <c r="B17" s="2" t="n">
        <f aca="false">[1]Peak_Forward!B22</f>
        <v>37.25</v>
      </c>
      <c r="C17" s="2" t="n">
        <f aca="false">[1]Peak_Forward!F22</f>
        <v>31.75</v>
      </c>
      <c r="D17" s="2" t="n">
        <f aca="false">[1]Peak_Forward!G22</f>
        <v>36.25</v>
      </c>
      <c r="E17" s="2" t="n">
        <f aca="false">[1]Peak_Forward!J22</f>
        <v>34.9999977111816</v>
      </c>
      <c r="F17" s="2" t="n">
        <f aca="false">[1]Peak_Forward!K22</f>
        <v>41.5</v>
      </c>
      <c r="G17" s="2" t="n">
        <f aca="false">[1]Peak_Forward!L22</f>
        <v>48</v>
      </c>
      <c r="H17" s="2" t="n">
        <f aca="false">VLOOKUP($A17,[1]Fuel_Px!$I$7:$N$70,2,0)</f>
        <v>3.501</v>
      </c>
      <c r="I17" s="2" t="n">
        <f aca="false">VLOOKUP($A17,[1]Fuel_Px!$I$7:$N$70,6,0)</f>
        <v>4.381</v>
      </c>
      <c r="J17" s="2" t="n">
        <f aca="false">I17-H17</f>
        <v>0.88</v>
      </c>
      <c r="R17" s="5" t="s">
        <v>18</v>
      </c>
      <c r="S17" s="6" t="n">
        <f aca="false">AVERAGE(B18:B29)</f>
        <v>40.5208333333333</v>
      </c>
      <c r="T17" s="6" t="n">
        <f aca="false">AVERAGE(C18:C29)</f>
        <v>37.9791666666667</v>
      </c>
      <c r="U17" s="6" t="n">
        <f aca="false">AVERAGE(D18:D29)</f>
        <v>44.3125</v>
      </c>
      <c r="V17" s="6" t="n">
        <f aca="false">AVERAGE(E18:E29)</f>
        <v>39.9999997456869</v>
      </c>
      <c r="W17" s="6" t="n">
        <f aca="false">AVERAGE(F18:F29)</f>
        <v>48.4791666666667</v>
      </c>
      <c r="X17" s="6" t="n">
        <f aca="false">AVERAGE(G18:G29)</f>
        <v>55.1666666666667</v>
      </c>
      <c r="Y17" s="6" t="n">
        <f aca="false">AVERAGE(H18:H29)</f>
        <v>3.33608333333333</v>
      </c>
      <c r="Z17" s="6" t="n">
        <f aca="false">AVERAGE(I18:I29)</f>
        <v>4.03525</v>
      </c>
      <c r="AA17" s="6" t="n">
        <f aca="false">AVERAGE(J18:J29)</f>
        <v>0.699166666666667</v>
      </c>
    </row>
    <row r="18" customFormat="false" ht="12.75" hidden="false" customHeight="false" outlineLevel="0" collapsed="false">
      <c r="A18" s="1" t="n">
        <v>37622</v>
      </c>
      <c r="B18" s="2" t="n">
        <f aca="false">[1]Peak_Forward!B23</f>
        <v>45.25</v>
      </c>
      <c r="C18" s="2" t="n">
        <f aca="false">[1]Peak_Forward!F23</f>
        <v>36.5</v>
      </c>
      <c r="D18" s="2" t="n">
        <f aca="false">[1]Peak_Forward!G23</f>
        <v>42</v>
      </c>
      <c r="E18" s="2" t="n">
        <f aca="false">[1]Peak_Forward!J23</f>
        <v>40.75</v>
      </c>
      <c r="F18" s="2" t="n">
        <f aca="false">[1]Peak_Forward!K23</f>
        <v>46.5</v>
      </c>
      <c r="G18" s="2" t="n">
        <f aca="false">[1]Peak_Forward!L23</f>
        <v>56.5</v>
      </c>
      <c r="H18" s="2" t="n">
        <f aca="false">VLOOKUP($A18,[1]Fuel_Px!$I$7:$N$70,2,0)</f>
        <v>3.581</v>
      </c>
      <c r="I18" s="2" t="n">
        <f aca="false">VLOOKUP($A18,[1]Fuel_Px!$I$7:$N$70,6,0)</f>
        <v>5.181</v>
      </c>
      <c r="J18" s="2" t="n">
        <f aca="false">I18-H18</f>
        <v>1.6</v>
      </c>
      <c r="R18" s="3" t="n">
        <v>37865</v>
      </c>
      <c r="S18" s="4" t="n">
        <f aca="false">B26</f>
        <v>35.25</v>
      </c>
      <c r="T18" s="4" t="n">
        <f aca="false">C26</f>
        <v>32.25</v>
      </c>
      <c r="U18" s="4" t="n">
        <f aca="false">D26</f>
        <v>35.75</v>
      </c>
      <c r="V18" s="4" t="n">
        <f aca="false">E26</f>
        <v>34.25</v>
      </c>
      <c r="W18" s="4" t="n">
        <f aca="false">F26</f>
        <v>41.25</v>
      </c>
      <c r="X18" s="4" t="n">
        <f aca="false">G26</f>
        <v>48.5</v>
      </c>
      <c r="Y18" s="4" t="n">
        <f aca="false">H26</f>
        <v>3.273</v>
      </c>
      <c r="Z18" s="4" t="n">
        <f aca="false">I26</f>
        <v>3.653</v>
      </c>
      <c r="AA18" s="4" t="n">
        <f aca="false">J26</f>
        <v>0.38</v>
      </c>
    </row>
    <row r="19" customFormat="false" ht="12.75" hidden="false" customHeight="false" outlineLevel="0" collapsed="false">
      <c r="A19" s="1" t="n">
        <v>37653</v>
      </c>
      <c r="B19" s="2" t="n">
        <f aca="false">[1]Peak_Forward!B24</f>
        <v>45.25</v>
      </c>
      <c r="C19" s="2" t="n">
        <f aca="false">[1]Peak_Forward!F24</f>
        <v>36.5</v>
      </c>
      <c r="D19" s="2" t="n">
        <f aca="false">[1]Peak_Forward!G24</f>
        <v>42</v>
      </c>
      <c r="E19" s="2" t="n">
        <f aca="false">[1]Peak_Forward!J24</f>
        <v>40.75</v>
      </c>
      <c r="F19" s="2" t="n">
        <f aca="false">[1]Peak_Forward!K24</f>
        <v>46.5</v>
      </c>
      <c r="G19" s="2" t="n">
        <f aca="false">[1]Peak_Forward!L24</f>
        <v>56.5</v>
      </c>
      <c r="H19" s="2" t="n">
        <f aca="false">VLOOKUP($A19,[1]Fuel_Px!$I$7:$N$70,2,0)</f>
        <v>3.466</v>
      </c>
      <c r="I19" s="2" t="n">
        <f aca="false">VLOOKUP($A19,[1]Fuel_Px!$I$7:$N$70,6,0)</f>
        <v>5.066</v>
      </c>
      <c r="J19" s="2" t="n">
        <f aca="false">I19-H19</f>
        <v>1.6</v>
      </c>
      <c r="R19" s="3" t="s">
        <v>19</v>
      </c>
      <c r="S19" s="4" t="n">
        <f aca="false">AVERAGE(B27:B29)</f>
        <v>34.4166666666667</v>
      </c>
      <c r="T19" s="4" t="n">
        <f aca="false">AVERAGE(C27:C29)</f>
        <v>32</v>
      </c>
      <c r="U19" s="4" t="n">
        <f aca="false">AVERAGE(D27:D29)</f>
        <v>35.5</v>
      </c>
      <c r="V19" s="4" t="n">
        <f aca="false">AVERAGE(E27:E29)</f>
        <v>34.75</v>
      </c>
      <c r="W19" s="4" t="n">
        <f aca="false">AVERAGE(F27:F29)</f>
        <v>41.5</v>
      </c>
      <c r="X19" s="4" t="n">
        <f aca="false">AVERAGE(G27:G29)</f>
        <v>45.5</v>
      </c>
      <c r="Y19" s="4" t="n">
        <f aca="false">AVERAGE(H27:H29)</f>
        <v>3.43833333333333</v>
      </c>
      <c r="Z19" s="4" t="n">
        <f aca="false">AVERAGE(I27:I29)</f>
        <v>4.15166666666667</v>
      </c>
      <c r="AA19" s="4" t="n">
        <f aca="false">AVERAGE(J27:J29)</f>
        <v>0.713333333333333</v>
      </c>
    </row>
    <row r="20" customFormat="false" ht="12.75" hidden="false" customHeight="false" outlineLevel="0" collapsed="false">
      <c r="A20" s="1" t="n">
        <v>37681</v>
      </c>
      <c r="B20" s="2" t="n">
        <f aca="false">[1]Peak_Forward!B25</f>
        <v>36</v>
      </c>
      <c r="C20" s="2" t="n">
        <f aca="false">[1]Peak_Forward!F25</f>
        <v>33.25</v>
      </c>
      <c r="D20" s="2" t="n">
        <f aca="false">[1]Peak_Forward!G25</f>
        <v>37.75</v>
      </c>
      <c r="E20" s="2" t="n">
        <f aca="false">[1]Peak_Forward!J25</f>
        <v>34.4499984741211</v>
      </c>
      <c r="F20" s="2" t="n">
        <f aca="false">[1]Peak_Forward!K25</f>
        <v>42</v>
      </c>
      <c r="G20" s="2" t="n">
        <f aca="false">[1]Peak_Forward!L25</f>
        <v>46.5</v>
      </c>
      <c r="H20" s="2" t="n">
        <f aca="false">VLOOKUP($A20,[1]Fuel_Px!$I$7:$N$70,2,0)</f>
        <v>3.347</v>
      </c>
      <c r="I20" s="2" t="n">
        <f aca="false">VLOOKUP($A20,[1]Fuel_Px!$I$7:$N$70,6,0)</f>
        <v>4.017</v>
      </c>
      <c r="J20" s="2" t="n">
        <f aca="false">I20-H20</f>
        <v>0.67</v>
      </c>
      <c r="R20" s="3" t="s">
        <v>20</v>
      </c>
      <c r="S20" s="4" t="n">
        <f aca="false">AVERAGE(B30:B31)</f>
        <v>44.75</v>
      </c>
      <c r="T20" s="4" t="n">
        <f aca="false">AVERAGE(C30:C31)</f>
        <v>36.5</v>
      </c>
      <c r="U20" s="4" t="n">
        <f aca="false">AVERAGE(D30:D31)</f>
        <v>41</v>
      </c>
      <c r="V20" s="4" t="n">
        <f aca="false">AVERAGE(E30:E31)</f>
        <v>41.75</v>
      </c>
      <c r="W20" s="4" t="n">
        <f aca="false">AVERAGE(F30:F31)</f>
        <v>46.5</v>
      </c>
      <c r="X20" s="4" t="n">
        <f aca="false">AVERAGE(G30:G31)</f>
        <v>56.5</v>
      </c>
      <c r="Y20" s="4" t="n">
        <f aca="false">AVERAGE(H30:H31)</f>
        <v>3.598</v>
      </c>
      <c r="Z20" s="4" t="n">
        <f aca="false">AVERAGE(I30:I31)</f>
        <v>5.198</v>
      </c>
      <c r="AA20" s="4" t="n">
        <f aca="false">AVERAGE(J30:J31)</f>
        <v>1.6</v>
      </c>
    </row>
    <row r="21" customFormat="false" ht="12.75" hidden="false" customHeight="false" outlineLevel="0" collapsed="false">
      <c r="A21" s="1" t="n">
        <v>37712</v>
      </c>
      <c r="B21" s="2" t="n">
        <f aca="false">[1]Peak_Forward!B26</f>
        <v>36</v>
      </c>
      <c r="C21" s="2" t="n">
        <f aca="false">[1]Peak_Forward!F26</f>
        <v>32.25</v>
      </c>
      <c r="D21" s="2" t="n">
        <f aca="false">[1]Peak_Forward!G26</f>
        <v>36.75</v>
      </c>
      <c r="E21" s="2" t="n">
        <f aca="false">[1]Peak_Forward!J26</f>
        <v>34.4499984741211</v>
      </c>
      <c r="F21" s="2" t="n">
        <f aca="false">[1]Peak_Forward!K26</f>
        <v>41</v>
      </c>
      <c r="G21" s="2" t="n">
        <f aca="false">[1]Peak_Forward!L26</f>
        <v>46.5</v>
      </c>
      <c r="H21" s="2" t="n">
        <f aca="false">VLOOKUP($A21,[1]Fuel_Px!$I$7:$N$70,2,0)</f>
        <v>3.167</v>
      </c>
      <c r="I21" s="2" t="n">
        <f aca="false">VLOOKUP($A21,[1]Fuel_Px!$I$7:$N$70,6,0)</f>
        <v>3.567</v>
      </c>
      <c r="J21" s="2" t="n">
        <f aca="false">I21-H21</f>
        <v>0.4</v>
      </c>
      <c r="R21" s="3" t="s">
        <v>21</v>
      </c>
      <c r="S21" s="4" t="n">
        <f aca="false">AVERAGE(B32:B33)</f>
        <v>35.5</v>
      </c>
      <c r="T21" s="4" t="n">
        <f aca="false">AVERAGE(C32:C33)</f>
        <v>32.25</v>
      </c>
      <c r="U21" s="4" t="n">
        <f aca="false">AVERAGE(D32:D33)</f>
        <v>35.75</v>
      </c>
      <c r="V21" s="4" t="n">
        <f aca="false">AVERAGE(E32:E33)</f>
        <v>34.4499984741211</v>
      </c>
      <c r="W21" s="4" t="n">
        <f aca="false">AVERAGE(F32:F33)</f>
        <v>41.5</v>
      </c>
      <c r="X21" s="4" t="n">
        <f aca="false">AVERAGE(G32:G33)</f>
        <v>45.5</v>
      </c>
      <c r="Y21" s="4" t="n">
        <f aca="false">AVERAGE(H32:H33)</f>
        <v>3.31</v>
      </c>
      <c r="Z21" s="4" t="n">
        <f aca="false">AVERAGE(I32:I33)</f>
        <v>3.865</v>
      </c>
      <c r="AA21" s="4" t="n">
        <f aca="false">AVERAGE(J32:J33)</f>
        <v>0.555</v>
      </c>
    </row>
    <row r="22" customFormat="false" ht="12.75" hidden="false" customHeight="false" outlineLevel="0" collapsed="false">
      <c r="A22" s="1" t="n">
        <v>37742</v>
      </c>
      <c r="B22" s="2" t="n">
        <f aca="false">[1]Peak_Forward!B27</f>
        <v>36.75</v>
      </c>
      <c r="C22" s="2" t="n">
        <f aca="false">[1]Peak_Forward!F27</f>
        <v>33.75</v>
      </c>
      <c r="D22" s="2" t="n">
        <f aca="false">[1]Peak_Forward!G27</f>
        <v>39.25</v>
      </c>
      <c r="E22" s="2" t="n">
        <f aca="false">[1]Peak_Forward!J27</f>
        <v>35.35</v>
      </c>
      <c r="F22" s="2" t="n">
        <f aca="false">[1]Peak_Forward!K27</f>
        <v>42</v>
      </c>
      <c r="G22" s="2" t="n">
        <f aca="false">[1]Peak_Forward!L27</f>
        <v>47.5</v>
      </c>
      <c r="H22" s="2" t="n">
        <f aca="false">VLOOKUP($A22,[1]Fuel_Px!$I$7:$N$70,2,0)</f>
        <v>3.172</v>
      </c>
      <c r="I22" s="2" t="n">
        <f aca="false">VLOOKUP($A22,[1]Fuel_Px!$I$7:$N$70,6,0)</f>
        <v>3.522</v>
      </c>
      <c r="J22" s="2" t="n">
        <f aca="false">I22-H22</f>
        <v>0.35</v>
      </c>
      <c r="R22" s="3" t="n">
        <v>38108</v>
      </c>
      <c r="S22" s="4" t="n">
        <f aca="false">B34</f>
        <v>36.25</v>
      </c>
      <c r="T22" s="4" t="n">
        <f aca="false">C34</f>
        <v>34.5</v>
      </c>
      <c r="U22" s="4" t="n">
        <f aca="false">D34</f>
        <v>39</v>
      </c>
      <c r="V22" s="4" t="n">
        <f aca="false">E34</f>
        <v>35.85</v>
      </c>
      <c r="W22" s="4" t="n">
        <f aca="false">F34</f>
        <v>42</v>
      </c>
      <c r="X22" s="4" t="n">
        <f aca="false">G34</f>
        <v>47.5</v>
      </c>
      <c r="Y22" s="4" t="n">
        <f aca="false">H34</f>
        <v>3.207</v>
      </c>
      <c r="Z22" s="4" t="n">
        <f aca="false">I34</f>
        <v>3.557</v>
      </c>
      <c r="AA22" s="4" t="n">
        <f aca="false">J34</f>
        <v>0.35</v>
      </c>
    </row>
    <row r="23" customFormat="false" ht="12.75" hidden="false" customHeight="false" outlineLevel="0" collapsed="false">
      <c r="A23" s="1" t="n">
        <v>37773</v>
      </c>
      <c r="B23" s="2" t="n">
        <f aca="false">[1]Peak_Forward!B28</f>
        <v>43.5</v>
      </c>
      <c r="C23" s="2" t="n">
        <f aca="false">[1]Peak_Forward!F28</f>
        <v>44.25</v>
      </c>
      <c r="D23" s="2" t="n">
        <f aca="false">[1]Peak_Forward!G28</f>
        <v>53.75</v>
      </c>
      <c r="E23" s="2" t="n">
        <f aca="false">[1]Peak_Forward!J28</f>
        <v>42.75</v>
      </c>
      <c r="F23" s="2" t="n">
        <f aca="false">[1]Peak_Forward!K28</f>
        <v>52</v>
      </c>
      <c r="G23" s="2" t="n">
        <f aca="false">[1]Peak_Forward!L28</f>
        <v>56.5</v>
      </c>
      <c r="H23" s="2" t="n">
        <f aca="false">VLOOKUP($A23,[1]Fuel_Px!$I$7:$N$70,2,0)</f>
        <v>3.2</v>
      </c>
      <c r="I23" s="2" t="n">
        <f aca="false">VLOOKUP($A23,[1]Fuel_Px!$I$7:$N$70,6,0)</f>
        <v>3.59</v>
      </c>
      <c r="J23" s="2" t="n">
        <f aca="false">I23-H23</f>
        <v>0.39</v>
      </c>
      <c r="R23" s="3" t="n">
        <v>38140</v>
      </c>
      <c r="S23" s="4" t="n">
        <f aca="false">B35</f>
        <v>43</v>
      </c>
      <c r="T23" s="4" t="n">
        <f aca="false">C35</f>
        <v>44.25</v>
      </c>
      <c r="U23" s="4" t="n">
        <f aca="false">D35</f>
        <v>53.75</v>
      </c>
      <c r="V23" s="4" t="n">
        <f aca="false">E35</f>
        <v>42.25</v>
      </c>
      <c r="W23" s="4" t="n">
        <f aca="false">F35</f>
        <v>52</v>
      </c>
      <c r="X23" s="4" t="n">
        <f aca="false">G35</f>
        <v>55.5</v>
      </c>
      <c r="Y23" s="4" t="n">
        <f aca="false">H35</f>
        <v>3.239</v>
      </c>
      <c r="Z23" s="4" t="n">
        <f aca="false">I35</f>
        <v>3.629</v>
      </c>
      <c r="AA23" s="4" t="n">
        <f aca="false">J35</f>
        <v>0.39</v>
      </c>
    </row>
    <row r="24" customFormat="false" ht="12.75" hidden="false" customHeight="false" outlineLevel="0" collapsed="false">
      <c r="A24" s="1" t="n">
        <v>37803</v>
      </c>
      <c r="B24" s="2" t="n">
        <f aca="false">[1]Peak_Forward!B29</f>
        <v>52.5</v>
      </c>
      <c r="C24" s="2" t="n">
        <f aca="false">[1]Peak_Forward!F29</f>
        <v>55.5</v>
      </c>
      <c r="D24" s="2" t="n">
        <f aca="false">[1]Peak_Forward!G29</f>
        <v>70</v>
      </c>
      <c r="E24" s="2" t="n">
        <f aca="false">[1]Peak_Forward!J29</f>
        <v>56.5</v>
      </c>
      <c r="F24" s="2" t="n">
        <f aca="false">[1]Peak_Forward!K29</f>
        <v>73</v>
      </c>
      <c r="G24" s="2" t="n">
        <f aca="false">[1]Peak_Forward!L29</f>
        <v>83.5</v>
      </c>
      <c r="H24" s="2" t="n">
        <f aca="false">VLOOKUP($A24,[1]Fuel_Px!$I$7:$N$70,2,0)</f>
        <v>3.242</v>
      </c>
      <c r="I24" s="2" t="n">
        <f aca="false">VLOOKUP($A24,[1]Fuel_Px!$I$7:$N$70,6,0)</f>
        <v>3.672</v>
      </c>
      <c r="J24" s="2" t="n">
        <f aca="false">I24-H24</f>
        <v>0.43</v>
      </c>
      <c r="R24" s="3" t="s">
        <v>22</v>
      </c>
      <c r="S24" s="4" t="n">
        <f aca="false">AVERAGE(B36:B37)</f>
        <v>52</v>
      </c>
      <c r="T24" s="4" t="n">
        <f aca="false">AVERAGE(C36:C37)</f>
        <v>54.75</v>
      </c>
      <c r="U24" s="4" t="n">
        <f aca="false">AVERAGE(D36:D37)</f>
        <v>72.75</v>
      </c>
      <c r="V24" s="4" t="n">
        <f aca="false">AVERAGE(E36:E37)</f>
        <v>56.75</v>
      </c>
      <c r="W24" s="4" t="n">
        <f aca="false">AVERAGE(F36:F37)</f>
        <v>72</v>
      </c>
      <c r="X24" s="4" t="n">
        <f aca="false">AVERAGE(G36:G37)</f>
        <v>83.5</v>
      </c>
      <c r="Y24" s="4" t="n">
        <f aca="false">AVERAGE(H36:H37)</f>
        <v>3.306</v>
      </c>
      <c r="Z24" s="4" t="n">
        <f aca="false">AVERAGE(I36:I37)</f>
        <v>3.736</v>
      </c>
      <c r="AA24" s="4" t="n">
        <f aca="false">AVERAGE(J36:J37)</f>
        <v>0.43</v>
      </c>
    </row>
    <row r="25" customFormat="false" ht="12.75" hidden="false" customHeight="false" outlineLevel="0" collapsed="false">
      <c r="A25" s="1" t="n">
        <v>37834</v>
      </c>
      <c r="B25" s="2" t="n">
        <f aca="false">[1]Peak_Forward!B30</f>
        <v>52.5</v>
      </c>
      <c r="C25" s="2" t="n">
        <f aca="false">[1]Peak_Forward!F30</f>
        <v>55.5</v>
      </c>
      <c r="D25" s="2" t="n">
        <f aca="false">[1]Peak_Forward!G30</f>
        <v>68</v>
      </c>
      <c r="E25" s="2" t="n">
        <f aca="false">[1]Peak_Forward!J30</f>
        <v>56.5</v>
      </c>
      <c r="F25" s="2" t="n">
        <f aca="false">[1]Peak_Forward!K30</f>
        <v>73</v>
      </c>
      <c r="G25" s="2" t="n">
        <f aca="false">[1]Peak_Forward!L30</f>
        <v>83.5</v>
      </c>
      <c r="H25" s="2" t="n">
        <f aca="false">VLOOKUP($A25,[1]Fuel_Px!$I$7:$N$70,2,0)</f>
        <v>3.27</v>
      </c>
      <c r="I25" s="2" t="n">
        <f aca="false">VLOOKUP($A25,[1]Fuel_Px!$I$7:$N$70,6,0)</f>
        <v>3.7</v>
      </c>
      <c r="J25" s="2" t="n">
        <f aca="false">I25-H25</f>
        <v>0.43</v>
      </c>
      <c r="R25" s="5" t="s">
        <v>23</v>
      </c>
      <c r="S25" s="6" t="n">
        <f aca="false">AVERAGE(B30:B41)</f>
        <v>40.0208333333333</v>
      </c>
      <c r="T25" s="6" t="n">
        <f aca="false">AVERAGE(C30:C41)</f>
        <v>37.6875</v>
      </c>
      <c r="U25" s="6" t="n">
        <f aca="false">AVERAGE(D30:D41)</f>
        <v>44.5208333333333</v>
      </c>
      <c r="V25" s="6" t="n">
        <f aca="false">AVERAGE(E30:E41)</f>
        <v>40.3333330790202</v>
      </c>
      <c r="W25" s="6" t="n">
        <f aca="false">AVERAGE(F30:F41)</f>
        <v>48.3333333333333</v>
      </c>
      <c r="X25" s="6" t="n">
        <f aca="false">AVERAGE(G30:G41)</f>
        <v>55.0833333333333</v>
      </c>
      <c r="Y25" s="6" t="n">
        <f aca="false">AVERAGE(H30:H41)</f>
        <v>3.38958333333333</v>
      </c>
      <c r="Z25" s="6" t="n">
        <f aca="false">AVERAGE(I30:I41)</f>
        <v>4.09333333333333</v>
      </c>
      <c r="AA25" s="6" t="n">
        <f aca="false">AVERAGE(J30:J41)</f>
        <v>0.70375</v>
      </c>
    </row>
    <row r="26" customFormat="false" ht="12.75" hidden="false" customHeight="false" outlineLevel="0" collapsed="false">
      <c r="A26" s="1" t="n">
        <v>37865</v>
      </c>
      <c r="B26" s="2" t="n">
        <f aca="false">[1]Peak_Forward!B31</f>
        <v>35.25</v>
      </c>
      <c r="C26" s="2" t="n">
        <f aca="false">[1]Peak_Forward!F31</f>
        <v>32.25</v>
      </c>
      <c r="D26" s="2" t="n">
        <f aca="false">[1]Peak_Forward!G31</f>
        <v>35.75</v>
      </c>
      <c r="E26" s="2" t="n">
        <f aca="false">[1]Peak_Forward!J31</f>
        <v>34.25</v>
      </c>
      <c r="F26" s="2" t="n">
        <f aca="false">[1]Peak_Forward!K31</f>
        <v>41.25</v>
      </c>
      <c r="G26" s="2" t="n">
        <f aca="false">[1]Peak_Forward!L31</f>
        <v>48.5</v>
      </c>
      <c r="H26" s="2" t="n">
        <f aca="false">VLOOKUP($A26,[1]Fuel_Px!$I$7:$N$70,2,0)</f>
        <v>3.273</v>
      </c>
      <c r="I26" s="2" t="n">
        <f aca="false">VLOOKUP($A26,[1]Fuel_Px!$I$7:$N$70,6,0)</f>
        <v>3.653</v>
      </c>
      <c r="J26" s="2" t="n">
        <f aca="false">I26-H26</f>
        <v>0.38</v>
      </c>
      <c r="R26" s="3" t="n">
        <v>38231</v>
      </c>
      <c r="S26" s="4" t="n">
        <f aca="false">B38</f>
        <v>34.75</v>
      </c>
      <c r="T26" s="4" t="n">
        <f aca="false">C38</f>
        <v>32</v>
      </c>
      <c r="U26" s="4" t="n">
        <f aca="false">D38</f>
        <v>37.5</v>
      </c>
      <c r="V26" s="4" t="n">
        <f aca="false">E38</f>
        <v>34.25</v>
      </c>
      <c r="W26" s="4" t="n">
        <f aca="false">F38</f>
        <v>41.5</v>
      </c>
      <c r="X26" s="4" t="n">
        <f aca="false">G38</f>
        <v>50.5</v>
      </c>
      <c r="Y26" s="4" t="n">
        <f aca="false">H38</f>
        <v>3.336</v>
      </c>
      <c r="Z26" s="4" t="n">
        <f aca="false">I38</f>
        <v>3.716</v>
      </c>
      <c r="AA26" s="4" t="n">
        <f aca="false">J38</f>
        <v>0.38</v>
      </c>
    </row>
    <row r="27" customFormat="false" ht="12.75" hidden="false" customHeight="false" outlineLevel="0" collapsed="false">
      <c r="A27" s="1" t="n">
        <v>37895</v>
      </c>
      <c r="B27" s="2" t="n">
        <f aca="false">[1]Peak_Forward!B32</f>
        <v>34</v>
      </c>
      <c r="C27" s="2" t="n">
        <f aca="false">[1]Peak_Forward!F32</f>
        <v>32</v>
      </c>
      <c r="D27" s="2" t="n">
        <f aca="false">[1]Peak_Forward!G32</f>
        <v>35.5</v>
      </c>
      <c r="E27" s="2" t="n">
        <f aca="false">[1]Peak_Forward!J32</f>
        <v>34.75</v>
      </c>
      <c r="F27" s="2" t="n">
        <f aca="false">[1]Peak_Forward!K32</f>
        <v>41.5</v>
      </c>
      <c r="G27" s="2" t="n">
        <f aca="false">[1]Peak_Forward!L32</f>
        <v>45.5</v>
      </c>
      <c r="H27" s="2" t="n">
        <f aca="false">VLOOKUP($A27,[1]Fuel_Px!$I$7:$N$70,2,0)</f>
        <v>3.28</v>
      </c>
      <c r="I27" s="2" t="n">
        <f aca="false">VLOOKUP($A27,[1]Fuel_Px!$I$7:$N$70,6,0)</f>
        <v>3.7</v>
      </c>
      <c r="J27" s="2" t="n">
        <f aca="false">I27-H27</f>
        <v>0.42</v>
      </c>
      <c r="R27" s="3" t="s">
        <v>24</v>
      </c>
      <c r="S27" s="4" t="n">
        <f aca="false">AVERAGE(B39:B41)</f>
        <v>33.9166666666667</v>
      </c>
      <c r="T27" s="4" t="n">
        <f aca="false">AVERAGE(C39:C41)</f>
        <v>31.5</v>
      </c>
      <c r="U27" s="4" t="n">
        <f aca="false">AVERAGE(D39:D41)</f>
        <v>35</v>
      </c>
      <c r="V27" s="4" t="n">
        <f aca="false">AVERAGE(E39:E41)</f>
        <v>35.25</v>
      </c>
      <c r="W27" s="4" t="n">
        <f aca="false">AVERAGE(F39:F41)</f>
        <v>41.5</v>
      </c>
      <c r="X27" s="4" t="n">
        <f aca="false">AVERAGE(G39:G41)</f>
        <v>45.5</v>
      </c>
      <c r="Y27" s="4" t="n">
        <f aca="false">AVERAGE(H39:H41)</f>
        <v>3.48833333333333</v>
      </c>
      <c r="Z27" s="4" t="n">
        <f aca="false">AVERAGE(I39:I41)</f>
        <v>4.20666666666667</v>
      </c>
      <c r="AA27" s="4" t="n">
        <f aca="false">AVERAGE(J39:J41)</f>
        <v>0.718333333333333</v>
      </c>
    </row>
    <row r="28" customFormat="false" ht="12.75" hidden="false" customHeight="false" outlineLevel="0" collapsed="false">
      <c r="A28" s="1" t="n">
        <v>37926</v>
      </c>
      <c r="B28" s="2" t="n">
        <f aca="false">[1]Peak_Forward!B33</f>
        <v>34</v>
      </c>
      <c r="C28" s="2" t="n">
        <f aca="false">[1]Peak_Forward!F33</f>
        <v>32</v>
      </c>
      <c r="D28" s="2" t="n">
        <f aca="false">[1]Peak_Forward!G33</f>
        <v>35.5</v>
      </c>
      <c r="E28" s="2" t="n">
        <f aca="false">[1]Peak_Forward!J33</f>
        <v>34.75</v>
      </c>
      <c r="F28" s="2" t="n">
        <f aca="false">[1]Peak_Forward!K33</f>
        <v>41.5</v>
      </c>
      <c r="G28" s="2" t="n">
        <f aca="false">[1]Peak_Forward!L33</f>
        <v>45.5</v>
      </c>
      <c r="H28" s="2" t="n">
        <f aca="false">VLOOKUP($A28,[1]Fuel_Px!$I$7:$N$70,2,0)</f>
        <v>3.435</v>
      </c>
      <c r="I28" s="2" t="n">
        <f aca="false">VLOOKUP($A28,[1]Fuel_Px!$I$7:$N$70,6,0)</f>
        <v>4.155</v>
      </c>
      <c r="J28" s="2" t="n">
        <f aca="false">I28-H28</f>
        <v>0.72</v>
      </c>
      <c r="R28" s="3" t="s">
        <v>25</v>
      </c>
    </row>
    <row r="29" customFormat="false" ht="12.75" hidden="false" customHeight="false" outlineLevel="0" collapsed="false">
      <c r="A29" s="1" t="n">
        <v>37956</v>
      </c>
      <c r="B29" s="2" t="n">
        <f aca="false">[1]Peak_Forward!B34</f>
        <v>35.25</v>
      </c>
      <c r="C29" s="2" t="n">
        <f aca="false">[1]Peak_Forward!F34</f>
        <v>32</v>
      </c>
      <c r="D29" s="2" t="n">
        <f aca="false">[1]Peak_Forward!G34</f>
        <v>35.5</v>
      </c>
      <c r="E29" s="2" t="n">
        <f aca="false">[1]Peak_Forward!J34</f>
        <v>34.75</v>
      </c>
      <c r="F29" s="2" t="n">
        <f aca="false">[1]Peak_Forward!K34</f>
        <v>41.5</v>
      </c>
      <c r="G29" s="2" t="n">
        <f aca="false">[1]Peak_Forward!L34</f>
        <v>45.5</v>
      </c>
      <c r="H29" s="2" t="n">
        <f aca="false">VLOOKUP($A29,[1]Fuel_Px!$I$7:$N$70,2,0)</f>
        <v>3.6</v>
      </c>
      <c r="I29" s="2" t="n">
        <f aca="false">VLOOKUP($A29,[1]Fuel_Px!$I$7:$N$70,6,0)</f>
        <v>4.6</v>
      </c>
      <c r="J29" s="2" t="n">
        <f aca="false">I29-H29</f>
        <v>1</v>
      </c>
      <c r="R29" s="3" t="s">
        <v>26</v>
      </c>
    </row>
    <row r="30" customFormat="false" ht="12.75" hidden="false" customHeight="false" outlineLevel="0" collapsed="false">
      <c r="A30" s="1" t="n">
        <v>37987</v>
      </c>
      <c r="B30" s="2" t="n">
        <f aca="false">[1]Peak_Forward!B35</f>
        <v>44.75</v>
      </c>
      <c r="C30" s="2" t="n">
        <f aca="false">[1]Peak_Forward!F35</f>
        <v>36.5</v>
      </c>
      <c r="D30" s="2" t="n">
        <f aca="false">[1]Peak_Forward!G35</f>
        <v>41</v>
      </c>
      <c r="E30" s="2" t="n">
        <f aca="false">[1]Peak_Forward!J35</f>
        <v>41.75</v>
      </c>
      <c r="F30" s="2" t="n">
        <f aca="false">[1]Peak_Forward!K35</f>
        <v>46.5</v>
      </c>
      <c r="G30" s="2" t="n">
        <f aca="false">[1]Peak_Forward!L35</f>
        <v>56.5</v>
      </c>
      <c r="H30" s="2" t="n">
        <f aca="false">VLOOKUP($A30,[1]Fuel_Px!$I$7:$N$70,2,0)</f>
        <v>3.655</v>
      </c>
      <c r="I30" s="2" t="n">
        <f aca="false">VLOOKUP($A30,[1]Fuel_Px!$I$7:$N$70,6,0)</f>
        <v>5.255</v>
      </c>
      <c r="J30" s="2" t="n">
        <f aca="false">I30-H30</f>
        <v>1.6</v>
      </c>
      <c r="R30" s="3" t="n">
        <v>38473</v>
      </c>
    </row>
    <row r="31" customFormat="false" ht="12.75" hidden="false" customHeight="false" outlineLevel="0" collapsed="false">
      <c r="A31" s="1" t="n">
        <v>38018</v>
      </c>
      <c r="B31" s="2" t="n">
        <f aca="false">[1]Peak_Forward!B36</f>
        <v>44.75</v>
      </c>
      <c r="C31" s="2" t="n">
        <f aca="false">[1]Peak_Forward!F36</f>
        <v>36.5</v>
      </c>
      <c r="D31" s="2" t="n">
        <f aca="false">[1]Peak_Forward!G36</f>
        <v>41</v>
      </c>
      <c r="E31" s="2" t="n">
        <f aca="false">[1]Peak_Forward!J36</f>
        <v>41.75</v>
      </c>
      <c r="F31" s="2" t="n">
        <f aca="false">[1]Peak_Forward!K36</f>
        <v>46.5</v>
      </c>
      <c r="G31" s="2" t="n">
        <f aca="false">[1]Peak_Forward!L36</f>
        <v>56.5</v>
      </c>
      <c r="H31" s="2" t="n">
        <f aca="false">VLOOKUP($A31,[1]Fuel_Px!$I$7:$N$70,2,0)</f>
        <v>3.541</v>
      </c>
      <c r="I31" s="2" t="n">
        <f aca="false">VLOOKUP($A31,[1]Fuel_Px!$I$7:$N$70,6,0)</f>
        <v>5.141</v>
      </c>
      <c r="J31" s="2" t="n">
        <f aca="false">I31-H31</f>
        <v>1.6</v>
      </c>
      <c r="R31" s="3" t="n">
        <v>38505</v>
      </c>
    </row>
    <row r="32" customFormat="false" ht="12.75" hidden="false" customHeight="false" outlineLevel="0" collapsed="false">
      <c r="A32" s="1" t="n">
        <v>38047</v>
      </c>
      <c r="B32" s="2" t="n">
        <f aca="false">[1]Peak_Forward!B37</f>
        <v>35.5</v>
      </c>
      <c r="C32" s="2" t="n">
        <f aca="false">[1]Peak_Forward!F37</f>
        <v>32.5</v>
      </c>
      <c r="D32" s="2" t="n">
        <f aca="false">[1]Peak_Forward!G37</f>
        <v>36</v>
      </c>
      <c r="E32" s="2" t="n">
        <f aca="false">[1]Peak_Forward!J37</f>
        <v>34.4499984741211</v>
      </c>
      <c r="F32" s="2" t="n">
        <f aca="false">[1]Peak_Forward!K37</f>
        <v>42</v>
      </c>
      <c r="G32" s="2" t="n">
        <f aca="false">[1]Peak_Forward!L37</f>
        <v>45.5</v>
      </c>
      <c r="H32" s="2" t="n">
        <f aca="false">VLOOKUP($A32,[1]Fuel_Px!$I$7:$N$70,2,0)</f>
        <v>3.409</v>
      </c>
      <c r="I32" s="2" t="n">
        <f aca="false">VLOOKUP($A32,[1]Fuel_Px!$I$7:$N$70,6,0)</f>
        <v>4.119</v>
      </c>
      <c r="J32" s="2" t="n">
        <f aca="false">I32-H32</f>
        <v>0.71</v>
      </c>
      <c r="R32" s="3" t="s">
        <v>27</v>
      </c>
    </row>
    <row r="33" customFormat="false" ht="12.75" hidden="false" customHeight="false" outlineLevel="0" collapsed="false">
      <c r="A33" s="1" t="n">
        <v>38078</v>
      </c>
      <c r="B33" s="2" t="n">
        <f aca="false">[1]Peak_Forward!B38</f>
        <v>35.5</v>
      </c>
      <c r="C33" s="2" t="n">
        <f aca="false">[1]Peak_Forward!F38</f>
        <v>32</v>
      </c>
      <c r="D33" s="2" t="n">
        <f aca="false">[1]Peak_Forward!G38</f>
        <v>35.5</v>
      </c>
      <c r="E33" s="2" t="n">
        <f aca="false">[1]Peak_Forward!J38</f>
        <v>34.4499984741211</v>
      </c>
      <c r="F33" s="2" t="n">
        <f aca="false">[1]Peak_Forward!K38</f>
        <v>41</v>
      </c>
      <c r="G33" s="2" t="n">
        <f aca="false">[1]Peak_Forward!L38</f>
        <v>45.5</v>
      </c>
      <c r="H33" s="2" t="n">
        <f aca="false">VLOOKUP($A33,[1]Fuel_Px!$I$7:$N$70,2,0)</f>
        <v>3.211</v>
      </c>
      <c r="I33" s="2" t="n">
        <f aca="false">VLOOKUP($A33,[1]Fuel_Px!$I$7:$N$70,6,0)</f>
        <v>3.611</v>
      </c>
      <c r="J33" s="2" t="n">
        <f aca="false">I33-H33</f>
        <v>0.4</v>
      </c>
    </row>
    <row r="34" customFormat="false" ht="12.75" hidden="false" customHeight="false" outlineLevel="0" collapsed="false">
      <c r="A34" s="1" t="n">
        <v>38108</v>
      </c>
      <c r="B34" s="2" t="n">
        <f aca="false">[1]Peak_Forward!B39</f>
        <v>36.25</v>
      </c>
      <c r="C34" s="2" t="n">
        <f aca="false">[1]Peak_Forward!F39</f>
        <v>34.5</v>
      </c>
      <c r="D34" s="2" t="n">
        <f aca="false">[1]Peak_Forward!G39</f>
        <v>39</v>
      </c>
      <c r="E34" s="2" t="n">
        <f aca="false">[1]Peak_Forward!J39</f>
        <v>35.85</v>
      </c>
      <c r="F34" s="2" t="n">
        <f aca="false">[1]Peak_Forward!K39</f>
        <v>42</v>
      </c>
      <c r="G34" s="2" t="n">
        <f aca="false">[1]Peak_Forward!L39</f>
        <v>47.5</v>
      </c>
      <c r="H34" s="2" t="n">
        <f aca="false">VLOOKUP($A34,[1]Fuel_Px!$I$7:$N$70,2,0)</f>
        <v>3.207</v>
      </c>
      <c r="I34" s="2" t="n">
        <f aca="false">VLOOKUP($A34,[1]Fuel_Px!$I$7:$N$70,6,0)</f>
        <v>3.557</v>
      </c>
      <c r="J34" s="2" t="n">
        <f aca="false">I34-H34</f>
        <v>0.35</v>
      </c>
      <c r="R34" s="0" t="s">
        <v>28</v>
      </c>
      <c r="S34" s="4" t="n">
        <f aca="false">AVERAGE(B4:B8)</f>
        <v>42.85</v>
      </c>
      <c r="T34" s="4" t="n">
        <f aca="false">AVERAGE(C4:C8)</f>
        <v>33.15</v>
      </c>
      <c r="U34" s="4" t="n">
        <f aca="false">AVERAGE(D4:D8)</f>
        <v>38.05</v>
      </c>
      <c r="V34" s="4" t="n">
        <f aca="false">AVERAGE(E4:E8)</f>
        <v>36.65</v>
      </c>
      <c r="W34" s="4" t="n">
        <f aca="false">AVERAGE(F4:F8)</f>
        <v>43.8</v>
      </c>
      <c r="X34" s="4" t="n">
        <f aca="false">AVERAGE(G4:G8)</f>
        <v>50</v>
      </c>
      <c r="Y34" s="4" t="n">
        <f aca="false">AVERAGE(H4:H8)</f>
        <v>3.0394</v>
      </c>
      <c r="Z34" s="4" t="n">
        <f aca="false">AVERAGE(I4:I8)</f>
        <v>4.1794</v>
      </c>
      <c r="AA34" s="4" t="n">
        <f aca="false">AVERAGE(J4:J8)</f>
        <v>1.14</v>
      </c>
    </row>
    <row r="35" customFormat="false" ht="12.75" hidden="false" customHeight="false" outlineLevel="0" collapsed="false">
      <c r="A35" s="1" t="n">
        <v>38139</v>
      </c>
      <c r="B35" s="2" t="n">
        <f aca="false">[1]Peak_Forward!B40</f>
        <v>43</v>
      </c>
      <c r="C35" s="2" t="n">
        <f aca="false">[1]Peak_Forward!F40</f>
        <v>44.25</v>
      </c>
      <c r="D35" s="2" t="n">
        <f aca="false">[1]Peak_Forward!G40</f>
        <v>53.75</v>
      </c>
      <c r="E35" s="2" t="n">
        <f aca="false">[1]Peak_Forward!J40</f>
        <v>42.25</v>
      </c>
      <c r="F35" s="2" t="n">
        <f aca="false">[1]Peak_Forward!K40</f>
        <v>52</v>
      </c>
      <c r="G35" s="2" t="n">
        <f aca="false">[1]Peak_Forward!L40</f>
        <v>55.5</v>
      </c>
      <c r="H35" s="2" t="n">
        <f aca="false">VLOOKUP($A35,[1]Fuel_Px!$I$7:$N$70,2,0)</f>
        <v>3.239</v>
      </c>
      <c r="I35" s="2" t="n">
        <f aca="false">VLOOKUP($A35,[1]Fuel_Px!$I$7:$N$70,6,0)</f>
        <v>3.629</v>
      </c>
      <c r="J35" s="2" t="n">
        <f aca="false">I35-H35</f>
        <v>0.39</v>
      </c>
      <c r="R35" s="0" t="s">
        <v>29</v>
      </c>
      <c r="S35" s="4" t="n">
        <f aca="false">AVERAGE(B16:B20)</f>
        <v>39.95</v>
      </c>
      <c r="T35" s="4" t="n">
        <f aca="false">AVERAGE(C16:C20)</f>
        <v>33.95</v>
      </c>
      <c r="U35" s="4" t="n">
        <f aca="false">AVERAGE(D16:D20)</f>
        <v>38.85</v>
      </c>
      <c r="V35" s="4" t="n">
        <f aca="false">AVERAGE(E16:E20)</f>
        <v>37.1899987792969</v>
      </c>
      <c r="W35" s="4" t="n">
        <f aca="false">AVERAGE(F16:F20)</f>
        <v>43.6</v>
      </c>
      <c r="X35" s="4" t="n">
        <f aca="false">AVERAGE(G16:G20)</f>
        <v>51.1</v>
      </c>
      <c r="Y35" s="4" t="n">
        <f aca="false">AVERAGE(H16:H20)</f>
        <v>3.4448</v>
      </c>
      <c r="Z35" s="4" t="n">
        <f aca="false">AVERAGE(I16:I20)</f>
        <v>4.5108</v>
      </c>
      <c r="AA35" s="4" t="n">
        <f aca="false">AVERAGE(J16:J20)</f>
        <v>1.066</v>
      </c>
    </row>
    <row r="36" customFormat="false" ht="12.75" hidden="false" customHeight="false" outlineLevel="0" collapsed="false">
      <c r="A36" s="1" t="n">
        <v>38169</v>
      </c>
      <c r="B36" s="2" t="n">
        <f aca="false">[1]Peak_Forward!B41</f>
        <v>52</v>
      </c>
      <c r="C36" s="2" t="n">
        <f aca="false">[1]Peak_Forward!F41</f>
        <v>54.75</v>
      </c>
      <c r="D36" s="2" t="n">
        <f aca="false">[1]Peak_Forward!G41</f>
        <v>73.25</v>
      </c>
      <c r="E36" s="2" t="n">
        <f aca="false">[1]Peak_Forward!J41</f>
        <v>56.75</v>
      </c>
      <c r="F36" s="2" t="n">
        <f aca="false">[1]Peak_Forward!K41</f>
        <v>72</v>
      </c>
      <c r="G36" s="2" t="n">
        <f aca="false">[1]Peak_Forward!L41</f>
        <v>83.5</v>
      </c>
      <c r="H36" s="2" t="n">
        <f aca="false">VLOOKUP($A36,[1]Fuel_Px!$I$7:$N$70,2,0)</f>
        <v>3.289</v>
      </c>
      <c r="I36" s="2" t="n">
        <f aca="false">VLOOKUP($A36,[1]Fuel_Px!$I$7:$N$70,6,0)</f>
        <v>3.719</v>
      </c>
      <c r="J36" s="2" t="n">
        <f aca="false">I36-H36</f>
        <v>0.43</v>
      </c>
      <c r="R36" s="0" t="s">
        <v>30</v>
      </c>
      <c r="S36" s="4" t="n">
        <f aca="false">AVERAGE(B28:B32)</f>
        <v>38.85</v>
      </c>
      <c r="T36" s="4" t="n">
        <f aca="false">AVERAGE(C28:C32)</f>
        <v>33.9</v>
      </c>
      <c r="U36" s="4" t="n">
        <f aca="false">AVERAGE(D28:D32)</f>
        <v>37.8</v>
      </c>
      <c r="V36" s="4" t="n">
        <f aca="false">AVERAGE(E28:E32)</f>
        <v>37.4899996948242</v>
      </c>
      <c r="W36" s="4" t="n">
        <f aca="false">AVERAGE(F28:F32)</f>
        <v>43.6</v>
      </c>
      <c r="X36" s="4" t="n">
        <f aca="false">AVERAGE(G28:G32)</f>
        <v>49.9</v>
      </c>
      <c r="Y36" s="4" t="n">
        <f aca="false">AVERAGE(H28:H32)</f>
        <v>3.528</v>
      </c>
      <c r="Z36" s="4" t="n">
        <f aca="false">AVERAGE(I28:I32)</f>
        <v>4.654</v>
      </c>
      <c r="AA36" s="4" t="n">
        <f aca="false">AVERAGE(J28:J32)</f>
        <v>1.126</v>
      </c>
    </row>
    <row r="37" customFormat="false" ht="12.75" hidden="false" customHeight="false" outlineLevel="0" collapsed="false">
      <c r="A37" s="1" t="n">
        <v>38200</v>
      </c>
      <c r="B37" s="2" t="n">
        <f aca="false">[1]Peak_Forward!B42</f>
        <v>52</v>
      </c>
      <c r="C37" s="2" t="n">
        <f aca="false">[1]Peak_Forward!F42</f>
        <v>54.75</v>
      </c>
      <c r="D37" s="2" t="n">
        <f aca="false">[1]Peak_Forward!G42</f>
        <v>72.25</v>
      </c>
      <c r="E37" s="2" t="n">
        <f aca="false">[1]Peak_Forward!J42</f>
        <v>56.75</v>
      </c>
      <c r="F37" s="2" t="n">
        <f aca="false">[1]Peak_Forward!K42</f>
        <v>72</v>
      </c>
      <c r="G37" s="2" t="n">
        <f aca="false">[1]Peak_Forward!L42</f>
        <v>83.5</v>
      </c>
      <c r="H37" s="2" t="n">
        <f aca="false">VLOOKUP($A37,[1]Fuel_Px!$I$7:$N$70,2,0)</f>
        <v>3.323</v>
      </c>
      <c r="I37" s="2" t="n">
        <f aca="false">VLOOKUP($A37,[1]Fuel_Px!$I$7:$N$70,6,0)</f>
        <v>3.753</v>
      </c>
      <c r="J37" s="2" t="n">
        <f aca="false">I37-H37</f>
        <v>0.43</v>
      </c>
    </row>
    <row r="38" customFormat="false" ht="12.75" hidden="false" customHeight="false" outlineLevel="0" collapsed="false">
      <c r="A38" s="1" t="n">
        <v>38231</v>
      </c>
      <c r="B38" s="2" t="n">
        <f aca="false">[1]Peak_Forward!B43</f>
        <v>34.75</v>
      </c>
      <c r="C38" s="2" t="n">
        <f aca="false">[1]Peak_Forward!F43</f>
        <v>32</v>
      </c>
      <c r="D38" s="2" t="n">
        <f aca="false">[1]Peak_Forward!G43</f>
        <v>37.5</v>
      </c>
      <c r="E38" s="2" t="n">
        <f aca="false">[1]Peak_Forward!J43</f>
        <v>34.25</v>
      </c>
      <c r="F38" s="2" t="n">
        <f aca="false">[1]Peak_Forward!K43</f>
        <v>41.5</v>
      </c>
      <c r="G38" s="2" t="n">
        <f aca="false">[1]Peak_Forward!L43</f>
        <v>50.5</v>
      </c>
      <c r="H38" s="2" t="n">
        <f aca="false">VLOOKUP($A38,[1]Fuel_Px!$I$7:$N$70,2,0)</f>
        <v>3.336</v>
      </c>
      <c r="I38" s="2" t="n">
        <f aca="false">VLOOKUP($A38,[1]Fuel_Px!$I$7:$N$70,6,0)</f>
        <v>3.716</v>
      </c>
      <c r="J38" s="2" t="n">
        <f aca="false">I38-H38</f>
        <v>0.38</v>
      </c>
    </row>
    <row r="39" customFormat="false" ht="12.75" hidden="false" customHeight="false" outlineLevel="0" collapsed="false">
      <c r="A39" s="1" t="n">
        <v>38261</v>
      </c>
      <c r="B39" s="2" t="n">
        <f aca="false">[1]Peak_Forward!B44</f>
        <v>33.5</v>
      </c>
      <c r="C39" s="2" t="n">
        <f aca="false">[1]Peak_Forward!F44</f>
        <v>31.5</v>
      </c>
      <c r="D39" s="2" t="n">
        <f aca="false">[1]Peak_Forward!G44</f>
        <v>35</v>
      </c>
      <c r="E39" s="2" t="n">
        <f aca="false">[1]Peak_Forward!J44</f>
        <v>35.25</v>
      </c>
      <c r="F39" s="2" t="n">
        <f aca="false">[1]Peak_Forward!K44</f>
        <v>41.5</v>
      </c>
      <c r="G39" s="2" t="n">
        <f aca="false">[1]Peak_Forward!L44</f>
        <v>45.5</v>
      </c>
      <c r="H39" s="2" t="n">
        <f aca="false">VLOOKUP($A39,[1]Fuel_Px!$I$7:$N$70,2,0)</f>
        <v>3.335</v>
      </c>
      <c r="I39" s="2" t="n">
        <f aca="false">VLOOKUP($A39,[1]Fuel_Px!$I$7:$N$70,6,0)</f>
        <v>3.755</v>
      </c>
      <c r="J39" s="2" t="n">
        <f aca="false">I39-H39</f>
        <v>0.42</v>
      </c>
    </row>
    <row r="40" customFormat="false" ht="12.75" hidden="false" customHeight="false" outlineLevel="0" collapsed="false">
      <c r="A40" s="1" t="n">
        <v>38292</v>
      </c>
      <c r="B40" s="2" t="n">
        <f aca="false">[1]Peak_Forward!B45</f>
        <v>33.5</v>
      </c>
      <c r="C40" s="2" t="n">
        <f aca="false">[1]Peak_Forward!F45</f>
        <v>31.5</v>
      </c>
      <c r="D40" s="2" t="n">
        <f aca="false">[1]Peak_Forward!G45</f>
        <v>35</v>
      </c>
      <c r="E40" s="2" t="n">
        <f aca="false">[1]Peak_Forward!J45</f>
        <v>35.25</v>
      </c>
      <c r="F40" s="2" t="n">
        <f aca="false">[1]Peak_Forward!K45</f>
        <v>41.5</v>
      </c>
      <c r="G40" s="2" t="n">
        <f aca="false">[1]Peak_Forward!L45</f>
        <v>45.5</v>
      </c>
      <c r="H40" s="2" t="n">
        <f aca="false">VLOOKUP($A40,[1]Fuel_Px!$I$7:$N$70,2,0)</f>
        <v>3.485</v>
      </c>
      <c r="I40" s="2" t="n">
        <f aca="false">VLOOKUP($A40,[1]Fuel_Px!$I$7:$N$70,6,0)</f>
        <v>4.21</v>
      </c>
      <c r="J40" s="2" t="n">
        <f aca="false">I40-H40</f>
        <v>0.725</v>
      </c>
    </row>
    <row r="41" customFormat="false" ht="12.75" hidden="false" customHeight="false" outlineLevel="0" collapsed="false">
      <c r="A41" s="1" t="n">
        <v>38322</v>
      </c>
      <c r="B41" s="2" t="n">
        <f aca="false">[1]Peak_Forward!B46</f>
        <v>34.75</v>
      </c>
      <c r="C41" s="2" t="n">
        <f aca="false">[1]Peak_Forward!F46</f>
        <v>31.5</v>
      </c>
      <c r="D41" s="2" t="n">
        <f aca="false">[1]Peak_Forward!G46</f>
        <v>35</v>
      </c>
      <c r="E41" s="2" t="n">
        <f aca="false">[1]Peak_Forward!J46</f>
        <v>35.25</v>
      </c>
      <c r="F41" s="2" t="n">
        <f aca="false">[1]Peak_Forward!K46</f>
        <v>41.5</v>
      </c>
      <c r="G41" s="2" t="n">
        <f aca="false">[1]Peak_Forward!L46</f>
        <v>45.5</v>
      </c>
      <c r="H41" s="2" t="n">
        <f aca="false">VLOOKUP($A41,[1]Fuel_Px!$I$7:$N$70,2,0)</f>
        <v>3.645</v>
      </c>
      <c r="I41" s="2" t="n">
        <f aca="false">VLOOKUP($A41,[1]Fuel_Px!$I$7:$N$70,6,0)</f>
        <v>4.655</v>
      </c>
      <c r="J41" s="2" t="n">
        <f aca="false">I41-H41</f>
        <v>1.01</v>
      </c>
    </row>
    <row r="42" customFormat="false" ht="12.75" hidden="false" customHeight="false" outlineLevel="0" collapsed="false">
      <c r="A42" s="1"/>
    </row>
    <row r="43" customFormat="false" ht="12.75" hidden="false" customHeight="false" outlineLevel="0" collapsed="false">
      <c r="A4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3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2.7"/>
    <col collapsed="false" customWidth="true" hidden="false" outlineLevel="0" max="5" min="3" style="0" width="11.13"/>
    <col collapsed="false" customWidth="true" hidden="false" outlineLevel="0" max="6" min="6" style="7" width="12.7"/>
    <col collapsed="false" customWidth="true" hidden="false" outlineLevel="0" max="7" min="7" style="0" width="8.99"/>
    <col collapsed="false" customWidth="true" hidden="false" outlineLevel="0" max="18" min="8" style="0" width="9.28"/>
    <col collapsed="false" customWidth="true" hidden="false" outlineLevel="0" max="19" min="19" style="0" width="14.99"/>
    <col collapsed="false" customWidth="true" hidden="false" outlineLevel="0" max="21" min="20" style="0" width="9.28"/>
    <col collapsed="false" customWidth="true" hidden="false" outlineLevel="0" max="27" min="24" style="0" width="9.28"/>
    <col collapsed="false" customWidth="true" hidden="false" outlineLevel="0" max="28" min="28" style="0" width="10.56"/>
    <col collapsed="false" customWidth="true" hidden="false" outlineLevel="0" max="29" min="29" style="0" width="10.41"/>
    <col collapsed="false" customWidth="true" hidden="false" outlineLevel="0" max="31" min="30" style="0" width="10.28"/>
    <col collapsed="false" customWidth="true" hidden="false" outlineLevel="0" max="32" min="32" style="0" width="10.41"/>
    <col collapsed="false" customWidth="true" hidden="false" outlineLevel="0" max="33" min="33" style="0" width="9.28"/>
    <col collapsed="false" customWidth="true" hidden="false" outlineLevel="0" max="34" min="34" style="0" width="9.41"/>
    <col collapsed="false" customWidth="true" hidden="false" outlineLevel="0" max="37" min="35" style="0" width="9.28"/>
  </cols>
  <sheetData>
    <row r="1" customFormat="false" ht="26.25" hidden="false" customHeight="false" outlineLevel="0" collapsed="false">
      <c r="A1" s="8"/>
      <c r="B1" s="9" t="s">
        <v>31</v>
      </c>
      <c r="C1" s="10" t="s">
        <v>32</v>
      </c>
      <c r="D1" s="11" t="s">
        <v>33</v>
      </c>
      <c r="F1" s="9" t="s">
        <v>34</v>
      </c>
      <c r="G1" s="9" t="s">
        <v>35</v>
      </c>
      <c r="H1" s="9" t="s">
        <v>36</v>
      </c>
      <c r="I1" s="9" t="s">
        <v>37</v>
      </c>
      <c r="J1" s="9" t="s">
        <v>38</v>
      </c>
      <c r="K1" s="9" t="s">
        <v>39</v>
      </c>
      <c r="M1" s="9" t="s">
        <v>40</v>
      </c>
      <c r="N1" s="9" t="s">
        <v>41</v>
      </c>
      <c r="O1" s="9" t="s">
        <v>42</v>
      </c>
      <c r="P1" s="9" t="s">
        <v>37</v>
      </c>
      <c r="Q1" s="9" t="s">
        <v>38</v>
      </c>
      <c r="R1" s="9" t="s">
        <v>39</v>
      </c>
      <c r="W1" s="8"/>
      <c r="X1" s="9" t="s">
        <v>43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E1" s="8"/>
      <c r="AF1" s="9" t="s">
        <v>43</v>
      </c>
      <c r="AG1" s="9" t="s">
        <v>44</v>
      </c>
      <c r="AH1" s="9" t="s">
        <v>45</v>
      </c>
      <c r="AI1" s="9" t="s">
        <v>46</v>
      </c>
      <c r="AJ1" s="9" t="s">
        <v>47</v>
      </c>
      <c r="AK1" s="9" t="s">
        <v>48</v>
      </c>
    </row>
    <row r="2" customFormat="false" ht="12.75" hidden="false" customHeight="false" outlineLevel="0" collapsed="false">
      <c r="A2" s="12" t="s">
        <v>49</v>
      </c>
      <c r="B2" s="13" t="n">
        <f aca="false">DATA!B103</f>
        <v>2.365</v>
      </c>
      <c r="C2" s="13" t="n">
        <f aca="false">DATA!C103</f>
        <v>2.375</v>
      </c>
      <c r="D2" s="14" t="n">
        <f aca="false">AVERAGE(B2:C2)-AC2</f>
        <v>0.0750000000000002</v>
      </c>
      <c r="F2" s="15" t="n">
        <f aca="false">DATA!B72</f>
        <v>30.2</v>
      </c>
      <c r="G2" s="15" t="n">
        <f aca="false">DATA!C72</f>
        <v>30.35</v>
      </c>
      <c r="H2" s="14" t="n">
        <f aca="false">(AVERAGE(F2:G2)-X2)</f>
        <v>-4.4965797424316</v>
      </c>
      <c r="I2" s="16" t="n">
        <f aca="false">(F2/$B2)*1000</f>
        <v>12769.55602537</v>
      </c>
      <c r="J2" s="16" t="n">
        <f aca="false">(G2/$C2)*1000</f>
        <v>12778.9473684211</v>
      </c>
      <c r="K2" s="17" t="n">
        <f aca="false">AVERAGE(I2:J2)-AF2</f>
        <v>-2376.76344141891</v>
      </c>
      <c r="M2" s="15" t="n">
        <f aca="false">DATA!B94</f>
        <v>39</v>
      </c>
      <c r="N2" s="15" t="n">
        <f aca="false">DATA!C94</f>
        <v>39.3</v>
      </c>
      <c r="O2" s="14" t="n">
        <f aca="false">AVERAGE(M2:N2)-AB2</f>
        <v>-1.284211730957</v>
      </c>
      <c r="P2" s="16" t="n">
        <f aca="false">(M2/$B2)*1000</f>
        <v>16490.4862579281</v>
      </c>
      <c r="Q2" s="16" t="n">
        <f aca="false">(N2/$C2)*1000</f>
        <v>16547.3684210526</v>
      </c>
      <c r="R2" s="17" t="n">
        <f aca="false">AVERAGE(P2:Q2)-AJ2</f>
        <v>-1099.465571602</v>
      </c>
      <c r="W2" s="12" t="s">
        <v>49</v>
      </c>
      <c r="X2" s="15" t="n">
        <f aca="false">Marks!T2</f>
        <v>34.7715797424316</v>
      </c>
      <c r="Y2" s="15" t="n">
        <f aca="false">Marks!V2</f>
        <v>35.7368431091309</v>
      </c>
      <c r="Z2" s="15" t="n">
        <f aca="false">Marks!W2</f>
        <v>41.7894744873047</v>
      </c>
      <c r="AA2" s="15" t="n">
        <f aca="false">Marks!X2</f>
        <v>47.0263175964355</v>
      </c>
      <c r="AB2" s="15" t="n">
        <f aca="false">Marks!S2</f>
        <v>40.434211730957</v>
      </c>
      <c r="AC2" s="18" t="n">
        <f aca="false">Marks!Y2</f>
        <v>2.295</v>
      </c>
      <c r="AE2" s="12" t="s">
        <v>49</v>
      </c>
      <c r="AF2" s="16" t="n">
        <f aca="false">(X2/$AC2)*1000</f>
        <v>15151.0151383144</v>
      </c>
      <c r="AG2" s="16" t="n">
        <f aca="false">(Y2/$AC2)*1000</f>
        <v>15571.6091978784</v>
      </c>
      <c r="AH2" s="16" t="n">
        <f aca="false">(Z2/$AC2)*1000</f>
        <v>18208.9213452308</v>
      </c>
      <c r="AI2" s="16" t="n">
        <f aca="false">(AA2/$AC2)*1000</f>
        <v>20490.7701945253</v>
      </c>
      <c r="AJ2" s="16" t="n">
        <f aca="false">(AB2/$AC2)*1000</f>
        <v>17618.3929110924</v>
      </c>
      <c r="AK2" s="18" t="n">
        <f aca="false">Marks!AG2</f>
        <v>0</v>
      </c>
    </row>
    <row r="3" customFormat="false" ht="12.75" hidden="false" customHeight="false" outlineLevel="0" collapsed="false">
      <c r="A3" s="19" t="s">
        <v>50</v>
      </c>
      <c r="B3" s="20" t="n">
        <f aca="false">DATA!B102</f>
        <v>2.345</v>
      </c>
      <c r="C3" s="20" t="n">
        <f aca="false">DATA!C102</f>
        <v>2.355</v>
      </c>
      <c r="D3" s="21" t="n">
        <f aca="false">AVERAGE(B3:C3)-AC3</f>
        <v>-0.0299999999999998</v>
      </c>
      <c r="F3" s="22" t="n">
        <f aca="false">DATA!B69</f>
        <v>28.2</v>
      </c>
      <c r="G3" s="22" t="n">
        <f aca="false">DATA!C69</f>
        <v>28.5</v>
      </c>
      <c r="H3" s="21" t="n">
        <f aca="false">(AVERAGE(F3:G3)-X3)</f>
        <v>-1.2499965667725</v>
      </c>
      <c r="I3" s="23" t="n">
        <f aca="false">(F3/B3)*1000</f>
        <v>12025.5863539446</v>
      </c>
      <c r="J3" s="23" t="n">
        <f aca="false">(G3/C3)*1000</f>
        <v>12101.9108280255</v>
      </c>
      <c r="K3" s="24" t="n">
        <f aca="false">AVERAGE(I3:J3)-AF3</f>
        <v>-373.224756398386</v>
      </c>
      <c r="M3" s="22" t="n">
        <f aca="false">DATA!B91</f>
        <v>0</v>
      </c>
      <c r="N3" s="22" t="n">
        <f aca="false">DATA!C91</f>
        <v>0</v>
      </c>
      <c r="O3" s="21"/>
      <c r="P3" s="23"/>
      <c r="Q3" s="23"/>
      <c r="R3" s="24"/>
      <c r="W3" s="19" t="s">
        <v>50</v>
      </c>
      <c r="X3" s="22" t="n">
        <f aca="false">Marks!C3</f>
        <v>29.5999965667725</v>
      </c>
      <c r="Y3" s="22" t="n">
        <f aca="false">Marks!D3</f>
        <v>34.0999946594238</v>
      </c>
      <c r="Z3" s="22" t="n">
        <f aca="false">Marks!E3</f>
        <v>35</v>
      </c>
      <c r="AA3" s="22" t="n">
        <f aca="false">Marks!F3</f>
        <v>41.5</v>
      </c>
      <c r="AB3" s="22" t="n">
        <f aca="false">Marks!G3</f>
        <v>46.5</v>
      </c>
      <c r="AC3" s="20" t="n">
        <f aca="false">Marks!H3</f>
        <v>2.38</v>
      </c>
      <c r="AE3" s="19" t="s">
        <v>50</v>
      </c>
      <c r="AF3" s="23" t="n">
        <f aca="false">(X3/$AC3)*1000</f>
        <v>12436.9733473834</v>
      </c>
      <c r="AG3" s="23" t="n">
        <f aca="false">(Y3/$AC3)*1000</f>
        <v>14327.7288484974</v>
      </c>
      <c r="AH3" s="23" t="n">
        <f aca="false">(Z3/$AC3)*1000</f>
        <v>14705.8823529412</v>
      </c>
      <c r="AI3" s="23" t="n">
        <f aca="false">(AA3/$AC3)*1000</f>
        <v>17436.974789916</v>
      </c>
      <c r="AJ3" s="23" t="n">
        <f aca="false">(AB3/$AC3)*1000</f>
        <v>19537.8151260504</v>
      </c>
      <c r="AK3" s="20" t="n">
        <f aca="false">Marks!P3</f>
        <v>0</v>
      </c>
    </row>
    <row r="4" customFormat="false" ht="12.75" hidden="false" customHeight="false" outlineLevel="0" collapsed="false">
      <c r="A4" s="25" t="s">
        <v>51</v>
      </c>
      <c r="B4" s="13" t="n">
        <f aca="false">$AC4+$D$13</f>
        <v>2.6956</v>
      </c>
      <c r="C4" s="13" t="n">
        <f aca="false">$AC4+$D$13</f>
        <v>2.6956</v>
      </c>
      <c r="D4" s="26" t="n">
        <f aca="false">AVERAGE(B4:C4)-AC4</f>
        <v>-0.0143999999999997</v>
      </c>
      <c r="F4" s="15" t="n">
        <f aca="false">DATA!B70</f>
        <v>28.6</v>
      </c>
      <c r="G4" s="15" t="n">
        <f aca="false">DATA!C70</f>
        <v>28.9</v>
      </c>
      <c r="H4" s="26" t="n">
        <f aca="false">(AVERAGE(F4:G4)-X4)</f>
        <v>-1.53333218892417</v>
      </c>
      <c r="I4" s="16" t="n">
        <f aca="false">(F4/B4)*1000</f>
        <v>10609.8827719246</v>
      </c>
      <c r="J4" s="16" t="n">
        <f aca="false">(G4/C4)*1000</f>
        <v>10721.1752485532</v>
      </c>
      <c r="K4" s="27" t="n">
        <f aca="false">AVERAGE(I4:J4)-AF4</f>
        <v>-509.132314087354</v>
      </c>
      <c r="M4" s="15" t="n">
        <f aca="false">DATA!B92</f>
        <v>38.75</v>
      </c>
      <c r="N4" s="15" t="n">
        <f aca="false">DATA!C92</f>
        <v>39.75</v>
      </c>
      <c r="O4" s="26" t="n">
        <f aca="false">AVERAGE(M4:N4)-AB4</f>
        <v>-1.40942001342773</v>
      </c>
      <c r="P4" s="16" t="n">
        <f aca="false">(M4/$B4)*1000</f>
        <v>14375.2782311916</v>
      </c>
      <c r="Q4" s="16" t="n">
        <f aca="false">(N4/$C4)*1000</f>
        <v>14746.2531532868</v>
      </c>
      <c r="R4" s="27" t="n">
        <f aca="false">AVERAGE(P4:Q4)-AJ4</f>
        <v>-442.710327475828</v>
      </c>
      <c r="W4" s="25" t="s">
        <v>51</v>
      </c>
      <c r="X4" s="15" t="n">
        <f aca="false">Marks!T3</f>
        <v>30.2833321889242</v>
      </c>
      <c r="Y4" s="15" t="n">
        <f aca="false">Marks!V3</f>
        <v>35</v>
      </c>
      <c r="Z4" s="15" t="n">
        <f aca="false">Marks!W3</f>
        <v>41.5</v>
      </c>
      <c r="AA4" s="15" t="n">
        <f aca="false">Marks!X3</f>
        <v>46.5</v>
      </c>
      <c r="AB4" s="15" t="n">
        <f aca="false">Marks!S3</f>
        <v>40.6594200134277</v>
      </c>
      <c r="AC4" s="13" t="n">
        <f aca="false">Marks!Y3</f>
        <v>2.71</v>
      </c>
      <c r="AE4" s="25" t="s">
        <v>51</v>
      </c>
      <c r="AF4" s="16" t="n">
        <f aca="false">(X4/$AC4)*1000</f>
        <v>11174.6613243263</v>
      </c>
      <c r="AG4" s="16" t="n">
        <f aca="false">(Y4/$AC4)*1000</f>
        <v>12915.1291512915</v>
      </c>
      <c r="AH4" s="16" t="n">
        <f aca="false">(Z4/$AC4)*1000</f>
        <v>15313.6531365314</v>
      </c>
      <c r="AI4" s="16" t="n">
        <f aca="false">(AA4/$AC4)*1000</f>
        <v>17158.6715867159</v>
      </c>
      <c r="AJ4" s="16" t="n">
        <f aca="false">(AB4/$AC4)*1000</f>
        <v>15003.476019715</v>
      </c>
      <c r="AK4" s="13" t="n">
        <f aca="false">Marks!AG3</f>
        <v>0</v>
      </c>
    </row>
    <row r="5" customFormat="false" ht="12.75" hidden="false" customHeight="false" outlineLevel="0" collapsed="false">
      <c r="A5" s="19" t="s">
        <v>52</v>
      </c>
      <c r="B5" s="20" t="n">
        <f aca="false">$AC5+$D$13</f>
        <v>3.1616</v>
      </c>
      <c r="C5" s="20" t="n">
        <f aca="false">$AC5+$D$13</f>
        <v>3.1616</v>
      </c>
      <c r="D5" s="21" t="n">
        <f aca="false">AVERAGE(B5:C5)-AC5</f>
        <v>-0.0143999999999997</v>
      </c>
      <c r="F5" s="22" t="n">
        <f aca="false">DATA!B61</f>
        <v>33.6</v>
      </c>
      <c r="G5" s="22" t="n">
        <f aca="false">DATA!C61</f>
        <v>34</v>
      </c>
      <c r="H5" s="21" t="n">
        <f aca="false">(AVERAGE(F5:G5)-X5)</f>
        <v>-2.2</v>
      </c>
      <c r="I5" s="23" t="n">
        <f aca="false">(F5/B5)*1000</f>
        <v>10627.5303643725</v>
      </c>
      <c r="J5" s="23" t="n">
        <f aca="false">(G5/C5)*1000</f>
        <v>10754.0485829959</v>
      </c>
      <c r="K5" s="24" t="n">
        <f aca="false">AVERAGE(I5:J5)-AF5</f>
        <v>-644.223120774228</v>
      </c>
      <c r="M5" s="22" t="n">
        <f aca="false">DATA!B84</f>
        <v>43.5</v>
      </c>
      <c r="N5" s="22" t="n">
        <f aca="false">DATA!C84</f>
        <v>44.5</v>
      </c>
      <c r="O5" s="21" t="n">
        <f aca="false">AVERAGE(M5:N5)-AB5</f>
        <v>-3</v>
      </c>
      <c r="P5" s="23" t="n">
        <f aca="false">(M5/$B5)*1000</f>
        <v>13758.8562753036</v>
      </c>
      <c r="Q5" s="23" t="n">
        <f aca="false">(N5/$C5)*1000</f>
        <v>14075.1518218623</v>
      </c>
      <c r="R5" s="24" t="n">
        <f aca="false">AVERAGE(P5:Q5)-AJ5</f>
        <v>-881.484616404408</v>
      </c>
      <c r="W5" s="19" t="s">
        <v>52</v>
      </c>
      <c r="X5" s="22" t="n">
        <f aca="false">Marks!T4</f>
        <v>36</v>
      </c>
      <c r="Y5" s="22" t="n">
        <f aca="false">Marks!V4</f>
        <v>39.25</v>
      </c>
      <c r="Z5" s="22" t="n">
        <f aca="false">Marks!W4</f>
        <v>47</v>
      </c>
      <c r="AA5" s="22" t="n">
        <f aca="false">Marks!X4</f>
        <v>56.5</v>
      </c>
      <c r="AB5" s="22" t="n">
        <f aca="false">Marks!S4</f>
        <v>47</v>
      </c>
      <c r="AC5" s="20" t="n">
        <f aca="false">Marks!Y4</f>
        <v>3.176</v>
      </c>
      <c r="AE5" s="19" t="s">
        <v>52</v>
      </c>
      <c r="AF5" s="23" t="n">
        <f aca="false">(X5/$AC5)*1000</f>
        <v>11335.0125944584</v>
      </c>
      <c r="AG5" s="23" t="n">
        <f aca="false">(Y5/$AC5)*1000</f>
        <v>12358.3123425693</v>
      </c>
      <c r="AH5" s="23" t="n">
        <f aca="false">(Z5/$AC5)*1000</f>
        <v>14798.4886649874</v>
      </c>
      <c r="AI5" s="23" t="n">
        <f aca="false">(AA5/$AC5)*1000</f>
        <v>17789.6725440806</v>
      </c>
      <c r="AJ5" s="23" t="n">
        <f aca="false">(AB5/$AC5)*1000</f>
        <v>14798.4886649874</v>
      </c>
      <c r="AK5" s="20" t="n">
        <f aca="false">Marks!AG4</f>
        <v>0</v>
      </c>
    </row>
    <row r="6" customFormat="false" ht="12.75" hidden="false" customHeight="false" outlineLevel="0" collapsed="false">
      <c r="A6" s="25" t="s">
        <v>53</v>
      </c>
      <c r="B6" s="13" t="n">
        <f aca="false">$AC6+$D$13</f>
        <v>3.0356</v>
      </c>
      <c r="C6" s="13" t="n">
        <f aca="false">$AC6+$D$13</f>
        <v>3.0356</v>
      </c>
      <c r="D6" s="26" t="n">
        <f aca="false">AVERAGE(B6:C6)-AC6</f>
        <v>-0.0143999999999997</v>
      </c>
      <c r="F6" s="15" t="n">
        <f aca="false">DATA!B66</f>
        <v>31.4</v>
      </c>
      <c r="G6" s="15" t="n">
        <f aca="false">DATA!C66</f>
        <v>32</v>
      </c>
      <c r="H6" s="26" t="n">
        <f aca="false">(AVERAGE(F6:G6)-X6)</f>
        <v>-0.300000000000001</v>
      </c>
      <c r="I6" s="16" t="n">
        <f aca="false">(F6/B6)*1000</f>
        <v>10343.9188298854</v>
      </c>
      <c r="J6" s="16" t="n">
        <f aca="false">(G6/C6)*1000</f>
        <v>10541.5733298195</v>
      </c>
      <c r="K6" s="27" t="n">
        <f aca="false">AVERAGE(I6:J6)-AF6</f>
        <v>-49.0571988361098</v>
      </c>
      <c r="M6" s="15" t="n">
        <f aca="false">DATA!B88</f>
        <v>35.75</v>
      </c>
      <c r="N6" s="15" t="n">
        <f aca="false">DATA!C88</f>
        <v>36.75</v>
      </c>
      <c r="O6" s="26" t="n">
        <f aca="false">AVERAGE(M6:N6)-AB6</f>
        <v>-1</v>
      </c>
      <c r="P6" s="16" t="n">
        <f aca="false">(M6/$B6)*1000</f>
        <v>11776.9139544077</v>
      </c>
      <c r="Q6" s="16" t="n">
        <f aca="false">(N6/$C6)*1000</f>
        <v>12106.3381209646</v>
      </c>
      <c r="R6" s="27" t="n">
        <f aca="false">AVERAGE(P6:Q6)-AJ6</f>
        <v>-271.488716412237</v>
      </c>
      <c r="W6" s="25" t="s">
        <v>53</v>
      </c>
      <c r="X6" s="15" t="n">
        <f aca="false">Marks!T5</f>
        <v>32</v>
      </c>
      <c r="Y6" s="15" t="n">
        <f aca="false">Marks!V5</f>
        <v>34.75</v>
      </c>
      <c r="Z6" s="15" t="n">
        <f aca="false">Marks!W5</f>
        <v>41.5</v>
      </c>
      <c r="AA6" s="15" t="n">
        <f aca="false">Marks!X5</f>
        <v>44</v>
      </c>
      <c r="AB6" s="15" t="n">
        <f aca="false">Marks!S5</f>
        <v>37.25</v>
      </c>
      <c r="AC6" s="13" t="n">
        <f aca="false">Marks!Y5</f>
        <v>3.05</v>
      </c>
      <c r="AE6" s="25" t="s">
        <v>53</v>
      </c>
      <c r="AF6" s="16" t="n">
        <f aca="false">(X6/$AC6)*1000</f>
        <v>10491.8032786885</v>
      </c>
      <c r="AG6" s="16" t="n">
        <f aca="false">(Y6/$AC6)*1000</f>
        <v>11393.4426229508</v>
      </c>
      <c r="AH6" s="16" t="n">
        <f aca="false">(Z6/$AC6)*1000</f>
        <v>13606.5573770492</v>
      </c>
      <c r="AI6" s="16" t="n">
        <f aca="false">(AA6/$AC6)*1000</f>
        <v>14426.2295081967</v>
      </c>
      <c r="AJ6" s="16" t="n">
        <f aca="false">(AB6/$AC6)*1000</f>
        <v>12213.1147540984</v>
      </c>
      <c r="AK6" s="13" t="n">
        <f aca="false">Marks!AG5</f>
        <v>0</v>
      </c>
    </row>
    <row r="7" customFormat="false" ht="12.75" hidden="false" customHeight="false" outlineLevel="0" collapsed="false">
      <c r="A7" s="19" t="s">
        <v>54</v>
      </c>
      <c r="B7" s="20" t="n">
        <f aca="false">$AC7+$D$12</f>
        <v>3.01283333333333</v>
      </c>
      <c r="C7" s="28" t="n">
        <f aca="false">$AC7+$D$12</f>
        <v>3.01283333333333</v>
      </c>
      <c r="D7" s="21" t="n">
        <f aca="false">AVERAGE(B7:C7)-AC7</f>
        <v>-0.0121666666666669</v>
      </c>
      <c r="F7" s="22" t="n">
        <f aca="false">DATA!B67</f>
        <v>32.65</v>
      </c>
      <c r="G7" s="22" t="n">
        <f aca="false">DATA!C67</f>
        <v>33.35</v>
      </c>
      <c r="H7" s="21" t="n">
        <f aca="false">(AVERAGE(F7:G7)-X7)</f>
        <v>-1</v>
      </c>
      <c r="I7" s="23" t="n">
        <f aca="false">(F7/B7)*1000</f>
        <v>10836.9751618078</v>
      </c>
      <c r="J7" s="23" t="n">
        <f aca="false">(G7/C7)*1000</f>
        <v>11069.3145986613</v>
      </c>
      <c r="K7" s="24" t="n">
        <f aca="false">AVERAGE(I7:J7)-AF7</f>
        <v>-286.524541253049</v>
      </c>
      <c r="M7" s="22" t="n">
        <f aca="false">DATA!B89</f>
        <v>36.25</v>
      </c>
      <c r="N7" s="22" t="n">
        <f aca="false">DATA!C89</f>
        <v>37.25</v>
      </c>
      <c r="O7" s="21" t="n">
        <f aca="false">AVERAGE(M7:N7)-AB7</f>
        <v>-1.25</v>
      </c>
      <c r="P7" s="23" t="n">
        <f aca="false">(M7/$B7)*1000</f>
        <v>12031.863694197</v>
      </c>
      <c r="Q7" s="23" t="n">
        <f aca="false">(N7/$C7)*1000</f>
        <v>12363.7771754163</v>
      </c>
      <c r="R7" s="24" t="n">
        <f aca="false">AVERAGE(P7:Q7)-AJ7</f>
        <v>-364.163036267721</v>
      </c>
      <c r="W7" s="19" t="s">
        <v>54</v>
      </c>
      <c r="X7" s="22" t="n">
        <f aca="false">Marks!T6</f>
        <v>34</v>
      </c>
      <c r="Y7" s="22" t="n">
        <f aca="false">Marks!V6</f>
        <v>36</v>
      </c>
      <c r="Z7" s="22" t="n">
        <f aca="false">Marks!W6</f>
        <v>43</v>
      </c>
      <c r="AA7" s="22" t="n">
        <f aca="false">Marks!X6</f>
        <v>49.5</v>
      </c>
      <c r="AB7" s="22" t="n">
        <f aca="false">Marks!S6</f>
        <v>38</v>
      </c>
      <c r="AC7" s="20" t="n">
        <f aca="false">Marks!Y6</f>
        <v>3.025</v>
      </c>
      <c r="AE7" s="19" t="s">
        <v>54</v>
      </c>
      <c r="AF7" s="23" t="n">
        <f aca="false">(X7/$AC7)*1000</f>
        <v>11239.6694214876</v>
      </c>
      <c r="AG7" s="23" t="n">
        <f aca="false">(Y7/$AC7)*1000</f>
        <v>11900.826446281</v>
      </c>
      <c r="AH7" s="23" t="n">
        <f aca="false">(Z7/$AC7)*1000</f>
        <v>14214.8760330579</v>
      </c>
      <c r="AI7" s="23" t="n">
        <f aca="false">(AA7/$AC7)*1000</f>
        <v>16363.6363636364</v>
      </c>
      <c r="AJ7" s="23" t="n">
        <f aca="false">(AB7/$AC7)*1000</f>
        <v>12561.9834710744</v>
      </c>
      <c r="AK7" s="20" t="n">
        <f aca="false">Marks!AG6</f>
        <v>0</v>
      </c>
    </row>
    <row r="8" customFormat="false" ht="12.75" hidden="false" customHeight="false" outlineLevel="0" collapsed="false">
      <c r="A8" s="25" t="s">
        <v>55</v>
      </c>
      <c r="B8" s="13" t="n">
        <f aca="false">$AC8+$D$12</f>
        <v>3.05283333333333</v>
      </c>
      <c r="C8" s="29" t="n">
        <f aca="false">$AC8+$D$12</f>
        <v>3.05283333333333</v>
      </c>
      <c r="D8" s="26" t="n">
        <f aca="false">AVERAGE(B8:C8)-AC8</f>
        <v>-0.0121666666666669</v>
      </c>
      <c r="F8" s="15" t="n">
        <f aca="false">DATA!B64</f>
        <v>42.55</v>
      </c>
      <c r="G8" s="15" t="n">
        <f aca="false">DATA!C64</f>
        <v>43.35</v>
      </c>
      <c r="H8" s="26" t="n">
        <f aca="false">(AVERAGE(F8:G8)-X8)</f>
        <v>-1.55</v>
      </c>
      <c r="I8" s="16" t="n">
        <f aca="false">(F8/B8)*1000</f>
        <v>13937.871922258</v>
      </c>
      <c r="J8" s="16" t="n">
        <f aca="false">(G8/C8)*1000</f>
        <v>14199.9235682699</v>
      </c>
      <c r="K8" s="27" t="n">
        <f aca="false">AVERAGE(I8:J8)-AF8</f>
        <v>-449.862450494602</v>
      </c>
      <c r="M8" s="15" t="n">
        <f aca="false">DATA!B86</f>
        <v>43.25</v>
      </c>
      <c r="N8" s="15" t="n">
        <f aca="false">DATA!C86</f>
        <v>44.25</v>
      </c>
      <c r="O8" s="26" t="n">
        <f aca="false">AVERAGE(M8:N8)-AB8</f>
        <v>-2</v>
      </c>
      <c r="P8" s="16" t="n">
        <f aca="false">(M8/$B8)*1000</f>
        <v>14167.1671125184</v>
      </c>
      <c r="Q8" s="16" t="n">
        <f aca="false">(N8/$C8)*1000</f>
        <v>14494.7316700333</v>
      </c>
      <c r="R8" s="27" t="n">
        <f aca="false">AVERAGE(P8:Q8)-AJ8</f>
        <v>-595.641147060185</v>
      </c>
      <c r="W8" s="25" t="s">
        <v>55</v>
      </c>
      <c r="X8" s="15" t="n">
        <f aca="false">Marks!T7</f>
        <v>44.5</v>
      </c>
      <c r="Y8" s="15" t="n">
        <f aca="false">Marks!V7</f>
        <v>43.5</v>
      </c>
      <c r="Z8" s="15" t="n">
        <f aca="false">Marks!W7</f>
        <v>52</v>
      </c>
      <c r="AA8" s="15" t="n">
        <f aca="false">Marks!X7</f>
        <v>58.5</v>
      </c>
      <c r="AB8" s="15" t="n">
        <f aca="false">Marks!S7</f>
        <v>45.75</v>
      </c>
      <c r="AC8" s="13" t="n">
        <f aca="false">Marks!Y7</f>
        <v>3.065</v>
      </c>
      <c r="AE8" s="25" t="s">
        <v>55</v>
      </c>
      <c r="AF8" s="16" t="n">
        <f aca="false">(X8/$AC8)*1000</f>
        <v>14518.7601957586</v>
      </c>
      <c r="AG8" s="16" t="n">
        <f aca="false">(Y8/$AC8)*1000</f>
        <v>14192.4959216966</v>
      </c>
      <c r="AH8" s="16" t="n">
        <f aca="false">(Z8/$AC8)*1000</f>
        <v>16965.7422512235</v>
      </c>
      <c r="AI8" s="16" t="n">
        <f aca="false">(AA8/$AC8)*1000</f>
        <v>19086.4600326264</v>
      </c>
      <c r="AJ8" s="16" t="n">
        <f aca="false">(AB8/$AC8)*1000</f>
        <v>14926.5905383361</v>
      </c>
      <c r="AK8" s="13" t="n">
        <f aca="false">Marks!AG7</f>
        <v>0</v>
      </c>
    </row>
    <row r="9" customFormat="false" ht="12.75" hidden="false" customHeight="false" outlineLevel="0" collapsed="false">
      <c r="A9" s="19" t="s">
        <v>56</v>
      </c>
      <c r="B9" s="20" t="n">
        <f aca="false">$AC9+$D$12</f>
        <v>3.12333333333333</v>
      </c>
      <c r="C9" s="28" t="n">
        <f aca="false">$AC9+$D$12</f>
        <v>3.12333333333333</v>
      </c>
      <c r="D9" s="21" t="n">
        <f aca="false">AVERAGE(B9:C9)-AC9</f>
        <v>-0.0121666666666669</v>
      </c>
      <c r="F9" s="22" t="n">
        <f aca="false">DATA!B62</f>
        <v>56.75</v>
      </c>
      <c r="G9" s="22" t="n">
        <f aca="false">DATA!C62</f>
        <v>58.25</v>
      </c>
      <c r="H9" s="21" t="n">
        <f aca="false">(AVERAGE(F9:G9)-X9)</f>
        <v>-3.25</v>
      </c>
      <c r="I9" s="23" t="n">
        <f aca="false">(F9/B9)*1000</f>
        <v>18169.6905016009</v>
      </c>
      <c r="J9" s="23" t="n">
        <f aca="false">(G9/C9)*1000</f>
        <v>18649.946638207</v>
      </c>
      <c r="K9" s="24" t="n">
        <f aca="false">AVERAGE(I9:J9)-AF9</f>
        <v>-965.08176497087</v>
      </c>
      <c r="M9" s="22" t="n">
        <f aca="false">DATA!B85</f>
        <v>55.5</v>
      </c>
      <c r="N9" s="22" t="n">
        <f aca="false">DATA!C85</f>
        <v>57</v>
      </c>
      <c r="O9" s="21" t="n">
        <f aca="false">AVERAGE(M9:N9)-AB9</f>
        <v>-2.75</v>
      </c>
      <c r="P9" s="23" t="n">
        <f aca="false">(M9/$B9)*1000</f>
        <v>17769.477054429</v>
      </c>
      <c r="Q9" s="23" t="n">
        <f aca="false">(N9/$C9)*1000</f>
        <v>18249.7331910352</v>
      </c>
      <c r="R9" s="24" t="n">
        <f aca="false">AVERAGE(P9:Q9)-AJ9</f>
        <v>-807.170511138076</v>
      </c>
      <c r="W9" s="19" t="s">
        <v>56</v>
      </c>
      <c r="X9" s="22" t="n">
        <f aca="false">Marks!T8</f>
        <v>60.75</v>
      </c>
      <c r="Y9" s="22" t="n">
        <f aca="false">Marks!V8</f>
        <v>57.25</v>
      </c>
      <c r="Z9" s="22" t="n">
        <f aca="false">Marks!W8</f>
        <v>74.5</v>
      </c>
      <c r="AA9" s="22" t="n">
        <f aca="false">Marks!X8</f>
        <v>85.5</v>
      </c>
      <c r="AB9" s="22" t="n">
        <f aca="false">Marks!S8</f>
        <v>59</v>
      </c>
      <c r="AC9" s="20" t="n">
        <f aca="false">Marks!Y8</f>
        <v>3.1355</v>
      </c>
      <c r="AE9" s="19" t="s">
        <v>56</v>
      </c>
      <c r="AF9" s="23" t="n">
        <f aca="false">(X9/$AC9)*1000</f>
        <v>19374.9003348748</v>
      </c>
      <c r="AG9" s="23" t="n">
        <f aca="false">(Y9/$AC9)*1000</f>
        <v>18258.6509328656</v>
      </c>
      <c r="AH9" s="23" t="n">
        <f aca="false">(Z9/$AC9)*1000</f>
        <v>23760.1658427683</v>
      </c>
      <c r="AI9" s="23" t="n">
        <f aca="false">(AA9/$AC9)*1000</f>
        <v>27268.3782490831</v>
      </c>
      <c r="AJ9" s="23" t="n">
        <f aca="false">(AB9/$AC9)*1000</f>
        <v>18816.7756338702</v>
      </c>
      <c r="AK9" s="20" t="n">
        <f aca="false">Marks!AG8</f>
        <v>0</v>
      </c>
    </row>
    <row r="10" customFormat="false" ht="12.75" hidden="false" customHeight="false" outlineLevel="0" collapsed="false">
      <c r="A10" s="25" t="s">
        <v>57</v>
      </c>
      <c r="B10" s="13" t="n">
        <f aca="false">$AC10+$D$12</f>
        <v>3.14683333333333</v>
      </c>
      <c r="C10" s="29" t="n">
        <f aca="false">$AC10+$D$12</f>
        <v>3.14683333333333</v>
      </c>
      <c r="D10" s="26" t="n">
        <f aca="false">AVERAGE(B10:C10)-AC10</f>
        <v>-0.0121666666666669</v>
      </c>
      <c r="F10" s="15" t="n">
        <f aca="false">DATA!B73</f>
        <v>30.4</v>
      </c>
      <c r="G10" s="15" t="n">
        <f aca="false">DATA!C73</f>
        <v>31</v>
      </c>
      <c r="H10" s="26" t="n">
        <f aca="false">(AVERAGE(F10:G10)-X10)</f>
        <v>-1.3</v>
      </c>
      <c r="I10" s="16" t="n">
        <f aca="false">(F10/B10)*1000</f>
        <v>9660.505269848</v>
      </c>
      <c r="J10" s="16" t="n">
        <f aca="false">(G10/C10)*1000</f>
        <v>9851.17313701605</v>
      </c>
      <c r="K10" s="27" t="n">
        <f aca="false">AVERAGE(I10:J10)-AF10</f>
        <v>-373.948704133662</v>
      </c>
      <c r="M10" s="15" t="n">
        <f aca="false">DATA!B95</f>
        <v>35.5</v>
      </c>
      <c r="N10" s="15" t="n">
        <f aca="false">DATA!C95</f>
        <v>36.5</v>
      </c>
      <c r="O10" s="26" t="n">
        <f aca="false">AVERAGE(M10:N10)-AB10</f>
        <v>-1.75</v>
      </c>
      <c r="P10" s="16" t="n">
        <f aca="false">(M10/$B10)*1000</f>
        <v>11281.1821407764</v>
      </c>
      <c r="Q10" s="16" t="n">
        <f aca="false">(N10/$C10)*1000</f>
        <v>11598.9619193899</v>
      </c>
      <c r="R10" s="27" t="n">
        <f aca="false">AVERAGE(P10:Q10)-AJ10</f>
        <v>-509.912142123241</v>
      </c>
      <c r="W10" s="25" t="s">
        <v>57</v>
      </c>
      <c r="X10" s="15" t="n">
        <f aca="false">Marks!T10</f>
        <v>32</v>
      </c>
      <c r="Y10" s="15" t="n">
        <f aca="false">Marks!V10</f>
        <v>35</v>
      </c>
      <c r="Z10" s="15" t="n">
        <f aca="false">Marks!W10</f>
        <v>41</v>
      </c>
      <c r="AA10" s="15" t="n">
        <f aca="false">Marks!X10</f>
        <v>48.5</v>
      </c>
      <c r="AB10" s="15" t="n">
        <f aca="false">Marks!S10</f>
        <v>37.75</v>
      </c>
      <c r="AC10" s="13" t="n">
        <f aca="false">Marks!Y10</f>
        <v>3.159</v>
      </c>
      <c r="AE10" s="25" t="s">
        <v>57</v>
      </c>
      <c r="AF10" s="16" t="n">
        <f aca="false">(X10/$AC10)*1000</f>
        <v>10129.7879075657</v>
      </c>
      <c r="AG10" s="16" t="n">
        <f aca="false">(Y10/$AC10)*1000</f>
        <v>11079.4555239</v>
      </c>
      <c r="AH10" s="16" t="n">
        <f aca="false">(Z10/$AC10)*1000</f>
        <v>12978.7907565685</v>
      </c>
      <c r="AI10" s="16" t="n">
        <f aca="false">(AA10/$AC10)*1000</f>
        <v>15352.9597974042</v>
      </c>
      <c r="AJ10" s="16" t="n">
        <f aca="false">(AB10/$AC10)*1000</f>
        <v>11949.9841722064</v>
      </c>
      <c r="AK10" s="13" t="n">
        <f aca="false">Marks!AG10</f>
        <v>0</v>
      </c>
    </row>
    <row r="11" customFormat="false" ht="13.5" hidden="false" customHeight="false" outlineLevel="0" collapsed="false">
      <c r="A11" s="19" t="s">
        <v>58</v>
      </c>
      <c r="B11" s="20" t="n">
        <f aca="false">$AC11+$D$12</f>
        <v>3.3225</v>
      </c>
      <c r="C11" s="28" t="n">
        <f aca="false">$AC11+$D$12</f>
        <v>3.3225</v>
      </c>
      <c r="D11" s="30" t="n">
        <f aca="false">AVERAGE(B11:C11)-AC11</f>
        <v>-0.0121666666666669</v>
      </c>
      <c r="F11" s="22" t="n">
        <f aca="false">DATA!B71</f>
        <v>30.15</v>
      </c>
      <c r="G11" s="22" t="n">
        <f aca="false">DATA!C71</f>
        <v>30.75</v>
      </c>
      <c r="H11" s="30" t="n">
        <f aca="false">(AVERAGE(F11:G11)-X11)</f>
        <v>-1.3</v>
      </c>
      <c r="I11" s="23" t="n">
        <f aca="false">(F11/B11)*1000</f>
        <v>9074.4920993228</v>
      </c>
      <c r="J11" s="23" t="n">
        <f aca="false">(G11/C11)*1000</f>
        <v>9255.07900677201</v>
      </c>
      <c r="K11" s="31" t="n">
        <f aca="false">AVERAGE(I11:J11)-AF11</f>
        <v>-356.405970343239</v>
      </c>
      <c r="M11" s="22" t="n">
        <f aca="false">DATA!B93</f>
        <v>35.25</v>
      </c>
      <c r="N11" s="22" t="n">
        <f aca="false">DATA!C93</f>
        <v>36.25</v>
      </c>
      <c r="O11" s="30" t="n">
        <f aca="false">AVERAGE(M11:N11)-AB11</f>
        <v>-0.666666666666664</v>
      </c>
      <c r="P11" s="23" t="n">
        <f aca="false">(M11/$B11)*1000</f>
        <v>10609.4808126411</v>
      </c>
      <c r="Q11" s="23" t="n">
        <f aca="false">(N11/$C11)*1000</f>
        <v>10910.4589917231</v>
      </c>
      <c r="R11" s="31" t="n">
        <f aca="false">AVERAGE(P11:Q11)-AJ11</f>
        <v>-160.661845118986</v>
      </c>
      <c r="W11" s="19" t="s">
        <v>58</v>
      </c>
      <c r="X11" s="22" t="n">
        <f aca="false">Marks!T11</f>
        <v>31.75</v>
      </c>
      <c r="Y11" s="22" t="n">
        <f aca="false">Marks!V11</f>
        <v>34.9999977111816</v>
      </c>
      <c r="Z11" s="22" t="n">
        <f aca="false">Marks!W11</f>
        <v>41.5</v>
      </c>
      <c r="AA11" s="22" t="n">
        <f aca="false">Marks!X11</f>
        <v>48</v>
      </c>
      <c r="AB11" s="22" t="n">
        <f aca="false">Marks!S11</f>
        <v>36.4166666666667</v>
      </c>
      <c r="AC11" s="20" t="n">
        <f aca="false">Marks!Y11</f>
        <v>3.33466666666667</v>
      </c>
      <c r="AE11" s="19" t="s">
        <v>58</v>
      </c>
      <c r="AF11" s="23" t="n">
        <f aca="false">(X11/$AC11)*1000</f>
        <v>9521.19152339064</v>
      </c>
      <c r="AG11" s="23" t="n">
        <f aca="false">(Y11/$AC11)*1000</f>
        <v>10495.8009929573</v>
      </c>
      <c r="AH11" s="23" t="n">
        <f aca="false">(Z11/$AC11)*1000</f>
        <v>12445.0219912035</v>
      </c>
      <c r="AI11" s="23" t="n">
        <f aca="false">(AA11/$AC11)*1000</f>
        <v>14394.2423030788</v>
      </c>
      <c r="AJ11" s="23" t="n">
        <f aca="false">(AB11/$AC11)*1000</f>
        <v>10920.6317473011</v>
      </c>
      <c r="AK11" s="20" t="n">
        <f aca="false">Marks!AG11</f>
        <v>0</v>
      </c>
    </row>
    <row r="12" customFormat="false" ht="13.5" hidden="false" customHeight="false" outlineLevel="0" collapsed="false">
      <c r="A12" s="32" t="s">
        <v>59</v>
      </c>
      <c r="B12" s="33" t="n">
        <f aca="false">DATA!B98</f>
        <v>3.14</v>
      </c>
      <c r="C12" s="33" t="n">
        <f aca="false">DATA!C98</f>
        <v>3.165</v>
      </c>
      <c r="D12" s="34" t="n">
        <f aca="false">AVERAGE(B12:C12)-AC12</f>
        <v>-0.0121666666666669</v>
      </c>
      <c r="F12" s="33" t="n">
        <f aca="false">DATA!B59</f>
        <v>36.7</v>
      </c>
      <c r="G12" s="33" t="n">
        <f aca="false">DATA!C59</f>
        <v>37.3</v>
      </c>
      <c r="H12" s="35" t="n">
        <f aca="false">(AVERAGE(F12:G12)-X12)</f>
        <v>-1.60416666666666</v>
      </c>
      <c r="I12" s="36" t="n">
        <f aca="false">(F12/B12)*1000</f>
        <v>11687.898089172</v>
      </c>
      <c r="J12" s="36" t="n">
        <f aca="false">(G12/C12)*1000</f>
        <v>11785.1500789889</v>
      </c>
      <c r="K12" s="37" t="n">
        <f aca="false">AVERAGE(I12:J12)-AF12</f>
        <v>-461.969701468308</v>
      </c>
      <c r="M12" s="33" t="n">
        <f aca="false">DATA!B82</f>
        <v>41.35</v>
      </c>
      <c r="N12" s="33" t="n">
        <f aca="false">DATA!C82</f>
        <v>41.65</v>
      </c>
      <c r="O12" s="35"/>
      <c r="P12" s="36"/>
      <c r="Q12" s="36"/>
      <c r="R12" s="37"/>
      <c r="W12" s="32" t="s">
        <v>59</v>
      </c>
      <c r="X12" s="33" t="n">
        <f aca="false">Marks!T9</f>
        <v>38.6041666666667</v>
      </c>
      <c r="Y12" s="33" t="n">
        <f aca="false">Marks!V9</f>
        <v>40.1666660944621</v>
      </c>
      <c r="Z12" s="33" t="n">
        <f aca="false">Marks!W9</f>
        <v>48.875</v>
      </c>
      <c r="AA12" s="33" t="n">
        <f aca="false">Marks!X9</f>
        <v>56.0416666666667</v>
      </c>
      <c r="AB12" s="33" t="n">
        <f aca="false">Marks!S9</f>
        <v>43.1041666666667</v>
      </c>
      <c r="AC12" s="38" t="n">
        <f aca="false">Marks!Y9</f>
        <v>3.16466666666667</v>
      </c>
      <c r="AE12" s="32" t="s">
        <v>59</v>
      </c>
      <c r="AF12" s="36" t="n">
        <f aca="false">(X12/$AC12)*1000</f>
        <v>12198.4937855488</v>
      </c>
      <c r="AG12" s="36" t="n">
        <f aca="false">(Y12/$AC12)*1000</f>
        <v>12692.2264886651</v>
      </c>
      <c r="AH12" s="36" t="n">
        <f aca="false">(Z12/$AC12)*1000</f>
        <v>15443.9646092269</v>
      </c>
      <c r="AI12" s="36" t="n">
        <f aca="false">(AA12/$AC12)*1000</f>
        <v>17708.5527701706</v>
      </c>
      <c r="AJ12" s="36" t="n">
        <f aca="false">(AB12/$AC12)*1000</f>
        <v>13620.4444912576</v>
      </c>
      <c r="AK12" s="38" t="n">
        <f aca="false">Marks!AG9</f>
        <v>0</v>
      </c>
    </row>
    <row r="13" customFormat="false" ht="13.5" hidden="false" customHeight="false" outlineLevel="0" collapsed="false">
      <c r="A13" s="39" t="s">
        <v>60</v>
      </c>
      <c r="B13" s="40" t="n">
        <f aca="false">DATA!B101</f>
        <v>3.02</v>
      </c>
      <c r="C13" s="40" t="n">
        <f aca="false">DATA!C101</f>
        <v>3.03</v>
      </c>
      <c r="D13" s="34" t="n">
        <f aca="false">AVERAGE(B13:C13)-AC13</f>
        <v>-0.0143999999999997</v>
      </c>
      <c r="F13" s="40" t="n">
        <f aca="false">Marks!T34</f>
        <v>33.15</v>
      </c>
      <c r="G13" s="40" t="n">
        <f aca="false">Marks!T34</f>
        <v>33.15</v>
      </c>
      <c r="H13" s="35" t="n">
        <f aca="false">(AVERAGE(F13:G13)-X13)</f>
        <v>0</v>
      </c>
      <c r="I13" s="41" t="n">
        <f aca="false">(F13/B13)*1000</f>
        <v>10976.821192053</v>
      </c>
      <c r="J13" s="41" t="n">
        <f aca="false">(G13/C13)*1000</f>
        <v>10940.5940594059</v>
      </c>
      <c r="K13" s="37" t="n">
        <f aca="false">AVERAGE(I13:J13)-AF13</f>
        <v>51.9497129835236</v>
      </c>
      <c r="M13" s="40"/>
      <c r="N13" s="40"/>
      <c r="O13" s="35"/>
      <c r="P13" s="41"/>
      <c r="Q13" s="41"/>
      <c r="R13" s="37"/>
      <c r="W13" s="39" t="s">
        <v>60</v>
      </c>
      <c r="X13" s="40" t="n">
        <f aca="false">Marks!T34</f>
        <v>33.15</v>
      </c>
      <c r="Y13" s="40" t="n">
        <f aca="false">Marks!V34</f>
        <v>36.65</v>
      </c>
      <c r="Z13" s="40" t="n">
        <f aca="false">Marks!W34</f>
        <v>43.8</v>
      </c>
      <c r="AA13" s="40" t="n">
        <f aca="false">Marks!X34</f>
        <v>50</v>
      </c>
      <c r="AB13" s="40" t="n">
        <f aca="false">Marks!S34</f>
        <v>42.85</v>
      </c>
      <c r="AC13" s="42" t="n">
        <f aca="false">Marks!Y34</f>
        <v>3.0394</v>
      </c>
      <c r="AE13" s="39" t="s">
        <v>60</v>
      </c>
      <c r="AF13" s="41" t="n">
        <f aca="false">(X13/$AC13)*1000</f>
        <v>10906.7579127459</v>
      </c>
      <c r="AG13" s="41" t="n">
        <f aca="false">(Y13/$AC13)*1000</f>
        <v>12058.3009804567</v>
      </c>
      <c r="AH13" s="41" t="n">
        <f aca="false">(Z13/$AC13)*1000</f>
        <v>14410.7389616372</v>
      </c>
      <c r="AI13" s="41" t="n">
        <f aca="false">(AA13/$AC13)*1000</f>
        <v>16450.6152530105</v>
      </c>
      <c r="AJ13" s="41" t="n">
        <f aca="false">(AB13/$AC13)*1000</f>
        <v>14098.17727183</v>
      </c>
      <c r="AK13" s="42" t="n">
        <f aca="false">Marks!AG34</f>
        <v>0</v>
      </c>
    </row>
    <row r="14" customFormat="false" ht="13.5" hidden="false" customHeight="false" outlineLevel="0" collapsed="false"/>
    <row r="15" customFormat="false" ht="26.25" hidden="false" customHeight="false" outlineLevel="0" collapsed="false">
      <c r="A15" s="8"/>
      <c r="B15" s="9" t="s">
        <v>61</v>
      </c>
      <c r="C15" s="9" t="s">
        <v>62</v>
      </c>
      <c r="D15" s="9" t="s">
        <v>63</v>
      </c>
      <c r="E15" s="9" t="s">
        <v>37</v>
      </c>
      <c r="F15" s="9" t="s">
        <v>38</v>
      </c>
      <c r="G15" s="9" t="s">
        <v>39</v>
      </c>
      <c r="I15" s="9" t="s">
        <v>64</v>
      </c>
      <c r="J15" s="9" t="s">
        <v>65</v>
      </c>
      <c r="K15" s="9" t="s">
        <v>66</v>
      </c>
      <c r="L15" s="9" t="s">
        <v>37</v>
      </c>
      <c r="M15" s="9" t="s">
        <v>38</v>
      </c>
      <c r="N15" s="9" t="s">
        <v>39</v>
      </c>
      <c r="P15" s="9" t="s">
        <v>67</v>
      </c>
      <c r="Q15" s="9" t="s">
        <v>68</v>
      </c>
      <c r="R15" s="9" t="s">
        <v>69</v>
      </c>
      <c r="S15" s="9" t="s">
        <v>37</v>
      </c>
      <c r="T15" s="9" t="s">
        <v>38</v>
      </c>
      <c r="U15" s="9" t="s">
        <v>39</v>
      </c>
    </row>
    <row r="16" customFormat="false" ht="12.75" hidden="false" customHeight="false" outlineLevel="0" collapsed="false">
      <c r="A16" s="12" t="s">
        <v>49</v>
      </c>
      <c r="B16" s="15" t="n">
        <f aca="false">DATA!B54</f>
        <v>33.7</v>
      </c>
      <c r="C16" s="15" t="n">
        <f aca="false">DATA!C54</f>
        <v>33.9</v>
      </c>
      <c r="D16" s="14" t="n">
        <f aca="false">AVERAGE(B16:C16)-$Y2</f>
        <v>-1.9368431091309</v>
      </c>
      <c r="E16" s="16" t="n">
        <f aca="false">(B16/$B2)*1000</f>
        <v>14249.4714587738</v>
      </c>
      <c r="F16" s="16" t="n">
        <f aca="false">(C16/$C2)*1000</f>
        <v>14273.6842105263</v>
      </c>
      <c r="G16" s="17" t="n">
        <f aca="false">AVERAGE(E16:F16)-AG2</f>
        <v>-1310.03136322834</v>
      </c>
      <c r="I16" s="15" t="n">
        <f aca="false">DATA!B36</f>
        <v>39.7</v>
      </c>
      <c r="J16" s="15" t="n">
        <f aca="false">DATA!C36</f>
        <v>40.2</v>
      </c>
      <c r="K16" s="14" t="n">
        <f aca="false">AVERAGE(I16:J16)-$Z2</f>
        <v>-1.8394744873047</v>
      </c>
      <c r="L16" s="16" t="n">
        <f aca="false">(I16/$B2)*1000</f>
        <v>16786.4693446089</v>
      </c>
      <c r="M16" s="16" t="n">
        <f aca="false">(J16/$C2)*1000</f>
        <v>16926.3157894737</v>
      </c>
      <c r="N16" s="17" t="n">
        <f aca="false">AVERAGE(L16:M16)-AH2</f>
        <v>-1352.52877818952</v>
      </c>
      <c r="P16" s="15" t="n">
        <f aca="false">DATA!B18</f>
        <v>45</v>
      </c>
      <c r="Q16" s="15" t="n">
        <f aca="false">DATA!C18</f>
        <v>46</v>
      </c>
      <c r="R16" s="14" t="n">
        <f aca="false">AVERAGE(P16:Q16)-$AA2</f>
        <v>-1.5263175964355</v>
      </c>
      <c r="S16" s="16" t="n">
        <f aca="false">(P16/$B2)*1000</f>
        <v>19027.4841437632</v>
      </c>
      <c r="T16" s="16" t="n">
        <f aca="false">(Q16/$C2)*1000</f>
        <v>19368.4210526316</v>
      </c>
      <c r="U16" s="17" t="n">
        <f aca="false">AVERAGE(S16:T16)-AI2</f>
        <v>-1292.81759632788</v>
      </c>
    </row>
    <row r="17" customFormat="false" ht="12.75" hidden="false" customHeight="false" outlineLevel="0" collapsed="false">
      <c r="A17" s="19" t="s">
        <v>50</v>
      </c>
      <c r="B17" s="22" t="n">
        <f aca="false">DATA!B51</f>
        <v>0</v>
      </c>
      <c r="C17" s="22" t="n">
        <f aca="false">DATA!C51</f>
        <v>0</v>
      </c>
      <c r="D17" s="21"/>
      <c r="E17" s="23"/>
      <c r="F17" s="23"/>
      <c r="G17" s="24"/>
      <c r="I17" s="22"/>
      <c r="J17" s="22"/>
      <c r="K17" s="21"/>
      <c r="L17" s="23"/>
      <c r="M17" s="23"/>
      <c r="N17" s="24"/>
      <c r="P17" s="22" t="n">
        <f aca="false">DATA!B15</f>
        <v>0</v>
      </c>
      <c r="Q17" s="22" t="n">
        <f aca="false">DATA!C15</f>
        <v>0</v>
      </c>
      <c r="R17" s="21"/>
      <c r="S17" s="23"/>
      <c r="T17" s="23"/>
      <c r="U17" s="24"/>
    </row>
    <row r="18" customFormat="false" ht="12.75" hidden="false" customHeight="false" outlineLevel="0" collapsed="false">
      <c r="A18" s="25" t="s">
        <v>51</v>
      </c>
      <c r="B18" s="15" t="n">
        <f aca="false">DATA!B52</f>
        <v>33.5</v>
      </c>
      <c r="C18" s="15" t="n">
        <f aca="false">DATA!C52</f>
        <v>34</v>
      </c>
      <c r="D18" s="26" t="n">
        <f aca="false">AVERAGE(B18:C18)-$Y4</f>
        <v>-1.25</v>
      </c>
      <c r="E18" s="16" t="n">
        <f aca="false">(B18/$B4)*1000</f>
        <v>12427.6598901914</v>
      </c>
      <c r="F18" s="16" t="n">
        <f aca="false">(C18/$C4)*1000</f>
        <v>12613.1473512391</v>
      </c>
      <c r="G18" s="27" t="n">
        <f aca="false">AVERAGE(E18:F18)-AG4</f>
        <v>-394.725530576274</v>
      </c>
      <c r="I18" s="15" t="n">
        <f aca="false">DATA!B34</f>
        <v>39.75</v>
      </c>
      <c r="J18" s="15" t="n">
        <f aca="false">DATA!C34</f>
        <v>40.75</v>
      </c>
      <c r="K18" s="26" t="n">
        <f aca="false">AVERAGE(I18:J18)-$Z4</f>
        <v>-1.25</v>
      </c>
      <c r="L18" s="16" t="n">
        <f aca="false">(I18/$B4)*1000</f>
        <v>14746.2531532868</v>
      </c>
      <c r="M18" s="16" t="n">
        <f aca="false">(J18/$C4)*1000</f>
        <v>15117.2280753821</v>
      </c>
      <c r="N18" s="27" t="n">
        <f aca="false">AVERAGE(L18:M18)-AH4</f>
        <v>-381.912522196897</v>
      </c>
      <c r="P18" s="15" t="n">
        <f aca="false">DATA!B16</f>
        <v>44.75</v>
      </c>
      <c r="Q18" s="15" t="n">
        <f aca="false">DATA!C16</f>
        <v>46.25</v>
      </c>
      <c r="R18" s="26" t="n">
        <f aca="false">AVERAGE(P18:Q18)-$AA4</f>
        <v>-1</v>
      </c>
      <c r="S18" s="16" t="n">
        <f aca="false">(P18/$B4)*1000</f>
        <v>16601.1277637632</v>
      </c>
      <c r="T18" s="16" t="n">
        <f aca="false">(Q18/$C4)*1000</f>
        <v>17157.5901469061</v>
      </c>
      <c r="U18" s="27" t="n">
        <f aca="false">AVERAGE(S18:T18)-AI4</f>
        <v>-279.31263138125</v>
      </c>
    </row>
    <row r="19" customFormat="false" ht="12.75" hidden="false" customHeight="false" outlineLevel="0" collapsed="false">
      <c r="A19" s="19" t="s">
        <v>52</v>
      </c>
      <c r="B19" s="22" t="n">
        <f aca="false">DATA!B43</f>
        <v>37.5</v>
      </c>
      <c r="C19" s="22" t="n">
        <f aca="false">DATA!C43</f>
        <v>38</v>
      </c>
      <c r="D19" s="21" t="n">
        <f aca="false">AVERAGE(B19:C19)-$Y5</f>
        <v>-1.5</v>
      </c>
      <c r="E19" s="23" t="n">
        <f aca="false">(B19/$B5)*1000</f>
        <v>11861.0829959514</v>
      </c>
      <c r="F19" s="23" t="n">
        <f aca="false">(C19/$C5)*1000</f>
        <v>12019.2307692308</v>
      </c>
      <c r="G19" s="24" t="n">
        <f aca="false">AVERAGE(E19:F19)-AG5</f>
        <v>-418.155459978178</v>
      </c>
      <c r="I19" s="22" t="n">
        <f aca="false">DATA!B24</f>
        <v>45.75</v>
      </c>
      <c r="J19" s="22" t="n">
        <f aca="false">DATA!C24</f>
        <v>46.75</v>
      </c>
      <c r="K19" s="21" t="n">
        <f aca="false">AVERAGE(I19:J19)-$Z5</f>
        <v>-0.75</v>
      </c>
      <c r="L19" s="23" t="n">
        <f aca="false">(I19/$B5)*1000</f>
        <v>14470.5212550607</v>
      </c>
      <c r="M19" s="23" t="n">
        <f aca="false">(J19/$C5)*1000</f>
        <v>14786.8168016194</v>
      </c>
      <c r="N19" s="24" t="n">
        <f aca="false">AVERAGE(L19:M19)-AH5</f>
        <v>-169.819636647326</v>
      </c>
      <c r="P19" s="22" t="n">
        <f aca="false">DATA!B6</f>
        <v>0</v>
      </c>
      <c r="Q19" s="22" t="n">
        <f aca="false">DATA!C6</f>
        <v>0</v>
      </c>
      <c r="R19" s="21"/>
      <c r="S19" s="23"/>
      <c r="T19" s="23"/>
      <c r="U19" s="24"/>
    </row>
    <row r="20" customFormat="false" ht="12.75" hidden="false" customHeight="false" outlineLevel="0" collapsed="false">
      <c r="A20" s="25" t="s">
        <v>53</v>
      </c>
      <c r="B20" s="15" t="n">
        <f aca="false">DATA!B48</f>
        <v>33.8</v>
      </c>
      <c r="C20" s="15" t="n">
        <f aca="false">DATA!C48</f>
        <v>34.3</v>
      </c>
      <c r="D20" s="26" t="n">
        <f aca="false">AVERAGE(B20:C20)-$Y6</f>
        <v>-0.700000000000003</v>
      </c>
      <c r="E20" s="16" t="n">
        <f aca="false">(B20/$B6)*1000</f>
        <v>11134.5368296218</v>
      </c>
      <c r="F20" s="16" t="n">
        <f aca="false">(C20/$C6)*1000</f>
        <v>11299.2489129003</v>
      </c>
      <c r="G20" s="27" t="n">
        <f aca="false">AVERAGE(E20:F20)-AG6</f>
        <v>-176.549751689787</v>
      </c>
      <c r="I20" s="15" t="n">
        <f aca="false">DATA!B30</f>
        <v>0</v>
      </c>
      <c r="J20" s="15" t="n">
        <f aca="false">DATA!C30</f>
        <v>0</v>
      </c>
      <c r="K20" s="26"/>
      <c r="L20" s="16"/>
      <c r="M20" s="16"/>
      <c r="N20" s="27"/>
      <c r="P20" s="15" t="n">
        <f aca="false">DATA!B12</f>
        <v>0</v>
      </c>
      <c r="Q20" s="15" t="n">
        <f aca="false">DATA!C12</f>
        <v>0</v>
      </c>
      <c r="R20" s="26"/>
      <c r="S20" s="16"/>
      <c r="T20" s="16"/>
      <c r="U20" s="27"/>
    </row>
    <row r="21" customFormat="false" ht="12.75" hidden="false" customHeight="false" outlineLevel="0" collapsed="false">
      <c r="A21" s="19" t="s">
        <v>54</v>
      </c>
      <c r="B21" s="22" t="n">
        <f aca="false">DATA!B49</f>
        <v>34.15</v>
      </c>
      <c r="C21" s="22" t="n">
        <f aca="false">DATA!C49</f>
        <v>34.65</v>
      </c>
      <c r="D21" s="21" t="n">
        <f aca="false">AVERAGE(B21:C21)-$Y7</f>
        <v>-1.6</v>
      </c>
      <c r="E21" s="23" t="n">
        <f aca="false">(B21/$B7)*1000</f>
        <v>11334.8453836367</v>
      </c>
      <c r="F21" s="23" t="n">
        <f aca="false">(C21/$C7)*1000</f>
        <v>11500.8021242463</v>
      </c>
      <c r="G21" s="24" t="n">
        <f aca="false">AVERAGE(E21:F21)-AG7</f>
        <v>-483.00269233952</v>
      </c>
      <c r="I21" s="22" t="n">
        <f aca="false">DATA!B31</f>
        <v>41.5</v>
      </c>
      <c r="J21" s="22" t="n">
        <f aca="false">DATA!C31</f>
        <v>43</v>
      </c>
      <c r="K21" s="21"/>
      <c r="L21" s="23"/>
      <c r="M21" s="23"/>
      <c r="N21" s="24"/>
      <c r="P21" s="22" t="n">
        <f aca="false">DATA!B13</f>
        <v>0</v>
      </c>
      <c r="Q21" s="22" t="n">
        <f aca="false">DATA!C13</f>
        <v>0</v>
      </c>
      <c r="R21" s="21"/>
      <c r="S21" s="23"/>
      <c r="T21" s="23"/>
      <c r="U21" s="24"/>
    </row>
    <row r="22" customFormat="false" ht="12.75" hidden="false" customHeight="false" outlineLevel="0" collapsed="false">
      <c r="A22" s="25" t="s">
        <v>55</v>
      </c>
      <c r="B22" s="15" t="n">
        <f aca="false">DATA!B46</f>
        <v>41.85</v>
      </c>
      <c r="C22" s="15" t="n">
        <f aca="false">DATA!C46</f>
        <v>42.35</v>
      </c>
      <c r="D22" s="26" t="n">
        <f aca="false">AVERAGE(B22:C22)-$Y8</f>
        <v>-1.4</v>
      </c>
      <c r="E22" s="16" t="n">
        <f aca="false">(B22/$B8)*1000</f>
        <v>13708.5767319976</v>
      </c>
      <c r="F22" s="16" t="n">
        <f aca="false">(C22/$C8)*1000</f>
        <v>13872.359010755</v>
      </c>
      <c r="G22" s="27" t="n">
        <f aca="false">AVERAGE(E22:F22)-AG8</f>
        <v>-402.028050320258</v>
      </c>
      <c r="I22" s="15" t="n">
        <f aca="false">DATA!B28</f>
        <v>51.5</v>
      </c>
      <c r="J22" s="15" t="n">
        <f aca="false">DATA!C28</f>
        <v>53</v>
      </c>
      <c r="K22" s="26" t="n">
        <f aca="false">AVERAGE(I22:J22)-$Z8</f>
        <v>0.25</v>
      </c>
      <c r="L22" s="16" t="n">
        <f aca="false">(I22/$B8)*1000</f>
        <v>16869.5747120162</v>
      </c>
      <c r="M22" s="16" t="n">
        <f aca="false">(J22/$C8)*1000</f>
        <v>17360.9215482885</v>
      </c>
      <c r="N22" s="27" t="n">
        <f aca="false">AVERAGE(L22:M22)-AH8</f>
        <v>149.505878928827</v>
      </c>
      <c r="P22" s="15" t="n">
        <f aca="false">DATA!B10</f>
        <v>0</v>
      </c>
      <c r="Q22" s="15" t="n">
        <f aca="false">DATA!C10</f>
        <v>0</v>
      </c>
      <c r="R22" s="26"/>
      <c r="S22" s="16"/>
      <c r="T22" s="16"/>
      <c r="U22" s="27"/>
    </row>
    <row r="23" customFormat="false" ht="12.75" hidden="false" customHeight="false" outlineLevel="0" collapsed="false">
      <c r="A23" s="19" t="s">
        <v>56</v>
      </c>
      <c r="B23" s="22" t="n">
        <f aca="false">DATA!B45</f>
        <v>53.5</v>
      </c>
      <c r="C23" s="22" t="n">
        <f aca="false">DATA!C45</f>
        <v>54.5</v>
      </c>
      <c r="D23" s="21" t="n">
        <f aca="false">AVERAGE(B23:C23)-$Y9</f>
        <v>-3.25</v>
      </c>
      <c r="E23" s="23" t="n">
        <f aca="false">(B23/$B9)*1000</f>
        <v>17129.1355389541</v>
      </c>
      <c r="F23" s="23" t="n">
        <f aca="false">(C23/$C9)*1000</f>
        <v>17449.3062966916</v>
      </c>
      <c r="G23" s="24" t="n">
        <f aca="false">AVERAGE(E23:F23)-AG9</f>
        <v>-969.43001504273</v>
      </c>
      <c r="I23" s="22" t="n">
        <f aca="false">DATA!B26</f>
        <v>71</v>
      </c>
      <c r="J23" s="22" t="n">
        <f aca="false">DATA!C26</f>
        <v>73</v>
      </c>
      <c r="K23" s="21" t="n">
        <f aca="false">AVERAGE(I23:J23)-$Z9</f>
        <v>-2.5</v>
      </c>
      <c r="L23" s="23" t="n">
        <f aca="false">(I23/$B9)*1000</f>
        <v>22732.1237993597</v>
      </c>
      <c r="M23" s="23" t="n">
        <f aca="false">(J23/$C9)*1000</f>
        <v>23372.4653148346</v>
      </c>
      <c r="N23" s="24" t="n">
        <f aca="false">AVERAGE(L23:M23)-AH9</f>
        <v>-707.871285671179</v>
      </c>
      <c r="P23" s="22" t="n">
        <f aca="false">DATA!B8</f>
        <v>84.5</v>
      </c>
      <c r="Q23" s="22" t="n">
        <f aca="false">DATA!C8</f>
        <v>88</v>
      </c>
      <c r="R23" s="21" t="n">
        <f aca="false">AVERAGE(P23:Q23)-$AA9</f>
        <v>0.75</v>
      </c>
      <c r="S23" s="23" t="n">
        <f aca="false">(P23/$B9)*1000</f>
        <v>27054.4290288154</v>
      </c>
      <c r="T23" s="23" t="n">
        <f aca="false">(Q23/$C9)*1000</f>
        <v>28175.0266808965</v>
      </c>
      <c r="U23" s="24" t="n">
        <f aca="false">AVERAGE(S23:T23)-AI9</f>
        <v>346.349605772844</v>
      </c>
    </row>
    <row r="24" customFormat="false" ht="12.75" hidden="false" customHeight="false" outlineLevel="0" collapsed="false">
      <c r="A24" s="25" t="s">
        <v>57</v>
      </c>
      <c r="B24" s="15" t="n">
        <f aca="false">DATA!B55</f>
        <v>33.5</v>
      </c>
      <c r="C24" s="15" t="n">
        <f aca="false">DATA!C55</f>
        <v>34</v>
      </c>
      <c r="D24" s="26" t="n">
        <f aca="false">AVERAGE(B24:C24)-$Y10</f>
        <v>-1.25</v>
      </c>
      <c r="E24" s="16" t="n">
        <f aca="false">(B24/$B10)*1000</f>
        <v>10645.6225835496</v>
      </c>
      <c r="F24" s="16" t="n">
        <f aca="false">(C24/$C10)*1000</f>
        <v>10804.5124728563</v>
      </c>
      <c r="G24" s="27" t="n">
        <f aca="false">AVERAGE(E24:F24)-AG10</f>
        <v>-354.387995697014</v>
      </c>
      <c r="I24" s="15" t="n">
        <f aca="false">DATA!B37</f>
        <v>0</v>
      </c>
      <c r="J24" s="15" t="n">
        <f aca="false">DATA!C37</f>
        <v>0</v>
      </c>
      <c r="K24" s="26"/>
      <c r="L24" s="16"/>
      <c r="M24" s="16"/>
      <c r="N24" s="27"/>
      <c r="P24" s="15" t="n">
        <f aca="false">DATA!B19</f>
        <v>0</v>
      </c>
      <c r="Q24" s="15" t="n">
        <f aca="false">DATA!C19</f>
        <v>0</v>
      </c>
      <c r="R24" s="26"/>
      <c r="S24" s="16"/>
      <c r="T24" s="16"/>
      <c r="U24" s="27"/>
    </row>
    <row r="25" customFormat="false" ht="13.5" hidden="false" customHeight="false" outlineLevel="0" collapsed="false">
      <c r="A25" s="19" t="s">
        <v>58</v>
      </c>
      <c r="B25" s="22" t="n">
        <f aca="false">DATA!B53</f>
        <v>33.2</v>
      </c>
      <c r="C25" s="22" t="n">
        <f aca="false">DATA!C53</f>
        <v>33.9</v>
      </c>
      <c r="D25" s="30" t="n">
        <f aca="false">AVERAGE(B25:C25)-$Y11</f>
        <v>-1.4499977111816</v>
      </c>
      <c r="E25" s="23" t="n">
        <f aca="false">(B25/$B11)*1000</f>
        <v>9992.47554552295</v>
      </c>
      <c r="F25" s="23" t="n">
        <f aca="false">(C25/$C11)*1000</f>
        <v>10203.1602708804</v>
      </c>
      <c r="G25" s="31" t="n">
        <f aca="false">AVERAGE(E25:F25)-AG11</f>
        <v>-397.98308475564</v>
      </c>
      <c r="I25" s="22" t="n">
        <f aca="false">DATA!B35</f>
        <v>40.5</v>
      </c>
      <c r="J25" s="22" t="n">
        <f aca="false">DATA!C35</f>
        <v>42</v>
      </c>
      <c r="K25" s="30" t="n">
        <f aca="false">AVERAGE(I25:J25)-$Z11</f>
        <v>-0.25</v>
      </c>
      <c r="L25" s="23" t="n">
        <f aca="false">(I25/$B11)*1000</f>
        <v>12189.6162528217</v>
      </c>
      <c r="M25" s="23" t="n">
        <f aca="false">(J25/$C11)*1000</f>
        <v>12641.0835214447</v>
      </c>
      <c r="N25" s="31" t="n">
        <f aca="false">AVERAGE(L25:M25)-AH11</f>
        <v>-29.6721040703342</v>
      </c>
      <c r="P25" s="22" t="n">
        <f aca="false">DATA!B17</f>
        <v>0</v>
      </c>
      <c r="Q25" s="22" t="n">
        <f aca="false">DATA!C17</f>
        <v>0</v>
      </c>
      <c r="R25" s="30"/>
      <c r="S25" s="23"/>
      <c r="T25" s="23"/>
      <c r="U25" s="31"/>
    </row>
    <row r="26" customFormat="false" ht="13.5" hidden="false" customHeight="false" outlineLevel="0" collapsed="false">
      <c r="A26" s="32" t="s">
        <v>59</v>
      </c>
      <c r="B26" s="33" t="n">
        <f aca="false">DATA!B41</f>
        <v>40.7</v>
      </c>
      <c r="C26" s="33" t="n">
        <f aca="false">DATA!C41</f>
        <v>41.7</v>
      </c>
      <c r="D26" s="35" t="n">
        <f aca="false">AVERAGE(B26:C26)-$Y12</f>
        <v>1.03333390553794</v>
      </c>
      <c r="E26" s="36" t="n">
        <f aca="false">(B26/$B12)*1000</f>
        <v>12961.7834394904</v>
      </c>
      <c r="F26" s="36" t="n">
        <f aca="false">(C26/$C12)*1000</f>
        <v>13175.355450237</v>
      </c>
      <c r="G26" s="37" t="n">
        <f aca="false">AVERAGE(E26:F26)-AG12</f>
        <v>376.342956198636</v>
      </c>
      <c r="I26" s="33" t="n">
        <f aca="false">DATA!B22</f>
        <v>46.75</v>
      </c>
      <c r="J26" s="33" t="n">
        <f aca="false">DATA!C22</f>
        <v>48.75</v>
      </c>
      <c r="K26" s="35" t="n">
        <f aca="false">AVERAGE(I26:J26)-$Z12</f>
        <v>-1.125</v>
      </c>
      <c r="L26" s="36" t="n">
        <f aca="false">(I26/$B12)*1000</f>
        <v>14888.5350318471</v>
      </c>
      <c r="M26" s="36" t="n">
        <f aca="false">(J26/$C12)*1000</f>
        <v>15402.8436018957</v>
      </c>
      <c r="N26" s="37" t="n">
        <f aca="false">AVERAGE(L26:M26)-AH12</f>
        <v>-298.275292355445</v>
      </c>
      <c r="P26" s="33"/>
      <c r="Q26" s="33"/>
      <c r="R26" s="35"/>
      <c r="S26" s="36"/>
      <c r="T26" s="36"/>
      <c r="U26" s="37"/>
    </row>
    <row r="27" customFormat="false" ht="13.5" hidden="false" customHeight="false" outlineLevel="0" collapsed="false"/>
    <row r="28" customFormat="false" ht="39" hidden="false" customHeight="false" outlineLevel="0" collapsed="false">
      <c r="A28" s="8"/>
      <c r="B28" s="9" t="s">
        <v>70</v>
      </c>
      <c r="C28" s="9" t="s">
        <v>71</v>
      </c>
      <c r="D28" s="9" t="s">
        <v>72</v>
      </c>
      <c r="F28" s="9" t="s">
        <v>73</v>
      </c>
      <c r="G28" s="9" t="s">
        <v>74</v>
      </c>
      <c r="H28" s="9" t="s">
        <v>75</v>
      </c>
      <c r="J28" s="9" t="s">
        <v>76</v>
      </c>
      <c r="K28" s="9" t="s">
        <v>77</v>
      </c>
      <c r="L28" s="9" t="s">
        <v>78</v>
      </c>
      <c r="N28" s="9" t="s">
        <v>79</v>
      </c>
      <c r="O28" s="9" t="s">
        <v>80</v>
      </c>
      <c r="P28" s="9" t="s">
        <v>81</v>
      </c>
    </row>
    <row r="29" customFormat="false" ht="12.75" hidden="false" customHeight="false" outlineLevel="0" collapsed="false">
      <c r="A29" s="12" t="s">
        <v>49</v>
      </c>
      <c r="B29" s="15" t="n">
        <f aca="false">B16-G2</f>
        <v>3.35</v>
      </c>
      <c r="C29" s="15" t="n">
        <f aca="false">C16-F2</f>
        <v>3.7</v>
      </c>
      <c r="D29" s="26" t="n">
        <f aca="false">AVERAGE(B29:C29)-(Y2-X2)</f>
        <v>2.5597366333007</v>
      </c>
      <c r="F29" s="15" t="n">
        <f aca="false">I16-C16</f>
        <v>5.8</v>
      </c>
      <c r="G29" s="15" t="n">
        <f aca="false">J16-B16</f>
        <v>6.5</v>
      </c>
      <c r="H29" s="26" t="n">
        <f aca="false">AVERAGE(F29:G29)-(Z2-Y2)</f>
        <v>0.0973686218262024</v>
      </c>
      <c r="J29" s="15" t="n">
        <f aca="false">P16-J16</f>
        <v>4.8</v>
      </c>
      <c r="K29" s="15" t="n">
        <f aca="false">Q16-I16</f>
        <v>6.3</v>
      </c>
      <c r="L29" s="26" t="n">
        <f aca="false">AVERAGE(J29:K29)-(AA2-Z2)</f>
        <v>0.313156890869202</v>
      </c>
      <c r="N29" s="15" t="n">
        <f aca="false">I16-N2</f>
        <v>0.400000000000006</v>
      </c>
      <c r="O29" s="15" t="n">
        <f aca="false">J16-M2</f>
        <v>1.2</v>
      </c>
      <c r="P29" s="26" t="n">
        <f aca="false">AVERAGE(N29:O29)-(Z2-AB2)</f>
        <v>-0.555262756347695</v>
      </c>
    </row>
    <row r="30" customFormat="false" ht="12.75" hidden="false" customHeight="false" outlineLevel="0" collapsed="false">
      <c r="A30" s="19" t="s">
        <v>50</v>
      </c>
      <c r="B30" s="22"/>
      <c r="C30" s="22"/>
      <c r="D30" s="21"/>
      <c r="F30" s="22"/>
      <c r="G30" s="22"/>
      <c r="H30" s="21"/>
      <c r="J30" s="22"/>
      <c r="K30" s="22"/>
      <c r="L30" s="21"/>
      <c r="N30" s="22"/>
      <c r="O30" s="22"/>
      <c r="P30" s="21"/>
    </row>
    <row r="31" customFormat="false" ht="12.75" hidden="false" customHeight="false" outlineLevel="0" collapsed="false">
      <c r="A31" s="25" t="s">
        <v>51</v>
      </c>
      <c r="B31" s="15" t="n">
        <f aca="false">B18-G4</f>
        <v>4.6</v>
      </c>
      <c r="C31" s="15" t="n">
        <f aca="false">C18-F4</f>
        <v>5.4</v>
      </c>
      <c r="D31" s="26" t="n">
        <f aca="false">AVERAGE(B31:C31)-(Y4-X4)</f>
        <v>0.283332188924167</v>
      </c>
      <c r="F31" s="15" t="n">
        <f aca="false">I18-C18</f>
        <v>5.75</v>
      </c>
      <c r="G31" s="15" t="n">
        <f aca="false">J18-B18</f>
        <v>7.25</v>
      </c>
      <c r="H31" s="26" t="n">
        <f aca="false">AVERAGE(F31:G31)-(Z4-Y4)</f>
        <v>0</v>
      </c>
      <c r="J31" s="15" t="n">
        <f aca="false">P18-J18</f>
        <v>4</v>
      </c>
      <c r="K31" s="15" t="n">
        <f aca="false">Q18-I18</f>
        <v>6.5</v>
      </c>
      <c r="L31" s="26" t="n">
        <f aca="false">AVERAGE(J31:K31)-(AA4-Z4)</f>
        <v>0.25</v>
      </c>
      <c r="N31" s="15" t="n">
        <f aca="false">I18-N4</f>
        <v>0</v>
      </c>
      <c r="O31" s="15" t="n">
        <f aca="false">J18-M4</f>
        <v>2</v>
      </c>
      <c r="P31" s="26" t="n">
        <f aca="false">AVERAGE(N31:O31)-(Z4-AB4)</f>
        <v>0.159420013427734</v>
      </c>
    </row>
    <row r="32" customFormat="false" ht="12.75" hidden="false" customHeight="false" outlineLevel="0" collapsed="false">
      <c r="A32" s="19" t="s">
        <v>52</v>
      </c>
      <c r="B32" s="22" t="n">
        <f aca="false">B19-G5</f>
        <v>3.5</v>
      </c>
      <c r="C32" s="22" t="n">
        <f aca="false">C19-F5</f>
        <v>4.4</v>
      </c>
      <c r="D32" s="21" t="n">
        <f aca="false">AVERAGE(B32:C32)-(Y5-X5)</f>
        <v>0.699999999999999</v>
      </c>
      <c r="F32" s="22" t="n">
        <f aca="false">I19-C19</f>
        <v>7.75</v>
      </c>
      <c r="G32" s="22" t="n">
        <f aca="false">J19-B19</f>
        <v>9.25</v>
      </c>
      <c r="H32" s="21" t="n">
        <f aca="false">AVERAGE(F32:G32)-(Z5-Y5)</f>
        <v>0.75</v>
      </c>
      <c r="J32" s="22"/>
      <c r="K32" s="22"/>
      <c r="L32" s="21"/>
      <c r="N32" s="22" t="n">
        <f aca="false">I19-N5</f>
        <v>1.25</v>
      </c>
      <c r="O32" s="22" t="n">
        <f aca="false">J19-M5</f>
        <v>3.25</v>
      </c>
      <c r="P32" s="21" t="n">
        <f aca="false">AVERAGE(N32:O32)-(Z5-AB5)</f>
        <v>2.25</v>
      </c>
    </row>
    <row r="33" customFormat="false" ht="12.75" hidden="false" customHeight="false" outlineLevel="0" collapsed="false">
      <c r="A33" s="25" t="s">
        <v>53</v>
      </c>
      <c r="B33" s="15" t="n">
        <f aca="false">B20-G6</f>
        <v>1.8</v>
      </c>
      <c r="C33" s="15" t="n">
        <f aca="false">C20-F6</f>
        <v>2.9</v>
      </c>
      <c r="D33" s="26" t="n">
        <f aca="false">AVERAGE(B33:C33)-(Y6-X6)</f>
        <v>-0.400000000000002</v>
      </c>
      <c r="F33" s="15"/>
      <c r="G33" s="15"/>
      <c r="H33" s="26"/>
      <c r="J33" s="15"/>
      <c r="K33" s="15"/>
      <c r="L33" s="26"/>
      <c r="N33" s="15"/>
      <c r="O33" s="15"/>
      <c r="P33" s="26"/>
    </row>
    <row r="34" customFormat="false" ht="12.75" hidden="false" customHeight="false" outlineLevel="0" collapsed="false">
      <c r="A34" s="19" t="s">
        <v>54</v>
      </c>
      <c r="B34" s="22" t="n">
        <f aca="false">B21-G7</f>
        <v>0.799999999999997</v>
      </c>
      <c r="C34" s="22" t="n">
        <f aca="false">C21-F7</f>
        <v>2</v>
      </c>
      <c r="D34" s="21" t="n">
        <f aca="false">AVERAGE(B34:C34)-(Y7-X7)</f>
        <v>-0.600000000000001</v>
      </c>
      <c r="F34" s="22"/>
      <c r="G34" s="22"/>
      <c r="H34" s="21"/>
      <c r="J34" s="22"/>
      <c r="K34" s="22"/>
      <c r="L34" s="21"/>
      <c r="N34" s="22"/>
      <c r="O34" s="22"/>
      <c r="P34" s="21"/>
    </row>
    <row r="35" customFormat="false" ht="12.75" hidden="false" customHeight="false" outlineLevel="0" collapsed="false">
      <c r="A35" s="25" t="s">
        <v>55</v>
      </c>
      <c r="B35" s="15" t="n">
        <f aca="false">B22-G8</f>
        <v>-1.5</v>
      </c>
      <c r="C35" s="15" t="n">
        <f aca="false">C22-F8</f>
        <v>-0.199999999999996</v>
      </c>
      <c r="D35" s="26" t="n">
        <f aca="false">AVERAGE(B35:C35)-(Y8-X8)</f>
        <v>0.150000000000002</v>
      </c>
      <c r="F35" s="15" t="n">
        <f aca="false">I22-C22</f>
        <v>9.15</v>
      </c>
      <c r="G35" s="15" t="n">
        <f aca="false">J22-B22</f>
        <v>11.15</v>
      </c>
      <c r="H35" s="26" t="n">
        <f aca="false">AVERAGE(F35:G35)-(Z8-Y8)</f>
        <v>1.65</v>
      </c>
      <c r="J35" s="15"/>
      <c r="K35" s="15"/>
      <c r="L35" s="26"/>
      <c r="N35" s="15" t="n">
        <f aca="false">I22-N8</f>
        <v>7.25</v>
      </c>
      <c r="O35" s="15" t="n">
        <f aca="false">J22-M8</f>
        <v>9.75</v>
      </c>
      <c r="P35" s="26" t="n">
        <f aca="false">AVERAGE(N35:O35)-(Z8-AB8)</f>
        <v>2.25</v>
      </c>
    </row>
    <row r="36" customFormat="false" ht="12.75" hidden="false" customHeight="false" outlineLevel="0" collapsed="false">
      <c r="A36" s="19" t="s">
        <v>56</v>
      </c>
      <c r="B36" s="22" t="n">
        <f aca="false">B23-G9</f>
        <v>-4.75</v>
      </c>
      <c r="C36" s="22" t="n">
        <f aca="false">C23-F9</f>
        <v>-2.25</v>
      </c>
      <c r="D36" s="21" t="n">
        <f aca="false">AVERAGE(B36:C36)-(Y9-X9)</f>
        <v>0</v>
      </c>
      <c r="F36" s="22" t="n">
        <f aca="false">I23-C23</f>
        <v>16.5</v>
      </c>
      <c r="G36" s="22" t="n">
        <f aca="false">J23-B23</f>
        <v>19.5</v>
      </c>
      <c r="H36" s="21" t="n">
        <f aca="false">AVERAGE(F36:G36)-(Z9-Y9)</f>
        <v>0.75</v>
      </c>
      <c r="J36" s="22" t="n">
        <f aca="false">P23-J23</f>
        <v>11.5</v>
      </c>
      <c r="K36" s="22" t="n">
        <f aca="false">Q23-I23</f>
        <v>17</v>
      </c>
      <c r="L36" s="21" t="n">
        <f aca="false">AVERAGE(J36:K36)-(AA9-Z9)</f>
        <v>3.25</v>
      </c>
      <c r="N36" s="22" t="n">
        <f aca="false">I23-N9</f>
        <v>14</v>
      </c>
      <c r="O36" s="22" t="n">
        <f aca="false">J23-M9</f>
        <v>17.5</v>
      </c>
      <c r="P36" s="21" t="n">
        <f aca="false">AVERAGE(N36:O36)-(Z9-AB9)</f>
        <v>0.25</v>
      </c>
    </row>
    <row r="37" customFormat="false" ht="12.75" hidden="false" customHeight="false" outlineLevel="0" collapsed="false">
      <c r="A37" s="25" t="s">
        <v>57</v>
      </c>
      <c r="B37" s="15" t="n">
        <f aca="false">B24-G10</f>
        <v>2.5</v>
      </c>
      <c r="C37" s="15" t="n">
        <f aca="false">C24-F10</f>
        <v>3.6</v>
      </c>
      <c r="D37" s="26" t="n">
        <f aca="false">AVERAGE(B37:C37)-(Y10-X10)</f>
        <v>0.0500000000000007</v>
      </c>
      <c r="F37" s="15"/>
      <c r="G37" s="15"/>
      <c r="H37" s="26"/>
      <c r="J37" s="15"/>
      <c r="K37" s="15"/>
      <c r="L37" s="26"/>
      <c r="N37" s="15"/>
      <c r="O37" s="15"/>
      <c r="P37" s="26"/>
    </row>
    <row r="38" customFormat="false" ht="13.5" hidden="false" customHeight="false" outlineLevel="0" collapsed="false">
      <c r="A38" s="19" t="s">
        <v>58</v>
      </c>
      <c r="B38" s="22" t="n">
        <f aca="false">B25-G11</f>
        <v>2.45</v>
      </c>
      <c r="C38" s="22" t="n">
        <f aca="false">C25-F11</f>
        <v>3.75</v>
      </c>
      <c r="D38" s="21" t="n">
        <f aca="false">AVERAGE(B38:C38)-(Y11-X11)</f>
        <v>-0.149997711181598</v>
      </c>
      <c r="F38" s="22" t="n">
        <f aca="false">I25-C25</f>
        <v>6.6</v>
      </c>
      <c r="G38" s="22" t="n">
        <f aca="false">J25-B25</f>
        <v>8.8</v>
      </c>
      <c r="H38" s="21" t="n">
        <f aca="false">AVERAGE(F38:G38)-(Z11-Y11)</f>
        <v>1.1999977111816</v>
      </c>
      <c r="J38" s="22"/>
      <c r="K38" s="22"/>
      <c r="L38" s="21"/>
      <c r="N38" s="22" t="n">
        <f aca="false">I25-N11</f>
        <v>4.25</v>
      </c>
      <c r="O38" s="22" t="n">
        <f aca="false">J25-M11</f>
        <v>6.75</v>
      </c>
      <c r="P38" s="21" t="n">
        <f aca="false">AVERAGE(N38:O38)-(Z11-AB11)</f>
        <v>0.416666666666664</v>
      </c>
    </row>
    <row r="39" customFormat="false" ht="13.5" hidden="false" customHeight="false" outlineLevel="0" collapsed="false">
      <c r="A39" s="32" t="s">
        <v>59</v>
      </c>
      <c r="B39" s="33" t="n">
        <f aca="false">B26-G12</f>
        <v>3.40000000000001</v>
      </c>
      <c r="C39" s="33" t="n">
        <f aca="false">C26-F12</f>
        <v>5</v>
      </c>
      <c r="D39" s="34" t="n">
        <f aca="false">AVERAGE(B39:C39)-(Y12-X12)</f>
        <v>2.6375005722046</v>
      </c>
      <c r="F39" s="33" t="n">
        <f aca="false">I26-C26</f>
        <v>5.05</v>
      </c>
      <c r="G39" s="33" t="n">
        <f aca="false">J26-B26</f>
        <v>8.05</v>
      </c>
      <c r="H39" s="34" t="n">
        <f aca="false">AVERAGE(F39:G39)-(Z12-Y12)</f>
        <v>-2.15833390553794</v>
      </c>
      <c r="J39" s="33"/>
      <c r="K39" s="33"/>
      <c r="L39" s="34"/>
      <c r="N39" s="33"/>
      <c r="O39" s="33"/>
      <c r="P39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42"/>
    <col collapsed="false" customWidth="true" hidden="false" outlineLevel="0" max="6" min="6" style="0" width="16.28"/>
    <col collapsed="false" customWidth="true" hidden="false" outlineLevel="0" max="7" min="7" style="0" width="26.56"/>
    <col collapsed="false" customWidth="true" hidden="false" outlineLevel="0" max="9" min="9" style="0" width="25.85"/>
  </cols>
  <sheetData>
    <row r="1" customFormat="false" ht="12.75" hidden="false" customHeight="false" outlineLevel="0" collapsed="false">
      <c r="A1" s="43" t="s">
        <v>82</v>
      </c>
      <c r="B1" s="43" t="s">
        <v>83</v>
      </c>
      <c r="C1" s="43" t="s">
        <v>84</v>
      </c>
      <c r="D1" s="43" t="s">
        <v>85</v>
      </c>
      <c r="E1" s="43" t="s">
        <v>86</v>
      </c>
      <c r="F1" s="43" t="s">
        <v>87</v>
      </c>
      <c r="G1" s="43" t="s">
        <v>88</v>
      </c>
      <c r="H1" s="0" t="n">
        <v>105</v>
      </c>
    </row>
    <row r="2" customFormat="false" ht="12.75" hidden="false" customHeight="false" outlineLevel="0" collapsed="false">
      <c r="A2" s="0" t="n">
        <v>32236</v>
      </c>
      <c r="F2" s="44"/>
      <c r="I2" s="0" t="s">
        <v>89</v>
      </c>
      <c r="J2" s="0" t="n">
        <f aca="false">A2</f>
        <v>32236</v>
      </c>
    </row>
    <row r="3" customFormat="false" ht="12.75" hidden="false" customHeight="false" outlineLevel="0" collapsed="false">
      <c r="A3" s="0" t="n">
        <v>40681</v>
      </c>
      <c r="B3" s="45" t="s">
        <v>90</v>
      </c>
      <c r="C3" s="45"/>
      <c r="F3" s="44"/>
      <c r="I3" s="0" t="s">
        <v>91</v>
      </c>
      <c r="J3" s="0" t="n">
        <f aca="false">A3</f>
        <v>40681</v>
      </c>
    </row>
    <row r="4" customFormat="false" ht="12.75" hidden="false" customHeight="false" outlineLevel="0" collapsed="false">
      <c r="A4" s="0" t="n">
        <v>32931</v>
      </c>
      <c r="F4" s="44"/>
      <c r="I4" s="0" t="s">
        <v>92</v>
      </c>
      <c r="J4" s="0" t="n">
        <f aca="false">A4</f>
        <v>32931</v>
      </c>
    </row>
    <row r="5" customFormat="false" ht="12.75" hidden="false" customHeight="false" outlineLevel="0" collapsed="false">
      <c r="A5" s="0" t="n">
        <v>57258</v>
      </c>
      <c r="F5" s="44"/>
      <c r="I5" s="0" t="s">
        <v>93</v>
      </c>
      <c r="J5" s="0" t="n">
        <f aca="false">A5</f>
        <v>57258</v>
      </c>
    </row>
    <row r="6" customFormat="false" ht="12.75" hidden="false" customHeight="false" outlineLevel="0" collapsed="false">
      <c r="A6" s="0" t="n">
        <v>32249</v>
      </c>
      <c r="F6" s="44"/>
      <c r="I6" s="0" t="s">
        <v>94</v>
      </c>
      <c r="J6" s="0" t="n">
        <f aca="false">A6</f>
        <v>32249</v>
      </c>
    </row>
    <row r="7" customFormat="false" ht="12.75" hidden="false" customHeight="false" outlineLevel="0" collapsed="false">
      <c r="A7" s="0" t="n">
        <v>32246</v>
      </c>
      <c r="F7" s="44"/>
      <c r="I7" s="0" t="s">
        <v>95</v>
      </c>
      <c r="J7" s="0" t="n">
        <f aca="false">A7</f>
        <v>32246</v>
      </c>
    </row>
    <row r="8" customFormat="false" ht="12.75" hidden="false" customHeight="false" outlineLevel="0" collapsed="false">
      <c r="A8" s="0" t="n">
        <v>32254</v>
      </c>
      <c r="B8" s="0" t="n">
        <v>84.5</v>
      </c>
      <c r="C8" s="0" t="n">
        <v>88</v>
      </c>
      <c r="E8" s="0" t="n">
        <v>999037887686</v>
      </c>
      <c r="F8" s="44" t="n">
        <v>37131.7301736111</v>
      </c>
      <c r="I8" s="0" t="s">
        <v>96</v>
      </c>
      <c r="J8" s="0" t="n">
        <f aca="false">A8</f>
        <v>32254</v>
      </c>
    </row>
    <row r="9" customFormat="false" ht="12.75" hidden="false" customHeight="false" outlineLevel="0" collapsed="false">
      <c r="A9" s="0" t="n">
        <v>57262</v>
      </c>
      <c r="F9" s="44"/>
      <c r="I9" s="0" t="s">
        <v>97</v>
      </c>
      <c r="J9" s="0" t="n">
        <f aca="false">A9</f>
        <v>57262</v>
      </c>
    </row>
    <row r="10" customFormat="false" ht="12.75" hidden="false" customHeight="false" outlineLevel="0" collapsed="false">
      <c r="A10" s="0" t="n">
        <v>32253</v>
      </c>
      <c r="F10" s="44"/>
      <c r="I10" s="0" t="s">
        <v>98</v>
      </c>
      <c r="J10" s="0" t="n">
        <f aca="false">A10</f>
        <v>32253</v>
      </c>
    </row>
    <row r="11" customFormat="false" ht="12.75" hidden="false" customHeight="false" outlineLevel="0" collapsed="false">
      <c r="A11" s="0" t="n">
        <v>32250</v>
      </c>
      <c r="F11" s="44"/>
      <c r="I11" s="0" t="s">
        <v>99</v>
      </c>
      <c r="J11" s="0" t="n">
        <f aca="false">A11</f>
        <v>32250</v>
      </c>
    </row>
    <row r="12" customFormat="false" ht="12.75" hidden="false" customHeight="false" outlineLevel="0" collapsed="false">
      <c r="A12" s="0" t="n">
        <v>32251</v>
      </c>
      <c r="F12" s="44"/>
      <c r="I12" s="0" t="s">
        <v>100</v>
      </c>
      <c r="J12" s="0" t="n">
        <f aca="false">A12</f>
        <v>32251</v>
      </c>
    </row>
    <row r="13" customFormat="false" ht="12.75" hidden="false" customHeight="false" outlineLevel="0" collapsed="false">
      <c r="A13" s="0" t="n">
        <v>32252</v>
      </c>
      <c r="F13" s="44"/>
      <c r="I13" s="0" t="s">
        <v>101</v>
      </c>
      <c r="J13" s="0" t="n">
        <f aca="false">A13</f>
        <v>32252</v>
      </c>
    </row>
    <row r="14" customFormat="false" ht="12.75" hidden="false" customHeight="false" outlineLevel="0" collapsed="false">
      <c r="A14" s="0" t="n">
        <v>40679</v>
      </c>
      <c r="F14" s="44"/>
      <c r="I14" s="0" t="s">
        <v>102</v>
      </c>
      <c r="J14" s="0" t="n">
        <f aca="false">A14</f>
        <v>40679</v>
      </c>
    </row>
    <row r="15" customFormat="false" ht="12.75" hidden="false" customHeight="false" outlineLevel="0" collapsed="false">
      <c r="A15" s="0" t="n">
        <v>40677</v>
      </c>
      <c r="F15" s="44"/>
      <c r="I15" s="0" t="s">
        <v>103</v>
      </c>
      <c r="J15" s="0" t="n">
        <f aca="false">A15</f>
        <v>40677</v>
      </c>
    </row>
    <row r="16" customFormat="false" ht="12.75" hidden="false" customHeight="false" outlineLevel="0" collapsed="false">
      <c r="A16" s="0" t="n">
        <v>32248</v>
      </c>
      <c r="B16" s="0" t="n">
        <v>44.75</v>
      </c>
      <c r="C16" s="0" t="n">
        <v>46.25</v>
      </c>
      <c r="E16" s="0" t="n">
        <v>999018938085</v>
      </c>
      <c r="F16" s="44" t="n">
        <v>37131.5108564815</v>
      </c>
      <c r="I16" s="0" t="s">
        <v>104</v>
      </c>
      <c r="J16" s="0" t="n">
        <f aca="false">A16</f>
        <v>32248</v>
      </c>
    </row>
    <row r="17" customFormat="false" ht="12.75" hidden="false" customHeight="false" outlineLevel="0" collapsed="false">
      <c r="A17" s="0" t="n">
        <v>32256</v>
      </c>
      <c r="F17" s="44"/>
      <c r="I17" s="0" t="s">
        <v>105</v>
      </c>
      <c r="J17" s="0" t="n">
        <f aca="false">A17</f>
        <v>32256</v>
      </c>
    </row>
    <row r="18" customFormat="false" ht="12.75" hidden="false" customHeight="false" outlineLevel="0" collapsed="false">
      <c r="A18" s="0" t="n">
        <v>40519</v>
      </c>
      <c r="B18" s="0" t="n">
        <v>45</v>
      </c>
      <c r="C18" s="0" t="n">
        <v>46</v>
      </c>
      <c r="E18" s="0" t="n">
        <v>999029522228</v>
      </c>
      <c r="F18" s="44" t="n">
        <v>37131.6333564815</v>
      </c>
      <c r="I18" s="0" t="s">
        <v>106</v>
      </c>
      <c r="J18" s="0" t="n">
        <f aca="false">A18</f>
        <v>40519</v>
      </c>
    </row>
    <row r="19" customFormat="false" ht="12.75" hidden="false" customHeight="false" outlineLevel="0" collapsed="false">
      <c r="A19" s="0" t="n">
        <v>32255</v>
      </c>
      <c r="F19" s="44"/>
      <c r="I19" s="0" t="s">
        <v>107</v>
      </c>
      <c r="J19" s="0" t="n">
        <f aca="false">A19</f>
        <v>32255</v>
      </c>
    </row>
    <row r="20" customFormat="false" ht="12.75" hidden="false" customHeight="false" outlineLevel="0" collapsed="false">
      <c r="F20" s="44"/>
      <c r="I20" s="0" t="s">
        <v>108</v>
      </c>
    </row>
    <row r="21" customFormat="false" ht="12.75" hidden="false" customHeight="false" outlineLevel="0" collapsed="false">
      <c r="A21" s="0" t="n">
        <v>32205</v>
      </c>
      <c r="F21" s="44"/>
      <c r="I21" s="0" t="s">
        <v>109</v>
      </c>
      <c r="J21" s="0" t="n">
        <f aca="false">A21</f>
        <v>32205</v>
      </c>
    </row>
    <row r="22" customFormat="false" ht="12.75" hidden="false" customHeight="false" outlineLevel="0" collapsed="false">
      <c r="A22" s="0" t="n">
        <v>32929</v>
      </c>
      <c r="B22" s="0" t="n">
        <v>46.75</v>
      </c>
      <c r="C22" s="0" t="n">
        <v>48.75</v>
      </c>
      <c r="E22" s="0" t="n">
        <v>999037863251</v>
      </c>
      <c r="F22" s="44" t="n">
        <v>37131.7298958333</v>
      </c>
      <c r="I22" s="0" t="s">
        <v>110</v>
      </c>
      <c r="J22" s="0" t="n">
        <f aca="false">A22</f>
        <v>32929</v>
      </c>
    </row>
    <row r="23" customFormat="false" ht="12.75" hidden="false" customHeight="false" outlineLevel="0" collapsed="false">
      <c r="A23" s="0" t="n">
        <v>57256</v>
      </c>
      <c r="B23" s="0" t="n">
        <v>46.75</v>
      </c>
      <c r="C23" s="0" t="n">
        <v>48.75</v>
      </c>
      <c r="E23" s="0" t="n">
        <v>999037878944</v>
      </c>
      <c r="F23" s="44" t="n">
        <v>37131.7300694444</v>
      </c>
      <c r="I23" s="0" t="s">
        <v>111</v>
      </c>
      <c r="J23" s="0" t="n">
        <f aca="false">A23</f>
        <v>57256</v>
      </c>
    </row>
    <row r="24" customFormat="false" ht="12.75" hidden="false" customHeight="false" outlineLevel="0" collapsed="false">
      <c r="A24" s="0" t="n">
        <v>32219</v>
      </c>
      <c r="B24" s="0" t="n">
        <v>45.75</v>
      </c>
      <c r="C24" s="0" t="n">
        <v>46.75</v>
      </c>
      <c r="E24" s="0" t="n">
        <v>999034710027</v>
      </c>
      <c r="F24" s="44" t="n">
        <v>37131.6933912037</v>
      </c>
      <c r="I24" s="0" t="s">
        <v>112</v>
      </c>
      <c r="J24" s="0" t="n">
        <f aca="false">A24</f>
        <v>32219</v>
      </c>
    </row>
    <row r="25" customFormat="false" ht="12.75" hidden="false" customHeight="false" outlineLevel="0" collapsed="false">
      <c r="A25" s="0" t="n">
        <v>32216</v>
      </c>
      <c r="F25" s="44"/>
      <c r="I25" s="0" t="s">
        <v>113</v>
      </c>
      <c r="J25" s="0" t="n">
        <f aca="false">A25</f>
        <v>32216</v>
      </c>
    </row>
    <row r="26" customFormat="false" ht="12.75" hidden="false" customHeight="false" outlineLevel="0" collapsed="false">
      <c r="A26" s="0" t="n">
        <v>32224</v>
      </c>
      <c r="B26" s="0" t="n">
        <v>71</v>
      </c>
      <c r="C26" s="0" t="n">
        <v>73</v>
      </c>
      <c r="E26" s="0" t="n">
        <v>999037842147</v>
      </c>
      <c r="F26" s="44" t="n">
        <v>37131.7296527778</v>
      </c>
      <c r="I26" s="0" t="s">
        <v>114</v>
      </c>
      <c r="J26" s="0" t="n">
        <f aca="false">A26</f>
        <v>32224</v>
      </c>
    </row>
    <row r="27" customFormat="false" ht="12.75" hidden="false" customHeight="false" outlineLevel="0" collapsed="false">
      <c r="A27" s="0" t="n">
        <v>57260</v>
      </c>
      <c r="F27" s="44"/>
      <c r="I27" s="0" t="s">
        <v>115</v>
      </c>
      <c r="J27" s="0" t="n">
        <f aca="false">A27</f>
        <v>57260</v>
      </c>
    </row>
    <row r="28" customFormat="false" ht="12.75" hidden="false" customHeight="false" outlineLevel="0" collapsed="false">
      <c r="A28" s="0" t="n">
        <v>32223</v>
      </c>
      <c r="B28" s="0" t="n">
        <v>51.5</v>
      </c>
      <c r="C28" s="0" t="n">
        <v>53</v>
      </c>
      <c r="E28" s="0" t="n">
        <v>999037854292</v>
      </c>
      <c r="F28" s="44" t="n">
        <v>37131.7297916667</v>
      </c>
      <c r="I28" s="0" t="s">
        <v>116</v>
      </c>
      <c r="J28" s="0" t="n">
        <f aca="false">A28</f>
        <v>32223</v>
      </c>
    </row>
    <row r="29" customFormat="false" ht="12.75" hidden="false" customHeight="false" outlineLevel="0" collapsed="false">
      <c r="A29" s="0" t="n">
        <v>32220</v>
      </c>
      <c r="F29" s="44"/>
      <c r="I29" s="0" t="s">
        <v>117</v>
      </c>
      <c r="J29" s="0" t="n">
        <f aca="false">A29</f>
        <v>32220</v>
      </c>
    </row>
    <row r="30" customFormat="false" ht="12.75" hidden="false" customHeight="false" outlineLevel="0" collapsed="false">
      <c r="A30" s="0" t="n">
        <v>32221</v>
      </c>
      <c r="F30" s="44"/>
      <c r="I30" s="0" t="s">
        <v>118</v>
      </c>
      <c r="J30" s="0" t="n">
        <f aca="false">A30</f>
        <v>32221</v>
      </c>
    </row>
    <row r="31" customFormat="false" ht="12.75" hidden="false" customHeight="false" outlineLevel="0" collapsed="false">
      <c r="A31" s="0" t="n">
        <v>32222</v>
      </c>
      <c r="B31" s="0" t="n">
        <v>41.5</v>
      </c>
      <c r="C31" s="0" t="n">
        <v>43</v>
      </c>
      <c r="E31" s="0" t="n">
        <v>999037871481</v>
      </c>
      <c r="F31" s="44" t="n">
        <v>37131.7299884259</v>
      </c>
      <c r="I31" s="0" t="s">
        <v>119</v>
      </c>
      <c r="J31" s="0" t="n">
        <f aca="false">A31</f>
        <v>32222</v>
      </c>
    </row>
    <row r="32" customFormat="false" ht="12.75" hidden="false" customHeight="false" outlineLevel="0" collapsed="false">
      <c r="A32" s="0" t="n">
        <v>40657</v>
      </c>
      <c r="F32" s="44"/>
      <c r="I32" s="0" t="s">
        <v>120</v>
      </c>
      <c r="J32" s="0" t="n">
        <f aca="false">A32</f>
        <v>40657</v>
      </c>
    </row>
    <row r="33" customFormat="false" ht="12.75" hidden="false" customHeight="false" outlineLevel="0" collapsed="false">
      <c r="A33" s="0" t="n">
        <v>40655</v>
      </c>
      <c r="F33" s="44"/>
      <c r="I33" s="0" t="s">
        <v>121</v>
      </c>
      <c r="J33" s="0" t="n">
        <f aca="false">A33</f>
        <v>40655</v>
      </c>
    </row>
    <row r="34" customFormat="false" ht="12.75" hidden="false" customHeight="false" outlineLevel="0" collapsed="false">
      <c r="A34" s="0" t="n">
        <v>32218</v>
      </c>
      <c r="B34" s="0" t="n">
        <v>39.75</v>
      </c>
      <c r="C34" s="0" t="n">
        <v>40.75</v>
      </c>
      <c r="E34" s="0" t="n">
        <v>999018942738</v>
      </c>
      <c r="F34" s="44" t="n">
        <v>37131.5109027778</v>
      </c>
      <c r="I34" s="0" t="s">
        <v>122</v>
      </c>
      <c r="J34" s="0" t="n">
        <f aca="false">A34</f>
        <v>32218</v>
      </c>
    </row>
    <row r="35" customFormat="false" ht="12.75" hidden="false" customHeight="false" outlineLevel="0" collapsed="false">
      <c r="A35" s="0" t="n">
        <v>32226</v>
      </c>
      <c r="B35" s="0" t="n">
        <v>40.5</v>
      </c>
      <c r="C35" s="0" t="n">
        <v>42</v>
      </c>
      <c r="E35" s="0" t="n">
        <v>999032515221</v>
      </c>
      <c r="F35" s="44" t="n">
        <v>37131.6679976852</v>
      </c>
      <c r="I35" s="0" t="s">
        <v>123</v>
      </c>
      <c r="J35" s="0" t="n">
        <f aca="false">A35</f>
        <v>32226</v>
      </c>
    </row>
    <row r="36" customFormat="false" ht="12.75" hidden="false" customHeight="false" outlineLevel="0" collapsed="false">
      <c r="A36" s="0" t="n">
        <v>40517</v>
      </c>
      <c r="B36" s="0" t="n">
        <v>39.7</v>
      </c>
      <c r="C36" s="0" t="n">
        <v>40.2</v>
      </c>
      <c r="E36" s="0" t="n">
        <v>999029531446</v>
      </c>
      <c r="F36" s="44" t="n">
        <v>37131.6334606482</v>
      </c>
      <c r="I36" s="0" t="s">
        <v>124</v>
      </c>
      <c r="J36" s="0" t="n">
        <f aca="false">A36</f>
        <v>40517</v>
      </c>
    </row>
    <row r="37" customFormat="false" ht="12.75" hidden="false" customHeight="false" outlineLevel="0" collapsed="false">
      <c r="A37" s="0" t="n">
        <v>32225</v>
      </c>
      <c r="F37" s="44"/>
      <c r="I37" s="0" t="s">
        <v>125</v>
      </c>
      <c r="J37" s="0" t="n">
        <f aca="false">A37</f>
        <v>32225</v>
      </c>
    </row>
    <row r="38" customFormat="false" ht="12.75" hidden="false" customHeight="false" outlineLevel="0" collapsed="false">
      <c r="F38" s="44"/>
      <c r="I38" s="0" t="s">
        <v>108</v>
      </c>
    </row>
    <row r="39" customFormat="false" ht="12.75" hidden="false" customHeight="false" outlineLevel="0" collapsed="false">
      <c r="A39" s="0" t="n">
        <v>30191</v>
      </c>
      <c r="I39" s="0" t="s">
        <v>126</v>
      </c>
      <c r="J39" s="0" t="n">
        <f aca="false">A39</f>
        <v>30191</v>
      </c>
    </row>
    <row r="40" customFormat="false" ht="12.75" hidden="false" customHeight="false" outlineLevel="0" collapsed="false">
      <c r="A40" s="0" t="n">
        <v>40637</v>
      </c>
      <c r="F40" s="44"/>
      <c r="I40" s="0" t="s">
        <v>127</v>
      </c>
      <c r="J40" s="0" t="n">
        <f aca="false">A40</f>
        <v>40637</v>
      </c>
    </row>
    <row r="41" customFormat="false" ht="12.75" hidden="false" customHeight="false" outlineLevel="0" collapsed="false">
      <c r="A41" s="0" t="n">
        <v>32930</v>
      </c>
      <c r="B41" s="0" t="n">
        <v>40.7</v>
      </c>
      <c r="C41" s="0" t="n">
        <v>41.7</v>
      </c>
      <c r="E41" s="0" t="n">
        <v>998316556327</v>
      </c>
      <c r="F41" s="44" t="n">
        <v>37123.3814351852</v>
      </c>
      <c r="I41" s="0" t="s">
        <v>128</v>
      </c>
      <c r="J41" s="0" t="n">
        <f aca="false">A41</f>
        <v>32930</v>
      </c>
    </row>
    <row r="42" customFormat="false" ht="12.75" hidden="false" customHeight="false" outlineLevel="0" collapsed="false">
      <c r="A42" s="0" t="n">
        <v>57240</v>
      </c>
      <c r="B42" s="0" t="n">
        <v>38.4</v>
      </c>
      <c r="C42" s="0" t="n">
        <v>39.4</v>
      </c>
      <c r="E42" s="0" t="n">
        <v>999024586650</v>
      </c>
      <c r="F42" s="44" t="n">
        <v>37131.5762268519</v>
      </c>
      <c r="I42" s="0" t="s">
        <v>129</v>
      </c>
      <c r="J42" s="0" t="n">
        <f aca="false">A42</f>
        <v>57240</v>
      </c>
    </row>
    <row r="43" customFormat="false" ht="12.75" hidden="false" customHeight="false" outlineLevel="0" collapsed="false">
      <c r="A43" s="0" t="n">
        <v>30188</v>
      </c>
      <c r="B43" s="0" t="n">
        <v>37.5</v>
      </c>
      <c r="C43" s="0" t="n">
        <v>38</v>
      </c>
      <c r="E43" s="0" t="n">
        <v>999025820368</v>
      </c>
      <c r="F43" s="44" t="n">
        <v>37131.5905092593</v>
      </c>
      <c r="I43" s="0" t="s">
        <v>130</v>
      </c>
      <c r="J43" s="0" t="n">
        <f aca="false">A43</f>
        <v>30188</v>
      </c>
    </row>
    <row r="44" customFormat="false" ht="12.75" hidden="false" customHeight="false" outlineLevel="0" collapsed="false">
      <c r="A44" s="0" t="n">
        <v>30185</v>
      </c>
      <c r="I44" s="0" t="s">
        <v>131</v>
      </c>
      <c r="J44" s="0" t="n">
        <f aca="false">A44</f>
        <v>30185</v>
      </c>
    </row>
    <row r="45" customFormat="false" ht="12.75" hidden="false" customHeight="false" outlineLevel="0" collapsed="false">
      <c r="A45" s="0" t="n">
        <v>30194</v>
      </c>
      <c r="B45" s="0" t="n">
        <v>53.5</v>
      </c>
      <c r="C45" s="0" t="n">
        <v>54.5</v>
      </c>
      <c r="E45" s="0" t="n">
        <v>999025883769</v>
      </c>
      <c r="F45" s="44" t="n">
        <v>37131.5912384259</v>
      </c>
      <c r="I45" s="0" t="s">
        <v>132</v>
      </c>
      <c r="J45" s="0" t="n">
        <f aca="false">A45</f>
        <v>30194</v>
      </c>
    </row>
    <row r="46" customFormat="false" ht="12.75" hidden="false" customHeight="false" outlineLevel="0" collapsed="false">
      <c r="A46" s="0" t="n">
        <v>30193</v>
      </c>
      <c r="B46" s="0" t="n">
        <v>41.85</v>
      </c>
      <c r="C46" s="0" t="n">
        <v>42.35</v>
      </c>
      <c r="E46" s="0" t="n">
        <v>999025807313</v>
      </c>
      <c r="F46" s="44" t="n">
        <v>37131.5903587963</v>
      </c>
      <c r="I46" s="0" t="s">
        <v>133</v>
      </c>
      <c r="J46" s="0" t="n">
        <f aca="false">A46</f>
        <v>30193</v>
      </c>
    </row>
    <row r="47" customFormat="false" ht="12.75" hidden="false" customHeight="false" outlineLevel="0" collapsed="false">
      <c r="A47" s="0" t="n">
        <v>30189</v>
      </c>
      <c r="I47" s="0" t="s">
        <v>134</v>
      </c>
      <c r="J47" s="0" t="n">
        <f aca="false">A47</f>
        <v>30189</v>
      </c>
    </row>
    <row r="48" customFormat="false" ht="12.75" hidden="false" customHeight="false" outlineLevel="0" collapsed="false">
      <c r="A48" s="0" t="n">
        <v>30190</v>
      </c>
      <c r="B48" s="0" t="n">
        <v>33.8</v>
      </c>
      <c r="C48" s="0" t="n">
        <v>34.3</v>
      </c>
      <c r="E48" s="0" t="n">
        <v>999025814089</v>
      </c>
      <c r="F48" s="44" t="n">
        <v>37131.5904398148</v>
      </c>
      <c r="I48" s="0" t="s">
        <v>135</v>
      </c>
      <c r="J48" s="0" t="n">
        <f aca="false">A48</f>
        <v>30190</v>
      </c>
    </row>
    <row r="49" customFormat="false" ht="12.75" hidden="false" customHeight="false" outlineLevel="0" collapsed="false">
      <c r="A49" s="0" t="n">
        <v>30192</v>
      </c>
      <c r="B49" s="0" t="n">
        <v>34.15</v>
      </c>
      <c r="C49" s="0" t="n">
        <v>34.65</v>
      </c>
      <c r="E49" s="0" t="n">
        <v>999025809718</v>
      </c>
      <c r="F49" s="44" t="n">
        <v>37131.5903819444</v>
      </c>
      <c r="I49" s="0" t="s">
        <v>136</v>
      </c>
      <c r="J49" s="0" t="n">
        <f aca="false">A49</f>
        <v>30192</v>
      </c>
    </row>
    <row r="50" customFormat="false" ht="12.75" hidden="false" customHeight="false" outlineLevel="0" collapsed="false">
      <c r="A50" s="0" t="n">
        <v>40635</v>
      </c>
      <c r="I50" s="0" t="s">
        <v>137</v>
      </c>
      <c r="J50" s="0" t="n">
        <f aca="false">A50</f>
        <v>40635</v>
      </c>
    </row>
    <row r="51" customFormat="false" ht="12.75" hidden="false" customHeight="false" outlineLevel="0" collapsed="false">
      <c r="A51" s="0" t="n">
        <v>40633</v>
      </c>
      <c r="I51" s="0" t="s">
        <v>138</v>
      </c>
      <c r="J51" s="0" t="n">
        <f aca="false">A51</f>
        <v>40633</v>
      </c>
    </row>
    <row r="52" customFormat="false" ht="12.75" hidden="false" customHeight="false" outlineLevel="0" collapsed="false">
      <c r="A52" s="0" t="n">
        <v>30187</v>
      </c>
      <c r="B52" s="0" t="n">
        <v>33.5</v>
      </c>
      <c r="C52" s="0" t="n">
        <v>34</v>
      </c>
      <c r="E52" s="0" t="n">
        <v>999025724545</v>
      </c>
      <c r="F52" s="44" t="n">
        <v>37131.5893981482</v>
      </c>
      <c r="I52" s="0" t="s">
        <v>139</v>
      </c>
      <c r="J52" s="0" t="n">
        <f aca="false">A52</f>
        <v>30187</v>
      </c>
    </row>
    <row r="53" customFormat="false" ht="12.75" hidden="false" customHeight="false" outlineLevel="0" collapsed="false">
      <c r="A53" s="0" t="n">
        <v>30196</v>
      </c>
      <c r="B53" s="0" t="n">
        <v>33.2</v>
      </c>
      <c r="C53" s="0" t="n">
        <v>33.9</v>
      </c>
      <c r="E53" s="0" t="n">
        <v>999023831881</v>
      </c>
      <c r="F53" s="44" t="n">
        <v>37131.5674884259</v>
      </c>
      <c r="I53" s="0" t="s">
        <v>140</v>
      </c>
      <c r="J53" s="0" t="n">
        <f aca="false">A53</f>
        <v>30196</v>
      </c>
    </row>
    <row r="54" customFormat="false" ht="12.75" hidden="false" customHeight="false" outlineLevel="0" collapsed="false">
      <c r="A54" s="0" t="n">
        <v>40515</v>
      </c>
      <c r="B54" s="0" t="n">
        <v>33.7</v>
      </c>
      <c r="C54" s="0" t="n">
        <v>33.9</v>
      </c>
      <c r="E54" s="0" t="n">
        <v>999029527133</v>
      </c>
      <c r="F54" s="44" t="n">
        <v>37131.6334143519</v>
      </c>
      <c r="I54" s="0" t="s">
        <v>141</v>
      </c>
      <c r="J54" s="0" t="n">
        <f aca="false">A54</f>
        <v>40515</v>
      </c>
    </row>
    <row r="55" customFormat="false" ht="12.75" hidden="false" customHeight="false" outlineLevel="0" collapsed="false">
      <c r="A55" s="0" t="n">
        <v>30195</v>
      </c>
      <c r="B55" s="0" t="n">
        <v>33.5</v>
      </c>
      <c r="C55" s="0" t="n">
        <v>34</v>
      </c>
      <c r="E55" s="0" t="n">
        <v>999026503496</v>
      </c>
      <c r="F55" s="44" t="n">
        <v>37131.5984143519</v>
      </c>
      <c r="I55" s="0" t="s">
        <v>142</v>
      </c>
      <c r="J55" s="0" t="n">
        <f aca="false">A55</f>
        <v>30195</v>
      </c>
    </row>
    <row r="56" customFormat="false" ht="12.75" hidden="false" customHeight="false" outlineLevel="0" collapsed="false">
      <c r="I56" s="0" t="s">
        <v>108</v>
      </c>
    </row>
    <row r="57" customFormat="false" ht="12.75" hidden="false" customHeight="false" outlineLevel="0" collapsed="false">
      <c r="A57" s="0" t="n">
        <v>48054</v>
      </c>
      <c r="I57" s="0" t="s">
        <v>143</v>
      </c>
      <c r="J57" s="0" t="n">
        <f aca="false">A57</f>
        <v>48054</v>
      </c>
    </row>
    <row r="58" customFormat="false" ht="12.75" hidden="false" customHeight="false" outlineLevel="0" collapsed="false">
      <c r="A58" s="0" t="n">
        <v>54532</v>
      </c>
      <c r="B58" s="0" t="n">
        <v>30.65</v>
      </c>
      <c r="C58" s="0" t="n">
        <v>30.95</v>
      </c>
      <c r="E58" s="0" t="n">
        <v>999037910953</v>
      </c>
      <c r="F58" s="44" t="n">
        <v>37131.7304398148</v>
      </c>
      <c r="I58" s="0" t="s">
        <v>144</v>
      </c>
      <c r="J58" s="0" t="n">
        <f aca="false">A58</f>
        <v>54532</v>
      </c>
    </row>
    <row r="59" customFormat="false" ht="12.75" hidden="false" customHeight="false" outlineLevel="0" collapsed="false">
      <c r="A59" s="0" t="n">
        <v>30045</v>
      </c>
      <c r="B59" s="0" t="n">
        <v>36.7</v>
      </c>
      <c r="C59" s="0" t="n">
        <v>37.3</v>
      </c>
      <c r="E59" s="0" t="n">
        <v>999037920530</v>
      </c>
      <c r="F59" s="44" t="n">
        <v>37131.7305555556</v>
      </c>
      <c r="I59" s="0" t="s">
        <v>145</v>
      </c>
      <c r="J59" s="0" t="n">
        <f aca="false">A59</f>
        <v>30045</v>
      </c>
    </row>
    <row r="60" customFormat="false" ht="12.75" hidden="false" customHeight="false" outlineLevel="0" collapsed="false">
      <c r="A60" s="0" t="n">
        <v>33031</v>
      </c>
      <c r="B60" s="0" t="n">
        <v>35.75</v>
      </c>
      <c r="C60" s="0" t="n">
        <v>36.35</v>
      </c>
      <c r="E60" s="0" t="n">
        <v>999037984480</v>
      </c>
      <c r="F60" s="44" t="n">
        <v>37131.7312962963</v>
      </c>
      <c r="I60" s="0" t="s">
        <v>146</v>
      </c>
      <c r="J60" s="0" t="n">
        <f aca="false">A60</f>
        <v>33031</v>
      </c>
    </row>
    <row r="61" customFormat="false" ht="12.75" hidden="false" customHeight="false" outlineLevel="0" collapsed="false">
      <c r="A61" s="0" t="n">
        <v>33032</v>
      </c>
      <c r="B61" s="0" t="n">
        <v>33.6</v>
      </c>
      <c r="C61" s="0" t="n">
        <v>34</v>
      </c>
      <c r="E61" s="0" t="n">
        <v>999037914806</v>
      </c>
      <c r="F61" s="44" t="n">
        <v>37131.7304861111</v>
      </c>
      <c r="I61" s="0" t="s">
        <v>147</v>
      </c>
      <c r="J61" s="0" t="n">
        <f aca="false">A61</f>
        <v>33032</v>
      </c>
    </row>
    <row r="62" customFormat="false" ht="12.75" hidden="false" customHeight="false" outlineLevel="0" collapsed="false">
      <c r="A62" s="0" t="n">
        <v>33033</v>
      </c>
      <c r="B62" s="0" t="n">
        <v>56.75</v>
      </c>
      <c r="C62" s="0" t="n">
        <v>58.25</v>
      </c>
      <c r="E62" s="0" t="n">
        <v>999037958501</v>
      </c>
      <c r="F62" s="44" t="n">
        <v>37131.7309953704</v>
      </c>
      <c r="I62" s="0" t="s">
        <v>148</v>
      </c>
      <c r="J62" s="0" t="n">
        <f aca="false">A62</f>
        <v>33033</v>
      </c>
    </row>
    <row r="63" customFormat="false" ht="12.75" hidden="false" customHeight="false" outlineLevel="0" collapsed="false">
      <c r="A63" s="0" t="n">
        <v>33034</v>
      </c>
      <c r="B63" s="0" t="n">
        <v>52.25</v>
      </c>
      <c r="C63" s="0" t="n">
        <v>53.25</v>
      </c>
      <c r="E63" s="0" t="n">
        <v>999037995522</v>
      </c>
      <c r="F63" s="44" t="n">
        <v>37131.7314236111</v>
      </c>
      <c r="I63" s="0" t="s">
        <v>149</v>
      </c>
      <c r="J63" s="0" t="n">
        <f aca="false">A63</f>
        <v>33034</v>
      </c>
    </row>
    <row r="64" customFormat="false" ht="12.75" hidden="false" customHeight="false" outlineLevel="0" collapsed="false">
      <c r="A64" s="0" t="n">
        <v>45311</v>
      </c>
      <c r="B64" s="0" t="n">
        <v>42.55</v>
      </c>
      <c r="C64" s="0" t="n">
        <v>43.35</v>
      </c>
      <c r="E64" s="0" t="n">
        <v>999037949615</v>
      </c>
      <c r="F64" s="44" t="n">
        <v>37131.7308912037</v>
      </c>
      <c r="I64" s="0" t="s">
        <v>150</v>
      </c>
      <c r="J64" s="0" t="n">
        <f aca="false">A64</f>
        <v>45311</v>
      </c>
    </row>
    <row r="65" customFormat="false" ht="12.75" hidden="false" customHeight="false" outlineLevel="0" collapsed="false">
      <c r="A65" s="0" t="n">
        <v>48052</v>
      </c>
      <c r="I65" s="0" t="s">
        <v>151</v>
      </c>
      <c r="J65" s="0" t="n">
        <f aca="false">A65</f>
        <v>48052</v>
      </c>
    </row>
    <row r="66" customFormat="false" ht="12.75" hidden="false" customHeight="false" outlineLevel="0" collapsed="false">
      <c r="A66" s="0" t="n">
        <v>48656</v>
      </c>
      <c r="B66" s="0" t="n">
        <v>31.4</v>
      </c>
      <c r="C66" s="0" t="n">
        <v>32</v>
      </c>
      <c r="E66" s="0" t="n">
        <v>999037937194</v>
      </c>
      <c r="F66" s="44" t="n">
        <v>37131.7307523148</v>
      </c>
      <c r="I66" s="0" t="s">
        <v>152</v>
      </c>
      <c r="J66" s="0" t="n">
        <f aca="false">A66</f>
        <v>48656</v>
      </c>
    </row>
    <row r="67" customFormat="false" ht="12.75" hidden="false" customHeight="false" outlineLevel="0" collapsed="false">
      <c r="A67" s="0" t="n">
        <v>48050</v>
      </c>
      <c r="B67" s="0" t="n">
        <v>32.65</v>
      </c>
      <c r="C67" s="0" t="n">
        <v>33.35</v>
      </c>
      <c r="E67" s="0" t="n">
        <v>999037939708</v>
      </c>
      <c r="F67" s="44" t="n">
        <v>37131.730775463</v>
      </c>
      <c r="I67" s="0" t="s">
        <v>153</v>
      </c>
      <c r="J67" s="0" t="n">
        <f aca="false">A67</f>
        <v>48050</v>
      </c>
    </row>
    <row r="68" customFormat="false" ht="12.75" hidden="false" customHeight="false" outlineLevel="0" collapsed="false">
      <c r="A68" s="0" t="n">
        <v>54530</v>
      </c>
      <c r="I68" s="0" t="s">
        <v>154</v>
      </c>
      <c r="J68" s="0" t="n">
        <f aca="false">A68</f>
        <v>54530</v>
      </c>
    </row>
    <row r="69" customFormat="false" ht="12.75" hidden="false" customHeight="false" outlineLevel="0" collapsed="false">
      <c r="A69" s="0" t="n">
        <v>54912</v>
      </c>
      <c r="B69" s="0" t="n">
        <v>28.2</v>
      </c>
      <c r="C69" s="0" t="n">
        <v>28.5</v>
      </c>
      <c r="E69" s="0" t="n">
        <v>999032536266</v>
      </c>
      <c r="F69" s="44" t="n">
        <v>37131.6682407407</v>
      </c>
      <c r="I69" s="0" t="s">
        <v>155</v>
      </c>
      <c r="J69" s="0" t="n">
        <f aca="false">A69</f>
        <v>54912</v>
      </c>
    </row>
    <row r="70" customFormat="false" ht="12.75" hidden="false" customHeight="false" outlineLevel="0" collapsed="false">
      <c r="A70" s="0" t="n">
        <v>32890</v>
      </c>
      <c r="B70" s="0" t="n">
        <v>28.6</v>
      </c>
      <c r="C70" s="0" t="n">
        <v>28.9</v>
      </c>
      <c r="E70" s="0" t="n">
        <v>999038056580</v>
      </c>
      <c r="F70" s="44" t="n">
        <v>37131.7321296296</v>
      </c>
      <c r="I70" s="0" t="s">
        <v>156</v>
      </c>
      <c r="J70" s="0" t="n">
        <f aca="false">A70</f>
        <v>32890</v>
      </c>
    </row>
    <row r="71" customFormat="false" ht="12.75" hidden="false" customHeight="false" outlineLevel="0" collapsed="false">
      <c r="A71" s="0" t="n">
        <v>45219</v>
      </c>
      <c r="B71" s="0" t="n">
        <v>30.15</v>
      </c>
      <c r="C71" s="0" t="n">
        <v>30.75</v>
      </c>
      <c r="E71" s="0" t="n">
        <v>999037971227</v>
      </c>
      <c r="F71" s="44" t="n">
        <v>37131.7311458333</v>
      </c>
      <c r="I71" s="0" t="s">
        <v>157</v>
      </c>
      <c r="J71" s="0" t="n">
        <f aca="false">A71</f>
        <v>45219</v>
      </c>
    </row>
    <row r="72" customFormat="false" ht="12.75" hidden="false" customHeight="false" outlineLevel="0" collapsed="false">
      <c r="A72" s="46" t="n">
        <v>3942</v>
      </c>
      <c r="B72" s="0" t="n">
        <v>30.2</v>
      </c>
      <c r="C72" s="0" t="n">
        <v>30.35</v>
      </c>
      <c r="E72" s="0" t="n">
        <v>999031084250</v>
      </c>
      <c r="F72" s="44" t="n">
        <v>37131.6514351852</v>
      </c>
      <c r="I72" s="0" t="s">
        <v>158</v>
      </c>
      <c r="J72" s="0" t="n">
        <f aca="false">A72</f>
        <v>3942</v>
      </c>
    </row>
    <row r="73" customFormat="false" ht="12.75" hidden="false" customHeight="false" outlineLevel="0" collapsed="false">
      <c r="A73" s="0" t="n">
        <v>48658</v>
      </c>
      <c r="B73" s="0" t="n">
        <v>30.4</v>
      </c>
      <c r="C73" s="0" t="n">
        <v>31</v>
      </c>
      <c r="E73" s="0" t="n">
        <v>999037973998</v>
      </c>
      <c r="F73" s="44" t="n">
        <v>37131.7311805556</v>
      </c>
      <c r="I73" s="0" t="s">
        <v>159</v>
      </c>
      <c r="J73" s="0" t="n">
        <f aca="false">A73</f>
        <v>48658</v>
      </c>
    </row>
    <row r="74" customFormat="false" ht="12.75" hidden="false" customHeight="false" outlineLevel="0" collapsed="false">
      <c r="A74" s="0" t="n">
        <v>41001</v>
      </c>
      <c r="I74" s="0" t="s">
        <v>160</v>
      </c>
      <c r="J74" s="0" t="n">
        <f aca="false">A74</f>
        <v>41001</v>
      </c>
    </row>
    <row r="75" customFormat="false" ht="12.75" hidden="false" customHeight="false" outlineLevel="0" collapsed="false">
      <c r="A75" s="0" t="n">
        <v>53431</v>
      </c>
      <c r="B75" s="0" t="n">
        <v>42.5</v>
      </c>
      <c r="C75" s="0" t="n">
        <v>43.5</v>
      </c>
      <c r="E75" s="0" t="n">
        <v>999034600951</v>
      </c>
      <c r="F75" s="44" t="n">
        <v>37131.6921296296</v>
      </c>
      <c r="I75" s="0" t="s">
        <v>161</v>
      </c>
      <c r="J75" s="0" t="n">
        <f aca="false">A75</f>
        <v>53431</v>
      </c>
    </row>
    <row r="76" customFormat="false" ht="12.75" hidden="false" customHeight="false" outlineLevel="0" collapsed="false">
      <c r="A76" s="0" t="n">
        <v>55274</v>
      </c>
      <c r="B76" s="0" t="n">
        <v>31</v>
      </c>
      <c r="C76" s="0" t="n">
        <v>32</v>
      </c>
      <c r="E76" s="0" t="n">
        <v>999037987055</v>
      </c>
      <c r="F76" s="44" t="n">
        <v>37131.7313194444</v>
      </c>
      <c r="I76" s="0" t="s">
        <v>162</v>
      </c>
      <c r="J76" s="0" t="n">
        <f aca="false">A76</f>
        <v>55274</v>
      </c>
    </row>
    <row r="77" customFormat="false" ht="12.75" hidden="false" customHeight="false" outlineLevel="0" collapsed="false">
      <c r="A77" s="0" t="n">
        <v>55276</v>
      </c>
      <c r="B77" s="0" t="n">
        <v>32.25</v>
      </c>
      <c r="C77" s="0" t="n">
        <v>33.25</v>
      </c>
      <c r="E77" s="0" t="n">
        <v>999037990503</v>
      </c>
      <c r="F77" s="44" t="n">
        <v>37131.7313657407</v>
      </c>
      <c r="I77" s="0" t="s">
        <v>163</v>
      </c>
      <c r="J77" s="0" t="n">
        <f aca="false">A77</f>
        <v>55276</v>
      </c>
    </row>
    <row r="78" customFormat="false" ht="12.75" hidden="false" customHeight="false" outlineLevel="0" collapsed="false">
      <c r="A78" s="0" t="n">
        <v>55278</v>
      </c>
      <c r="B78" s="0" t="n">
        <v>30.25</v>
      </c>
      <c r="C78" s="0" t="n">
        <v>31.25</v>
      </c>
      <c r="E78" s="0" t="n">
        <v>999038000419</v>
      </c>
      <c r="F78" s="44" t="n">
        <v>37131.7314814815</v>
      </c>
      <c r="I78" s="0" t="s">
        <v>164</v>
      </c>
      <c r="J78" s="0" t="n">
        <f aca="false">A78</f>
        <v>55278</v>
      </c>
    </row>
    <row r="79" customFormat="false" ht="12.75" hidden="false" customHeight="false" outlineLevel="0" collapsed="false">
      <c r="I79" s="0" t="s">
        <v>108</v>
      </c>
    </row>
    <row r="80" customFormat="false" ht="12.75" hidden="false" customHeight="false" outlineLevel="0" collapsed="false">
      <c r="I80" s="0" t="s">
        <v>165</v>
      </c>
      <c r="J80" s="0" t="n">
        <f aca="false">A80</f>
        <v>0</v>
      </c>
    </row>
    <row r="81" customFormat="false" ht="12.75" hidden="false" customHeight="false" outlineLevel="0" collapsed="false">
      <c r="A81" s="0" t="n">
        <v>40971</v>
      </c>
      <c r="I81" s="0" t="s">
        <v>166</v>
      </c>
      <c r="J81" s="0" t="n">
        <f aca="false">A81</f>
        <v>40971</v>
      </c>
    </row>
    <row r="82" customFormat="false" ht="12.75" hidden="false" customHeight="false" outlineLevel="0" collapsed="false">
      <c r="A82" s="0" t="n">
        <v>28399</v>
      </c>
      <c r="B82" s="0" t="n">
        <v>41.35</v>
      </c>
      <c r="C82" s="0" t="n">
        <v>41.65</v>
      </c>
      <c r="E82" s="0" t="n">
        <v>999013690812</v>
      </c>
      <c r="F82" s="44" t="n">
        <v>37131.4501157407</v>
      </c>
      <c r="I82" s="0" t="s">
        <v>167</v>
      </c>
      <c r="J82" s="0" t="n">
        <f aca="false">A82</f>
        <v>28399</v>
      </c>
    </row>
    <row r="83" customFormat="false" ht="12.75" hidden="false" customHeight="false" outlineLevel="0" collapsed="false">
      <c r="A83" s="0" t="n">
        <v>28400</v>
      </c>
      <c r="B83" s="0" t="n">
        <v>38.5</v>
      </c>
      <c r="C83" s="0" t="n">
        <v>40.5</v>
      </c>
      <c r="E83" s="0" t="n">
        <v>999028131303</v>
      </c>
      <c r="F83" s="44" t="n">
        <v>37131.6172569444</v>
      </c>
      <c r="I83" s="0" t="s">
        <v>168</v>
      </c>
      <c r="J83" s="0" t="n">
        <f aca="false">A83</f>
        <v>28400</v>
      </c>
    </row>
    <row r="84" customFormat="false" ht="12.75" hidden="false" customHeight="false" outlineLevel="0" collapsed="false">
      <c r="A84" s="0" t="n">
        <v>33302</v>
      </c>
      <c r="B84" s="0" t="n">
        <v>43.5</v>
      </c>
      <c r="C84" s="0" t="n">
        <v>44.5</v>
      </c>
      <c r="E84" s="0" t="n">
        <v>999025775106</v>
      </c>
      <c r="F84" s="44" t="n">
        <v>37131.5899884259</v>
      </c>
      <c r="I84" s="0" t="s">
        <v>169</v>
      </c>
      <c r="J84" s="0" t="n">
        <f aca="false">A84</f>
        <v>33302</v>
      </c>
    </row>
    <row r="85" customFormat="false" ht="12.75" hidden="false" customHeight="false" outlineLevel="0" collapsed="false">
      <c r="A85" s="0" t="n">
        <v>33303</v>
      </c>
      <c r="B85" s="0" t="n">
        <v>55.5</v>
      </c>
      <c r="C85" s="0" t="n">
        <v>57</v>
      </c>
      <c r="E85" s="0" t="n">
        <v>999028130475</v>
      </c>
      <c r="F85" s="44" t="n">
        <v>37131.6172453704</v>
      </c>
      <c r="I85" s="0" t="s">
        <v>170</v>
      </c>
      <c r="J85" s="0" t="n">
        <f aca="false">A85</f>
        <v>33303</v>
      </c>
    </row>
    <row r="86" customFormat="false" ht="12.75" hidden="false" customHeight="false" outlineLevel="0" collapsed="false">
      <c r="A86" s="0" t="n">
        <v>48664</v>
      </c>
      <c r="B86" s="0" t="n">
        <v>43.25</v>
      </c>
      <c r="C86" s="0" t="n">
        <v>44.25</v>
      </c>
      <c r="E86" s="0" t="n">
        <v>999025908211</v>
      </c>
      <c r="F86" s="44" t="n">
        <v>37131.5915277778</v>
      </c>
      <c r="I86" s="0" t="s">
        <v>171</v>
      </c>
      <c r="J86" s="0" t="n">
        <f aca="false">A86</f>
        <v>48664</v>
      </c>
    </row>
    <row r="87" customFormat="false" ht="12.75" hidden="false" customHeight="false" outlineLevel="0" collapsed="false">
      <c r="A87" s="0" t="n">
        <v>40977</v>
      </c>
      <c r="I87" s="0" t="s">
        <v>172</v>
      </c>
      <c r="J87" s="0" t="n">
        <f aca="false">A87</f>
        <v>40977</v>
      </c>
    </row>
    <row r="88" customFormat="false" ht="12.75" hidden="false" customHeight="false" outlineLevel="0" collapsed="false">
      <c r="A88" s="0" t="n">
        <v>48660</v>
      </c>
      <c r="B88" s="0" t="n">
        <v>35.75</v>
      </c>
      <c r="C88" s="0" t="n">
        <v>36.75</v>
      </c>
      <c r="E88" s="0" t="n">
        <v>999026085494</v>
      </c>
      <c r="F88" s="44" t="n">
        <v>37131.5935763889</v>
      </c>
      <c r="I88" s="0" t="s">
        <v>173</v>
      </c>
      <c r="J88" s="0" t="n">
        <f aca="false">A88</f>
        <v>48660</v>
      </c>
    </row>
    <row r="89" customFormat="false" ht="12.75" hidden="false" customHeight="false" outlineLevel="0" collapsed="false">
      <c r="A89" s="0" t="n">
        <v>48662</v>
      </c>
      <c r="B89" s="0" t="n">
        <v>36.25</v>
      </c>
      <c r="C89" s="0" t="n">
        <v>37.25</v>
      </c>
      <c r="E89" s="0" t="n">
        <v>999023573689</v>
      </c>
      <c r="F89" s="44" t="n">
        <v>37131.5645023148</v>
      </c>
      <c r="I89" s="0" t="s">
        <v>174</v>
      </c>
      <c r="J89" s="0" t="n">
        <f aca="false">A89</f>
        <v>48662</v>
      </c>
    </row>
    <row r="90" customFormat="false" ht="12.75" hidden="false" customHeight="false" outlineLevel="0" collapsed="false">
      <c r="A90" s="0" t="n">
        <v>52891</v>
      </c>
      <c r="I90" s="0" t="s">
        <v>175</v>
      </c>
      <c r="J90" s="0" t="n">
        <f aca="false">A90</f>
        <v>52891</v>
      </c>
    </row>
    <row r="91" customFormat="false" ht="12.75" hidden="false" customHeight="false" outlineLevel="0" collapsed="false">
      <c r="A91" s="0" t="n">
        <v>36471</v>
      </c>
      <c r="I91" s="0" t="s">
        <v>176</v>
      </c>
      <c r="J91" s="0" t="n">
        <f aca="false">A91</f>
        <v>36471</v>
      </c>
    </row>
    <row r="92" customFormat="false" ht="12.75" hidden="false" customHeight="false" outlineLevel="0" collapsed="false">
      <c r="A92" s="0" t="n">
        <v>33009</v>
      </c>
      <c r="B92" s="0" t="n">
        <v>38.75</v>
      </c>
      <c r="C92" s="0" t="n">
        <v>39.75</v>
      </c>
      <c r="E92" s="0" t="n">
        <v>999018173692</v>
      </c>
      <c r="F92" s="44" t="n">
        <v>37131.5020023148</v>
      </c>
      <c r="I92" s="0" t="s">
        <v>177</v>
      </c>
      <c r="J92" s="0" t="n">
        <f aca="false">A92</f>
        <v>33009</v>
      </c>
    </row>
    <row r="93" customFormat="false" ht="12.75" hidden="false" customHeight="false" outlineLevel="0" collapsed="false">
      <c r="A93" s="0" t="n">
        <v>48668</v>
      </c>
      <c r="B93" s="0" t="n">
        <v>35.25</v>
      </c>
      <c r="C93" s="0" t="n">
        <v>36.25</v>
      </c>
      <c r="E93" s="0" t="n">
        <v>999023071631</v>
      </c>
      <c r="F93" s="44" t="n">
        <v>37131.5586921296</v>
      </c>
      <c r="I93" s="0" t="s">
        <v>178</v>
      </c>
      <c r="J93" s="0" t="n">
        <f aca="false">A93</f>
        <v>48668</v>
      </c>
    </row>
    <row r="94" customFormat="false" ht="12.75" hidden="false" customHeight="false" outlineLevel="0" collapsed="false">
      <c r="A94" s="0" t="n">
        <v>36470</v>
      </c>
      <c r="B94" s="0" t="n">
        <v>39</v>
      </c>
      <c r="C94" s="0" t="n">
        <v>39.3</v>
      </c>
      <c r="E94" s="0" t="n">
        <v>999028450872</v>
      </c>
      <c r="F94" s="44" t="n">
        <v>37131.6209490741</v>
      </c>
      <c r="I94" s="0" t="s">
        <v>179</v>
      </c>
      <c r="J94" s="0" t="n">
        <f aca="false">A94</f>
        <v>36470</v>
      </c>
    </row>
    <row r="95" customFormat="false" ht="12.75" hidden="false" customHeight="false" outlineLevel="0" collapsed="false">
      <c r="A95" s="0" t="n">
        <v>48666</v>
      </c>
      <c r="B95" s="0" t="n">
        <v>35.5</v>
      </c>
      <c r="C95" s="0" t="n">
        <v>36.5</v>
      </c>
      <c r="E95" s="0" t="n">
        <v>999023074069</v>
      </c>
      <c r="F95" s="44" t="n">
        <v>37131.5587268519</v>
      </c>
      <c r="I95" s="0" t="s">
        <v>180</v>
      </c>
      <c r="J95" s="0" t="n">
        <f aca="false">A95</f>
        <v>48666</v>
      </c>
    </row>
    <row r="97" customFormat="false" ht="12.75" hidden="false" customHeight="false" outlineLevel="0" collapsed="false">
      <c r="A97" s="0" t="n">
        <v>54674</v>
      </c>
      <c r="B97" s="0" t="n">
        <v>3.075</v>
      </c>
      <c r="C97" s="0" t="n">
        <v>3.1</v>
      </c>
      <c r="E97" s="0" t="n">
        <v>999032499123</v>
      </c>
      <c r="F97" s="44" t="n">
        <v>37131.6678125</v>
      </c>
      <c r="I97" s="47" t="s">
        <v>181</v>
      </c>
      <c r="J97" s="0" t="n">
        <v>54674</v>
      </c>
    </row>
    <row r="98" customFormat="false" ht="12.75" hidden="false" customHeight="false" outlineLevel="0" collapsed="false">
      <c r="A98" s="0" t="n">
        <v>48724</v>
      </c>
      <c r="B98" s="0" t="n">
        <v>3.14</v>
      </c>
      <c r="C98" s="0" t="n">
        <v>3.165</v>
      </c>
      <c r="E98" s="0" t="n">
        <v>999032498991</v>
      </c>
      <c r="F98" s="44" t="n">
        <v>37131.6678125</v>
      </c>
      <c r="I98" s="47" t="s">
        <v>182</v>
      </c>
      <c r="J98" s="0" t="n">
        <v>48724</v>
      </c>
    </row>
    <row r="99" customFormat="false" ht="12.75" hidden="false" customHeight="false" outlineLevel="0" collapsed="false">
      <c r="A99" s="0" t="n">
        <v>51173</v>
      </c>
      <c r="I99" s="47" t="s">
        <v>183</v>
      </c>
      <c r="J99" s="0" t="n">
        <v>51173</v>
      </c>
    </row>
    <row r="100" customFormat="false" ht="12.75" hidden="false" customHeight="false" outlineLevel="0" collapsed="false">
      <c r="A100" s="0" t="n">
        <v>49617</v>
      </c>
      <c r="B100" s="0" t="n">
        <v>2.66</v>
      </c>
      <c r="C100" s="0" t="n">
        <v>2.6725</v>
      </c>
      <c r="E100" s="0" t="n">
        <v>999640121733</v>
      </c>
      <c r="F100" s="44" t="n">
        <v>37138.7004861111</v>
      </c>
      <c r="I100" s="47" t="s">
        <v>184</v>
      </c>
      <c r="J100" s="0" t="n">
        <v>49617</v>
      </c>
    </row>
    <row r="101" customFormat="false" ht="12.75" hidden="false" customHeight="false" outlineLevel="0" collapsed="false">
      <c r="A101" s="0" t="n">
        <v>35353</v>
      </c>
      <c r="B101" s="0" t="n">
        <v>3.02</v>
      </c>
      <c r="C101" s="0" t="n">
        <v>3.03</v>
      </c>
      <c r="E101" s="0" t="n">
        <v>999032396871</v>
      </c>
      <c r="F101" s="44" t="n">
        <v>37131.6666203704</v>
      </c>
      <c r="I101" s="47" t="s">
        <v>185</v>
      </c>
      <c r="J101" s="0" t="n">
        <v>35353</v>
      </c>
    </row>
    <row r="102" customFormat="false" ht="12.75" hidden="false" customHeight="false" outlineLevel="0" collapsed="false">
      <c r="A102" s="0" t="n">
        <v>49615</v>
      </c>
      <c r="B102" s="0" t="n">
        <v>2.345</v>
      </c>
      <c r="C102" s="0" t="n">
        <v>2.355</v>
      </c>
      <c r="E102" s="0" t="n">
        <v>999640121289</v>
      </c>
      <c r="F102" s="44" t="n">
        <v>37138.7004976852</v>
      </c>
      <c r="I102" s="47" t="s">
        <v>186</v>
      </c>
      <c r="J102" s="0" t="n">
        <v>49615</v>
      </c>
    </row>
    <row r="103" customFormat="false" ht="12.75" hidden="false" customHeight="false" outlineLevel="0" collapsed="false">
      <c r="A103" s="0" t="n">
        <v>49613</v>
      </c>
      <c r="B103" s="0" t="n">
        <v>2.365</v>
      </c>
      <c r="C103" s="0" t="n">
        <v>2.375</v>
      </c>
      <c r="E103" s="0" t="n">
        <v>999039859488</v>
      </c>
      <c r="F103" s="44" t="n">
        <v>37131.7529976852</v>
      </c>
      <c r="I103" s="47" t="s">
        <v>187</v>
      </c>
      <c r="J103" s="0" t="n">
        <v>49613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2001-04-19T10:37:42Z</dcterms:created>
  <dc:creator>rtamma</dc:creator>
  <dc:description/>
  <dc:language>en-US</dc:language>
  <cp:lastModifiedBy>brogers</cp:lastModifiedBy>
  <cp:lastPrinted>2001-07-31T17:37:26Z</cp:lastPrinted>
  <dcterms:modified xsi:type="dcterms:W3CDTF">2001-09-04T19:45:56Z</dcterms:modified>
  <cp:revision>0</cp:revision>
  <dc:subject/>
  <dc:title/>
</cp:coreProperties>
</file>