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ta Entry" sheetId="2" state="visible" r:id="rId4"/>
  </sheets>
  <externalReferences>
    <externalReference r:id="rId5"/>
  </externalReferences>
  <definedNames>
    <definedName function="false" hidden="false" localSheetId="0" name="_xlnm.Print_Area" vbProcedure="false">Summary!$A$1:$AF$103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<sst xmlns="http://schemas.openxmlformats.org/spreadsheetml/2006/main" count="112" uniqueCount="39">
  <si>
    <t xml:space="preserve">Enron Load Forecast vs. Estimated Generation Capacity</t>
  </si>
  <si>
    <t xml:space="preserve">PJM</t>
  </si>
  <si>
    <t xml:space="preserve">Fuel</t>
  </si>
  <si>
    <t xml:space="preserve">Capacity</t>
  </si>
  <si>
    <t xml:space="preserve">% of Stack</t>
  </si>
  <si>
    <t xml:space="preserve">Outages</t>
  </si>
  <si>
    <t xml:space="preserve">Functional Cap.</t>
  </si>
  <si>
    <t xml:space="preserve">Aggregate Cap.</t>
  </si>
  <si>
    <t xml:space="preserve">Fuel Cost</t>
  </si>
  <si>
    <t xml:space="preserve">Heat Rate</t>
  </si>
  <si>
    <t xml:space="preserve">Est. Power Price</t>
  </si>
  <si>
    <t xml:space="preserve">New York</t>
  </si>
  <si>
    <t xml:space="preserve">NEPOOL</t>
  </si>
  <si>
    <t xml:space="preserve">Total</t>
  </si>
  <si>
    <t xml:space="preserve">Website reported Outages</t>
  </si>
  <si>
    <t xml:space="preserve">n/a</t>
  </si>
  <si>
    <t xml:space="preserve">Website reported Outages &amp; Reductions</t>
  </si>
  <si>
    <t xml:space="preserve">© 2001 East Power Trading.  All rights reserved.</t>
  </si>
  <si>
    <t xml:space="preserve">Modifiers</t>
  </si>
  <si>
    <t xml:space="preserve">Fuel Prices</t>
  </si>
  <si>
    <t xml:space="preserve">Coal</t>
  </si>
  <si>
    <t xml:space="preserve">Date:</t>
  </si>
  <si>
    <t xml:space="preserve">Jet Fuel </t>
  </si>
  <si>
    <t xml:space="preserve">Data Entry Cells:</t>
  </si>
  <si>
    <t xml:space="preserve">Gas CC</t>
  </si>
  <si>
    <t xml:space="preserve">Kerosene</t>
  </si>
  <si>
    <t xml:space="preserve">Formula Cells (Do not adjust):</t>
  </si>
  <si>
    <t xml:space="preserve">FO6</t>
  </si>
  <si>
    <t xml:space="preserve">FO2</t>
  </si>
  <si>
    <t xml:space="preserve">Gas CT</t>
  </si>
  <si>
    <t xml:space="preserve">FO4</t>
  </si>
  <si>
    <t xml:space="preserve">Jet Fuel</t>
  </si>
  <si>
    <t xml:space="preserve">NG- TZ6 NY</t>
  </si>
  <si>
    <t xml:space="preserve">NG- TZ6 NNY</t>
  </si>
  <si>
    <t xml:space="preserve">NG- Algonquin</t>
  </si>
  <si>
    <t xml:space="preserve">Operational Capacity</t>
  </si>
  <si>
    <t xml:space="preserve">Misc. Base</t>
  </si>
  <si>
    <t xml:space="preserve">Hydro</t>
  </si>
  <si>
    <t xml:space="preserve">Nuke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</si>
</sst>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%"/>
    <numFmt numFmtId="169" formatCode="0.0%"/>
    <numFmt numFmtId="170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26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color rgb="FF000000"/>
      <name val="Arial"/>
      <family val="2"/>
    </font>
    <font>
      <sz val="19.75"/>
      <color rgb="FF000000"/>
      <name val="Arial"/>
      <family val="2"/>
    </font>
    <font>
      <sz val="9.75"/>
      <color rgb="FF000000"/>
      <name val="Arial"/>
      <family val="2"/>
    </font>
    <font>
      <sz val="12"/>
      <color rgb="FF000000"/>
      <name val="Arial"/>
      <family val="2"/>
    </font>
    <font>
      <sz val="10.25"/>
      <color rgb="FF000000"/>
      <name val="Arial"/>
      <family val="2"/>
    </font>
    <font>
      <b val="true"/>
      <sz val="14.25"/>
      <color rgb="FF000000"/>
      <name val="Arial"/>
      <family val="2"/>
    </font>
    <font>
      <sz val="18.5"/>
      <color rgb="FF000000"/>
      <name val="Arial"/>
      <family val="2"/>
    </font>
    <font>
      <sz val="8.25"/>
      <color rgb="FF000000"/>
      <name val="Arial"/>
      <family val="2"/>
    </font>
    <font>
      <b val="true"/>
      <sz val="14.5"/>
      <color rgb="FF000000"/>
      <name val="Arial"/>
      <family val="2"/>
    </font>
    <font>
      <sz val="18.75"/>
      <color rgb="FF000000"/>
      <name val="Arial"/>
      <family val="2"/>
    </font>
    <font>
      <sz val="8.5"/>
      <color rgb="FF000000"/>
      <name val="Arial"/>
      <family val="2"/>
    </font>
    <font>
      <b val="true"/>
      <sz val="24"/>
      <color rgb="FF000000"/>
      <name val="Arial"/>
      <family val="2"/>
    </font>
    <font>
      <b val="true"/>
      <sz val="24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sz val="10"/>
      <color rgb="FFEAEAE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rgb="FFFFD1D1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645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AEAEA"/>
      <rgbColor rgb="FFFF0000"/>
      <rgbColor rgb="FF00FF00"/>
      <rgbColor rgb="FF0000FF"/>
      <rgbColor rgb="FFFFF645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D9FFF"/>
      <rgbColor rgb="FF993366"/>
      <rgbColor rgb="FFFFD1D1"/>
      <rgbColor rgb="FFCCFFFF"/>
      <rgbColor rgb="FF660066"/>
      <rgbColor rgb="FFFF6B6B"/>
      <rgbColor rgb="FF0066CC"/>
      <rgbColor rgb="FFFFBF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885FF"/>
      <rgbColor rgb="FFFFBFBF"/>
      <rgbColor rgb="FF3366FF"/>
      <rgbColor rgb="FF7BDB89"/>
      <rgbColor rgb="FF99CC00"/>
      <rgbColor rgb="FFFDB637"/>
      <rgbColor rgb="FFFF9900"/>
      <rgbColor rgb="FFFE507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12/3/2001</a:t>
            </a:r>
          </a:p>
        </c:rich>
      </c:tx>
      <c:layout>
        <c:manualLayout>
          <c:xMode val="edge"/>
          <c:yMode val="edge"/>
          <c:x val="0.452732817264837"/>
          <c:y val="0.031874377453565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3299710688873"/>
          <c:y val="0.0990800960918732"/>
          <c:w val="0.841699898350145"/>
          <c:h val="0.886799085955352"/>
        </c:manualLayout>
      </c:layout>
      <c:areaChart>
        <c:grouping val="stacked"/>
        <c:ser>
          <c:idx val="0"/>
          <c:order val="0"/>
          <c:tx>
            <c:strRef>
              <c:f>'Data Entry'!$I$14</c:f>
              <c:strCache>
                <c:ptCount val="1"/>
                <c:pt idx="0">
                  <c:v>Misc. Base</c:v>
                </c:pt>
              </c:strCache>
            </c:strRef>
          </c:tx>
          <c:spPr>
            <a:solidFill>
              <a:srgbClr val="ffbfb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Entry'!$J$14:$AG$14</c:f>
              <c:numCache>
                <c:formatCode>_(* #,##0_);_(* \(#,##0\);_(* \-??_);_(@_)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'Data Entry'!$I$15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bfe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Entry'!$J$15:$AG$15</c:f>
              <c:numCache>
                <c:formatCode>_(* #,##0_);_(* \(#,##0\);_(* \-??_);_(@_)</c:formatCode>
                <c:ptCount val="24"/>
                <c:pt idx="0">
                  <c:v>2525</c:v>
                </c:pt>
                <c:pt idx="1">
                  <c:v>2525</c:v>
                </c:pt>
                <c:pt idx="2">
                  <c:v>2525</c:v>
                </c:pt>
                <c:pt idx="3">
                  <c:v>2525</c:v>
                </c:pt>
                <c:pt idx="4">
                  <c:v>2525</c:v>
                </c:pt>
                <c:pt idx="5">
                  <c:v>2525</c:v>
                </c:pt>
                <c:pt idx="6">
                  <c:v>2525</c:v>
                </c:pt>
                <c:pt idx="7">
                  <c:v>2525</c:v>
                </c:pt>
                <c:pt idx="8">
                  <c:v>2525</c:v>
                </c:pt>
                <c:pt idx="9">
                  <c:v>2525</c:v>
                </c:pt>
                <c:pt idx="10">
                  <c:v>2525</c:v>
                </c:pt>
                <c:pt idx="11">
                  <c:v>2525</c:v>
                </c:pt>
                <c:pt idx="12">
                  <c:v>2525</c:v>
                </c:pt>
                <c:pt idx="13">
                  <c:v>2525</c:v>
                </c:pt>
                <c:pt idx="14">
                  <c:v>2525</c:v>
                </c:pt>
                <c:pt idx="15">
                  <c:v>2525</c:v>
                </c:pt>
                <c:pt idx="16">
                  <c:v>2525</c:v>
                </c:pt>
                <c:pt idx="17">
                  <c:v>2525</c:v>
                </c:pt>
                <c:pt idx="18">
                  <c:v>2525</c:v>
                </c:pt>
                <c:pt idx="19">
                  <c:v>2525</c:v>
                </c:pt>
                <c:pt idx="20">
                  <c:v>2525</c:v>
                </c:pt>
                <c:pt idx="21">
                  <c:v>2525</c:v>
                </c:pt>
                <c:pt idx="22">
                  <c:v>2525</c:v>
                </c:pt>
                <c:pt idx="23">
                  <c:v>2525</c:v>
                </c:pt>
              </c:numCache>
            </c:numRef>
          </c:val>
        </c:ser>
        <c:ser>
          <c:idx val="2"/>
          <c:order val="2"/>
          <c:tx>
            <c:strRef>
              <c:f>'Data Entry'!$I$16</c:f>
              <c:strCache>
                <c:ptCount val="1"/>
                <c:pt idx="0">
                  <c:v>Nuke</c:v>
                </c:pt>
              </c:strCache>
            </c:strRef>
          </c:tx>
          <c:spPr>
            <a:solidFill>
              <a:srgbClr val="fe507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Entry'!$J$16:$AG$16</c:f>
              <c:numCache>
                <c:formatCode>_(* #,##0_);_(* \(#,##0\);_(* \-??_);_(@_)</c:formatCode>
                <c:ptCount val="24"/>
                <c:pt idx="0">
                  <c:v>12767</c:v>
                </c:pt>
                <c:pt idx="1">
                  <c:v>12767</c:v>
                </c:pt>
                <c:pt idx="2">
                  <c:v>12767</c:v>
                </c:pt>
                <c:pt idx="3">
                  <c:v>12767</c:v>
                </c:pt>
                <c:pt idx="4">
                  <c:v>12767</c:v>
                </c:pt>
                <c:pt idx="5">
                  <c:v>12767</c:v>
                </c:pt>
                <c:pt idx="6">
                  <c:v>12767</c:v>
                </c:pt>
                <c:pt idx="7">
                  <c:v>12767</c:v>
                </c:pt>
                <c:pt idx="8">
                  <c:v>12767</c:v>
                </c:pt>
                <c:pt idx="9">
                  <c:v>12767</c:v>
                </c:pt>
                <c:pt idx="10">
                  <c:v>12767</c:v>
                </c:pt>
                <c:pt idx="11">
                  <c:v>12767</c:v>
                </c:pt>
                <c:pt idx="12">
                  <c:v>12767</c:v>
                </c:pt>
                <c:pt idx="13">
                  <c:v>12767</c:v>
                </c:pt>
                <c:pt idx="14">
                  <c:v>12767</c:v>
                </c:pt>
                <c:pt idx="15">
                  <c:v>12767</c:v>
                </c:pt>
                <c:pt idx="16">
                  <c:v>12767</c:v>
                </c:pt>
                <c:pt idx="17">
                  <c:v>12767</c:v>
                </c:pt>
                <c:pt idx="18">
                  <c:v>12767</c:v>
                </c:pt>
                <c:pt idx="19">
                  <c:v>12767</c:v>
                </c:pt>
                <c:pt idx="20">
                  <c:v>12767</c:v>
                </c:pt>
                <c:pt idx="21">
                  <c:v>12767</c:v>
                </c:pt>
                <c:pt idx="22">
                  <c:v>12767</c:v>
                </c:pt>
                <c:pt idx="23">
                  <c:v>12767</c:v>
                </c:pt>
              </c:numCache>
            </c:numRef>
          </c:val>
        </c:ser>
        <c:ser>
          <c:idx val="3"/>
          <c:order val="3"/>
          <c:tx>
            <c:strRef>
              <c:f>'Data Entry'!$I$17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c885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Entry'!$J$17:$AG$17</c:f>
              <c:numCache>
                <c:formatCode>_(* #,##0_);_(* \(#,##0\);_(* \-??_);_(@_)</c:formatCode>
                <c:ptCount val="24"/>
                <c:pt idx="0">
                  <c:v>20229</c:v>
                </c:pt>
                <c:pt idx="1">
                  <c:v>20229</c:v>
                </c:pt>
                <c:pt idx="2">
                  <c:v>20229</c:v>
                </c:pt>
                <c:pt idx="3">
                  <c:v>20229</c:v>
                </c:pt>
                <c:pt idx="4">
                  <c:v>20229</c:v>
                </c:pt>
                <c:pt idx="5">
                  <c:v>20229</c:v>
                </c:pt>
                <c:pt idx="6">
                  <c:v>20229</c:v>
                </c:pt>
                <c:pt idx="7">
                  <c:v>20229</c:v>
                </c:pt>
                <c:pt idx="8">
                  <c:v>20229</c:v>
                </c:pt>
                <c:pt idx="9">
                  <c:v>20229</c:v>
                </c:pt>
                <c:pt idx="10">
                  <c:v>20229</c:v>
                </c:pt>
                <c:pt idx="11">
                  <c:v>20229</c:v>
                </c:pt>
                <c:pt idx="12">
                  <c:v>20229</c:v>
                </c:pt>
                <c:pt idx="13">
                  <c:v>20229</c:v>
                </c:pt>
                <c:pt idx="14">
                  <c:v>20229</c:v>
                </c:pt>
                <c:pt idx="15">
                  <c:v>20229</c:v>
                </c:pt>
                <c:pt idx="16">
                  <c:v>20229</c:v>
                </c:pt>
                <c:pt idx="17">
                  <c:v>20229</c:v>
                </c:pt>
                <c:pt idx="18">
                  <c:v>20229</c:v>
                </c:pt>
                <c:pt idx="19">
                  <c:v>20229</c:v>
                </c:pt>
                <c:pt idx="20">
                  <c:v>20229</c:v>
                </c:pt>
                <c:pt idx="21">
                  <c:v>20229</c:v>
                </c:pt>
                <c:pt idx="22">
                  <c:v>20229</c:v>
                </c:pt>
                <c:pt idx="23">
                  <c:v>20229</c:v>
                </c:pt>
              </c:numCache>
            </c:numRef>
          </c:val>
        </c:ser>
        <c:ser>
          <c:idx val="4"/>
          <c:order val="4"/>
          <c:tx>
            <c:strRef>
              <c:f>'Data Entry'!$I$18</c:f>
              <c:strCache>
                <c:ptCount val="1"/>
                <c:pt idx="0">
                  <c:v>Gas CC</c:v>
                </c:pt>
              </c:strCache>
            </c:strRef>
          </c:tx>
          <c:spPr>
            <a:solidFill>
              <a:srgbClr val="7d9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Entry'!$J$18:$AG$18</c:f>
              <c:numCache>
                <c:formatCode>_(* #,##0_);_(* \(#,##0\);_(* \-??_);_(@_)</c:formatCode>
                <c:ptCount val="24"/>
                <c:pt idx="0">
                  <c:v>6269</c:v>
                </c:pt>
                <c:pt idx="1">
                  <c:v>6269</c:v>
                </c:pt>
                <c:pt idx="2">
                  <c:v>6269</c:v>
                </c:pt>
                <c:pt idx="3">
                  <c:v>6269</c:v>
                </c:pt>
                <c:pt idx="4">
                  <c:v>6269</c:v>
                </c:pt>
                <c:pt idx="5">
                  <c:v>6269</c:v>
                </c:pt>
                <c:pt idx="6">
                  <c:v>6269</c:v>
                </c:pt>
                <c:pt idx="7">
                  <c:v>6269</c:v>
                </c:pt>
                <c:pt idx="8">
                  <c:v>6269</c:v>
                </c:pt>
                <c:pt idx="9">
                  <c:v>6269</c:v>
                </c:pt>
                <c:pt idx="10">
                  <c:v>6269</c:v>
                </c:pt>
                <c:pt idx="11">
                  <c:v>6269</c:v>
                </c:pt>
                <c:pt idx="12">
                  <c:v>6269</c:v>
                </c:pt>
                <c:pt idx="13">
                  <c:v>6269</c:v>
                </c:pt>
                <c:pt idx="14">
                  <c:v>6269</c:v>
                </c:pt>
                <c:pt idx="15">
                  <c:v>6269</c:v>
                </c:pt>
                <c:pt idx="16">
                  <c:v>6269</c:v>
                </c:pt>
                <c:pt idx="17">
                  <c:v>6269</c:v>
                </c:pt>
                <c:pt idx="18">
                  <c:v>6269</c:v>
                </c:pt>
                <c:pt idx="19">
                  <c:v>6269</c:v>
                </c:pt>
                <c:pt idx="20">
                  <c:v>6269</c:v>
                </c:pt>
                <c:pt idx="21">
                  <c:v>6269</c:v>
                </c:pt>
                <c:pt idx="22">
                  <c:v>6269</c:v>
                </c:pt>
                <c:pt idx="23">
                  <c:v>6269</c:v>
                </c:pt>
              </c:numCache>
            </c:numRef>
          </c:val>
        </c:ser>
        <c:ser>
          <c:idx val="5"/>
          <c:order val="5"/>
          <c:tx>
            <c:strRef>
              <c:f>'Data Entry'!$I$19</c:f>
              <c:strCache>
                <c:ptCount val="1"/>
                <c:pt idx="0">
                  <c:v>FO6</c:v>
                </c:pt>
              </c:strCache>
            </c:strRef>
          </c:tx>
          <c:spPr>
            <a:solidFill>
              <a:srgbClr val="7bdb8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Entry'!$J$19:$AG$19</c:f>
              <c:numCache>
                <c:formatCode>_(* #,##0_);_(* \(#,##0\);_(* \-??_);_(@_)</c:formatCode>
                <c:ptCount val="24"/>
                <c:pt idx="0">
                  <c:v>5909</c:v>
                </c:pt>
                <c:pt idx="1">
                  <c:v>5909</c:v>
                </c:pt>
                <c:pt idx="2">
                  <c:v>5909</c:v>
                </c:pt>
                <c:pt idx="3">
                  <c:v>5909</c:v>
                </c:pt>
                <c:pt idx="4">
                  <c:v>5909</c:v>
                </c:pt>
                <c:pt idx="5">
                  <c:v>5909</c:v>
                </c:pt>
                <c:pt idx="6">
                  <c:v>5909</c:v>
                </c:pt>
                <c:pt idx="7">
                  <c:v>5909</c:v>
                </c:pt>
                <c:pt idx="8">
                  <c:v>5909</c:v>
                </c:pt>
                <c:pt idx="9">
                  <c:v>5909</c:v>
                </c:pt>
                <c:pt idx="10">
                  <c:v>5909</c:v>
                </c:pt>
                <c:pt idx="11">
                  <c:v>5909</c:v>
                </c:pt>
                <c:pt idx="12">
                  <c:v>5909</c:v>
                </c:pt>
                <c:pt idx="13">
                  <c:v>5909</c:v>
                </c:pt>
                <c:pt idx="14">
                  <c:v>5909</c:v>
                </c:pt>
                <c:pt idx="15">
                  <c:v>5909</c:v>
                </c:pt>
                <c:pt idx="16">
                  <c:v>5909</c:v>
                </c:pt>
                <c:pt idx="17">
                  <c:v>5909</c:v>
                </c:pt>
                <c:pt idx="18">
                  <c:v>5909</c:v>
                </c:pt>
                <c:pt idx="19">
                  <c:v>5909</c:v>
                </c:pt>
                <c:pt idx="20">
                  <c:v>5909</c:v>
                </c:pt>
                <c:pt idx="21">
                  <c:v>5909</c:v>
                </c:pt>
                <c:pt idx="22">
                  <c:v>5909</c:v>
                </c:pt>
                <c:pt idx="23">
                  <c:v>5909</c:v>
                </c:pt>
              </c:numCache>
            </c:numRef>
          </c:val>
        </c:ser>
        <c:ser>
          <c:idx val="6"/>
          <c:order val="6"/>
          <c:tx>
            <c:strRef>
              <c:f>'Data Entry'!$I$20</c:f>
              <c:strCache>
                <c:ptCount val="1"/>
                <c:pt idx="0">
                  <c:v>Gas CT</c:v>
                </c:pt>
              </c:strCache>
            </c:strRef>
          </c:tx>
          <c:spPr>
            <a:solidFill>
              <a:srgbClr val="fff645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Entry'!$J$20:$AG$20</c:f>
              <c:numCache>
                <c:formatCode>_(* #,##0_);_(* \(#,##0\);_(* \-??_);_(@_)</c:formatCode>
                <c:ptCount val="24"/>
                <c:pt idx="0">
                  <c:v>5863</c:v>
                </c:pt>
                <c:pt idx="1">
                  <c:v>5863</c:v>
                </c:pt>
                <c:pt idx="2">
                  <c:v>5863</c:v>
                </c:pt>
                <c:pt idx="3">
                  <c:v>5863</c:v>
                </c:pt>
                <c:pt idx="4">
                  <c:v>5863</c:v>
                </c:pt>
                <c:pt idx="5">
                  <c:v>5863</c:v>
                </c:pt>
                <c:pt idx="6">
                  <c:v>5863</c:v>
                </c:pt>
                <c:pt idx="7">
                  <c:v>5863</c:v>
                </c:pt>
                <c:pt idx="8">
                  <c:v>5863</c:v>
                </c:pt>
                <c:pt idx="9">
                  <c:v>5863</c:v>
                </c:pt>
                <c:pt idx="10">
                  <c:v>5863</c:v>
                </c:pt>
                <c:pt idx="11">
                  <c:v>5863</c:v>
                </c:pt>
                <c:pt idx="12">
                  <c:v>5863</c:v>
                </c:pt>
                <c:pt idx="13">
                  <c:v>5863</c:v>
                </c:pt>
                <c:pt idx="14">
                  <c:v>5863</c:v>
                </c:pt>
                <c:pt idx="15">
                  <c:v>5863</c:v>
                </c:pt>
                <c:pt idx="16">
                  <c:v>5863</c:v>
                </c:pt>
                <c:pt idx="17">
                  <c:v>5863</c:v>
                </c:pt>
                <c:pt idx="18">
                  <c:v>5863</c:v>
                </c:pt>
                <c:pt idx="19">
                  <c:v>5863</c:v>
                </c:pt>
                <c:pt idx="20">
                  <c:v>5863</c:v>
                </c:pt>
                <c:pt idx="21">
                  <c:v>5863</c:v>
                </c:pt>
                <c:pt idx="22">
                  <c:v>5863</c:v>
                </c:pt>
                <c:pt idx="23">
                  <c:v>5863</c:v>
                </c:pt>
              </c:numCache>
            </c:numRef>
          </c:val>
        </c:ser>
        <c:ser>
          <c:idx val="7"/>
          <c:order val="7"/>
          <c:tx>
            <c:strRef>
              <c:f>'Data Entry'!$I$21</c:f>
              <c:strCache>
                <c:ptCount val="1"/>
                <c:pt idx="0">
                  <c:v>FO4</c:v>
                </c:pt>
              </c:strCache>
            </c:strRef>
          </c:tx>
          <c:spPr>
            <a:solidFill>
              <a:srgbClr val="fdb637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Entry'!$J$21:$AG$21</c:f>
              <c:numCache>
                <c:formatCode>_(* #,##0_);_(* \(#,##0\);_(* \-??_);_(@_)</c:formatCode>
                <c:ptCount val="24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550</c:v>
                </c:pt>
                <c:pt idx="20">
                  <c:v>550</c:v>
                </c:pt>
                <c:pt idx="21">
                  <c:v>550</c:v>
                </c:pt>
                <c:pt idx="22">
                  <c:v>550</c:v>
                </c:pt>
                <c:pt idx="23">
                  <c:v>550</c:v>
                </c:pt>
              </c:numCache>
            </c:numRef>
          </c:val>
        </c:ser>
        <c:ser>
          <c:idx val="8"/>
          <c:order val="8"/>
          <c:tx>
            <c:strRef>
              <c:f>'Data Entry'!$I$22</c:f>
              <c:strCache>
                <c:ptCount val="1"/>
                <c:pt idx="0">
                  <c:v>FO2</c:v>
                </c:pt>
              </c:strCache>
            </c:strRef>
          </c:tx>
          <c:spPr>
            <a:solidFill>
              <a:srgbClr val="ffd1d1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Entry'!$J$22:$AG$22</c:f>
              <c:numCache>
                <c:formatCode>_(* #,##0_);_(* \(#,##0\);_(* \-??_);_(@_)</c:formatCode>
                <c:ptCount val="24"/>
                <c:pt idx="0">
                  <c:v>3582</c:v>
                </c:pt>
                <c:pt idx="1">
                  <c:v>3582</c:v>
                </c:pt>
                <c:pt idx="2">
                  <c:v>3582</c:v>
                </c:pt>
                <c:pt idx="3">
                  <c:v>3582</c:v>
                </c:pt>
                <c:pt idx="4">
                  <c:v>3582</c:v>
                </c:pt>
                <c:pt idx="5">
                  <c:v>3582</c:v>
                </c:pt>
                <c:pt idx="6">
                  <c:v>3582</c:v>
                </c:pt>
                <c:pt idx="7">
                  <c:v>3582</c:v>
                </c:pt>
                <c:pt idx="8">
                  <c:v>3582</c:v>
                </c:pt>
                <c:pt idx="9">
                  <c:v>3582</c:v>
                </c:pt>
                <c:pt idx="10">
                  <c:v>3582</c:v>
                </c:pt>
                <c:pt idx="11">
                  <c:v>3582</c:v>
                </c:pt>
                <c:pt idx="12">
                  <c:v>3582</c:v>
                </c:pt>
                <c:pt idx="13">
                  <c:v>3582</c:v>
                </c:pt>
                <c:pt idx="14">
                  <c:v>3582</c:v>
                </c:pt>
                <c:pt idx="15">
                  <c:v>3582</c:v>
                </c:pt>
                <c:pt idx="16">
                  <c:v>3582</c:v>
                </c:pt>
                <c:pt idx="17">
                  <c:v>3582</c:v>
                </c:pt>
                <c:pt idx="18">
                  <c:v>3582</c:v>
                </c:pt>
                <c:pt idx="19">
                  <c:v>3582</c:v>
                </c:pt>
                <c:pt idx="20">
                  <c:v>3582</c:v>
                </c:pt>
                <c:pt idx="21">
                  <c:v>3582</c:v>
                </c:pt>
                <c:pt idx="22">
                  <c:v>3582</c:v>
                </c:pt>
                <c:pt idx="23">
                  <c:v>3582</c:v>
                </c:pt>
              </c:numCache>
            </c:numRef>
          </c:val>
        </c:ser>
        <c:ser>
          <c:idx val="9"/>
          <c:order val="9"/>
          <c:tx>
            <c:strRef>
              <c:f>'Data Entry'!$I$23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rgbClr val="ff99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Entry'!$J$23:$AG$23</c:f>
              <c:numCache>
                <c:formatCode>_(* #,##0_);_(* \(#,##0\);_(* \-??_);_(@_)</c:formatCode>
                <c:ptCount val="24"/>
                <c:pt idx="0">
                  <c:v>1476</c:v>
                </c:pt>
                <c:pt idx="1">
                  <c:v>1476</c:v>
                </c:pt>
                <c:pt idx="2">
                  <c:v>1476</c:v>
                </c:pt>
                <c:pt idx="3">
                  <c:v>1476</c:v>
                </c:pt>
                <c:pt idx="4">
                  <c:v>1476</c:v>
                </c:pt>
                <c:pt idx="5">
                  <c:v>1476</c:v>
                </c:pt>
                <c:pt idx="6">
                  <c:v>1476</c:v>
                </c:pt>
                <c:pt idx="7">
                  <c:v>1476</c:v>
                </c:pt>
                <c:pt idx="8">
                  <c:v>1476</c:v>
                </c:pt>
                <c:pt idx="9">
                  <c:v>1476</c:v>
                </c:pt>
                <c:pt idx="10">
                  <c:v>1476</c:v>
                </c:pt>
                <c:pt idx="11">
                  <c:v>1476</c:v>
                </c:pt>
                <c:pt idx="12">
                  <c:v>1476</c:v>
                </c:pt>
                <c:pt idx="13">
                  <c:v>1476</c:v>
                </c:pt>
                <c:pt idx="14">
                  <c:v>1476</c:v>
                </c:pt>
                <c:pt idx="15">
                  <c:v>1476</c:v>
                </c:pt>
                <c:pt idx="16">
                  <c:v>1476</c:v>
                </c:pt>
                <c:pt idx="17">
                  <c:v>1476</c:v>
                </c:pt>
                <c:pt idx="18">
                  <c:v>1476</c:v>
                </c:pt>
                <c:pt idx="19">
                  <c:v>1476</c:v>
                </c:pt>
                <c:pt idx="20">
                  <c:v>1476</c:v>
                </c:pt>
                <c:pt idx="21">
                  <c:v>1476</c:v>
                </c:pt>
                <c:pt idx="22">
                  <c:v>1476</c:v>
                </c:pt>
                <c:pt idx="23">
                  <c:v>1476</c:v>
                </c:pt>
              </c:numCache>
            </c:numRef>
          </c:val>
        </c:ser>
        <c:axId val="88295643"/>
        <c:axId val="12619313"/>
      </c:areaChart>
      <c:lineChart>
        <c:grouping val="stacked"/>
        <c:varyColors val="0"/>
        <c:ser>
          <c:idx val="10"/>
          <c:order val="10"/>
          <c:tx>
            <c:strRef>
              <c:f>"Load"</c:f>
              <c:strCache>
                <c:ptCount val="1"/>
                <c:pt idx="0">
                  <c:v>Load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circle"/>
            <c:size val="4"/>
            <c:spPr>
              <a:solidFill>
                <a:srgbClr val="000000"/>
              </a:solidFill>
            </c:spPr>
          </c:marker>
          <c:dLbls>
            <c:txPr>
              <a:bodyPr rot="-5400000"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Entry'!$J$24:$AG$24</c:f>
              <c:numCache>
                <c:formatCode>_(* #,##0_);_(* \(#,##0\);_(* \-??_);_(@_)</c:formatCode>
                <c:ptCount val="24"/>
                <c:pt idx="0">
                  <c:v>23811</c:v>
                </c:pt>
                <c:pt idx="1">
                  <c:v>22960</c:v>
                </c:pt>
                <c:pt idx="2">
                  <c:v>22590</c:v>
                </c:pt>
                <c:pt idx="3">
                  <c:v>22614</c:v>
                </c:pt>
                <c:pt idx="4">
                  <c:v>23342</c:v>
                </c:pt>
                <c:pt idx="5">
                  <c:v>25428</c:v>
                </c:pt>
                <c:pt idx="6">
                  <c:v>29310</c:v>
                </c:pt>
                <c:pt idx="7">
                  <c:v>31760</c:v>
                </c:pt>
                <c:pt idx="8">
                  <c:v>32281</c:v>
                </c:pt>
                <c:pt idx="9">
                  <c:v>32434</c:v>
                </c:pt>
                <c:pt idx="10">
                  <c:v>32531</c:v>
                </c:pt>
                <c:pt idx="11">
                  <c:v>32351</c:v>
                </c:pt>
                <c:pt idx="12">
                  <c:v>31986</c:v>
                </c:pt>
                <c:pt idx="13">
                  <c:v>31822</c:v>
                </c:pt>
                <c:pt idx="14">
                  <c:v>31551</c:v>
                </c:pt>
                <c:pt idx="15">
                  <c:v>31302</c:v>
                </c:pt>
                <c:pt idx="16">
                  <c:v>32720</c:v>
                </c:pt>
                <c:pt idx="17">
                  <c:v>35527</c:v>
                </c:pt>
                <c:pt idx="18">
                  <c:v>35752</c:v>
                </c:pt>
                <c:pt idx="19">
                  <c:v>34962</c:v>
                </c:pt>
                <c:pt idx="20">
                  <c:v>34157</c:v>
                </c:pt>
                <c:pt idx="21">
                  <c:v>32610</c:v>
                </c:pt>
                <c:pt idx="22">
                  <c:v>29967</c:v>
                </c:pt>
                <c:pt idx="23">
                  <c:v>27275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295643"/>
        <c:axId val="12619313"/>
      </c:lineChart>
      <c:catAx>
        <c:axId val="882956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19313"/>
        <c:crossesAt val="0"/>
        <c:auto val="1"/>
        <c:lblAlgn val="ctr"/>
        <c:lblOffset val="100"/>
        <c:noMultiLvlLbl val="0"/>
      </c:catAx>
      <c:valAx>
        <c:axId val="12619313"/>
        <c:scaling>
          <c:orientation val="minMax"/>
          <c:max val="38000"/>
          <c:min val="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95643"/>
        <c:crossesAt val="1"/>
        <c:crossBetween val="midCat"/>
        <c:majorUnit val="2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72077566658847"/>
          <c:y val="0.35753207945157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12/4/2001</a:t>
            </a:r>
          </a:p>
        </c:rich>
      </c:tx>
      <c:layout>
        <c:manualLayout>
          <c:xMode val="edge"/>
          <c:yMode val="edge"/>
          <c:x val="0.452738067338489"/>
          <c:y val="0.030434782608695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545269900789"/>
          <c:y val="0.0948717948717949"/>
          <c:w val="0.81645965158972"/>
          <c:h val="0.891025641025641"/>
        </c:manualLayout>
      </c:layout>
      <c:areaChart>
        <c:grouping val="stacked"/>
        <c:ser>
          <c:idx val="0"/>
          <c:order val="0"/>
          <c:tx>
            <c:strRef>
              <c:f>'Data Entry'!$I$14</c:f>
              <c:strCache>
                <c:ptCount val="1"/>
                <c:pt idx="0">
                  <c:v>Misc. Base</c:v>
                </c:pt>
              </c:strCache>
            </c:strRef>
          </c:tx>
          <c:spPr>
            <a:solidFill>
              <a:srgbClr val="ffbfb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Entry'!$J$14:$AG$14</c:f>
              <c:numCache>
                <c:formatCode>_(* #,##0_);_(* \(#,##0\);_(* \-??_);_(@_)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'Data Entry'!$I$15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bfe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Entry'!$J$15:$AG$15</c:f>
              <c:numCache>
                <c:formatCode>_(* #,##0_);_(* \(#,##0\);_(* \-??_);_(@_)</c:formatCode>
                <c:ptCount val="24"/>
                <c:pt idx="0">
                  <c:v>2525</c:v>
                </c:pt>
                <c:pt idx="1">
                  <c:v>2525</c:v>
                </c:pt>
                <c:pt idx="2">
                  <c:v>2525</c:v>
                </c:pt>
                <c:pt idx="3">
                  <c:v>2525</c:v>
                </c:pt>
                <c:pt idx="4">
                  <c:v>2525</c:v>
                </c:pt>
                <c:pt idx="5">
                  <c:v>2525</c:v>
                </c:pt>
                <c:pt idx="6">
                  <c:v>2525</c:v>
                </c:pt>
                <c:pt idx="7">
                  <c:v>2525</c:v>
                </c:pt>
                <c:pt idx="8">
                  <c:v>2525</c:v>
                </c:pt>
                <c:pt idx="9">
                  <c:v>2525</c:v>
                </c:pt>
                <c:pt idx="10">
                  <c:v>2525</c:v>
                </c:pt>
                <c:pt idx="11">
                  <c:v>2525</c:v>
                </c:pt>
                <c:pt idx="12">
                  <c:v>2525</c:v>
                </c:pt>
                <c:pt idx="13">
                  <c:v>2525</c:v>
                </c:pt>
                <c:pt idx="14">
                  <c:v>2525</c:v>
                </c:pt>
                <c:pt idx="15">
                  <c:v>2525</c:v>
                </c:pt>
                <c:pt idx="16">
                  <c:v>2525</c:v>
                </c:pt>
                <c:pt idx="17">
                  <c:v>2525</c:v>
                </c:pt>
                <c:pt idx="18">
                  <c:v>2525</c:v>
                </c:pt>
                <c:pt idx="19">
                  <c:v>2525</c:v>
                </c:pt>
                <c:pt idx="20">
                  <c:v>2525</c:v>
                </c:pt>
                <c:pt idx="21">
                  <c:v>2525</c:v>
                </c:pt>
                <c:pt idx="22">
                  <c:v>2525</c:v>
                </c:pt>
                <c:pt idx="23">
                  <c:v>2525</c:v>
                </c:pt>
              </c:numCache>
            </c:numRef>
          </c:val>
        </c:ser>
        <c:ser>
          <c:idx val="2"/>
          <c:order val="2"/>
          <c:tx>
            <c:strRef>
              <c:f>'Data Entry'!$I$16</c:f>
              <c:strCache>
                <c:ptCount val="1"/>
                <c:pt idx="0">
                  <c:v>Nuke</c:v>
                </c:pt>
              </c:strCache>
            </c:strRef>
          </c:tx>
          <c:spPr>
            <a:solidFill>
              <a:srgbClr val="fe507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Entry'!$J$16:$AG$16</c:f>
              <c:numCache>
                <c:formatCode>_(* #,##0_);_(* \(#,##0\);_(* \-??_);_(@_)</c:formatCode>
                <c:ptCount val="24"/>
                <c:pt idx="0">
                  <c:v>12767</c:v>
                </c:pt>
                <c:pt idx="1">
                  <c:v>12767</c:v>
                </c:pt>
                <c:pt idx="2">
                  <c:v>12767</c:v>
                </c:pt>
                <c:pt idx="3">
                  <c:v>12767</c:v>
                </c:pt>
                <c:pt idx="4">
                  <c:v>12767</c:v>
                </c:pt>
                <c:pt idx="5">
                  <c:v>12767</c:v>
                </c:pt>
                <c:pt idx="6">
                  <c:v>12767</c:v>
                </c:pt>
                <c:pt idx="7">
                  <c:v>12767</c:v>
                </c:pt>
                <c:pt idx="8">
                  <c:v>12767</c:v>
                </c:pt>
                <c:pt idx="9">
                  <c:v>12767</c:v>
                </c:pt>
                <c:pt idx="10">
                  <c:v>12767</c:v>
                </c:pt>
                <c:pt idx="11">
                  <c:v>12767</c:v>
                </c:pt>
                <c:pt idx="12">
                  <c:v>12767</c:v>
                </c:pt>
                <c:pt idx="13">
                  <c:v>12767</c:v>
                </c:pt>
                <c:pt idx="14">
                  <c:v>12767</c:v>
                </c:pt>
                <c:pt idx="15">
                  <c:v>12767</c:v>
                </c:pt>
                <c:pt idx="16">
                  <c:v>12767</c:v>
                </c:pt>
                <c:pt idx="17">
                  <c:v>12767</c:v>
                </c:pt>
                <c:pt idx="18">
                  <c:v>12767</c:v>
                </c:pt>
                <c:pt idx="19">
                  <c:v>12767</c:v>
                </c:pt>
                <c:pt idx="20">
                  <c:v>12767</c:v>
                </c:pt>
                <c:pt idx="21">
                  <c:v>12767</c:v>
                </c:pt>
                <c:pt idx="22">
                  <c:v>12767</c:v>
                </c:pt>
                <c:pt idx="23">
                  <c:v>12767</c:v>
                </c:pt>
              </c:numCache>
            </c:numRef>
          </c:val>
        </c:ser>
        <c:ser>
          <c:idx val="3"/>
          <c:order val="3"/>
          <c:tx>
            <c:strRef>
              <c:f>'Data Entry'!$I$17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c885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Entry'!$J$17:$AG$17</c:f>
              <c:numCache>
                <c:formatCode>_(* #,##0_);_(* \(#,##0\);_(* \-??_);_(@_)</c:formatCode>
                <c:ptCount val="24"/>
                <c:pt idx="0">
                  <c:v>20229</c:v>
                </c:pt>
                <c:pt idx="1">
                  <c:v>20229</c:v>
                </c:pt>
                <c:pt idx="2">
                  <c:v>20229</c:v>
                </c:pt>
                <c:pt idx="3">
                  <c:v>20229</c:v>
                </c:pt>
                <c:pt idx="4">
                  <c:v>20229</c:v>
                </c:pt>
                <c:pt idx="5">
                  <c:v>20229</c:v>
                </c:pt>
                <c:pt idx="6">
                  <c:v>20229</c:v>
                </c:pt>
                <c:pt idx="7">
                  <c:v>20229</c:v>
                </c:pt>
                <c:pt idx="8">
                  <c:v>20229</c:v>
                </c:pt>
                <c:pt idx="9">
                  <c:v>20229</c:v>
                </c:pt>
                <c:pt idx="10">
                  <c:v>20229</c:v>
                </c:pt>
                <c:pt idx="11">
                  <c:v>20229</c:v>
                </c:pt>
                <c:pt idx="12">
                  <c:v>20229</c:v>
                </c:pt>
                <c:pt idx="13">
                  <c:v>20229</c:v>
                </c:pt>
                <c:pt idx="14">
                  <c:v>20229</c:v>
                </c:pt>
                <c:pt idx="15">
                  <c:v>20229</c:v>
                </c:pt>
                <c:pt idx="16">
                  <c:v>20229</c:v>
                </c:pt>
                <c:pt idx="17">
                  <c:v>20229</c:v>
                </c:pt>
                <c:pt idx="18">
                  <c:v>20229</c:v>
                </c:pt>
                <c:pt idx="19">
                  <c:v>20229</c:v>
                </c:pt>
                <c:pt idx="20">
                  <c:v>20229</c:v>
                </c:pt>
                <c:pt idx="21">
                  <c:v>20229</c:v>
                </c:pt>
                <c:pt idx="22">
                  <c:v>20229</c:v>
                </c:pt>
                <c:pt idx="23">
                  <c:v>20229</c:v>
                </c:pt>
              </c:numCache>
            </c:numRef>
          </c:val>
        </c:ser>
        <c:ser>
          <c:idx val="4"/>
          <c:order val="4"/>
          <c:tx>
            <c:strRef>
              <c:f>'Data Entry'!$I$18</c:f>
              <c:strCache>
                <c:ptCount val="1"/>
                <c:pt idx="0">
                  <c:v>Gas CC</c:v>
                </c:pt>
              </c:strCache>
            </c:strRef>
          </c:tx>
          <c:spPr>
            <a:solidFill>
              <a:srgbClr val="7d9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Entry'!$J$18:$AG$18</c:f>
              <c:numCache>
                <c:formatCode>_(* #,##0_);_(* \(#,##0\);_(* \-??_);_(@_)</c:formatCode>
                <c:ptCount val="24"/>
                <c:pt idx="0">
                  <c:v>6269</c:v>
                </c:pt>
                <c:pt idx="1">
                  <c:v>6269</c:v>
                </c:pt>
                <c:pt idx="2">
                  <c:v>6269</c:v>
                </c:pt>
                <c:pt idx="3">
                  <c:v>6269</c:v>
                </c:pt>
                <c:pt idx="4">
                  <c:v>6269</c:v>
                </c:pt>
                <c:pt idx="5">
                  <c:v>6269</c:v>
                </c:pt>
                <c:pt idx="6">
                  <c:v>6269</c:v>
                </c:pt>
                <c:pt idx="7">
                  <c:v>6269</c:v>
                </c:pt>
                <c:pt idx="8">
                  <c:v>6269</c:v>
                </c:pt>
                <c:pt idx="9">
                  <c:v>6269</c:v>
                </c:pt>
                <c:pt idx="10">
                  <c:v>6269</c:v>
                </c:pt>
                <c:pt idx="11">
                  <c:v>6269</c:v>
                </c:pt>
                <c:pt idx="12">
                  <c:v>6269</c:v>
                </c:pt>
                <c:pt idx="13">
                  <c:v>6269</c:v>
                </c:pt>
                <c:pt idx="14">
                  <c:v>6269</c:v>
                </c:pt>
                <c:pt idx="15">
                  <c:v>6269</c:v>
                </c:pt>
                <c:pt idx="16">
                  <c:v>6269</c:v>
                </c:pt>
                <c:pt idx="17">
                  <c:v>6269</c:v>
                </c:pt>
                <c:pt idx="18">
                  <c:v>6269</c:v>
                </c:pt>
                <c:pt idx="19">
                  <c:v>6269</c:v>
                </c:pt>
                <c:pt idx="20">
                  <c:v>6269</c:v>
                </c:pt>
                <c:pt idx="21">
                  <c:v>6269</c:v>
                </c:pt>
                <c:pt idx="22">
                  <c:v>6269</c:v>
                </c:pt>
                <c:pt idx="23">
                  <c:v>6269</c:v>
                </c:pt>
              </c:numCache>
            </c:numRef>
          </c:val>
        </c:ser>
        <c:ser>
          <c:idx val="5"/>
          <c:order val="5"/>
          <c:tx>
            <c:strRef>
              <c:f>'Data Entry'!$I$19</c:f>
              <c:strCache>
                <c:ptCount val="1"/>
                <c:pt idx="0">
                  <c:v>FO6</c:v>
                </c:pt>
              </c:strCache>
            </c:strRef>
          </c:tx>
          <c:spPr>
            <a:solidFill>
              <a:srgbClr val="7bdb8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Entry'!$J$19:$AG$19</c:f>
              <c:numCache>
                <c:formatCode>_(* #,##0_);_(* \(#,##0\);_(* \-??_);_(@_)</c:formatCode>
                <c:ptCount val="24"/>
                <c:pt idx="0">
                  <c:v>5909</c:v>
                </c:pt>
                <c:pt idx="1">
                  <c:v>5909</c:v>
                </c:pt>
                <c:pt idx="2">
                  <c:v>5909</c:v>
                </c:pt>
                <c:pt idx="3">
                  <c:v>5909</c:v>
                </c:pt>
                <c:pt idx="4">
                  <c:v>5909</c:v>
                </c:pt>
                <c:pt idx="5">
                  <c:v>5909</c:v>
                </c:pt>
                <c:pt idx="6">
                  <c:v>5909</c:v>
                </c:pt>
                <c:pt idx="7">
                  <c:v>5909</c:v>
                </c:pt>
                <c:pt idx="8">
                  <c:v>5909</c:v>
                </c:pt>
                <c:pt idx="9">
                  <c:v>5909</c:v>
                </c:pt>
                <c:pt idx="10">
                  <c:v>5909</c:v>
                </c:pt>
                <c:pt idx="11">
                  <c:v>5909</c:v>
                </c:pt>
                <c:pt idx="12">
                  <c:v>5909</c:v>
                </c:pt>
                <c:pt idx="13">
                  <c:v>5909</c:v>
                </c:pt>
                <c:pt idx="14">
                  <c:v>5909</c:v>
                </c:pt>
                <c:pt idx="15">
                  <c:v>5909</c:v>
                </c:pt>
                <c:pt idx="16">
                  <c:v>5909</c:v>
                </c:pt>
                <c:pt idx="17">
                  <c:v>5909</c:v>
                </c:pt>
                <c:pt idx="18">
                  <c:v>5909</c:v>
                </c:pt>
                <c:pt idx="19">
                  <c:v>5909</c:v>
                </c:pt>
                <c:pt idx="20">
                  <c:v>5909</c:v>
                </c:pt>
                <c:pt idx="21">
                  <c:v>5909</c:v>
                </c:pt>
                <c:pt idx="22">
                  <c:v>5909</c:v>
                </c:pt>
                <c:pt idx="23">
                  <c:v>5909</c:v>
                </c:pt>
              </c:numCache>
            </c:numRef>
          </c:val>
        </c:ser>
        <c:ser>
          <c:idx val="6"/>
          <c:order val="6"/>
          <c:tx>
            <c:strRef>
              <c:f>'Data Entry'!$I$20</c:f>
              <c:strCache>
                <c:ptCount val="1"/>
                <c:pt idx="0">
                  <c:v>Gas CT</c:v>
                </c:pt>
              </c:strCache>
            </c:strRef>
          </c:tx>
          <c:spPr>
            <a:solidFill>
              <a:srgbClr val="fff645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Entry'!$J$20:$AG$20</c:f>
              <c:numCache>
                <c:formatCode>_(* #,##0_);_(* \(#,##0\);_(* \-??_);_(@_)</c:formatCode>
                <c:ptCount val="24"/>
                <c:pt idx="0">
                  <c:v>5863</c:v>
                </c:pt>
                <c:pt idx="1">
                  <c:v>5863</c:v>
                </c:pt>
                <c:pt idx="2">
                  <c:v>5863</c:v>
                </c:pt>
                <c:pt idx="3">
                  <c:v>5863</c:v>
                </c:pt>
                <c:pt idx="4">
                  <c:v>5863</c:v>
                </c:pt>
                <c:pt idx="5">
                  <c:v>5863</c:v>
                </c:pt>
                <c:pt idx="6">
                  <c:v>5863</c:v>
                </c:pt>
                <c:pt idx="7">
                  <c:v>5863</c:v>
                </c:pt>
                <c:pt idx="8">
                  <c:v>5863</c:v>
                </c:pt>
                <c:pt idx="9">
                  <c:v>5863</c:v>
                </c:pt>
                <c:pt idx="10">
                  <c:v>5863</c:v>
                </c:pt>
                <c:pt idx="11">
                  <c:v>5863</c:v>
                </c:pt>
                <c:pt idx="12">
                  <c:v>5863</c:v>
                </c:pt>
                <c:pt idx="13">
                  <c:v>5863</c:v>
                </c:pt>
                <c:pt idx="14">
                  <c:v>5863</c:v>
                </c:pt>
                <c:pt idx="15">
                  <c:v>5863</c:v>
                </c:pt>
                <c:pt idx="16">
                  <c:v>5863</c:v>
                </c:pt>
                <c:pt idx="17">
                  <c:v>5863</c:v>
                </c:pt>
                <c:pt idx="18">
                  <c:v>5863</c:v>
                </c:pt>
                <c:pt idx="19">
                  <c:v>5863</c:v>
                </c:pt>
                <c:pt idx="20">
                  <c:v>5863</c:v>
                </c:pt>
                <c:pt idx="21">
                  <c:v>5863</c:v>
                </c:pt>
                <c:pt idx="22">
                  <c:v>5863</c:v>
                </c:pt>
                <c:pt idx="23">
                  <c:v>5863</c:v>
                </c:pt>
              </c:numCache>
            </c:numRef>
          </c:val>
        </c:ser>
        <c:ser>
          <c:idx val="7"/>
          <c:order val="7"/>
          <c:tx>
            <c:strRef>
              <c:f>'Data Entry'!$I$21</c:f>
              <c:strCache>
                <c:ptCount val="1"/>
                <c:pt idx="0">
                  <c:v>FO4</c:v>
                </c:pt>
              </c:strCache>
            </c:strRef>
          </c:tx>
          <c:spPr>
            <a:solidFill>
              <a:srgbClr val="fdb637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Entry'!$J$21:$AG$21</c:f>
              <c:numCache>
                <c:formatCode>_(* #,##0_);_(* \(#,##0\);_(* \-??_);_(@_)</c:formatCode>
                <c:ptCount val="24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550</c:v>
                </c:pt>
                <c:pt idx="20">
                  <c:v>550</c:v>
                </c:pt>
                <c:pt idx="21">
                  <c:v>550</c:v>
                </c:pt>
                <c:pt idx="22">
                  <c:v>550</c:v>
                </c:pt>
                <c:pt idx="23">
                  <c:v>550</c:v>
                </c:pt>
              </c:numCache>
            </c:numRef>
          </c:val>
        </c:ser>
        <c:ser>
          <c:idx val="8"/>
          <c:order val="8"/>
          <c:tx>
            <c:strRef>
              <c:f>'Data Entry'!$I$22</c:f>
              <c:strCache>
                <c:ptCount val="1"/>
                <c:pt idx="0">
                  <c:v>FO2</c:v>
                </c:pt>
              </c:strCache>
            </c:strRef>
          </c:tx>
          <c:spPr>
            <a:solidFill>
              <a:srgbClr val="ffd1d1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Entry'!$J$22:$AG$22</c:f>
              <c:numCache>
                <c:formatCode>_(* #,##0_);_(* \(#,##0\);_(* \-??_);_(@_)</c:formatCode>
                <c:ptCount val="24"/>
                <c:pt idx="0">
                  <c:v>3582</c:v>
                </c:pt>
                <c:pt idx="1">
                  <c:v>3582</c:v>
                </c:pt>
                <c:pt idx="2">
                  <c:v>3582</c:v>
                </c:pt>
                <c:pt idx="3">
                  <c:v>3582</c:v>
                </c:pt>
                <c:pt idx="4">
                  <c:v>3582</c:v>
                </c:pt>
                <c:pt idx="5">
                  <c:v>3582</c:v>
                </c:pt>
                <c:pt idx="6">
                  <c:v>3582</c:v>
                </c:pt>
                <c:pt idx="7">
                  <c:v>3582</c:v>
                </c:pt>
                <c:pt idx="8">
                  <c:v>3582</c:v>
                </c:pt>
                <c:pt idx="9">
                  <c:v>3582</c:v>
                </c:pt>
                <c:pt idx="10">
                  <c:v>3582</c:v>
                </c:pt>
                <c:pt idx="11">
                  <c:v>3582</c:v>
                </c:pt>
                <c:pt idx="12">
                  <c:v>3582</c:v>
                </c:pt>
                <c:pt idx="13">
                  <c:v>3582</c:v>
                </c:pt>
                <c:pt idx="14">
                  <c:v>3582</c:v>
                </c:pt>
                <c:pt idx="15">
                  <c:v>3582</c:v>
                </c:pt>
                <c:pt idx="16">
                  <c:v>3582</c:v>
                </c:pt>
                <c:pt idx="17">
                  <c:v>3582</c:v>
                </c:pt>
                <c:pt idx="18">
                  <c:v>3582</c:v>
                </c:pt>
                <c:pt idx="19">
                  <c:v>3582</c:v>
                </c:pt>
                <c:pt idx="20">
                  <c:v>3582</c:v>
                </c:pt>
                <c:pt idx="21">
                  <c:v>3582</c:v>
                </c:pt>
                <c:pt idx="22">
                  <c:v>3582</c:v>
                </c:pt>
                <c:pt idx="23">
                  <c:v>3582</c:v>
                </c:pt>
              </c:numCache>
            </c:numRef>
          </c:val>
        </c:ser>
        <c:ser>
          <c:idx val="9"/>
          <c:order val="9"/>
          <c:tx>
            <c:strRef>
              <c:f>'Data Entry'!$I$23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rgbClr val="ff99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Entry'!$J$23:$AG$23</c:f>
              <c:numCache>
                <c:formatCode>_(* #,##0_);_(* \(#,##0\);_(* \-??_);_(@_)</c:formatCode>
                <c:ptCount val="24"/>
                <c:pt idx="0">
                  <c:v>1476</c:v>
                </c:pt>
                <c:pt idx="1">
                  <c:v>1476</c:v>
                </c:pt>
                <c:pt idx="2">
                  <c:v>1476</c:v>
                </c:pt>
                <c:pt idx="3">
                  <c:v>1476</c:v>
                </c:pt>
                <c:pt idx="4">
                  <c:v>1476</c:v>
                </c:pt>
                <c:pt idx="5">
                  <c:v>1476</c:v>
                </c:pt>
                <c:pt idx="6">
                  <c:v>1476</c:v>
                </c:pt>
                <c:pt idx="7">
                  <c:v>1476</c:v>
                </c:pt>
                <c:pt idx="8">
                  <c:v>1476</c:v>
                </c:pt>
                <c:pt idx="9">
                  <c:v>1476</c:v>
                </c:pt>
                <c:pt idx="10">
                  <c:v>1476</c:v>
                </c:pt>
                <c:pt idx="11">
                  <c:v>1476</c:v>
                </c:pt>
                <c:pt idx="12">
                  <c:v>1476</c:v>
                </c:pt>
                <c:pt idx="13">
                  <c:v>1476</c:v>
                </c:pt>
                <c:pt idx="14">
                  <c:v>1476</c:v>
                </c:pt>
                <c:pt idx="15">
                  <c:v>1476</c:v>
                </c:pt>
                <c:pt idx="16">
                  <c:v>1476</c:v>
                </c:pt>
                <c:pt idx="17">
                  <c:v>1476</c:v>
                </c:pt>
                <c:pt idx="18">
                  <c:v>1476</c:v>
                </c:pt>
                <c:pt idx="19">
                  <c:v>1476</c:v>
                </c:pt>
                <c:pt idx="20">
                  <c:v>1476</c:v>
                </c:pt>
                <c:pt idx="21">
                  <c:v>1476</c:v>
                </c:pt>
                <c:pt idx="22">
                  <c:v>1476</c:v>
                </c:pt>
                <c:pt idx="23">
                  <c:v>1476</c:v>
                </c:pt>
              </c:numCache>
            </c:numRef>
          </c:val>
        </c:ser>
        <c:axId val="49040800"/>
        <c:axId val="10733168"/>
      </c:areaChart>
      <c:lineChart>
        <c:grouping val="stacked"/>
        <c:varyColors val="0"/>
        <c:ser>
          <c:idx val="10"/>
          <c:order val="10"/>
          <c:tx>
            <c:strRef>
              <c:f>"Load"</c:f>
              <c:strCache>
                <c:ptCount val="1"/>
                <c:pt idx="0">
                  <c:v>Load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circle"/>
            <c:size val="4"/>
            <c:spPr>
              <a:solidFill>
                <a:srgbClr val="000000"/>
              </a:solidFill>
            </c:spPr>
          </c:marker>
          <c:dLbls>
            <c:txPr>
              <a:bodyPr rot="-5400000" wrap="none"/>
              <a:lstStyle/>
              <a:p>
                <a:pPr>
                  <a:defRPr b="0" sz="10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Entry'!$J$25:$AG$25</c:f>
              <c:numCache>
                <c:formatCode>_(* #,##0_);_(* \(#,##0\);_(* \-??_);_(@_)</c:formatCode>
                <c:ptCount val="24"/>
                <c:pt idx="0">
                  <c:v>24473</c:v>
                </c:pt>
                <c:pt idx="1">
                  <c:v>23471</c:v>
                </c:pt>
                <c:pt idx="2">
                  <c:v>23001</c:v>
                </c:pt>
                <c:pt idx="3">
                  <c:v>22881</c:v>
                </c:pt>
                <c:pt idx="4">
                  <c:v>23449</c:v>
                </c:pt>
                <c:pt idx="5">
                  <c:v>25468</c:v>
                </c:pt>
                <c:pt idx="6">
                  <c:v>29395</c:v>
                </c:pt>
                <c:pt idx="7">
                  <c:v>31795</c:v>
                </c:pt>
                <c:pt idx="8">
                  <c:v>32079</c:v>
                </c:pt>
                <c:pt idx="9">
                  <c:v>32100</c:v>
                </c:pt>
                <c:pt idx="10">
                  <c:v>32186</c:v>
                </c:pt>
                <c:pt idx="11">
                  <c:v>32072</c:v>
                </c:pt>
                <c:pt idx="12">
                  <c:v>31753</c:v>
                </c:pt>
                <c:pt idx="13">
                  <c:v>31630</c:v>
                </c:pt>
                <c:pt idx="14">
                  <c:v>31429</c:v>
                </c:pt>
                <c:pt idx="15">
                  <c:v>31171</c:v>
                </c:pt>
                <c:pt idx="16">
                  <c:v>32597</c:v>
                </c:pt>
                <c:pt idx="17">
                  <c:v>35373</c:v>
                </c:pt>
                <c:pt idx="18">
                  <c:v>35525</c:v>
                </c:pt>
                <c:pt idx="19">
                  <c:v>34666</c:v>
                </c:pt>
                <c:pt idx="20">
                  <c:v>33857</c:v>
                </c:pt>
                <c:pt idx="21">
                  <c:v>32285</c:v>
                </c:pt>
                <c:pt idx="22">
                  <c:v>29613</c:v>
                </c:pt>
                <c:pt idx="23">
                  <c:v>26942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040800"/>
        <c:axId val="10733168"/>
      </c:lineChart>
      <c:catAx>
        <c:axId val="490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33168"/>
        <c:crossesAt val="0"/>
        <c:auto val="1"/>
        <c:lblAlgn val="ctr"/>
        <c:lblOffset val="100"/>
        <c:noMultiLvlLbl val="0"/>
      </c:catAx>
      <c:valAx>
        <c:axId val="10733168"/>
        <c:scaling>
          <c:orientation val="minMax"/>
          <c:max val="38000"/>
          <c:min val="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40800"/>
        <c:crossesAt val="1"/>
        <c:crossBetween val="midCat"/>
        <c:majorUnit val="2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766658854777"/>
          <c:y val="0.364381270903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12/3/2001</a:t>
            </a:r>
          </a:p>
        </c:rich>
      </c:tx>
      <c:layout>
        <c:manualLayout>
          <c:xMode val="edge"/>
          <c:yMode val="edge"/>
          <c:x val="0.446416015221078"/>
          <c:y val="0.03188439712162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3352773296935"/>
          <c:y val="0.105657286608553"/>
          <c:w val="0.83124457128676"/>
          <c:h val="0.880301877961739"/>
        </c:manualLayout>
      </c:layout>
      <c:areaChart>
        <c:grouping val="stacked"/>
        <c:ser>
          <c:idx val="0"/>
          <c:order val="0"/>
          <c:tx>
            <c:strRef>
              <c:f>'Data Entry'!$I$28</c:f>
              <c:strCache>
                <c:ptCount val="1"/>
                <c:pt idx="0">
                  <c:v>Misc. Base</c:v>
                </c:pt>
              </c:strCache>
            </c:strRef>
          </c:tx>
          <c:spPr>
            <a:solidFill>
              <a:srgbClr val="ffbfb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Entry'!$J$28:$AG$28</c:f>
              <c:numCache>
                <c:formatCode>_(* #,##0_);_(* \(#,##0\);_(* \-??_);_(@_)</c:formatCode>
                <c:ptCount val="24"/>
                <c:pt idx="0">
                  <c:v>2314</c:v>
                </c:pt>
                <c:pt idx="1">
                  <c:v>2314</c:v>
                </c:pt>
                <c:pt idx="2">
                  <c:v>2314</c:v>
                </c:pt>
                <c:pt idx="3">
                  <c:v>2314</c:v>
                </c:pt>
                <c:pt idx="4">
                  <c:v>2314</c:v>
                </c:pt>
                <c:pt idx="5">
                  <c:v>2314</c:v>
                </c:pt>
                <c:pt idx="6">
                  <c:v>2314</c:v>
                </c:pt>
                <c:pt idx="7">
                  <c:v>2314</c:v>
                </c:pt>
                <c:pt idx="8">
                  <c:v>2314</c:v>
                </c:pt>
                <c:pt idx="9">
                  <c:v>2314</c:v>
                </c:pt>
                <c:pt idx="10">
                  <c:v>2314</c:v>
                </c:pt>
                <c:pt idx="11">
                  <c:v>2314</c:v>
                </c:pt>
                <c:pt idx="12">
                  <c:v>2314</c:v>
                </c:pt>
                <c:pt idx="13">
                  <c:v>2314</c:v>
                </c:pt>
                <c:pt idx="14">
                  <c:v>2314</c:v>
                </c:pt>
                <c:pt idx="15">
                  <c:v>2314</c:v>
                </c:pt>
                <c:pt idx="16">
                  <c:v>2314</c:v>
                </c:pt>
                <c:pt idx="17">
                  <c:v>2314</c:v>
                </c:pt>
                <c:pt idx="18">
                  <c:v>2314</c:v>
                </c:pt>
                <c:pt idx="19">
                  <c:v>2314</c:v>
                </c:pt>
                <c:pt idx="20">
                  <c:v>2314</c:v>
                </c:pt>
                <c:pt idx="21">
                  <c:v>2314</c:v>
                </c:pt>
                <c:pt idx="22">
                  <c:v>2314</c:v>
                </c:pt>
                <c:pt idx="23">
                  <c:v>2314</c:v>
                </c:pt>
              </c:numCache>
            </c:numRef>
          </c:val>
        </c:ser>
        <c:ser>
          <c:idx val="1"/>
          <c:order val="1"/>
          <c:tx>
            <c:strRef>
              <c:f>'Data Entry'!$I$29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bfe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Entry'!$J$29:$AG$29</c:f>
              <c:numCache>
                <c:formatCode>_(* #,##0_);_(* \(#,##0\);_(* \-??_);_(@_)</c:formatCode>
                <c:ptCount val="24"/>
                <c:pt idx="0">
                  <c:v>5337</c:v>
                </c:pt>
                <c:pt idx="1">
                  <c:v>5337</c:v>
                </c:pt>
                <c:pt idx="2">
                  <c:v>5337</c:v>
                </c:pt>
                <c:pt idx="3">
                  <c:v>5337</c:v>
                </c:pt>
                <c:pt idx="4">
                  <c:v>5337</c:v>
                </c:pt>
                <c:pt idx="5">
                  <c:v>5337</c:v>
                </c:pt>
                <c:pt idx="6">
                  <c:v>5337</c:v>
                </c:pt>
                <c:pt idx="7">
                  <c:v>5337</c:v>
                </c:pt>
                <c:pt idx="8">
                  <c:v>5337</c:v>
                </c:pt>
                <c:pt idx="9">
                  <c:v>5337</c:v>
                </c:pt>
                <c:pt idx="10">
                  <c:v>5337</c:v>
                </c:pt>
                <c:pt idx="11">
                  <c:v>5337</c:v>
                </c:pt>
                <c:pt idx="12">
                  <c:v>5337</c:v>
                </c:pt>
                <c:pt idx="13">
                  <c:v>5337</c:v>
                </c:pt>
                <c:pt idx="14">
                  <c:v>5337</c:v>
                </c:pt>
                <c:pt idx="15">
                  <c:v>5337</c:v>
                </c:pt>
                <c:pt idx="16">
                  <c:v>5337</c:v>
                </c:pt>
                <c:pt idx="17">
                  <c:v>5337</c:v>
                </c:pt>
                <c:pt idx="18">
                  <c:v>5337</c:v>
                </c:pt>
                <c:pt idx="19">
                  <c:v>5337</c:v>
                </c:pt>
                <c:pt idx="20">
                  <c:v>5337</c:v>
                </c:pt>
                <c:pt idx="21">
                  <c:v>5337</c:v>
                </c:pt>
                <c:pt idx="22">
                  <c:v>5337</c:v>
                </c:pt>
                <c:pt idx="23">
                  <c:v>5337</c:v>
                </c:pt>
              </c:numCache>
            </c:numRef>
          </c:val>
        </c:ser>
        <c:ser>
          <c:idx val="2"/>
          <c:order val="2"/>
          <c:tx>
            <c:strRef>
              <c:f>'Data Entry'!$I$30</c:f>
              <c:strCache>
                <c:ptCount val="1"/>
                <c:pt idx="0">
                  <c:v>Nuke</c:v>
                </c:pt>
              </c:strCache>
            </c:strRef>
          </c:tx>
          <c:spPr>
            <a:solidFill>
              <a:srgbClr val="fe507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Entry'!$J$30:$AG$30</c:f>
              <c:numCache>
                <c:formatCode>_(* #,##0_);_(* \(#,##0\);_(* \-??_);_(@_)</c:formatCode>
                <c:ptCount val="24"/>
                <c:pt idx="0">
                  <c:v>4997</c:v>
                </c:pt>
                <c:pt idx="1">
                  <c:v>4997</c:v>
                </c:pt>
                <c:pt idx="2">
                  <c:v>4997</c:v>
                </c:pt>
                <c:pt idx="3">
                  <c:v>4997</c:v>
                </c:pt>
                <c:pt idx="4">
                  <c:v>4997</c:v>
                </c:pt>
                <c:pt idx="5">
                  <c:v>4997</c:v>
                </c:pt>
                <c:pt idx="6">
                  <c:v>4997</c:v>
                </c:pt>
                <c:pt idx="7">
                  <c:v>4997</c:v>
                </c:pt>
                <c:pt idx="8">
                  <c:v>4997</c:v>
                </c:pt>
                <c:pt idx="9">
                  <c:v>4997</c:v>
                </c:pt>
                <c:pt idx="10">
                  <c:v>4997</c:v>
                </c:pt>
                <c:pt idx="11">
                  <c:v>4997</c:v>
                </c:pt>
                <c:pt idx="12">
                  <c:v>4997</c:v>
                </c:pt>
                <c:pt idx="13">
                  <c:v>4997</c:v>
                </c:pt>
                <c:pt idx="14">
                  <c:v>4997</c:v>
                </c:pt>
                <c:pt idx="15">
                  <c:v>4997</c:v>
                </c:pt>
                <c:pt idx="16">
                  <c:v>4997</c:v>
                </c:pt>
                <c:pt idx="17">
                  <c:v>4997</c:v>
                </c:pt>
                <c:pt idx="18">
                  <c:v>4997</c:v>
                </c:pt>
                <c:pt idx="19">
                  <c:v>4997</c:v>
                </c:pt>
                <c:pt idx="20">
                  <c:v>4997</c:v>
                </c:pt>
                <c:pt idx="21">
                  <c:v>4997</c:v>
                </c:pt>
                <c:pt idx="22">
                  <c:v>4997</c:v>
                </c:pt>
                <c:pt idx="23">
                  <c:v>4997</c:v>
                </c:pt>
              </c:numCache>
            </c:numRef>
          </c:val>
        </c:ser>
        <c:ser>
          <c:idx val="3"/>
          <c:order val="3"/>
          <c:tx>
            <c:strRef>
              <c:f>'Data Entry'!$I$31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c885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Entry'!$J$31:$AG$31</c:f>
              <c:numCache>
                <c:formatCode>_(* #,##0_);_(* \(#,##0\);_(* \-??_);_(@_)</c:formatCode>
                <c:ptCount val="24"/>
                <c:pt idx="0">
                  <c:v>3293</c:v>
                </c:pt>
                <c:pt idx="1">
                  <c:v>3293</c:v>
                </c:pt>
                <c:pt idx="2">
                  <c:v>3293</c:v>
                </c:pt>
                <c:pt idx="3">
                  <c:v>3293</c:v>
                </c:pt>
                <c:pt idx="4">
                  <c:v>3293</c:v>
                </c:pt>
                <c:pt idx="5">
                  <c:v>3293</c:v>
                </c:pt>
                <c:pt idx="6">
                  <c:v>3293</c:v>
                </c:pt>
                <c:pt idx="7">
                  <c:v>3293</c:v>
                </c:pt>
                <c:pt idx="8">
                  <c:v>3293</c:v>
                </c:pt>
                <c:pt idx="9">
                  <c:v>3293</c:v>
                </c:pt>
                <c:pt idx="10">
                  <c:v>3293</c:v>
                </c:pt>
                <c:pt idx="11">
                  <c:v>3293</c:v>
                </c:pt>
                <c:pt idx="12">
                  <c:v>3293</c:v>
                </c:pt>
                <c:pt idx="13">
                  <c:v>3293</c:v>
                </c:pt>
                <c:pt idx="14">
                  <c:v>3293</c:v>
                </c:pt>
                <c:pt idx="15">
                  <c:v>3293</c:v>
                </c:pt>
                <c:pt idx="16">
                  <c:v>3293</c:v>
                </c:pt>
                <c:pt idx="17">
                  <c:v>3293</c:v>
                </c:pt>
                <c:pt idx="18">
                  <c:v>3293</c:v>
                </c:pt>
                <c:pt idx="19">
                  <c:v>3293</c:v>
                </c:pt>
                <c:pt idx="20">
                  <c:v>3293</c:v>
                </c:pt>
                <c:pt idx="21">
                  <c:v>3293</c:v>
                </c:pt>
                <c:pt idx="22">
                  <c:v>3293</c:v>
                </c:pt>
                <c:pt idx="23">
                  <c:v>3293</c:v>
                </c:pt>
              </c:numCache>
            </c:numRef>
          </c:val>
        </c:ser>
        <c:ser>
          <c:idx val="4"/>
          <c:order val="4"/>
          <c:tx>
            <c:strRef>
              <c:f>'Data Entry'!$I$32</c:f>
              <c:strCache>
                <c:ptCount val="1"/>
                <c:pt idx="0">
                  <c:v>Gas CC</c:v>
                </c:pt>
              </c:strCache>
            </c:strRef>
          </c:tx>
          <c:spPr>
            <a:solidFill>
              <a:srgbClr val="7d9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Entry'!$J$32:$AG$32</c:f>
              <c:numCache>
                <c:formatCode>_(* #,##0_);_(* \(#,##0\);_(* \-??_);_(@_)</c:formatCode>
                <c:ptCount val="24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  <c:pt idx="12">
                  <c:v>99</c:v>
                </c:pt>
                <c:pt idx="13">
                  <c:v>99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99</c:v>
                </c:pt>
                <c:pt idx="19">
                  <c:v>99</c:v>
                </c:pt>
                <c:pt idx="20">
                  <c:v>99</c:v>
                </c:pt>
                <c:pt idx="21">
                  <c:v>99</c:v>
                </c:pt>
                <c:pt idx="22">
                  <c:v>99</c:v>
                </c:pt>
                <c:pt idx="23">
                  <c:v>99</c:v>
                </c:pt>
              </c:numCache>
            </c:numRef>
          </c:val>
        </c:ser>
        <c:ser>
          <c:idx val="5"/>
          <c:order val="5"/>
          <c:tx>
            <c:strRef>
              <c:f>'Data Entry'!$I$33</c:f>
              <c:strCache>
                <c:ptCount val="1"/>
                <c:pt idx="0">
                  <c:v>FO6</c:v>
                </c:pt>
              </c:strCache>
            </c:strRef>
          </c:tx>
          <c:spPr>
            <a:solidFill>
              <a:srgbClr val="7bdb8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Entry'!$J$33:$AG$33</c:f>
              <c:numCache>
                <c:formatCode>_(* #,##0_);_(* \(#,##0\);_(* \-??_);_(@_)</c:formatCode>
                <c:ptCount val="24"/>
                <c:pt idx="0">
                  <c:v>6565</c:v>
                </c:pt>
                <c:pt idx="1">
                  <c:v>6565</c:v>
                </c:pt>
                <c:pt idx="2">
                  <c:v>6565</c:v>
                </c:pt>
                <c:pt idx="3">
                  <c:v>6565</c:v>
                </c:pt>
                <c:pt idx="4">
                  <c:v>6565</c:v>
                </c:pt>
                <c:pt idx="5">
                  <c:v>6565</c:v>
                </c:pt>
                <c:pt idx="6">
                  <c:v>6565</c:v>
                </c:pt>
                <c:pt idx="7">
                  <c:v>6565</c:v>
                </c:pt>
                <c:pt idx="8">
                  <c:v>6565</c:v>
                </c:pt>
                <c:pt idx="9">
                  <c:v>6565</c:v>
                </c:pt>
                <c:pt idx="10">
                  <c:v>6565</c:v>
                </c:pt>
                <c:pt idx="11">
                  <c:v>6565</c:v>
                </c:pt>
                <c:pt idx="12">
                  <c:v>6565</c:v>
                </c:pt>
                <c:pt idx="13">
                  <c:v>6565</c:v>
                </c:pt>
                <c:pt idx="14">
                  <c:v>6565</c:v>
                </c:pt>
                <c:pt idx="15">
                  <c:v>6565</c:v>
                </c:pt>
                <c:pt idx="16">
                  <c:v>6565</c:v>
                </c:pt>
                <c:pt idx="17">
                  <c:v>6565</c:v>
                </c:pt>
                <c:pt idx="18">
                  <c:v>6565</c:v>
                </c:pt>
                <c:pt idx="19">
                  <c:v>6565</c:v>
                </c:pt>
                <c:pt idx="20">
                  <c:v>6565</c:v>
                </c:pt>
                <c:pt idx="21">
                  <c:v>6565</c:v>
                </c:pt>
                <c:pt idx="22">
                  <c:v>6565</c:v>
                </c:pt>
                <c:pt idx="23">
                  <c:v>6565</c:v>
                </c:pt>
              </c:numCache>
            </c:numRef>
          </c:val>
        </c:ser>
        <c:ser>
          <c:idx val="6"/>
          <c:order val="6"/>
          <c:tx>
            <c:strRef>
              <c:f>'Data Entry'!$I$34</c:f>
              <c:strCache>
                <c:ptCount val="1"/>
                <c:pt idx="0">
                  <c:v>Gas CT</c:v>
                </c:pt>
              </c:strCache>
            </c:strRef>
          </c:tx>
          <c:spPr>
            <a:solidFill>
              <a:srgbClr val="fff645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Entry'!$J$34:$AG$34</c:f>
              <c:numCache>
                <c:formatCode>_(* #,##0_);_(* \(#,##0\);_(* \-??_);_(@_)</c:formatCode>
                <c:ptCount val="24"/>
                <c:pt idx="0">
                  <c:v>9408</c:v>
                </c:pt>
                <c:pt idx="1">
                  <c:v>9408</c:v>
                </c:pt>
                <c:pt idx="2">
                  <c:v>9408</c:v>
                </c:pt>
                <c:pt idx="3">
                  <c:v>9408</c:v>
                </c:pt>
                <c:pt idx="4">
                  <c:v>9408</c:v>
                </c:pt>
                <c:pt idx="5">
                  <c:v>9408</c:v>
                </c:pt>
                <c:pt idx="6">
                  <c:v>9408</c:v>
                </c:pt>
                <c:pt idx="7">
                  <c:v>9408</c:v>
                </c:pt>
                <c:pt idx="8">
                  <c:v>9408</c:v>
                </c:pt>
                <c:pt idx="9">
                  <c:v>9408</c:v>
                </c:pt>
                <c:pt idx="10">
                  <c:v>9408</c:v>
                </c:pt>
                <c:pt idx="11">
                  <c:v>9408</c:v>
                </c:pt>
                <c:pt idx="12">
                  <c:v>9408</c:v>
                </c:pt>
                <c:pt idx="13">
                  <c:v>9408</c:v>
                </c:pt>
                <c:pt idx="14">
                  <c:v>9408</c:v>
                </c:pt>
                <c:pt idx="15">
                  <c:v>9408</c:v>
                </c:pt>
                <c:pt idx="16">
                  <c:v>9408</c:v>
                </c:pt>
                <c:pt idx="17">
                  <c:v>9408</c:v>
                </c:pt>
                <c:pt idx="18">
                  <c:v>9408</c:v>
                </c:pt>
                <c:pt idx="19">
                  <c:v>9408</c:v>
                </c:pt>
                <c:pt idx="20">
                  <c:v>9408</c:v>
                </c:pt>
                <c:pt idx="21">
                  <c:v>9408</c:v>
                </c:pt>
                <c:pt idx="22">
                  <c:v>9408</c:v>
                </c:pt>
                <c:pt idx="23">
                  <c:v>9408</c:v>
                </c:pt>
              </c:numCache>
            </c:numRef>
          </c:val>
        </c:ser>
        <c:ser>
          <c:idx val="7"/>
          <c:order val="7"/>
          <c:tx>
            <c:strRef>
              <c:f>'Data Entry'!$I$35</c:f>
              <c:strCache>
                <c:ptCount val="1"/>
                <c:pt idx="0">
                  <c:v>FO2</c:v>
                </c:pt>
              </c:strCache>
            </c:strRef>
          </c:tx>
          <c:spPr>
            <a:solidFill>
              <a:srgbClr val="fdb637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Entry'!$J$35:$AG$35</c:f>
              <c:numCache>
                <c:formatCode>_(* #,##0_);_(* \(#,##0\);_(* \-??_);_(@_)</c:formatCode>
                <c:ptCount val="24"/>
                <c:pt idx="0">
                  <c:v>1760</c:v>
                </c:pt>
                <c:pt idx="1">
                  <c:v>1760</c:v>
                </c:pt>
                <c:pt idx="2">
                  <c:v>1760</c:v>
                </c:pt>
                <c:pt idx="3">
                  <c:v>1760</c:v>
                </c:pt>
                <c:pt idx="4">
                  <c:v>1760</c:v>
                </c:pt>
                <c:pt idx="5">
                  <c:v>1760</c:v>
                </c:pt>
                <c:pt idx="6">
                  <c:v>1760</c:v>
                </c:pt>
                <c:pt idx="7">
                  <c:v>1760</c:v>
                </c:pt>
                <c:pt idx="8">
                  <c:v>1760</c:v>
                </c:pt>
                <c:pt idx="9">
                  <c:v>1760</c:v>
                </c:pt>
                <c:pt idx="10">
                  <c:v>1760</c:v>
                </c:pt>
                <c:pt idx="11">
                  <c:v>1760</c:v>
                </c:pt>
                <c:pt idx="12">
                  <c:v>1760</c:v>
                </c:pt>
                <c:pt idx="13">
                  <c:v>1760</c:v>
                </c:pt>
                <c:pt idx="14">
                  <c:v>1760</c:v>
                </c:pt>
                <c:pt idx="15">
                  <c:v>1760</c:v>
                </c:pt>
                <c:pt idx="16">
                  <c:v>1760</c:v>
                </c:pt>
                <c:pt idx="17">
                  <c:v>1760</c:v>
                </c:pt>
                <c:pt idx="18">
                  <c:v>1760</c:v>
                </c:pt>
                <c:pt idx="19">
                  <c:v>1760</c:v>
                </c:pt>
                <c:pt idx="20">
                  <c:v>1760</c:v>
                </c:pt>
                <c:pt idx="21">
                  <c:v>1760</c:v>
                </c:pt>
                <c:pt idx="22">
                  <c:v>1760</c:v>
                </c:pt>
                <c:pt idx="23">
                  <c:v>1760</c:v>
                </c:pt>
              </c:numCache>
            </c:numRef>
          </c:val>
        </c:ser>
        <c:ser>
          <c:idx val="8"/>
          <c:order val="8"/>
          <c:tx>
            <c:strRef>
              <c:f>'Data Entry'!$I$36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rgbClr val="ffd1d1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Entry'!$J$36:$AG$36</c:f>
              <c:numCache>
                <c:formatCode>_(* #,##0_);_(* \(#,##0\);_(* \-??_);_(@_)</c:formatCode>
                <c:ptCount val="24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  <c:pt idx="20">
                  <c:v>836</c:v>
                </c:pt>
                <c:pt idx="21">
                  <c:v>836</c:v>
                </c:pt>
                <c:pt idx="22">
                  <c:v>836</c:v>
                </c:pt>
                <c:pt idx="23">
                  <c:v>836</c:v>
                </c:pt>
              </c:numCache>
            </c:numRef>
          </c:val>
        </c:ser>
        <c:axId val="38699967"/>
        <c:axId val="95432871"/>
      </c:areaChart>
      <c:lineChart>
        <c:grouping val="stacked"/>
        <c:varyColors val="0"/>
        <c:ser>
          <c:idx val="9"/>
          <c:order val="9"/>
          <c:tx>
            <c:strRef>
              <c:f>"Load"</c:f>
              <c:strCache>
                <c:ptCount val="1"/>
                <c:pt idx="0">
                  <c:v>Load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circle"/>
            <c:size val="4"/>
            <c:spPr>
              <a:solidFill>
                <a:srgbClr val="000000"/>
              </a:solidFill>
            </c:spPr>
          </c:marker>
          <c:dLbls>
            <c:txPr>
              <a:bodyPr rot="-5400000"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Entry'!$J$37:$AG$37</c:f>
              <c:numCache>
                <c:formatCode>_(* #,##0_);_(* \(#,##0\);_(* \-??_);_(@_)</c:formatCode>
                <c:ptCount val="24"/>
                <c:pt idx="0">
                  <c:v>13553</c:v>
                </c:pt>
                <c:pt idx="1">
                  <c:v>12969</c:v>
                </c:pt>
                <c:pt idx="2">
                  <c:v>12683</c:v>
                </c:pt>
                <c:pt idx="3">
                  <c:v>12615</c:v>
                </c:pt>
                <c:pt idx="4">
                  <c:v>12821</c:v>
                </c:pt>
                <c:pt idx="5">
                  <c:v>13843</c:v>
                </c:pt>
                <c:pt idx="6">
                  <c:v>16019</c:v>
                </c:pt>
                <c:pt idx="7">
                  <c:v>17747</c:v>
                </c:pt>
                <c:pt idx="8">
                  <c:v>18585</c:v>
                </c:pt>
                <c:pt idx="9">
                  <c:v>19086</c:v>
                </c:pt>
                <c:pt idx="10">
                  <c:v>19313</c:v>
                </c:pt>
                <c:pt idx="11">
                  <c:v>19359</c:v>
                </c:pt>
                <c:pt idx="12">
                  <c:v>19249</c:v>
                </c:pt>
                <c:pt idx="13">
                  <c:v>19217</c:v>
                </c:pt>
                <c:pt idx="14">
                  <c:v>19142</c:v>
                </c:pt>
                <c:pt idx="15">
                  <c:v>19270</c:v>
                </c:pt>
                <c:pt idx="16">
                  <c:v>20377</c:v>
                </c:pt>
                <c:pt idx="17">
                  <c:v>21707</c:v>
                </c:pt>
                <c:pt idx="18">
                  <c:v>21411</c:v>
                </c:pt>
                <c:pt idx="19">
                  <c:v>20761</c:v>
                </c:pt>
                <c:pt idx="20">
                  <c:v>20023</c:v>
                </c:pt>
                <c:pt idx="21">
                  <c:v>18968</c:v>
                </c:pt>
                <c:pt idx="22">
                  <c:v>17337</c:v>
                </c:pt>
                <c:pt idx="23">
                  <c:v>15595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699967"/>
        <c:axId val="95432871"/>
      </c:lineChart>
      <c:catAx>
        <c:axId val="3869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32871"/>
        <c:crossesAt val="0"/>
        <c:auto val="1"/>
        <c:lblAlgn val="ctr"/>
        <c:lblOffset val="100"/>
        <c:noMultiLvlLbl val="0"/>
      </c:catAx>
      <c:valAx>
        <c:axId val="95432871"/>
        <c:scaling>
          <c:orientation val="minMax"/>
          <c:max val="24000"/>
          <c:min val="12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99967"/>
        <c:crossesAt val="1"/>
        <c:crossBetween val="midCat"/>
        <c:majorUnit val="2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8718203251024"/>
          <c:y val="0.38202773064997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12/4/2001</a:t>
            </a:r>
          </a:p>
        </c:rich>
      </c:tx>
      <c:layout>
        <c:manualLayout>
          <c:xMode val="edge"/>
          <c:yMode val="edge"/>
          <c:x val="0.446416015221078"/>
          <c:y val="0.030400711387761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8389378334781"/>
          <c:y val="0.0958150391819041"/>
          <c:w val="0.79720395417132"/>
          <c:h val="0.89206913799811"/>
        </c:manualLayout>
      </c:layout>
      <c:areaChart>
        <c:grouping val="stacked"/>
        <c:ser>
          <c:idx val="0"/>
          <c:order val="0"/>
          <c:tx>
            <c:strRef>
              <c:f>'Data Entry'!$I$28</c:f>
              <c:strCache>
                <c:ptCount val="1"/>
                <c:pt idx="0">
                  <c:v>Misc. Base</c:v>
                </c:pt>
              </c:strCache>
            </c:strRef>
          </c:tx>
          <c:spPr>
            <a:solidFill>
              <a:srgbClr val="ffbfb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Entry'!$J$28:$AG$28</c:f>
              <c:numCache>
                <c:formatCode>_(* #,##0_);_(* \(#,##0\);_(* \-??_);_(@_)</c:formatCode>
                <c:ptCount val="24"/>
                <c:pt idx="0">
                  <c:v>2314</c:v>
                </c:pt>
                <c:pt idx="1">
                  <c:v>2314</c:v>
                </c:pt>
                <c:pt idx="2">
                  <c:v>2314</c:v>
                </c:pt>
                <c:pt idx="3">
                  <c:v>2314</c:v>
                </c:pt>
                <c:pt idx="4">
                  <c:v>2314</c:v>
                </c:pt>
                <c:pt idx="5">
                  <c:v>2314</c:v>
                </c:pt>
                <c:pt idx="6">
                  <c:v>2314</c:v>
                </c:pt>
                <c:pt idx="7">
                  <c:v>2314</c:v>
                </c:pt>
                <c:pt idx="8">
                  <c:v>2314</c:v>
                </c:pt>
                <c:pt idx="9">
                  <c:v>2314</c:v>
                </c:pt>
                <c:pt idx="10">
                  <c:v>2314</c:v>
                </c:pt>
                <c:pt idx="11">
                  <c:v>2314</c:v>
                </c:pt>
                <c:pt idx="12">
                  <c:v>2314</c:v>
                </c:pt>
                <c:pt idx="13">
                  <c:v>2314</c:v>
                </c:pt>
                <c:pt idx="14">
                  <c:v>2314</c:v>
                </c:pt>
                <c:pt idx="15">
                  <c:v>2314</c:v>
                </c:pt>
                <c:pt idx="16">
                  <c:v>2314</c:v>
                </c:pt>
                <c:pt idx="17">
                  <c:v>2314</c:v>
                </c:pt>
                <c:pt idx="18">
                  <c:v>2314</c:v>
                </c:pt>
                <c:pt idx="19">
                  <c:v>2314</c:v>
                </c:pt>
                <c:pt idx="20">
                  <c:v>2314</c:v>
                </c:pt>
                <c:pt idx="21">
                  <c:v>2314</c:v>
                </c:pt>
                <c:pt idx="22">
                  <c:v>2314</c:v>
                </c:pt>
                <c:pt idx="23">
                  <c:v>2314</c:v>
                </c:pt>
              </c:numCache>
            </c:numRef>
          </c:val>
        </c:ser>
        <c:ser>
          <c:idx val="1"/>
          <c:order val="1"/>
          <c:tx>
            <c:strRef>
              <c:f>'Data Entry'!$I$29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bfe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Entry'!$J$29:$AG$29</c:f>
              <c:numCache>
                <c:formatCode>_(* #,##0_);_(* \(#,##0\);_(* \-??_);_(@_)</c:formatCode>
                <c:ptCount val="24"/>
                <c:pt idx="0">
                  <c:v>5337</c:v>
                </c:pt>
                <c:pt idx="1">
                  <c:v>5337</c:v>
                </c:pt>
                <c:pt idx="2">
                  <c:v>5337</c:v>
                </c:pt>
                <c:pt idx="3">
                  <c:v>5337</c:v>
                </c:pt>
                <c:pt idx="4">
                  <c:v>5337</c:v>
                </c:pt>
                <c:pt idx="5">
                  <c:v>5337</c:v>
                </c:pt>
                <c:pt idx="6">
                  <c:v>5337</c:v>
                </c:pt>
                <c:pt idx="7">
                  <c:v>5337</c:v>
                </c:pt>
                <c:pt idx="8">
                  <c:v>5337</c:v>
                </c:pt>
                <c:pt idx="9">
                  <c:v>5337</c:v>
                </c:pt>
                <c:pt idx="10">
                  <c:v>5337</c:v>
                </c:pt>
                <c:pt idx="11">
                  <c:v>5337</c:v>
                </c:pt>
                <c:pt idx="12">
                  <c:v>5337</c:v>
                </c:pt>
                <c:pt idx="13">
                  <c:v>5337</c:v>
                </c:pt>
                <c:pt idx="14">
                  <c:v>5337</c:v>
                </c:pt>
                <c:pt idx="15">
                  <c:v>5337</c:v>
                </c:pt>
                <c:pt idx="16">
                  <c:v>5337</c:v>
                </c:pt>
                <c:pt idx="17">
                  <c:v>5337</c:v>
                </c:pt>
                <c:pt idx="18">
                  <c:v>5337</c:v>
                </c:pt>
                <c:pt idx="19">
                  <c:v>5337</c:v>
                </c:pt>
                <c:pt idx="20">
                  <c:v>5337</c:v>
                </c:pt>
                <c:pt idx="21">
                  <c:v>5337</c:v>
                </c:pt>
                <c:pt idx="22">
                  <c:v>5337</c:v>
                </c:pt>
                <c:pt idx="23">
                  <c:v>5337</c:v>
                </c:pt>
              </c:numCache>
            </c:numRef>
          </c:val>
        </c:ser>
        <c:ser>
          <c:idx val="2"/>
          <c:order val="2"/>
          <c:tx>
            <c:strRef>
              <c:f>'Data Entry'!$I$30</c:f>
              <c:strCache>
                <c:ptCount val="1"/>
                <c:pt idx="0">
                  <c:v>Nuke</c:v>
                </c:pt>
              </c:strCache>
            </c:strRef>
          </c:tx>
          <c:spPr>
            <a:solidFill>
              <a:srgbClr val="fe507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Entry'!$J$30:$AG$30</c:f>
              <c:numCache>
                <c:formatCode>_(* #,##0_);_(* \(#,##0\);_(* \-??_);_(@_)</c:formatCode>
                <c:ptCount val="24"/>
                <c:pt idx="0">
                  <c:v>4997</c:v>
                </c:pt>
                <c:pt idx="1">
                  <c:v>4997</c:v>
                </c:pt>
                <c:pt idx="2">
                  <c:v>4997</c:v>
                </c:pt>
                <c:pt idx="3">
                  <c:v>4997</c:v>
                </c:pt>
                <c:pt idx="4">
                  <c:v>4997</c:v>
                </c:pt>
                <c:pt idx="5">
                  <c:v>4997</c:v>
                </c:pt>
                <c:pt idx="6">
                  <c:v>4997</c:v>
                </c:pt>
                <c:pt idx="7">
                  <c:v>4997</c:v>
                </c:pt>
                <c:pt idx="8">
                  <c:v>4997</c:v>
                </c:pt>
                <c:pt idx="9">
                  <c:v>4997</c:v>
                </c:pt>
                <c:pt idx="10">
                  <c:v>4997</c:v>
                </c:pt>
                <c:pt idx="11">
                  <c:v>4997</c:v>
                </c:pt>
                <c:pt idx="12">
                  <c:v>4997</c:v>
                </c:pt>
                <c:pt idx="13">
                  <c:v>4997</c:v>
                </c:pt>
                <c:pt idx="14">
                  <c:v>4997</c:v>
                </c:pt>
                <c:pt idx="15">
                  <c:v>4997</c:v>
                </c:pt>
                <c:pt idx="16">
                  <c:v>4997</c:v>
                </c:pt>
                <c:pt idx="17">
                  <c:v>4997</c:v>
                </c:pt>
                <c:pt idx="18">
                  <c:v>4997</c:v>
                </c:pt>
                <c:pt idx="19">
                  <c:v>4997</c:v>
                </c:pt>
                <c:pt idx="20">
                  <c:v>4997</c:v>
                </c:pt>
                <c:pt idx="21">
                  <c:v>4997</c:v>
                </c:pt>
                <c:pt idx="22">
                  <c:v>4997</c:v>
                </c:pt>
                <c:pt idx="23">
                  <c:v>4997</c:v>
                </c:pt>
              </c:numCache>
            </c:numRef>
          </c:val>
        </c:ser>
        <c:ser>
          <c:idx val="3"/>
          <c:order val="3"/>
          <c:tx>
            <c:strRef>
              <c:f>'Data Entry'!$I$31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c885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Entry'!$J$31:$AG$31</c:f>
              <c:numCache>
                <c:formatCode>_(* #,##0_);_(* \(#,##0\);_(* \-??_);_(@_)</c:formatCode>
                <c:ptCount val="24"/>
                <c:pt idx="0">
                  <c:v>3293</c:v>
                </c:pt>
                <c:pt idx="1">
                  <c:v>3293</c:v>
                </c:pt>
                <c:pt idx="2">
                  <c:v>3293</c:v>
                </c:pt>
                <c:pt idx="3">
                  <c:v>3293</c:v>
                </c:pt>
                <c:pt idx="4">
                  <c:v>3293</c:v>
                </c:pt>
                <c:pt idx="5">
                  <c:v>3293</c:v>
                </c:pt>
                <c:pt idx="6">
                  <c:v>3293</c:v>
                </c:pt>
                <c:pt idx="7">
                  <c:v>3293</c:v>
                </c:pt>
                <c:pt idx="8">
                  <c:v>3293</c:v>
                </c:pt>
                <c:pt idx="9">
                  <c:v>3293</c:v>
                </c:pt>
                <c:pt idx="10">
                  <c:v>3293</c:v>
                </c:pt>
                <c:pt idx="11">
                  <c:v>3293</c:v>
                </c:pt>
                <c:pt idx="12">
                  <c:v>3293</c:v>
                </c:pt>
                <c:pt idx="13">
                  <c:v>3293</c:v>
                </c:pt>
                <c:pt idx="14">
                  <c:v>3293</c:v>
                </c:pt>
                <c:pt idx="15">
                  <c:v>3293</c:v>
                </c:pt>
                <c:pt idx="16">
                  <c:v>3293</c:v>
                </c:pt>
                <c:pt idx="17">
                  <c:v>3293</c:v>
                </c:pt>
                <c:pt idx="18">
                  <c:v>3293</c:v>
                </c:pt>
                <c:pt idx="19">
                  <c:v>3293</c:v>
                </c:pt>
                <c:pt idx="20">
                  <c:v>3293</c:v>
                </c:pt>
                <c:pt idx="21">
                  <c:v>3293</c:v>
                </c:pt>
                <c:pt idx="22">
                  <c:v>3293</c:v>
                </c:pt>
                <c:pt idx="23">
                  <c:v>3293</c:v>
                </c:pt>
              </c:numCache>
            </c:numRef>
          </c:val>
        </c:ser>
        <c:ser>
          <c:idx val="4"/>
          <c:order val="4"/>
          <c:tx>
            <c:strRef>
              <c:f>'Data Entry'!$I$32</c:f>
              <c:strCache>
                <c:ptCount val="1"/>
                <c:pt idx="0">
                  <c:v>Gas CC</c:v>
                </c:pt>
              </c:strCache>
            </c:strRef>
          </c:tx>
          <c:spPr>
            <a:solidFill>
              <a:srgbClr val="7d9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Entry'!$J$32:$AG$32</c:f>
              <c:numCache>
                <c:formatCode>_(* #,##0_);_(* \(#,##0\);_(* \-??_);_(@_)</c:formatCode>
                <c:ptCount val="24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  <c:pt idx="12">
                  <c:v>99</c:v>
                </c:pt>
                <c:pt idx="13">
                  <c:v>99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99</c:v>
                </c:pt>
                <c:pt idx="19">
                  <c:v>99</c:v>
                </c:pt>
                <c:pt idx="20">
                  <c:v>99</c:v>
                </c:pt>
                <c:pt idx="21">
                  <c:v>99</c:v>
                </c:pt>
                <c:pt idx="22">
                  <c:v>99</c:v>
                </c:pt>
                <c:pt idx="23">
                  <c:v>99</c:v>
                </c:pt>
              </c:numCache>
            </c:numRef>
          </c:val>
        </c:ser>
        <c:ser>
          <c:idx val="5"/>
          <c:order val="5"/>
          <c:tx>
            <c:strRef>
              <c:f>'Data Entry'!$I$33</c:f>
              <c:strCache>
                <c:ptCount val="1"/>
                <c:pt idx="0">
                  <c:v>FO6</c:v>
                </c:pt>
              </c:strCache>
            </c:strRef>
          </c:tx>
          <c:spPr>
            <a:solidFill>
              <a:srgbClr val="7bdb8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Entry'!$J$33:$AG$33</c:f>
              <c:numCache>
                <c:formatCode>_(* #,##0_);_(* \(#,##0\);_(* \-??_);_(@_)</c:formatCode>
                <c:ptCount val="24"/>
                <c:pt idx="0">
                  <c:v>6565</c:v>
                </c:pt>
                <c:pt idx="1">
                  <c:v>6565</c:v>
                </c:pt>
                <c:pt idx="2">
                  <c:v>6565</c:v>
                </c:pt>
                <c:pt idx="3">
                  <c:v>6565</c:v>
                </c:pt>
                <c:pt idx="4">
                  <c:v>6565</c:v>
                </c:pt>
                <c:pt idx="5">
                  <c:v>6565</c:v>
                </c:pt>
                <c:pt idx="6">
                  <c:v>6565</c:v>
                </c:pt>
                <c:pt idx="7">
                  <c:v>6565</c:v>
                </c:pt>
                <c:pt idx="8">
                  <c:v>6565</c:v>
                </c:pt>
                <c:pt idx="9">
                  <c:v>6565</c:v>
                </c:pt>
                <c:pt idx="10">
                  <c:v>6565</c:v>
                </c:pt>
                <c:pt idx="11">
                  <c:v>6565</c:v>
                </c:pt>
                <c:pt idx="12">
                  <c:v>6565</c:v>
                </c:pt>
                <c:pt idx="13">
                  <c:v>6565</c:v>
                </c:pt>
                <c:pt idx="14">
                  <c:v>6565</c:v>
                </c:pt>
                <c:pt idx="15">
                  <c:v>6565</c:v>
                </c:pt>
                <c:pt idx="16">
                  <c:v>6565</c:v>
                </c:pt>
                <c:pt idx="17">
                  <c:v>6565</c:v>
                </c:pt>
                <c:pt idx="18">
                  <c:v>6565</c:v>
                </c:pt>
                <c:pt idx="19">
                  <c:v>6565</c:v>
                </c:pt>
                <c:pt idx="20">
                  <c:v>6565</c:v>
                </c:pt>
                <c:pt idx="21">
                  <c:v>6565</c:v>
                </c:pt>
                <c:pt idx="22">
                  <c:v>6565</c:v>
                </c:pt>
                <c:pt idx="23">
                  <c:v>6565</c:v>
                </c:pt>
              </c:numCache>
            </c:numRef>
          </c:val>
        </c:ser>
        <c:ser>
          <c:idx val="6"/>
          <c:order val="6"/>
          <c:tx>
            <c:strRef>
              <c:f>'Data Entry'!$I$34</c:f>
              <c:strCache>
                <c:ptCount val="1"/>
                <c:pt idx="0">
                  <c:v>Gas CT</c:v>
                </c:pt>
              </c:strCache>
            </c:strRef>
          </c:tx>
          <c:spPr>
            <a:solidFill>
              <a:srgbClr val="fff645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Entry'!$J$34:$AG$34</c:f>
              <c:numCache>
                <c:formatCode>_(* #,##0_);_(* \(#,##0\);_(* \-??_);_(@_)</c:formatCode>
                <c:ptCount val="24"/>
                <c:pt idx="0">
                  <c:v>9408</c:v>
                </c:pt>
                <c:pt idx="1">
                  <c:v>9408</c:v>
                </c:pt>
                <c:pt idx="2">
                  <c:v>9408</c:v>
                </c:pt>
                <c:pt idx="3">
                  <c:v>9408</c:v>
                </c:pt>
                <c:pt idx="4">
                  <c:v>9408</c:v>
                </c:pt>
                <c:pt idx="5">
                  <c:v>9408</c:v>
                </c:pt>
                <c:pt idx="6">
                  <c:v>9408</c:v>
                </c:pt>
                <c:pt idx="7">
                  <c:v>9408</c:v>
                </c:pt>
                <c:pt idx="8">
                  <c:v>9408</c:v>
                </c:pt>
                <c:pt idx="9">
                  <c:v>9408</c:v>
                </c:pt>
                <c:pt idx="10">
                  <c:v>9408</c:v>
                </c:pt>
                <c:pt idx="11">
                  <c:v>9408</c:v>
                </c:pt>
                <c:pt idx="12">
                  <c:v>9408</c:v>
                </c:pt>
                <c:pt idx="13">
                  <c:v>9408</c:v>
                </c:pt>
                <c:pt idx="14">
                  <c:v>9408</c:v>
                </c:pt>
                <c:pt idx="15">
                  <c:v>9408</c:v>
                </c:pt>
                <c:pt idx="16">
                  <c:v>9408</c:v>
                </c:pt>
                <c:pt idx="17">
                  <c:v>9408</c:v>
                </c:pt>
                <c:pt idx="18">
                  <c:v>9408</c:v>
                </c:pt>
                <c:pt idx="19">
                  <c:v>9408</c:v>
                </c:pt>
                <c:pt idx="20">
                  <c:v>9408</c:v>
                </c:pt>
                <c:pt idx="21">
                  <c:v>9408</c:v>
                </c:pt>
                <c:pt idx="22">
                  <c:v>9408</c:v>
                </c:pt>
                <c:pt idx="23">
                  <c:v>9408</c:v>
                </c:pt>
              </c:numCache>
            </c:numRef>
          </c:val>
        </c:ser>
        <c:ser>
          <c:idx val="7"/>
          <c:order val="7"/>
          <c:tx>
            <c:strRef>
              <c:f>'Data Entry'!$I$35</c:f>
              <c:strCache>
                <c:ptCount val="1"/>
                <c:pt idx="0">
                  <c:v>FO2</c:v>
                </c:pt>
              </c:strCache>
            </c:strRef>
          </c:tx>
          <c:spPr>
            <a:solidFill>
              <a:srgbClr val="fdb637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Entry'!$J$35:$AG$35</c:f>
              <c:numCache>
                <c:formatCode>_(* #,##0_);_(* \(#,##0\);_(* \-??_);_(@_)</c:formatCode>
                <c:ptCount val="24"/>
                <c:pt idx="0">
                  <c:v>1760</c:v>
                </c:pt>
                <c:pt idx="1">
                  <c:v>1760</c:v>
                </c:pt>
                <c:pt idx="2">
                  <c:v>1760</c:v>
                </c:pt>
                <c:pt idx="3">
                  <c:v>1760</c:v>
                </c:pt>
                <c:pt idx="4">
                  <c:v>1760</c:v>
                </c:pt>
                <c:pt idx="5">
                  <c:v>1760</c:v>
                </c:pt>
                <c:pt idx="6">
                  <c:v>1760</c:v>
                </c:pt>
                <c:pt idx="7">
                  <c:v>1760</c:v>
                </c:pt>
                <c:pt idx="8">
                  <c:v>1760</c:v>
                </c:pt>
                <c:pt idx="9">
                  <c:v>1760</c:v>
                </c:pt>
                <c:pt idx="10">
                  <c:v>1760</c:v>
                </c:pt>
                <c:pt idx="11">
                  <c:v>1760</c:v>
                </c:pt>
                <c:pt idx="12">
                  <c:v>1760</c:v>
                </c:pt>
                <c:pt idx="13">
                  <c:v>1760</c:v>
                </c:pt>
                <c:pt idx="14">
                  <c:v>1760</c:v>
                </c:pt>
                <c:pt idx="15">
                  <c:v>1760</c:v>
                </c:pt>
                <c:pt idx="16">
                  <c:v>1760</c:v>
                </c:pt>
                <c:pt idx="17">
                  <c:v>1760</c:v>
                </c:pt>
                <c:pt idx="18">
                  <c:v>1760</c:v>
                </c:pt>
                <c:pt idx="19">
                  <c:v>1760</c:v>
                </c:pt>
                <c:pt idx="20">
                  <c:v>1760</c:v>
                </c:pt>
                <c:pt idx="21">
                  <c:v>1760</c:v>
                </c:pt>
                <c:pt idx="22">
                  <c:v>1760</c:v>
                </c:pt>
                <c:pt idx="23">
                  <c:v>1760</c:v>
                </c:pt>
              </c:numCache>
            </c:numRef>
          </c:val>
        </c:ser>
        <c:ser>
          <c:idx val="8"/>
          <c:order val="8"/>
          <c:tx>
            <c:strRef>
              <c:f>'Data Entry'!$I$36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rgbClr val="ffd1d1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Entry'!$J$36:$AG$36</c:f>
              <c:numCache>
                <c:formatCode>_(* #,##0_);_(* \(#,##0\);_(* \-??_);_(@_)</c:formatCode>
                <c:ptCount val="24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  <c:pt idx="20">
                  <c:v>836</c:v>
                </c:pt>
                <c:pt idx="21">
                  <c:v>836</c:v>
                </c:pt>
                <c:pt idx="22">
                  <c:v>836</c:v>
                </c:pt>
                <c:pt idx="23">
                  <c:v>836</c:v>
                </c:pt>
              </c:numCache>
            </c:numRef>
          </c:val>
        </c:ser>
        <c:axId val="10153402"/>
        <c:axId val="94818656"/>
      </c:areaChart>
      <c:lineChart>
        <c:grouping val="stacked"/>
        <c:varyColors val="0"/>
        <c:ser>
          <c:idx val="9"/>
          <c:order val="9"/>
          <c:tx>
            <c:strRef>
              <c:f>"Load"</c:f>
              <c:strCache>
                <c:ptCount val="1"/>
                <c:pt idx="0">
                  <c:v>Load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circle"/>
            <c:size val="4"/>
            <c:spPr>
              <a:solidFill>
                <a:srgbClr val="000000"/>
              </a:solidFill>
            </c:spPr>
          </c:marker>
          <c:dLbls>
            <c:txPr>
              <a:bodyPr rot="-5400000"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Entry'!$J$38:$AG$38</c:f>
              <c:numCache>
                <c:formatCode>_(* #,##0_);_(* \(#,##0\);_(* \-??_);_(@_)</c:formatCode>
                <c:ptCount val="24"/>
                <c:pt idx="0">
                  <c:v>13990</c:v>
                </c:pt>
                <c:pt idx="1">
                  <c:v>13293</c:v>
                </c:pt>
                <c:pt idx="2">
                  <c:v>12921</c:v>
                </c:pt>
                <c:pt idx="3">
                  <c:v>12794</c:v>
                </c:pt>
                <c:pt idx="4">
                  <c:v>12959</c:v>
                </c:pt>
                <c:pt idx="5">
                  <c:v>13955</c:v>
                </c:pt>
                <c:pt idx="6">
                  <c:v>16161</c:v>
                </c:pt>
                <c:pt idx="7">
                  <c:v>17864</c:v>
                </c:pt>
                <c:pt idx="8">
                  <c:v>18632</c:v>
                </c:pt>
                <c:pt idx="9">
                  <c:v>19074</c:v>
                </c:pt>
                <c:pt idx="10">
                  <c:v>19291</c:v>
                </c:pt>
                <c:pt idx="11">
                  <c:v>19319</c:v>
                </c:pt>
                <c:pt idx="12">
                  <c:v>19221</c:v>
                </c:pt>
                <c:pt idx="13">
                  <c:v>19210</c:v>
                </c:pt>
                <c:pt idx="14">
                  <c:v>19140</c:v>
                </c:pt>
                <c:pt idx="15">
                  <c:v>19278</c:v>
                </c:pt>
                <c:pt idx="16">
                  <c:v>20373</c:v>
                </c:pt>
                <c:pt idx="17">
                  <c:v>21670</c:v>
                </c:pt>
                <c:pt idx="18">
                  <c:v>21304</c:v>
                </c:pt>
                <c:pt idx="19">
                  <c:v>20628</c:v>
                </c:pt>
                <c:pt idx="20">
                  <c:v>19883</c:v>
                </c:pt>
                <c:pt idx="21">
                  <c:v>18795</c:v>
                </c:pt>
                <c:pt idx="22">
                  <c:v>17174</c:v>
                </c:pt>
                <c:pt idx="23">
                  <c:v>15447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153402"/>
        <c:axId val="94818656"/>
      </c:lineChart>
      <c:catAx>
        <c:axId val="101534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18656"/>
        <c:crossesAt val="0"/>
        <c:auto val="1"/>
        <c:lblAlgn val="ctr"/>
        <c:lblOffset val="100"/>
        <c:noMultiLvlLbl val="0"/>
      </c:catAx>
      <c:valAx>
        <c:axId val="94818656"/>
        <c:scaling>
          <c:orientation val="minMax"/>
          <c:max val="24000"/>
          <c:min val="12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53402"/>
        <c:crossesAt val="1"/>
        <c:crossBetween val="midCat"/>
        <c:majorUnit val="2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9411837696985"/>
          <c:y val="0.3935419329739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12/3/2001</a:t>
            </a:r>
          </a:p>
        </c:rich>
      </c:tx>
      <c:layout>
        <c:manualLayout>
          <c:xMode val="edge"/>
          <c:yMode val="edge"/>
          <c:x val="0.447136834349802"/>
          <c:y val="0.03188439712162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2435021079776"/>
          <c:y val="0.105891300532382"/>
          <c:w val="0.811018787605911"/>
          <c:h val="0.88006786403791"/>
        </c:manualLayout>
      </c:layout>
      <c:areaChart>
        <c:grouping val="stacked"/>
        <c:ser>
          <c:idx val="0"/>
          <c:order val="0"/>
          <c:tx>
            <c:strRef>
              <c:f>'Data Entry'!$I$41</c:f>
              <c:strCache>
                <c:ptCount val="1"/>
                <c:pt idx="0">
                  <c:v>Misc. Base</c:v>
                </c:pt>
              </c:strCache>
            </c:strRef>
          </c:tx>
          <c:spPr>
            <a:solidFill>
              <a:srgbClr val="ffbfb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Entry'!$J$41:$AG$41</c:f>
              <c:numCache>
                <c:formatCode>_(* #,##0_);_(* \(#,##0\);_(* \-??_);_(@_)</c:formatCode>
                <c:ptCount val="24"/>
                <c:pt idx="0">
                  <c:v>-701</c:v>
                </c:pt>
                <c:pt idx="1">
                  <c:v>-701</c:v>
                </c:pt>
                <c:pt idx="2">
                  <c:v>-701</c:v>
                </c:pt>
                <c:pt idx="3">
                  <c:v>-701</c:v>
                </c:pt>
                <c:pt idx="4">
                  <c:v>-701</c:v>
                </c:pt>
                <c:pt idx="5">
                  <c:v>-701</c:v>
                </c:pt>
                <c:pt idx="6">
                  <c:v>-701</c:v>
                </c:pt>
                <c:pt idx="7">
                  <c:v>-701</c:v>
                </c:pt>
                <c:pt idx="8">
                  <c:v>-701</c:v>
                </c:pt>
                <c:pt idx="9">
                  <c:v>-701</c:v>
                </c:pt>
                <c:pt idx="10">
                  <c:v>-701</c:v>
                </c:pt>
                <c:pt idx="11">
                  <c:v>-701</c:v>
                </c:pt>
                <c:pt idx="12">
                  <c:v>-701</c:v>
                </c:pt>
                <c:pt idx="13">
                  <c:v>-701</c:v>
                </c:pt>
                <c:pt idx="14">
                  <c:v>-701</c:v>
                </c:pt>
                <c:pt idx="15">
                  <c:v>-701</c:v>
                </c:pt>
                <c:pt idx="16">
                  <c:v>-701</c:v>
                </c:pt>
                <c:pt idx="17">
                  <c:v>-701</c:v>
                </c:pt>
                <c:pt idx="18">
                  <c:v>-701</c:v>
                </c:pt>
                <c:pt idx="19">
                  <c:v>-701</c:v>
                </c:pt>
                <c:pt idx="20">
                  <c:v>-701</c:v>
                </c:pt>
                <c:pt idx="21">
                  <c:v>-701</c:v>
                </c:pt>
                <c:pt idx="22">
                  <c:v>-701</c:v>
                </c:pt>
                <c:pt idx="23">
                  <c:v>-701</c:v>
                </c:pt>
              </c:numCache>
            </c:numRef>
          </c:val>
        </c:ser>
        <c:ser>
          <c:idx val="1"/>
          <c:order val="1"/>
          <c:tx>
            <c:strRef>
              <c:f>'Data Entry'!$I$42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bfe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Entry'!$J$42:$AG$42</c:f>
              <c:numCache>
                <c:formatCode>_(* #,##0_);_(* \(#,##0\);_(* \-??_);_(@_)</c:formatCode>
                <c:ptCount val="24"/>
                <c:pt idx="0">
                  <c:v>3554</c:v>
                </c:pt>
                <c:pt idx="1">
                  <c:v>3554</c:v>
                </c:pt>
                <c:pt idx="2">
                  <c:v>3554</c:v>
                </c:pt>
                <c:pt idx="3">
                  <c:v>3554</c:v>
                </c:pt>
                <c:pt idx="4">
                  <c:v>3554</c:v>
                </c:pt>
                <c:pt idx="5">
                  <c:v>3554</c:v>
                </c:pt>
                <c:pt idx="6">
                  <c:v>3554</c:v>
                </c:pt>
                <c:pt idx="7">
                  <c:v>3554</c:v>
                </c:pt>
                <c:pt idx="8">
                  <c:v>3554</c:v>
                </c:pt>
                <c:pt idx="9">
                  <c:v>3554</c:v>
                </c:pt>
                <c:pt idx="10">
                  <c:v>3554</c:v>
                </c:pt>
                <c:pt idx="11">
                  <c:v>3554</c:v>
                </c:pt>
                <c:pt idx="12">
                  <c:v>3554</c:v>
                </c:pt>
                <c:pt idx="13">
                  <c:v>3554</c:v>
                </c:pt>
                <c:pt idx="14">
                  <c:v>3554</c:v>
                </c:pt>
                <c:pt idx="15">
                  <c:v>3554</c:v>
                </c:pt>
                <c:pt idx="16">
                  <c:v>3554</c:v>
                </c:pt>
                <c:pt idx="17">
                  <c:v>3554</c:v>
                </c:pt>
                <c:pt idx="18">
                  <c:v>3554</c:v>
                </c:pt>
                <c:pt idx="19">
                  <c:v>3554</c:v>
                </c:pt>
                <c:pt idx="20">
                  <c:v>3554</c:v>
                </c:pt>
                <c:pt idx="21">
                  <c:v>3554</c:v>
                </c:pt>
                <c:pt idx="22">
                  <c:v>3554</c:v>
                </c:pt>
                <c:pt idx="23">
                  <c:v>3554</c:v>
                </c:pt>
              </c:numCache>
            </c:numRef>
          </c:val>
        </c:ser>
        <c:ser>
          <c:idx val="2"/>
          <c:order val="2"/>
          <c:tx>
            <c:strRef>
              <c:f>'Data Entry'!$I$43</c:f>
              <c:strCache>
                <c:ptCount val="1"/>
                <c:pt idx="0">
                  <c:v>Nuke</c:v>
                </c:pt>
              </c:strCache>
            </c:strRef>
          </c:tx>
          <c:spPr>
            <a:solidFill>
              <a:srgbClr val="fe507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Entry'!$J$43:$AG$43</c:f>
              <c:numCache>
                <c:formatCode>_(* #,##0_);_(* \(#,##0\);_(* \-??_);_(@_)</c:formatCode>
                <c:ptCount val="24"/>
                <c:pt idx="0">
                  <c:v>4345</c:v>
                </c:pt>
                <c:pt idx="1">
                  <c:v>4345</c:v>
                </c:pt>
                <c:pt idx="2">
                  <c:v>4345</c:v>
                </c:pt>
                <c:pt idx="3">
                  <c:v>4345</c:v>
                </c:pt>
                <c:pt idx="4">
                  <c:v>4345</c:v>
                </c:pt>
                <c:pt idx="5">
                  <c:v>4345</c:v>
                </c:pt>
                <c:pt idx="6">
                  <c:v>4345</c:v>
                </c:pt>
                <c:pt idx="7">
                  <c:v>4345</c:v>
                </c:pt>
                <c:pt idx="8">
                  <c:v>4345</c:v>
                </c:pt>
                <c:pt idx="9">
                  <c:v>4345</c:v>
                </c:pt>
                <c:pt idx="10">
                  <c:v>4345</c:v>
                </c:pt>
                <c:pt idx="11">
                  <c:v>4345</c:v>
                </c:pt>
                <c:pt idx="12">
                  <c:v>4345</c:v>
                </c:pt>
                <c:pt idx="13">
                  <c:v>4345</c:v>
                </c:pt>
                <c:pt idx="14">
                  <c:v>4345</c:v>
                </c:pt>
                <c:pt idx="15">
                  <c:v>4345</c:v>
                </c:pt>
                <c:pt idx="16">
                  <c:v>4345</c:v>
                </c:pt>
                <c:pt idx="17">
                  <c:v>4345</c:v>
                </c:pt>
                <c:pt idx="18">
                  <c:v>4345</c:v>
                </c:pt>
                <c:pt idx="19">
                  <c:v>4345</c:v>
                </c:pt>
                <c:pt idx="20">
                  <c:v>4345</c:v>
                </c:pt>
                <c:pt idx="21">
                  <c:v>4345</c:v>
                </c:pt>
                <c:pt idx="22">
                  <c:v>4345</c:v>
                </c:pt>
                <c:pt idx="23">
                  <c:v>4345</c:v>
                </c:pt>
              </c:numCache>
            </c:numRef>
          </c:val>
        </c:ser>
        <c:ser>
          <c:idx val="3"/>
          <c:order val="3"/>
          <c:tx>
            <c:strRef>
              <c:f>'Data Entry'!$I$44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c885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Entry'!$J$44:$AG$44</c:f>
              <c:numCache>
                <c:formatCode>_(* #,##0_);_(* \(#,##0\);_(* \-??_);_(@_)</c:formatCode>
                <c:ptCount val="24"/>
                <c:pt idx="0">
                  <c:v>2813</c:v>
                </c:pt>
                <c:pt idx="1">
                  <c:v>2813</c:v>
                </c:pt>
                <c:pt idx="2">
                  <c:v>2813</c:v>
                </c:pt>
                <c:pt idx="3">
                  <c:v>2813</c:v>
                </c:pt>
                <c:pt idx="4">
                  <c:v>2813</c:v>
                </c:pt>
                <c:pt idx="5">
                  <c:v>2813</c:v>
                </c:pt>
                <c:pt idx="6">
                  <c:v>2813</c:v>
                </c:pt>
                <c:pt idx="7">
                  <c:v>2813</c:v>
                </c:pt>
                <c:pt idx="8">
                  <c:v>2813</c:v>
                </c:pt>
                <c:pt idx="9">
                  <c:v>2813</c:v>
                </c:pt>
                <c:pt idx="10">
                  <c:v>2813</c:v>
                </c:pt>
                <c:pt idx="11">
                  <c:v>2813</c:v>
                </c:pt>
                <c:pt idx="12">
                  <c:v>2813</c:v>
                </c:pt>
                <c:pt idx="13">
                  <c:v>2813</c:v>
                </c:pt>
                <c:pt idx="14">
                  <c:v>2813</c:v>
                </c:pt>
                <c:pt idx="15">
                  <c:v>2813</c:v>
                </c:pt>
                <c:pt idx="16">
                  <c:v>2813</c:v>
                </c:pt>
                <c:pt idx="17">
                  <c:v>2813</c:v>
                </c:pt>
                <c:pt idx="18">
                  <c:v>2813</c:v>
                </c:pt>
                <c:pt idx="19">
                  <c:v>2813</c:v>
                </c:pt>
                <c:pt idx="20">
                  <c:v>2813</c:v>
                </c:pt>
                <c:pt idx="21">
                  <c:v>2813</c:v>
                </c:pt>
                <c:pt idx="22">
                  <c:v>2813</c:v>
                </c:pt>
                <c:pt idx="23">
                  <c:v>2813</c:v>
                </c:pt>
              </c:numCache>
            </c:numRef>
          </c:val>
        </c:ser>
        <c:ser>
          <c:idx val="4"/>
          <c:order val="4"/>
          <c:tx>
            <c:strRef>
              <c:f>'Data Entry'!$I$45</c:f>
              <c:strCache>
                <c:ptCount val="1"/>
                <c:pt idx="0">
                  <c:v>Gas CC</c:v>
                </c:pt>
              </c:strCache>
            </c:strRef>
          </c:tx>
          <c:spPr>
            <a:solidFill>
              <a:srgbClr val="7d9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Entry'!$J$45:$AG$45</c:f>
              <c:numCache>
                <c:formatCode>_(* #,##0_);_(* \(#,##0\);_(* \-??_);_(@_)</c:formatCode>
                <c:ptCount val="24"/>
                <c:pt idx="0">
                  <c:v>1990</c:v>
                </c:pt>
                <c:pt idx="1">
                  <c:v>1990</c:v>
                </c:pt>
                <c:pt idx="2">
                  <c:v>1990</c:v>
                </c:pt>
                <c:pt idx="3">
                  <c:v>1990</c:v>
                </c:pt>
                <c:pt idx="4">
                  <c:v>1990</c:v>
                </c:pt>
                <c:pt idx="5">
                  <c:v>1990</c:v>
                </c:pt>
                <c:pt idx="6">
                  <c:v>1990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1990</c:v>
                </c:pt>
                <c:pt idx="13">
                  <c:v>1990</c:v>
                </c:pt>
                <c:pt idx="14">
                  <c:v>1990</c:v>
                </c:pt>
                <c:pt idx="15">
                  <c:v>1990</c:v>
                </c:pt>
                <c:pt idx="16">
                  <c:v>1990</c:v>
                </c:pt>
                <c:pt idx="17">
                  <c:v>1990</c:v>
                </c:pt>
                <c:pt idx="18">
                  <c:v>1990</c:v>
                </c:pt>
                <c:pt idx="19">
                  <c:v>1990</c:v>
                </c:pt>
                <c:pt idx="20">
                  <c:v>1990</c:v>
                </c:pt>
                <c:pt idx="21">
                  <c:v>1990</c:v>
                </c:pt>
                <c:pt idx="22">
                  <c:v>1990</c:v>
                </c:pt>
                <c:pt idx="23">
                  <c:v>1990</c:v>
                </c:pt>
              </c:numCache>
            </c:numRef>
          </c:val>
        </c:ser>
        <c:ser>
          <c:idx val="5"/>
          <c:order val="5"/>
          <c:tx>
            <c:strRef>
              <c:f>'Data Entry'!$I$46</c:f>
              <c:strCache>
                <c:ptCount val="1"/>
                <c:pt idx="0">
                  <c:v>FO6</c:v>
                </c:pt>
              </c:strCache>
            </c:strRef>
          </c:tx>
          <c:spPr>
            <a:solidFill>
              <a:srgbClr val="7bdb8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Entry'!$J$46:$AG$46</c:f>
              <c:numCache>
                <c:formatCode>_(* #,##0_);_(* \(#,##0\);_(* \-??_);_(@_)</c:formatCode>
                <c:ptCount val="24"/>
                <c:pt idx="0">
                  <c:v>5996</c:v>
                </c:pt>
                <c:pt idx="1">
                  <c:v>5996</c:v>
                </c:pt>
                <c:pt idx="2">
                  <c:v>5996</c:v>
                </c:pt>
                <c:pt idx="3">
                  <c:v>5996</c:v>
                </c:pt>
                <c:pt idx="4">
                  <c:v>5996</c:v>
                </c:pt>
                <c:pt idx="5">
                  <c:v>5996</c:v>
                </c:pt>
                <c:pt idx="6">
                  <c:v>5996</c:v>
                </c:pt>
                <c:pt idx="7">
                  <c:v>5996</c:v>
                </c:pt>
                <c:pt idx="8">
                  <c:v>5996</c:v>
                </c:pt>
                <c:pt idx="9">
                  <c:v>5996</c:v>
                </c:pt>
                <c:pt idx="10">
                  <c:v>5996</c:v>
                </c:pt>
                <c:pt idx="11">
                  <c:v>5996</c:v>
                </c:pt>
                <c:pt idx="12">
                  <c:v>5996</c:v>
                </c:pt>
                <c:pt idx="13">
                  <c:v>5996</c:v>
                </c:pt>
                <c:pt idx="14">
                  <c:v>5996</c:v>
                </c:pt>
                <c:pt idx="15">
                  <c:v>5996</c:v>
                </c:pt>
                <c:pt idx="16">
                  <c:v>5996</c:v>
                </c:pt>
                <c:pt idx="17">
                  <c:v>5996</c:v>
                </c:pt>
                <c:pt idx="18">
                  <c:v>5996</c:v>
                </c:pt>
                <c:pt idx="19">
                  <c:v>5996</c:v>
                </c:pt>
                <c:pt idx="20">
                  <c:v>5996</c:v>
                </c:pt>
                <c:pt idx="21">
                  <c:v>5996</c:v>
                </c:pt>
                <c:pt idx="22">
                  <c:v>5996</c:v>
                </c:pt>
                <c:pt idx="23">
                  <c:v>5996</c:v>
                </c:pt>
              </c:numCache>
            </c:numRef>
          </c:val>
        </c:ser>
        <c:ser>
          <c:idx val="6"/>
          <c:order val="6"/>
          <c:tx>
            <c:strRef>
              <c:f>'Data Entry'!$I$47</c:f>
              <c:strCache>
                <c:ptCount val="1"/>
                <c:pt idx="0">
                  <c:v>Gas CT</c:v>
                </c:pt>
              </c:strCache>
            </c:strRef>
          </c:tx>
          <c:spPr>
            <a:solidFill>
              <a:srgbClr val="fff645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Entry'!$J$47:$AG$47</c:f>
              <c:numCache>
                <c:formatCode>_(* #,##0_);_(* \(#,##0\);_(* \-??_);_(@_)</c:formatCode>
                <c:ptCount val="24"/>
                <c:pt idx="0">
                  <c:v>4997</c:v>
                </c:pt>
                <c:pt idx="1">
                  <c:v>4997</c:v>
                </c:pt>
                <c:pt idx="2">
                  <c:v>4997</c:v>
                </c:pt>
                <c:pt idx="3">
                  <c:v>4997</c:v>
                </c:pt>
                <c:pt idx="4">
                  <c:v>4997</c:v>
                </c:pt>
                <c:pt idx="5">
                  <c:v>4997</c:v>
                </c:pt>
                <c:pt idx="6">
                  <c:v>4997</c:v>
                </c:pt>
                <c:pt idx="7">
                  <c:v>4997</c:v>
                </c:pt>
                <c:pt idx="8">
                  <c:v>4997</c:v>
                </c:pt>
                <c:pt idx="9">
                  <c:v>4997</c:v>
                </c:pt>
                <c:pt idx="10">
                  <c:v>4997</c:v>
                </c:pt>
                <c:pt idx="11">
                  <c:v>4997</c:v>
                </c:pt>
                <c:pt idx="12">
                  <c:v>4997</c:v>
                </c:pt>
                <c:pt idx="13">
                  <c:v>4997</c:v>
                </c:pt>
                <c:pt idx="14">
                  <c:v>4997</c:v>
                </c:pt>
                <c:pt idx="15">
                  <c:v>4997</c:v>
                </c:pt>
                <c:pt idx="16">
                  <c:v>4997</c:v>
                </c:pt>
                <c:pt idx="17">
                  <c:v>4997</c:v>
                </c:pt>
                <c:pt idx="18">
                  <c:v>4997</c:v>
                </c:pt>
                <c:pt idx="19">
                  <c:v>4997</c:v>
                </c:pt>
                <c:pt idx="20">
                  <c:v>4997</c:v>
                </c:pt>
                <c:pt idx="21">
                  <c:v>4997</c:v>
                </c:pt>
                <c:pt idx="22">
                  <c:v>4997</c:v>
                </c:pt>
                <c:pt idx="23">
                  <c:v>4997</c:v>
                </c:pt>
              </c:numCache>
            </c:numRef>
          </c:val>
        </c:ser>
        <c:ser>
          <c:idx val="7"/>
          <c:order val="7"/>
          <c:tx>
            <c:strRef>
              <c:f>'Data Entry'!$I$48</c:f>
              <c:strCache>
                <c:ptCount val="1"/>
                <c:pt idx="0">
                  <c:v>FO2</c:v>
                </c:pt>
              </c:strCache>
            </c:strRef>
          </c:tx>
          <c:spPr>
            <a:solidFill>
              <a:srgbClr val="fdb637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Entry'!$J$48:$AG$48</c:f>
              <c:numCache>
                <c:formatCode>_(* #,##0_);_(* \(#,##0\);_(* \-??_);_(@_)</c:formatCode>
                <c:ptCount val="24"/>
                <c:pt idx="0">
                  <c:v>1056</c:v>
                </c:pt>
                <c:pt idx="1">
                  <c:v>1056</c:v>
                </c:pt>
                <c:pt idx="2">
                  <c:v>1056</c:v>
                </c:pt>
                <c:pt idx="3">
                  <c:v>1056</c:v>
                </c:pt>
                <c:pt idx="4">
                  <c:v>1056</c:v>
                </c:pt>
                <c:pt idx="5">
                  <c:v>1056</c:v>
                </c:pt>
                <c:pt idx="6">
                  <c:v>1056</c:v>
                </c:pt>
                <c:pt idx="7">
                  <c:v>1056</c:v>
                </c:pt>
                <c:pt idx="8">
                  <c:v>1056</c:v>
                </c:pt>
                <c:pt idx="9">
                  <c:v>1056</c:v>
                </c:pt>
                <c:pt idx="10">
                  <c:v>1056</c:v>
                </c:pt>
                <c:pt idx="11">
                  <c:v>1056</c:v>
                </c:pt>
                <c:pt idx="12">
                  <c:v>1056</c:v>
                </c:pt>
                <c:pt idx="13">
                  <c:v>1056</c:v>
                </c:pt>
                <c:pt idx="14">
                  <c:v>1056</c:v>
                </c:pt>
                <c:pt idx="15">
                  <c:v>1056</c:v>
                </c:pt>
                <c:pt idx="16">
                  <c:v>1056</c:v>
                </c:pt>
                <c:pt idx="17">
                  <c:v>1056</c:v>
                </c:pt>
                <c:pt idx="18">
                  <c:v>1056</c:v>
                </c:pt>
                <c:pt idx="19">
                  <c:v>1056</c:v>
                </c:pt>
                <c:pt idx="20">
                  <c:v>1056</c:v>
                </c:pt>
                <c:pt idx="21">
                  <c:v>1056</c:v>
                </c:pt>
                <c:pt idx="22">
                  <c:v>1056</c:v>
                </c:pt>
                <c:pt idx="23">
                  <c:v>1056</c:v>
                </c:pt>
              </c:numCache>
            </c:numRef>
          </c:val>
        </c:ser>
        <c:ser>
          <c:idx val="8"/>
          <c:order val="8"/>
          <c:tx>
            <c:strRef>
              <c:f>'Data Entry'!$I$49</c:f>
              <c:strCache>
                <c:ptCount val="1"/>
                <c:pt idx="0">
                  <c:v>FO4</c:v>
                </c:pt>
              </c:strCache>
            </c:strRef>
          </c:tx>
          <c:spPr>
            <a:solidFill>
              <a:srgbClr val="ffd1d1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Entry'!$J$49:$AG$49</c:f>
              <c:numCache>
                <c:formatCode>_(* #,##0_);_(* \(#,##0\);_(* \-??_);_(@_)</c:formatCode>
                <c:ptCount val="2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</c:ser>
        <c:ser>
          <c:idx val="9"/>
          <c:order val="9"/>
          <c:tx>
            <c:strRef>
              <c:f>'Data Entry'!$I$50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ff99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Entry'!$J$50:$AG$50</c:f>
              <c:numCache>
                <c:formatCode>_(* #,##0_);_(* \(#,##0\);_(* \-??_);_(@_)</c:formatCode>
                <c:ptCount val="24"/>
                <c:pt idx="0">
                  <c:v>510</c:v>
                </c:pt>
                <c:pt idx="1">
                  <c:v>510</c:v>
                </c:pt>
                <c:pt idx="2">
                  <c:v>510</c:v>
                </c:pt>
                <c:pt idx="3">
                  <c:v>510</c:v>
                </c:pt>
                <c:pt idx="4">
                  <c:v>510</c:v>
                </c:pt>
                <c:pt idx="5">
                  <c:v>510</c:v>
                </c:pt>
                <c:pt idx="6">
                  <c:v>510</c:v>
                </c:pt>
                <c:pt idx="7">
                  <c:v>510</c:v>
                </c:pt>
                <c:pt idx="8">
                  <c:v>510</c:v>
                </c:pt>
                <c:pt idx="9">
                  <c:v>510</c:v>
                </c:pt>
                <c:pt idx="10">
                  <c:v>510</c:v>
                </c:pt>
                <c:pt idx="11">
                  <c:v>510</c:v>
                </c:pt>
                <c:pt idx="12">
                  <c:v>510</c:v>
                </c:pt>
                <c:pt idx="13">
                  <c:v>510</c:v>
                </c:pt>
                <c:pt idx="14">
                  <c:v>510</c:v>
                </c:pt>
                <c:pt idx="15">
                  <c:v>510</c:v>
                </c:pt>
                <c:pt idx="16">
                  <c:v>510</c:v>
                </c:pt>
                <c:pt idx="17">
                  <c:v>510</c:v>
                </c:pt>
                <c:pt idx="18">
                  <c:v>510</c:v>
                </c:pt>
                <c:pt idx="19">
                  <c:v>510</c:v>
                </c:pt>
                <c:pt idx="20">
                  <c:v>510</c:v>
                </c:pt>
                <c:pt idx="21">
                  <c:v>510</c:v>
                </c:pt>
                <c:pt idx="22">
                  <c:v>510</c:v>
                </c:pt>
                <c:pt idx="23">
                  <c:v>510</c:v>
                </c:pt>
              </c:numCache>
            </c:numRef>
          </c:val>
        </c:ser>
        <c:ser>
          <c:idx val="10"/>
          <c:order val="10"/>
          <c:tx>
            <c:strRef>
              <c:f>'Data Entry'!$I$51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rgbClr val="ff6b6b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Entry'!$J$51:$AG$51</c:f>
              <c:numCache>
                <c:formatCode>_(* #,##0_);_(* \(#,##0\);_(* \-??_);_(@_)</c:formatCode>
                <c:ptCount val="24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  <c:pt idx="18">
                  <c:v>141</c:v>
                </c:pt>
                <c:pt idx="19">
                  <c:v>141</c:v>
                </c:pt>
                <c:pt idx="20">
                  <c:v>141</c:v>
                </c:pt>
                <c:pt idx="21">
                  <c:v>141</c:v>
                </c:pt>
                <c:pt idx="22">
                  <c:v>141</c:v>
                </c:pt>
                <c:pt idx="23">
                  <c:v>141</c:v>
                </c:pt>
              </c:numCache>
            </c:numRef>
          </c:val>
        </c:ser>
        <c:axId val="43090772"/>
        <c:axId val="42257448"/>
      </c:areaChart>
      <c:lineChart>
        <c:grouping val="stacked"/>
        <c:varyColors val="0"/>
        <c:ser>
          <c:idx val="11"/>
          <c:order val="11"/>
          <c:tx>
            <c:strRef>
              <c:f>"Load"</c:f>
              <c:strCache>
                <c:ptCount val="1"/>
                <c:pt idx="0">
                  <c:v>Load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circle"/>
            <c:size val="4"/>
            <c:spPr>
              <a:solidFill>
                <a:srgbClr val="000000"/>
              </a:solidFill>
            </c:spPr>
          </c:marker>
          <c:dLbls>
            <c:txPr>
              <a:bodyPr rot="-5400000"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Entry'!$J$52:$AG$52</c:f>
              <c:numCache>
                <c:formatCode>_(* #,##0_);_(* \(#,##0\);_(* \-??_);_(@_)</c:formatCode>
                <c:ptCount val="24"/>
                <c:pt idx="0">
                  <c:v>11398</c:v>
                </c:pt>
                <c:pt idx="1">
                  <c:v>11180</c:v>
                </c:pt>
                <c:pt idx="2">
                  <c:v>11112</c:v>
                </c:pt>
                <c:pt idx="3">
                  <c:v>11129</c:v>
                </c:pt>
                <c:pt idx="4">
                  <c:v>11410</c:v>
                </c:pt>
                <c:pt idx="5">
                  <c:v>12399</c:v>
                </c:pt>
                <c:pt idx="6">
                  <c:v>14370</c:v>
                </c:pt>
                <c:pt idx="7">
                  <c:v>15770</c:v>
                </c:pt>
                <c:pt idx="8">
                  <c:v>16094</c:v>
                </c:pt>
                <c:pt idx="9">
                  <c:v>16199</c:v>
                </c:pt>
                <c:pt idx="10">
                  <c:v>16301</c:v>
                </c:pt>
                <c:pt idx="11">
                  <c:v>16264</c:v>
                </c:pt>
                <c:pt idx="12">
                  <c:v>16092</c:v>
                </c:pt>
                <c:pt idx="13">
                  <c:v>16042</c:v>
                </c:pt>
                <c:pt idx="14">
                  <c:v>15910</c:v>
                </c:pt>
                <c:pt idx="15">
                  <c:v>16039</c:v>
                </c:pt>
                <c:pt idx="16">
                  <c:v>17419</c:v>
                </c:pt>
                <c:pt idx="17">
                  <c:v>18517</c:v>
                </c:pt>
                <c:pt idx="18">
                  <c:v>18230</c:v>
                </c:pt>
                <c:pt idx="19">
                  <c:v>17606</c:v>
                </c:pt>
                <c:pt idx="20">
                  <c:v>16911</c:v>
                </c:pt>
                <c:pt idx="21">
                  <c:v>15708</c:v>
                </c:pt>
                <c:pt idx="22">
                  <c:v>14177</c:v>
                </c:pt>
                <c:pt idx="23">
                  <c:v>12954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090772"/>
        <c:axId val="42257448"/>
      </c:lineChart>
      <c:catAx>
        <c:axId val="430907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57448"/>
        <c:crossesAt val="0"/>
        <c:auto val="1"/>
        <c:lblAlgn val="ctr"/>
        <c:lblOffset val="100"/>
        <c:noMultiLvlLbl val="0"/>
      </c:catAx>
      <c:valAx>
        <c:axId val="42257448"/>
        <c:scaling>
          <c:orientation val="minMax"/>
          <c:max val="20000"/>
          <c:min val="9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90772"/>
        <c:crossesAt val="1"/>
        <c:crossBetween val="midCat"/>
        <c:majorUnit val="2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8077442593426"/>
          <c:y val="0.33932018955127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12/4/2001</a:t>
            </a:r>
          </a:p>
        </c:rich>
      </c:tx>
      <c:layout>
        <c:manualLayout>
          <c:xMode val="edge"/>
          <c:yMode val="edge"/>
          <c:x val="0.447155137126484"/>
          <c:y val="0.030400711387761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2443716741711"/>
          <c:y val="0.0967598510531874"/>
          <c:w val="0.799754400327466"/>
          <c:h val="0.891068748957928"/>
        </c:manualLayout>
      </c:layout>
      <c:areaChart>
        <c:grouping val="stacked"/>
        <c:ser>
          <c:idx val="0"/>
          <c:order val="0"/>
          <c:tx>
            <c:strRef>
              <c:f>'Data Entry'!$I$41</c:f>
              <c:strCache>
                <c:ptCount val="1"/>
                <c:pt idx="0">
                  <c:v>Misc. Base</c:v>
                </c:pt>
              </c:strCache>
            </c:strRef>
          </c:tx>
          <c:spPr>
            <a:solidFill>
              <a:srgbClr val="ffbfb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Entry'!$J$41:$AG$41</c:f>
              <c:numCache>
                <c:formatCode>_(* #,##0_);_(* \(#,##0\);_(* \-??_);_(@_)</c:formatCode>
                <c:ptCount val="24"/>
                <c:pt idx="0">
                  <c:v>-701</c:v>
                </c:pt>
                <c:pt idx="1">
                  <c:v>-701</c:v>
                </c:pt>
                <c:pt idx="2">
                  <c:v>-701</c:v>
                </c:pt>
                <c:pt idx="3">
                  <c:v>-701</c:v>
                </c:pt>
                <c:pt idx="4">
                  <c:v>-701</c:v>
                </c:pt>
                <c:pt idx="5">
                  <c:v>-701</c:v>
                </c:pt>
                <c:pt idx="6">
                  <c:v>-701</c:v>
                </c:pt>
                <c:pt idx="7">
                  <c:v>-701</c:v>
                </c:pt>
                <c:pt idx="8">
                  <c:v>-701</c:v>
                </c:pt>
                <c:pt idx="9">
                  <c:v>-701</c:v>
                </c:pt>
                <c:pt idx="10">
                  <c:v>-701</c:v>
                </c:pt>
                <c:pt idx="11">
                  <c:v>-701</c:v>
                </c:pt>
                <c:pt idx="12">
                  <c:v>-701</c:v>
                </c:pt>
                <c:pt idx="13">
                  <c:v>-701</c:v>
                </c:pt>
                <c:pt idx="14">
                  <c:v>-701</c:v>
                </c:pt>
                <c:pt idx="15">
                  <c:v>-701</c:v>
                </c:pt>
                <c:pt idx="16">
                  <c:v>-701</c:v>
                </c:pt>
                <c:pt idx="17">
                  <c:v>-701</c:v>
                </c:pt>
                <c:pt idx="18">
                  <c:v>-701</c:v>
                </c:pt>
                <c:pt idx="19">
                  <c:v>-701</c:v>
                </c:pt>
                <c:pt idx="20">
                  <c:v>-701</c:v>
                </c:pt>
                <c:pt idx="21">
                  <c:v>-701</c:v>
                </c:pt>
                <c:pt idx="22">
                  <c:v>-701</c:v>
                </c:pt>
                <c:pt idx="23">
                  <c:v>-701</c:v>
                </c:pt>
              </c:numCache>
            </c:numRef>
          </c:val>
        </c:ser>
        <c:ser>
          <c:idx val="1"/>
          <c:order val="1"/>
          <c:tx>
            <c:strRef>
              <c:f>'Data Entry'!$I$42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bfe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Entry'!$J$42:$AG$42</c:f>
              <c:numCache>
                <c:formatCode>_(* #,##0_);_(* \(#,##0\);_(* \-??_);_(@_)</c:formatCode>
                <c:ptCount val="24"/>
                <c:pt idx="0">
                  <c:v>3554</c:v>
                </c:pt>
                <c:pt idx="1">
                  <c:v>3554</c:v>
                </c:pt>
                <c:pt idx="2">
                  <c:v>3554</c:v>
                </c:pt>
                <c:pt idx="3">
                  <c:v>3554</c:v>
                </c:pt>
                <c:pt idx="4">
                  <c:v>3554</c:v>
                </c:pt>
                <c:pt idx="5">
                  <c:v>3554</c:v>
                </c:pt>
                <c:pt idx="6">
                  <c:v>3554</c:v>
                </c:pt>
                <c:pt idx="7">
                  <c:v>3554</c:v>
                </c:pt>
                <c:pt idx="8">
                  <c:v>3554</c:v>
                </c:pt>
                <c:pt idx="9">
                  <c:v>3554</c:v>
                </c:pt>
                <c:pt idx="10">
                  <c:v>3554</c:v>
                </c:pt>
                <c:pt idx="11">
                  <c:v>3554</c:v>
                </c:pt>
                <c:pt idx="12">
                  <c:v>3554</c:v>
                </c:pt>
                <c:pt idx="13">
                  <c:v>3554</c:v>
                </c:pt>
                <c:pt idx="14">
                  <c:v>3554</c:v>
                </c:pt>
                <c:pt idx="15">
                  <c:v>3554</c:v>
                </c:pt>
                <c:pt idx="16">
                  <c:v>3554</c:v>
                </c:pt>
                <c:pt idx="17">
                  <c:v>3554</c:v>
                </c:pt>
                <c:pt idx="18">
                  <c:v>3554</c:v>
                </c:pt>
                <c:pt idx="19">
                  <c:v>3554</c:v>
                </c:pt>
                <c:pt idx="20">
                  <c:v>3554</c:v>
                </c:pt>
                <c:pt idx="21">
                  <c:v>3554</c:v>
                </c:pt>
                <c:pt idx="22">
                  <c:v>3554</c:v>
                </c:pt>
                <c:pt idx="23">
                  <c:v>3554</c:v>
                </c:pt>
              </c:numCache>
            </c:numRef>
          </c:val>
        </c:ser>
        <c:ser>
          <c:idx val="2"/>
          <c:order val="2"/>
          <c:tx>
            <c:strRef>
              <c:f>'Data Entry'!$I$43</c:f>
              <c:strCache>
                <c:ptCount val="1"/>
                <c:pt idx="0">
                  <c:v>Nuke</c:v>
                </c:pt>
              </c:strCache>
            </c:strRef>
          </c:tx>
          <c:spPr>
            <a:solidFill>
              <a:srgbClr val="fe507e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Entry'!$J$43:$AG$43</c:f>
              <c:numCache>
                <c:formatCode>_(* #,##0_);_(* \(#,##0\);_(* \-??_);_(@_)</c:formatCode>
                <c:ptCount val="24"/>
                <c:pt idx="0">
                  <c:v>4345</c:v>
                </c:pt>
                <c:pt idx="1">
                  <c:v>4345</c:v>
                </c:pt>
                <c:pt idx="2">
                  <c:v>4345</c:v>
                </c:pt>
                <c:pt idx="3">
                  <c:v>4345</c:v>
                </c:pt>
                <c:pt idx="4">
                  <c:v>4345</c:v>
                </c:pt>
                <c:pt idx="5">
                  <c:v>4345</c:v>
                </c:pt>
                <c:pt idx="6">
                  <c:v>4345</c:v>
                </c:pt>
                <c:pt idx="7">
                  <c:v>4345</c:v>
                </c:pt>
                <c:pt idx="8">
                  <c:v>4345</c:v>
                </c:pt>
                <c:pt idx="9">
                  <c:v>4345</c:v>
                </c:pt>
                <c:pt idx="10">
                  <c:v>4345</c:v>
                </c:pt>
                <c:pt idx="11">
                  <c:v>4345</c:v>
                </c:pt>
                <c:pt idx="12">
                  <c:v>4345</c:v>
                </c:pt>
                <c:pt idx="13">
                  <c:v>4345</c:v>
                </c:pt>
                <c:pt idx="14">
                  <c:v>4345</c:v>
                </c:pt>
                <c:pt idx="15">
                  <c:v>4345</c:v>
                </c:pt>
                <c:pt idx="16">
                  <c:v>4345</c:v>
                </c:pt>
                <c:pt idx="17">
                  <c:v>4345</c:v>
                </c:pt>
                <c:pt idx="18">
                  <c:v>4345</c:v>
                </c:pt>
                <c:pt idx="19">
                  <c:v>4345</c:v>
                </c:pt>
                <c:pt idx="20">
                  <c:v>4345</c:v>
                </c:pt>
                <c:pt idx="21">
                  <c:v>4345</c:v>
                </c:pt>
                <c:pt idx="22">
                  <c:v>4345</c:v>
                </c:pt>
                <c:pt idx="23">
                  <c:v>4345</c:v>
                </c:pt>
              </c:numCache>
            </c:numRef>
          </c:val>
        </c:ser>
        <c:ser>
          <c:idx val="3"/>
          <c:order val="3"/>
          <c:tx>
            <c:strRef>
              <c:f>'Data Entry'!$I$44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c885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Entry'!$J$44:$AG$44</c:f>
              <c:numCache>
                <c:formatCode>_(* #,##0_);_(* \(#,##0\);_(* \-??_);_(@_)</c:formatCode>
                <c:ptCount val="24"/>
                <c:pt idx="0">
                  <c:v>2813</c:v>
                </c:pt>
                <c:pt idx="1">
                  <c:v>2813</c:v>
                </c:pt>
                <c:pt idx="2">
                  <c:v>2813</c:v>
                </c:pt>
                <c:pt idx="3">
                  <c:v>2813</c:v>
                </c:pt>
                <c:pt idx="4">
                  <c:v>2813</c:v>
                </c:pt>
                <c:pt idx="5">
                  <c:v>2813</c:v>
                </c:pt>
                <c:pt idx="6">
                  <c:v>2813</c:v>
                </c:pt>
                <c:pt idx="7">
                  <c:v>2813</c:v>
                </c:pt>
                <c:pt idx="8">
                  <c:v>2813</c:v>
                </c:pt>
                <c:pt idx="9">
                  <c:v>2813</c:v>
                </c:pt>
                <c:pt idx="10">
                  <c:v>2813</c:v>
                </c:pt>
                <c:pt idx="11">
                  <c:v>2813</c:v>
                </c:pt>
                <c:pt idx="12">
                  <c:v>2813</c:v>
                </c:pt>
                <c:pt idx="13">
                  <c:v>2813</c:v>
                </c:pt>
                <c:pt idx="14">
                  <c:v>2813</c:v>
                </c:pt>
                <c:pt idx="15">
                  <c:v>2813</c:v>
                </c:pt>
                <c:pt idx="16">
                  <c:v>2813</c:v>
                </c:pt>
                <c:pt idx="17">
                  <c:v>2813</c:v>
                </c:pt>
                <c:pt idx="18">
                  <c:v>2813</c:v>
                </c:pt>
                <c:pt idx="19">
                  <c:v>2813</c:v>
                </c:pt>
                <c:pt idx="20">
                  <c:v>2813</c:v>
                </c:pt>
                <c:pt idx="21">
                  <c:v>2813</c:v>
                </c:pt>
                <c:pt idx="22">
                  <c:v>2813</c:v>
                </c:pt>
                <c:pt idx="23">
                  <c:v>2813</c:v>
                </c:pt>
              </c:numCache>
            </c:numRef>
          </c:val>
        </c:ser>
        <c:ser>
          <c:idx val="4"/>
          <c:order val="4"/>
          <c:tx>
            <c:strRef>
              <c:f>'Data Entry'!$I$45</c:f>
              <c:strCache>
                <c:ptCount val="1"/>
                <c:pt idx="0">
                  <c:v>Gas CC</c:v>
                </c:pt>
              </c:strCache>
            </c:strRef>
          </c:tx>
          <c:spPr>
            <a:solidFill>
              <a:srgbClr val="7d9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Entry'!$J$45:$AG$45</c:f>
              <c:numCache>
                <c:formatCode>_(* #,##0_);_(* \(#,##0\);_(* \-??_);_(@_)</c:formatCode>
                <c:ptCount val="24"/>
                <c:pt idx="0">
                  <c:v>1990</c:v>
                </c:pt>
                <c:pt idx="1">
                  <c:v>1990</c:v>
                </c:pt>
                <c:pt idx="2">
                  <c:v>1990</c:v>
                </c:pt>
                <c:pt idx="3">
                  <c:v>1990</c:v>
                </c:pt>
                <c:pt idx="4">
                  <c:v>1990</c:v>
                </c:pt>
                <c:pt idx="5">
                  <c:v>1990</c:v>
                </c:pt>
                <c:pt idx="6">
                  <c:v>1990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1990</c:v>
                </c:pt>
                <c:pt idx="13">
                  <c:v>1990</c:v>
                </c:pt>
                <c:pt idx="14">
                  <c:v>1990</c:v>
                </c:pt>
                <c:pt idx="15">
                  <c:v>1990</c:v>
                </c:pt>
                <c:pt idx="16">
                  <c:v>1990</c:v>
                </c:pt>
                <c:pt idx="17">
                  <c:v>1990</c:v>
                </c:pt>
                <c:pt idx="18">
                  <c:v>1990</c:v>
                </c:pt>
                <c:pt idx="19">
                  <c:v>1990</c:v>
                </c:pt>
                <c:pt idx="20">
                  <c:v>1990</c:v>
                </c:pt>
                <c:pt idx="21">
                  <c:v>1990</c:v>
                </c:pt>
                <c:pt idx="22">
                  <c:v>1990</c:v>
                </c:pt>
                <c:pt idx="23">
                  <c:v>1990</c:v>
                </c:pt>
              </c:numCache>
            </c:numRef>
          </c:val>
        </c:ser>
        <c:ser>
          <c:idx val="5"/>
          <c:order val="5"/>
          <c:tx>
            <c:strRef>
              <c:f>'Data Entry'!$I$46</c:f>
              <c:strCache>
                <c:ptCount val="1"/>
                <c:pt idx="0">
                  <c:v>FO6</c:v>
                </c:pt>
              </c:strCache>
            </c:strRef>
          </c:tx>
          <c:spPr>
            <a:solidFill>
              <a:srgbClr val="7bdb8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Entry'!$J$46:$AG$46</c:f>
              <c:numCache>
                <c:formatCode>_(* #,##0_);_(* \(#,##0\);_(* \-??_);_(@_)</c:formatCode>
                <c:ptCount val="24"/>
                <c:pt idx="0">
                  <c:v>5996</c:v>
                </c:pt>
                <c:pt idx="1">
                  <c:v>5996</c:v>
                </c:pt>
                <c:pt idx="2">
                  <c:v>5996</c:v>
                </c:pt>
                <c:pt idx="3">
                  <c:v>5996</c:v>
                </c:pt>
                <c:pt idx="4">
                  <c:v>5996</c:v>
                </c:pt>
                <c:pt idx="5">
                  <c:v>5996</c:v>
                </c:pt>
                <c:pt idx="6">
                  <c:v>5996</c:v>
                </c:pt>
                <c:pt idx="7">
                  <c:v>5996</c:v>
                </c:pt>
                <c:pt idx="8">
                  <c:v>5996</c:v>
                </c:pt>
                <c:pt idx="9">
                  <c:v>5996</c:v>
                </c:pt>
                <c:pt idx="10">
                  <c:v>5996</c:v>
                </c:pt>
                <c:pt idx="11">
                  <c:v>5996</c:v>
                </c:pt>
                <c:pt idx="12">
                  <c:v>5996</c:v>
                </c:pt>
                <c:pt idx="13">
                  <c:v>5996</c:v>
                </c:pt>
                <c:pt idx="14">
                  <c:v>5996</c:v>
                </c:pt>
                <c:pt idx="15">
                  <c:v>5996</c:v>
                </c:pt>
                <c:pt idx="16">
                  <c:v>5996</c:v>
                </c:pt>
                <c:pt idx="17">
                  <c:v>5996</c:v>
                </c:pt>
                <c:pt idx="18">
                  <c:v>5996</c:v>
                </c:pt>
                <c:pt idx="19">
                  <c:v>5996</c:v>
                </c:pt>
                <c:pt idx="20">
                  <c:v>5996</c:v>
                </c:pt>
                <c:pt idx="21">
                  <c:v>5996</c:v>
                </c:pt>
                <c:pt idx="22">
                  <c:v>5996</c:v>
                </c:pt>
                <c:pt idx="23">
                  <c:v>5996</c:v>
                </c:pt>
              </c:numCache>
            </c:numRef>
          </c:val>
        </c:ser>
        <c:ser>
          <c:idx val="6"/>
          <c:order val="6"/>
          <c:tx>
            <c:strRef>
              <c:f>'Data Entry'!$I$47</c:f>
              <c:strCache>
                <c:ptCount val="1"/>
                <c:pt idx="0">
                  <c:v>Gas CT</c:v>
                </c:pt>
              </c:strCache>
            </c:strRef>
          </c:tx>
          <c:spPr>
            <a:solidFill>
              <a:srgbClr val="fff645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Entry'!$J$47:$AG$47</c:f>
              <c:numCache>
                <c:formatCode>_(* #,##0_);_(* \(#,##0\);_(* \-??_);_(@_)</c:formatCode>
                <c:ptCount val="24"/>
                <c:pt idx="0">
                  <c:v>4997</c:v>
                </c:pt>
                <c:pt idx="1">
                  <c:v>4997</c:v>
                </c:pt>
                <c:pt idx="2">
                  <c:v>4997</c:v>
                </c:pt>
                <c:pt idx="3">
                  <c:v>4997</c:v>
                </c:pt>
                <c:pt idx="4">
                  <c:v>4997</c:v>
                </c:pt>
                <c:pt idx="5">
                  <c:v>4997</c:v>
                </c:pt>
                <c:pt idx="6">
                  <c:v>4997</c:v>
                </c:pt>
                <c:pt idx="7">
                  <c:v>4997</c:v>
                </c:pt>
                <c:pt idx="8">
                  <c:v>4997</c:v>
                </c:pt>
                <c:pt idx="9">
                  <c:v>4997</c:v>
                </c:pt>
                <c:pt idx="10">
                  <c:v>4997</c:v>
                </c:pt>
                <c:pt idx="11">
                  <c:v>4997</c:v>
                </c:pt>
                <c:pt idx="12">
                  <c:v>4997</c:v>
                </c:pt>
                <c:pt idx="13">
                  <c:v>4997</c:v>
                </c:pt>
                <c:pt idx="14">
                  <c:v>4997</c:v>
                </c:pt>
                <c:pt idx="15">
                  <c:v>4997</c:v>
                </c:pt>
                <c:pt idx="16">
                  <c:v>4997</c:v>
                </c:pt>
                <c:pt idx="17">
                  <c:v>4997</c:v>
                </c:pt>
                <c:pt idx="18">
                  <c:v>4997</c:v>
                </c:pt>
                <c:pt idx="19">
                  <c:v>4997</c:v>
                </c:pt>
                <c:pt idx="20">
                  <c:v>4997</c:v>
                </c:pt>
                <c:pt idx="21">
                  <c:v>4997</c:v>
                </c:pt>
                <c:pt idx="22">
                  <c:v>4997</c:v>
                </c:pt>
                <c:pt idx="23">
                  <c:v>4997</c:v>
                </c:pt>
              </c:numCache>
            </c:numRef>
          </c:val>
        </c:ser>
        <c:ser>
          <c:idx val="7"/>
          <c:order val="7"/>
          <c:tx>
            <c:strRef>
              <c:f>'Data Entry'!$I$48</c:f>
              <c:strCache>
                <c:ptCount val="1"/>
                <c:pt idx="0">
                  <c:v>FO2</c:v>
                </c:pt>
              </c:strCache>
            </c:strRef>
          </c:tx>
          <c:spPr>
            <a:solidFill>
              <a:srgbClr val="fdb637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Entry'!$J$48:$AG$48</c:f>
              <c:numCache>
                <c:formatCode>_(* #,##0_);_(* \(#,##0\);_(* \-??_);_(@_)</c:formatCode>
                <c:ptCount val="24"/>
                <c:pt idx="0">
                  <c:v>1056</c:v>
                </c:pt>
                <c:pt idx="1">
                  <c:v>1056</c:v>
                </c:pt>
                <c:pt idx="2">
                  <c:v>1056</c:v>
                </c:pt>
                <c:pt idx="3">
                  <c:v>1056</c:v>
                </c:pt>
                <c:pt idx="4">
                  <c:v>1056</c:v>
                </c:pt>
                <c:pt idx="5">
                  <c:v>1056</c:v>
                </c:pt>
                <c:pt idx="6">
                  <c:v>1056</c:v>
                </c:pt>
                <c:pt idx="7">
                  <c:v>1056</c:v>
                </c:pt>
                <c:pt idx="8">
                  <c:v>1056</c:v>
                </c:pt>
                <c:pt idx="9">
                  <c:v>1056</c:v>
                </c:pt>
                <c:pt idx="10">
                  <c:v>1056</c:v>
                </c:pt>
                <c:pt idx="11">
                  <c:v>1056</c:v>
                </c:pt>
                <c:pt idx="12">
                  <c:v>1056</c:v>
                </c:pt>
                <c:pt idx="13">
                  <c:v>1056</c:v>
                </c:pt>
                <c:pt idx="14">
                  <c:v>1056</c:v>
                </c:pt>
                <c:pt idx="15">
                  <c:v>1056</c:v>
                </c:pt>
                <c:pt idx="16">
                  <c:v>1056</c:v>
                </c:pt>
                <c:pt idx="17">
                  <c:v>1056</c:v>
                </c:pt>
                <c:pt idx="18">
                  <c:v>1056</c:v>
                </c:pt>
                <c:pt idx="19">
                  <c:v>1056</c:v>
                </c:pt>
                <c:pt idx="20">
                  <c:v>1056</c:v>
                </c:pt>
                <c:pt idx="21">
                  <c:v>1056</c:v>
                </c:pt>
                <c:pt idx="22">
                  <c:v>1056</c:v>
                </c:pt>
                <c:pt idx="23">
                  <c:v>1056</c:v>
                </c:pt>
              </c:numCache>
            </c:numRef>
          </c:val>
        </c:ser>
        <c:ser>
          <c:idx val="8"/>
          <c:order val="8"/>
          <c:tx>
            <c:strRef>
              <c:f>'Data Entry'!$I$49</c:f>
              <c:strCache>
                <c:ptCount val="1"/>
                <c:pt idx="0">
                  <c:v>FO4</c:v>
                </c:pt>
              </c:strCache>
            </c:strRef>
          </c:tx>
          <c:spPr>
            <a:solidFill>
              <a:srgbClr val="ffd1d1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Entry'!$J$49:$AG$49</c:f>
              <c:numCache>
                <c:formatCode>_(* #,##0_);_(* \(#,##0\);_(* \-??_);_(@_)</c:formatCode>
                <c:ptCount val="2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</c:ser>
        <c:ser>
          <c:idx val="9"/>
          <c:order val="9"/>
          <c:tx>
            <c:strRef>
              <c:f>'Data Entry'!$I$50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ff99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Entry'!$J$50:$AG$50</c:f>
              <c:numCache>
                <c:formatCode>_(* #,##0_);_(* \(#,##0\);_(* \-??_);_(@_)</c:formatCode>
                <c:ptCount val="24"/>
                <c:pt idx="0">
                  <c:v>510</c:v>
                </c:pt>
                <c:pt idx="1">
                  <c:v>510</c:v>
                </c:pt>
                <c:pt idx="2">
                  <c:v>510</c:v>
                </c:pt>
                <c:pt idx="3">
                  <c:v>510</c:v>
                </c:pt>
                <c:pt idx="4">
                  <c:v>510</c:v>
                </c:pt>
                <c:pt idx="5">
                  <c:v>510</c:v>
                </c:pt>
                <c:pt idx="6">
                  <c:v>510</c:v>
                </c:pt>
                <c:pt idx="7">
                  <c:v>510</c:v>
                </c:pt>
                <c:pt idx="8">
                  <c:v>510</c:v>
                </c:pt>
                <c:pt idx="9">
                  <c:v>510</c:v>
                </c:pt>
                <c:pt idx="10">
                  <c:v>510</c:v>
                </c:pt>
                <c:pt idx="11">
                  <c:v>510</c:v>
                </c:pt>
                <c:pt idx="12">
                  <c:v>510</c:v>
                </c:pt>
                <c:pt idx="13">
                  <c:v>510</c:v>
                </c:pt>
                <c:pt idx="14">
                  <c:v>510</c:v>
                </c:pt>
                <c:pt idx="15">
                  <c:v>510</c:v>
                </c:pt>
                <c:pt idx="16">
                  <c:v>510</c:v>
                </c:pt>
                <c:pt idx="17">
                  <c:v>510</c:v>
                </c:pt>
                <c:pt idx="18">
                  <c:v>510</c:v>
                </c:pt>
                <c:pt idx="19">
                  <c:v>510</c:v>
                </c:pt>
                <c:pt idx="20">
                  <c:v>510</c:v>
                </c:pt>
                <c:pt idx="21">
                  <c:v>510</c:v>
                </c:pt>
                <c:pt idx="22">
                  <c:v>510</c:v>
                </c:pt>
                <c:pt idx="23">
                  <c:v>510</c:v>
                </c:pt>
              </c:numCache>
            </c:numRef>
          </c:val>
        </c:ser>
        <c:ser>
          <c:idx val="10"/>
          <c:order val="10"/>
          <c:tx>
            <c:strRef>
              <c:f>'Data Entry'!$I$51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rgbClr val="ff6b6b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Entry'!$J$51:$AG$51</c:f>
              <c:numCache>
                <c:formatCode>_(* #,##0_);_(* \(#,##0\);_(* \-??_);_(@_)</c:formatCode>
                <c:ptCount val="24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  <c:pt idx="18">
                  <c:v>141</c:v>
                </c:pt>
                <c:pt idx="19">
                  <c:v>141</c:v>
                </c:pt>
                <c:pt idx="20">
                  <c:v>141</c:v>
                </c:pt>
                <c:pt idx="21">
                  <c:v>141</c:v>
                </c:pt>
                <c:pt idx="22">
                  <c:v>141</c:v>
                </c:pt>
                <c:pt idx="23">
                  <c:v>141</c:v>
                </c:pt>
              </c:numCache>
            </c:numRef>
          </c:val>
        </c:ser>
        <c:axId val="21545393"/>
        <c:axId val="86432142"/>
      </c:areaChart>
      <c:lineChart>
        <c:grouping val="stacked"/>
        <c:varyColors val="0"/>
        <c:ser>
          <c:idx val="11"/>
          <c:order val="11"/>
          <c:tx>
            <c:strRef>
              <c:f>"Load"</c:f>
              <c:strCache>
                <c:ptCount val="1"/>
                <c:pt idx="0">
                  <c:v>Load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circle"/>
            <c:size val="4"/>
            <c:spPr>
              <a:solidFill>
                <a:srgbClr val="000000"/>
              </a:solidFill>
            </c:spPr>
          </c:marker>
          <c:dLbls>
            <c:txPr>
              <a:bodyPr rot="-5400000"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Entry'!$J$53:$AG$53</c:f>
              <c:numCache>
                <c:formatCode>_(* #,##0_);_(* \(#,##0\);_(* \-??_);_(@_)</c:formatCode>
                <c:ptCount val="24"/>
                <c:pt idx="0">
                  <c:v>12055</c:v>
                </c:pt>
                <c:pt idx="1">
                  <c:v>11739</c:v>
                </c:pt>
                <c:pt idx="2">
                  <c:v>11575</c:v>
                </c:pt>
                <c:pt idx="3">
                  <c:v>11524</c:v>
                </c:pt>
                <c:pt idx="4">
                  <c:v>11771</c:v>
                </c:pt>
                <c:pt idx="5">
                  <c:v>12740</c:v>
                </c:pt>
                <c:pt idx="6">
                  <c:v>14575</c:v>
                </c:pt>
                <c:pt idx="7">
                  <c:v>15905</c:v>
                </c:pt>
                <c:pt idx="8">
                  <c:v>16162</c:v>
                </c:pt>
                <c:pt idx="9">
                  <c:v>16240</c:v>
                </c:pt>
                <c:pt idx="10">
                  <c:v>16348</c:v>
                </c:pt>
                <c:pt idx="11">
                  <c:v>16345</c:v>
                </c:pt>
                <c:pt idx="12">
                  <c:v>16207</c:v>
                </c:pt>
                <c:pt idx="13">
                  <c:v>16176</c:v>
                </c:pt>
                <c:pt idx="14">
                  <c:v>16059</c:v>
                </c:pt>
                <c:pt idx="15">
                  <c:v>16161</c:v>
                </c:pt>
                <c:pt idx="16">
                  <c:v>17519</c:v>
                </c:pt>
                <c:pt idx="17">
                  <c:v>18551</c:v>
                </c:pt>
                <c:pt idx="18">
                  <c:v>18202</c:v>
                </c:pt>
                <c:pt idx="19">
                  <c:v>17533</c:v>
                </c:pt>
                <c:pt idx="20">
                  <c:v>16779</c:v>
                </c:pt>
                <c:pt idx="21">
                  <c:v>15591</c:v>
                </c:pt>
                <c:pt idx="22">
                  <c:v>14068</c:v>
                </c:pt>
                <c:pt idx="23">
                  <c:v>12846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545393"/>
        <c:axId val="86432142"/>
      </c:lineChart>
      <c:catAx>
        <c:axId val="215453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432142"/>
        <c:crossesAt val="0"/>
        <c:auto val="1"/>
        <c:lblAlgn val="ctr"/>
        <c:lblOffset val="100"/>
        <c:noMultiLvlLbl val="0"/>
      </c:catAx>
      <c:valAx>
        <c:axId val="86432142"/>
        <c:scaling>
          <c:orientation val="minMax"/>
          <c:max val="20000"/>
          <c:min val="9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45393"/>
        <c:crossesAt val="1"/>
        <c:crossBetween val="midCat"/>
        <c:majorUnit val="2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6844044207941"/>
          <c:y val="0.3412993942088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17</xdr:row>
      <xdr:rowOff>114480</xdr:rowOff>
    </xdr:from>
    <xdr:to>
      <xdr:col>9</xdr:col>
      <xdr:colOff>1279800</xdr:colOff>
      <xdr:row>55</xdr:row>
      <xdr:rowOff>105120</xdr:rowOff>
    </xdr:to>
    <xdr:graphicFrame>
      <xdr:nvGraphicFramePr>
        <xdr:cNvPr id="0" name="Chart 1"/>
        <xdr:cNvGraphicFramePr/>
      </xdr:nvGraphicFramePr>
      <xdr:xfrm>
        <a:off x="0" y="3009960"/>
        <a:ext cx="9207720" cy="614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56</xdr:row>
      <xdr:rowOff>0</xdr:rowOff>
    </xdr:from>
    <xdr:to>
      <xdr:col>9</xdr:col>
      <xdr:colOff>1288440</xdr:colOff>
      <xdr:row>95</xdr:row>
      <xdr:rowOff>142920</xdr:rowOff>
    </xdr:to>
    <xdr:graphicFrame>
      <xdr:nvGraphicFramePr>
        <xdr:cNvPr id="1" name="Chart 8"/>
        <xdr:cNvGraphicFramePr/>
      </xdr:nvGraphicFramePr>
      <xdr:xfrm>
        <a:off x="0" y="9210600"/>
        <a:ext cx="9216360" cy="645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20160</xdr:colOff>
      <xdr:row>17</xdr:row>
      <xdr:rowOff>114480</xdr:rowOff>
    </xdr:from>
    <xdr:to>
      <xdr:col>21</xdr:col>
      <xdr:colOff>20160</xdr:colOff>
      <xdr:row>55</xdr:row>
      <xdr:rowOff>114480</xdr:rowOff>
    </xdr:to>
    <xdr:graphicFrame>
      <xdr:nvGraphicFramePr>
        <xdr:cNvPr id="2" name="Chart 9"/>
        <xdr:cNvGraphicFramePr/>
      </xdr:nvGraphicFramePr>
      <xdr:xfrm>
        <a:off x="9376920" y="3009960"/>
        <a:ext cx="8703360" cy="61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56</xdr:row>
      <xdr:rowOff>0</xdr:rowOff>
    </xdr:from>
    <xdr:to>
      <xdr:col>20</xdr:col>
      <xdr:colOff>1207800</xdr:colOff>
      <xdr:row>95</xdr:row>
      <xdr:rowOff>162000</xdr:rowOff>
    </xdr:to>
    <xdr:graphicFrame>
      <xdr:nvGraphicFramePr>
        <xdr:cNvPr id="3" name="Chart 10"/>
        <xdr:cNvGraphicFramePr/>
      </xdr:nvGraphicFramePr>
      <xdr:xfrm>
        <a:off x="9356760" y="9210600"/>
        <a:ext cx="8703360" cy="647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0</xdr:colOff>
      <xdr:row>17</xdr:row>
      <xdr:rowOff>114480</xdr:rowOff>
    </xdr:from>
    <xdr:to>
      <xdr:col>32</xdr:col>
      <xdr:colOff>360</xdr:colOff>
      <xdr:row>55</xdr:row>
      <xdr:rowOff>114480</xdr:rowOff>
    </xdr:to>
    <xdr:graphicFrame>
      <xdr:nvGraphicFramePr>
        <xdr:cNvPr id="4" name="Chart 11"/>
        <xdr:cNvGraphicFramePr/>
      </xdr:nvGraphicFramePr>
      <xdr:xfrm>
        <a:off x="18230040" y="3009960"/>
        <a:ext cx="8794800" cy="61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0</xdr:colOff>
      <xdr:row>56</xdr:row>
      <xdr:rowOff>0</xdr:rowOff>
    </xdr:from>
    <xdr:to>
      <xdr:col>31</xdr:col>
      <xdr:colOff>1197720</xdr:colOff>
      <xdr:row>95</xdr:row>
      <xdr:rowOff>162000</xdr:rowOff>
    </xdr:to>
    <xdr:graphicFrame>
      <xdr:nvGraphicFramePr>
        <xdr:cNvPr id="5" name="Chart 12"/>
        <xdr:cNvGraphicFramePr/>
      </xdr:nvGraphicFramePr>
      <xdr:xfrm>
        <a:off x="18230040" y="9210600"/>
        <a:ext cx="8794440" cy="647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16</xdr:col>
      <xdr:colOff>0</xdr:colOff>
      <xdr:row>97</xdr:row>
      <xdr:rowOff>47160</xdr:rowOff>
    </xdr:from>
    <xdr:to>
      <xdr:col>16</xdr:col>
      <xdr:colOff>685080</xdr:colOff>
      <xdr:row>101</xdr:row>
      <xdr:rowOff>104760</xdr:rowOff>
    </xdr:to>
    <xdr:pic>
      <xdr:nvPicPr>
        <xdr:cNvPr id="6" name="Picture 15" descr=""/>
        <xdr:cNvPicPr/>
      </xdr:nvPicPr>
      <xdr:blipFill>
        <a:blip r:embed="rId7"/>
        <a:stretch/>
      </xdr:blipFill>
      <xdr:spPr>
        <a:xfrm>
          <a:off x="12907800" y="15896880"/>
          <a:ext cx="685080" cy="705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26</xdr:col>
      <xdr:colOff>0</xdr:colOff>
      <xdr:row>23</xdr:row>
      <xdr:rowOff>114480</xdr:rowOff>
    </xdr:from>
    <xdr:to>
      <xdr:col>27</xdr:col>
      <xdr:colOff>182160</xdr:colOff>
      <xdr:row>26</xdr:row>
      <xdr:rowOff>75960</xdr:rowOff>
    </xdr:to>
    <xdr:sp>
      <xdr:nvSpPr>
        <xdr:cNvPr id="7" name="Rectangle 19"/>
        <xdr:cNvSpPr/>
      </xdr:nvSpPr>
      <xdr:spPr>
        <a:xfrm>
          <a:off x="21067560" y="3981600"/>
          <a:ext cx="835920" cy="44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2400" strike="noStrike" u="none">
              <a:solidFill>
                <a:srgbClr val="000000"/>
              </a:solidFill>
              <a:effectLst/>
              <a:uFillTx/>
              <a:latin typeface="Arial"/>
            </a:rPr>
            <a:t> 33.73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26</xdr:col>
      <xdr:colOff>0</xdr:colOff>
      <xdr:row>32</xdr:row>
      <xdr:rowOff>38160</xdr:rowOff>
    </xdr:from>
    <xdr:to>
      <xdr:col>27</xdr:col>
      <xdr:colOff>182160</xdr:colOff>
      <xdr:row>34</xdr:row>
      <xdr:rowOff>162000</xdr:rowOff>
    </xdr:to>
    <xdr:sp>
      <xdr:nvSpPr>
        <xdr:cNvPr id="8" name="Rectangle 20"/>
        <xdr:cNvSpPr/>
      </xdr:nvSpPr>
      <xdr:spPr>
        <a:xfrm>
          <a:off x="21067560" y="5362560"/>
          <a:ext cx="835920" cy="447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2400" strike="noStrike" u="none">
              <a:solidFill>
                <a:srgbClr val="000000"/>
              </a:solidFill>
              <a:effectLst/>
              <a:uFillTx/>
              <a:latin typeface="Arial"/>
            </a:rPr>
            <a:t> 28.85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26</xdr:col>
      <xdr:colOff>0</xdr:colOff>
      <xdr:row>43</xdr:row>
      <xdr:rowOff>75960</xdr:rowOff>
    </xdr:from>
    <xdr:to>
      <xdr:col>27</xdr:col>
      <xdr:colOff>182160</xdr:colOff>
      <xdr:row>46</xdr:row>
      <xdr:rowOff>38160</xdr:rowOff>
    </xdr:to>
    <xdr:sp>
      <xdr:nvSpPr>
        <xdr:cNvPr id="9" name="Rectangle 21"/>
        <xdr:cNvSpPr/>
      </xdr:nvSpPr>
      <xdr:spPr>
        <a:xfrm>
          <a:off x="21067560" y="7181640"/>
          <a:ext cx="835920" cy="447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2400" strike="noStrike" u="none">
              <a:solidFill>
                <a:srgbClr val="000000"/>
              </a:solidFill>
              <a:effectLst/>
              <a:uFillTx/>
              <a:latin typeface="Arial"/>
            </a:rPr>
            <a:t> 22.97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26</xdr:col>
      <xdr:colOff>0</xdr:colOff>
      <xdr:row>48</xdr:row>
      <xdr:rowOff>75960</xdr:rowOff>
    </xdr:from>
    <xdr:to>
      <xdr:col>27</xdr:col>
      <xdr:colOff>182160</xdr:colOff>
      <xdr:row>51</xdr:row>
      <xdr:rowOff>38160</xdr:rowOff>
    </xdr:to>
    <xdr:sp>
      <xdr:nvSpPr>
        <xdr:cNvPr id="10" name="Rectangle 22"/>
        <xdr:cNvSpPr/>
      </xdr:nvSpPr>
      <xdr:spPr>
        <a:xfrm>
          <a:off x="21067560" y="7991280"/>
          <a:ext cx="835920" cy="447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2400" strike="noStrike" u="none">
              <a:solidFill>
                <a:srgbClr val="000000"/>
              </a:solidFill>
              <a:effectLst/>
              <a:uFillTx/>
              <a:latin typeface="Arial"/>
            </a:rPr>
            <a:t> 20.77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160920</xdr:colOff>
      <xdr:row>21</xdr:row>
      <xdr:rowOff>37800</xdr:rowOff>
    </xdr:from>
    <xdr:to>
      <xdr:col>17</xdr:col>
      <xdr:colOff>61200</xdr:colOff>
      <xdr:row>23</xdr:row>
      <xdr:rowOff>95760</xdr:rowOff>
    </xdr:to>
    <xdr:sp>
      <xdr:nvSpPr>
        <xdr:cNvPr id="11" name="Text 23"/>
        <xdr:cNvSpPr/>
      </xdr:nvSpPr>
      <xdr:spPr>
        <a:xfrm>
          <a:off x="13068720" y="3581280"/>
          <a:ext cx="1087560" cy="38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2400" strike="noStrike" u="none">
              <a:solidFill>
                <a:srgbClr val="000000"/>
              </a:solidFill>
              <a:effectLst/>
              <a:uFillTx/>
              <a:latin typeface="Arial"/>
            </a:rPr>
            <a:t> 32.79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79920</xdr:colOff>
      <xdr:row>30</xdr:row>
      <xdr:rowOff>37800</xdr:rowOff>
    </xdr:from>
    <xdr:to>
      <xdr:col>16</xdr:col>
      <xdr:colOff>1168920</xdr:colOff>
      <xdr:row>32</xdr:row>
      <xdr:rowOff>95760</xdr:rowOff>
    </xdr:to>
    <xdr:sp>
      <xdr:nvSpPr>
        <xdr:cNvPr id="12" name="Text 24"/>
        <xdr:cNvSpPr/>
      </xdr:nvSpPr>
      <xdr:spPr>
        <a:xfrm>
          <a:off x="12987720" y="5038560"/>
          <a:ext cx="1089000" cy="38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2400" strike="noStrike" u="none">
              <a:solidFill>
                <a:srgbClr val="000000"/>
              </a:solidFill>
              <a:effectLst/>
              <a:uFillTx/>
              <a:latin typeface="Arial"/>
            </a:rPr>
            <a:t> 26.61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40320</xdr:colOff>
      <xdr:row>39</xdr:row>
      <xdr:rowOff>37800</xdr:rowOff>
    </xdr:from>
    <xdr:to>
      <xdr:col>16</xdr:col>
      <xdr:colOff>1128240</xdr:colOff>
      <xdr:row>41</xdr:row>
      <xdr:rowOff>95760</xdr:rowOff>
    </xdr:to>
    <xdr:sp>
      <xdr:nvSpPr>
        <xdr:cNvPr id="13" name="Text 25"/>
        <xdr:cNvSpPr/>
      </xdr:nvSpPr>
      <xdr:spPr>
        <a:xfrm>
          <a:off x="12948120" y="6495840"/>
          <a:ext cx="1087920" cy="38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2400" strike="noStrike" u="none">
              <a:solidFill>
                <a:srgbClr val="000000"/>
              </a:solidFill>
              <a:effectLst/>
              <a:uFillTx/>
              <a:latin typeface="Arial"/>
            </a:rPr>
            <a:t> 26.39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40320</xdr:colOff>
      <xdr:row>45</xdr:row>
      <xdr:rowOff>37800</xdr:rowOff>
    </xdr:from>
    <xdr:to>
      <xdr:col>16</xdr:col>
      <xdr:colOff>1128240</xdr:colOff>
      <xdr:row>47</xdr:row>
      <xdr:rowOff>95760</xdr:rowOff>
    </xdr:to>
    <xdr:sp>
      <xdr:nvSpPr>
        <xdr:cNvPr id="14" name="Text 26"/>
        <xdr:cNvSpPr/>
      </xdr:nvSpPr>
      <xdr:spPr>
        <a:xfrm>
          <a:off x="12948120" y="7467480"/>
          <a:ext cx="1087920" cy="38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2400" strike="noStrike" u="none">
              <a:solidFill>
                <a:srgbClr val="000000"/>
              </a:solidFill>
              <a:effectLst/>
              <a:uFillTx/>
              <a:latin typeface="Arial"/>
            </a:rPr>
            <a:t> 19.32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282240</xdr:colOff>
      <xdr:row>20</xdr:row>
      <xdr:rowOff>37800</xdr:rowOff>
    </xdr:from>
    <xdr:to>
      <xdr:col>6</xdr:col>
      <xdr:colOff>262800</xdr:colOff>
      <xdr:row>22</xdr:row>
      <xdr:rowOff>95760</xdr:rowOff>
    </xdr:to>
    <xdr:sp>
      <xdr:nvSpPr>
        <xdr:cNvPr id="15" name="Text 28"/>
        <xdr:cNvSpPr/>
      </xdr:nvSpPr>
      <xdr:spPr>
        <a:xfrm>
          <a:off x="4014720" y="3419280"/>
          <a:ext cx="1087560" cy="38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2400" strike="noStrike" u="none">
              <a:solidFill>
                <a:srgbClr val="000000"/>
              </a:solidFill>
              <a:effectLst/>
              <a:uFillTx/>
              <a:latin typeface="Arial"/>
            </a:rPr>
            <a:t> 29.06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282240</xdr:colOff>
      <xdr:row>27</xdr:row>
      <xdr:rowOff>0</xdr:rowOff>
    </xdr:from>
    <xdr:to>
      <xdr:col>6</xdr:col>
      <xdr:colOff>262800</xdr:colOff>
      <xdr:row>29</xdr:row>
      <xdr:rowOff>57600</xdr:rowOff>
    </xdr:to>
    <xdr:sp>
      <xdr:nvSpPr>
        <xdr:cNvPr id="16" name="Text 29"/>
        <xdr:cNvSpPr/>
      </xdr:nvSpPr>
      <xdr:spPr>
        <a:xfrm>
          <a:off x="4014720" y="4514760"/>
          <a:ext cx="1087560" cy="38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2400" strike="noStrike" u="none">
              <a:solidFill>
                <a:srgbClr val="000000"/>
              </a:solidFill>
              <a:effectLst/>
              <a:uFillTx/>
              <a:latin typeface="Arial"/>
            </a:rPr>
            <a:t> 23.29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362160</xdr:colOff>
      <xdr:row>44</xdr:row>
      <xdr:rowOff>37800</xdr:rowOff>
    </xdr:from>
    <xdr:to>
      <xdr:col>6</xdr:col>
      <xdr:colOff>343440</xdr:colOff>
      <xdr:row>46</xdr:row>
      <xdr:rowOff>95760</xdr:rowOff>
    </xdr:to>
    <xdr:sp>
      <xdr:nvSpPr>
        <xdr:cNvPr id="17" name="Text 30"/>
        <xdr:cNvSpPr/>
      </xdr:nvSpPr>
      <xdr:spPr>
        <a:xfrm>
          <a:off x="4094640" y="7305480"/>
          <a:ext cx="1088280" cy="38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2400" strike="noStrike" u="none">
              <a:solidFill>
                <a:srgbClr val="000000"/>
              </a:solidFill>
              <a:effectLst/>
              <a:uFillTx/>
              <a:latin typeface="Arial"/>
            </a:rPr>
            <a:t> 19.06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27</xdr:col>
      <xdr:colOff>362880</xdr:colOff>
      <xdr:row>28</xdr:row>
      <xdr:rowOff>37800</xdr:rowOff>
    </xdr:from>
    <xdr:to>
      <xdr:col>28</xdr:col>
      <xdr:colOff>181800</xdr:colOff>
      <xdr:row>30</xdr:row>
      <xdr:rowOff>95400</xdr:rowOff>
    </xdr:to>
    <xdr:sp>
      <xdr:nvSpPr>
        <xdr:cNvPr id="18" name="Text 31"/>
        <xdr:cNvSpPr/>
      </xdr:nvSpPr>
      <xdr:spPr>
        <a:xfrm>
          <a:off x="22084200" y="4714560"/>
          <a:ext cx="1087200" cy="38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2400" strike="noStrike" u="none">
              <a:effectLst/>
              <a:uFillTx/>
              <a:latin typeface="Arial"/>
            </a:rPr>
            <a:t> 33.73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27</xdr:col>
      <xdr:colOff>80640</xdr:colOff>
      <xdr:row>41</xdr:row>
      <xdr:rowOff>114480</xdr:rowOff>
    </xdr:from>
    <xdr:to>
      <xdr:col>27</xdr:col>
      <xdr:colOff>1169280</xdr:colOff>
      <xdr:row>44</xdr:row>
      <xdr:rowOff>10080</xdr:rowOff>
    </xdr:to>
    <xdr:sp>
      <xdr:nvSpPr>
        <xdr:cNvPr id="19" name="Text 32"/>
        <xdr:cNvSpPr/>
      </xdr:nvSpPr>
      <xdr:spPr>
        <a:xfrm>
          <a:off x="21801960" y="6896160"/>
          <a:ext cx="1088640" cy="38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2400" strike="noStrike" u="none">
              <a:effectLst/>
              <a:uFillTx/>
              <a:latin typeface="Arial"/>
            </a:rPr>
            <a:t> 28.85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27</xdr:col>
      <xdr:colOff>0</xdr:colOff>
      <xdr:row>49</xdr:row>
      <xdr:rowOff>37800</xdr:rowOff>
    </xdr:from>
    <xdr:to>
      <xdr:col>27</xdr:col>
      <xdr:colOff>1088640</xdr:colOff>
      <xdr:row>51</xdr:row>
      <xdr:rowOff>95760</xdr:rowOff>
    </xdr:to>
    <xdr:sp>
      <xdr:nvSpPr>
        <xdr:cNvPr id="20" name="Text 34"/>
        <xdr:cNvSpPr/>
      </xdr:nvSpPr>
      <xdr:spPr>
        <a:xfrm>
          <a:off x="21721320" y="8115120"/>
          <a:ext cx="1088640" cy="38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2400" strike="noStrike" u="none">
              <a:effectLst/>
              <a:uFillTx/>
              <a:latin typeface="Arial"/>
            </a:rPr>
            <a:t> 20.77 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654480</xdr:colOff>
          <xdr:row>3</xdr:row>
          <xdr:rowOff>114480</xdr:rowOff>
        </xdr:from>
        <xdr:to>
          <xdr:col>3</xdr:col>
          <xdr:colOff>262440</xdr:colOff>
          <xdr:row>5</xdr:row>
          <xdr:rowOff>18720</xdr:rowOff>
        </xdr:to>
        <xdr:sp>
          <xdr:nvSpPr>
            <xdr:cNvPr id="1001" name="Button 1" descr="Initiate Requ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Initiate Request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Willis/Models/Fuel%20Pric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_Wizard"/>
      <sheetName val="Sheet1"/>
    </sheetNames>
    <sheetDataSet>
      <sheetData sheetId="0"/>
      <sheetData sheetId="1">
        <row r="3">
          <cell r="W3">
            <v>3.75128205128205</v>
          </cell>
        </row>
        <row r="3">
          <cell r="Y3">
            <v>2.51965408805031</v>
          </cell>
        </row>
        <row r="3">
          <cell r="AA3">
            <v>2.12</v>
          </cell>
        </row>
        <row r="3">
          <cell r="AC3">
            <v>1.98</v>
          </cell>
        </row>
        <row r="3">
          <cell r="AE3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6.8476562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0.85"/>
    <col collapsed="false" customWidth="true" hidden="false" outlineLevel="0" max="3" min="3" style="0" width="13.28"/>
    <col collapsed="false" customWidth="true" hidden="false" outlineLevel="0" max="4" min="4" style="0" width="11.85"/>
    <col collapsed="false" customWidth="true" hidden="false" outlineLevel="0" max="5" min="5" style="0" width="9.7"/>
    <col collapsed="false" customWidth="true" hidden="false" outlineLevel="0" max="6" min="6" style="0" width="15.7"/>
    <col collapsed="false" customWidth="true" hidden="false" outlineLevel="0" max="7" min="7" style="0" width="15.85"/>
    <col collapsed="false" customWidth="true" hidden="false" outlineLevel="0" max="8" min="8" style="0" width="13.56"/>
    <col collapsed="false" customWidth="true" hidden="false" outlineLevel="0" max="9" min="9" style="0" width="14.41"/>
    <col collapsed="false" customWidth="true" hidden="false" outlineLevel="0" max="10" min="10" style="0" width="18.28"/>
    <col collapsed="false" customWidth="true" hidden="false" outlineLevel="0" max="11" min="11" style="0" width="1.99"/>
    <col collapsed="false" customWidth="true" hidden="false" outlineLevel="0" max="12" min="12" style="0" width="7.28"/>
    <col collapsed="false" customWidth="true" hidden="false" outlineLevel="0" max="13" min="13" style="0" width="11.13"/>
    <col collapsed="false" customWidth="true" hidden="false" outlineLevel="0" max="14" min="14" style="0" width="10.56"/>
    <col collapsed="false" customWidth="true" hidden="false" outlineLevel="0" max="15" min="15" style="0" width="11.56"/>
    <col collapsed="false" customWidth="true" hidden="false" outlineLevel="0" max="16" min="16" style="0" width="9.85"/>
    <col collapsed="false" customWidth="true" hidden="false" outlineLevel="0" max="17" min="17" style="0" width="16.84"/>
    <col collapsed="false" customWidth="true" hidden="false" outlineLevel="0" max="18" min="18" style="0" width="17.14"/>
    <col collapsed="false" customWidth="true" hidden="false" outlineLevel="0" max="19" min="19" style="0" width="10.28"/>
    <col collapsed="false" customWidth="true" hidden="false" outlineLevel="0" max="20" min="20" style="0" width="11.7"/>
    <col collapsed="false" customWidth="true" hidden="false" outlineLevel="0" max="21" min="21" style="0" width="17.14"/>
    <col collapsed="false" customWidth="true" hidden="false" outlineLevel="0" max="22" min="22" style="0" width="2.42"/>
    <col collapsed="false" customWidth="true" hidden="false" outlineLevel="0" max="23" min="23" style="0" width="7.28"/>
    <col collapsed="false" customWidth="true" hidden="false" outlineLevel="0" max="24" min="24" style="0" width="10.56"/>
    <col collapsed="false" customWidth="true" hidden="false" outlineLevel="0" max="25" min="25" style="0" width="10.28"/>
    <col collapsed="false" customWidth="true" hidden="false" outlineLevel="0" max="26" min="26" style="0" width="12.14"/>
    <col collapsed="false" customWidth="true" hidden="false" outlineLevel="0" max="27" min="27" style="0" width="9.28"/>
    <col collapsed="false" customWidth="true" hidden="false" outlineLevel="0" max="28" min="28" style="0" width="17.99"/>
    <col collapsed="false" customWidth="true" hidden="false" outlineLevel="0" max="29" min="29" style="0" width="16.42"/>
    <col collapsed="false" customWidth="true" hidden="false" outlineLevel="0" max="30" min="30" style="0" width="11.28"/>
    <col collapsed="false" customWidth="true" hidden="false" outlineLevel="0" max="31" min="31" style="0" width="12.56"/>
    <col collapsed="false" customWidth="true" hidden="false" outlineLevel="0" max="32" min="32" style="0" width="16.99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customFormat="false" ht="15.75" hidden="false" customHeight="false" outlineLevel="0" collapsed="false">
      <c r="A2" s="2" t="n">
        <f aca="true">TODAY()</f>
        <v>45926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L4" s="3" t="s">
        <v>11</v>
      </c>
      <c r="M4" s="4" t="s">
        <v>2</v>
      </c>
      <c r="N4" s="7" t="s">
        <v>3</v>
      </c>
      <c r="O4" s="5" t="s">
        <v>4</v>
      </c>
      <c r="P4" s="7" t="s">
        <v>5</v>
      </c>
      <c r="Q4" s="7" t="s">
        <v>6</v>
      </c>
      <c r="R4" s="7" t="s">
        <v>7</v>
      </c>
      <c r="S4" s="5" t="s">
        <v>8</v>
      </c>
      <c r="T4" s="7" t="s">
        <v>9</v>
      </c>
      <c r="U4" s="6" t="s">
        <v>10</v>
      </c>
      <c r="W4" s="3" t="s">
        <v>12</v>
      </c>
      <c r="X4" s="4" t="s">
        <v>2</v>
      </c>
      <c r="Y4" s="5" t="s">
        <v>3</v>
      </c>
      <c r="Z4" s="5" t="s">
        <v>4</v>
      </c>
      <c r="AA4" s="5" t="s">
        <v>5</v>
      </c>
      <c r="AB4" s="5" t="s">
        <v>6</v>
      </c>
      <c r="AC4" s="5" t="s">
        <v>7</v>
      </c>
      <c r="AD4" s="5" t="s">
        <v>8</v>
      </c>
      <c r="AE4" s="5" t="s">
        <v>9</v>
      </c>
      <c r="AF4" s="6" t="s">
        <v>10</v>
      </c>
    </row>
    <row r="5" customFormat="false" ht="12.75" hidden="false" customHeight="false" outlineLevel="0" collapsed="false">
      <c r="A5" s="3"/>
      <c r="B5" s="8" t="str">
        <f aca="false">'Data Entry'!A23</f>
        <v>Kerosene</v>
      </c>
      <c r="C5" s="9" t="n">
        <f aca="false">'Data Entry'!D23</f>
        <v>1476</v>
      </c>
      <c r="D5" s="10" t="n">
        <f aca="false">C5/SUM(C$5:C$14)</f>
        <v>0.0243247251932299</v>
      </c>
      <c r="E5" s="9" t="n">
        <f aca="false">'Data Entry'!C23</f>
        <v>0</v>
      </c>
      <c r="F5" s="9" t="n">
        <f aca="false">'Data Entry'!B23</f>
        <v>1476</v>
      </c>
      <c r="G5" s="9" t="n">
        <f aca="false">F5+G6</f>
        <v>59170</v>
      </c>
      <c r="H5" s="11" t="n">
        <f aca="false">'Data Entry'!E23</f>
        <v>3.85128205128205</v>
      </c>
      <c r="I5" s="9" t="n">
        <f aca="false">'Data Entry'!F23</f>
        <v>14788</v>
      </c>
      <c r="J5" s="12" t="n">
        <f aca="false">'Data Entry'!G23</f>
        <v>71.1909487179487</v>
      </c>
      <c r="L5" s="3"/>
      <c r="M5" s="8" t="str">
        <f aca="false">'Data Entry'!A36</f>
        <v>Kerosene</v>
      </c>
      <c r="N5" s="13" t="n">
        <f aca="false">'Data Entry'!D36</f>
        <v>836</v>
      </c>
      <c r="O5" s="10" t="n">
        <f aca="false">N5/SUM($N$5:$N$13)</f>
        <v>0.0227520139342478</v>
      </c>
      <c r="P5" s="13" t="n">
        <f aca="false">'Data Entry'!C36</f>
        <v>0</v>
      </c>
      <c r="Q5" s="13" t="n">
        <f aca="false">'Data Entry'!B36</f>
        <v>836</v>
      </c>
      <c r="R5" s="13" t="n">
        <f aca="false">Q5+R6</f>
        <v>34609</v>
      </c>
      <c r="S5" s="11" t="n">
        <f aca="false">'Data Entry'!E36</f>
        <v>3.85128205128205</v>
      </c>
      <c r="T5" s="13" t="n">
        <f aca="false">'Data Entry'!F36</f>
        <v>14703</v>
      </c>
      <c r="U5" s="12" t="n">
        <f aca="false">'Data Entry'!G36</f>
        <v>70.78175</v>
      </c>
      <c r="W5" s="3"/>
      <c r="X5" s="8" t="str">
        <f aca="false">'Data Entry'!A51</f>
        <v>Kerosene</v>
      </c>
      <c r="Y5" s="9" t="n">
        <f aca="false">'Data Entry'!D51</f>
        <v>141</v>
      </c>
      <c r="Z5" s="10" t="n">
        <f aca="false">Y5/SUM(Y$5:Y$15)</f>
        <v>0.00510148702919787</v>
      </c>
      <c r="AA5" s="9" t="n">
        <f aca="false">'Data Entry'!C51</f>
        <v>0</v>
      </c>
      <c r="AB5" s="9" t="n">
        <f aca="false">'Data Entry'!B51</f>
        <v>141</v>
      </c>
      <c r="AC5" s="9" t="n">
        <f aca="false">AB5+AC6</f>
        <v>24716</v>
      </c>
      <c r="AD5" s="11" t="n">
        <f aca="false">'Data Entry'!E51</f>
        <v>3.85128205128205</v>
      </c>
      <c r="AE5" s="9" t="n">
        <f aca="false">'Data Entry'!F51</f>
        <v>14287</v>
      </c>
      <c r="AF5" s="12" t="n">
        <f aca="false">'Data Entry'!G51</f>
        <v>68.7790833333334</v>
      </c>
    </row>
    <row r="6" customFormat="false" ht="12.75" hidden="false" customHeight="false" outlineLevel="0" collapsed="false">
      <c r="A6" s="3"/>
      <c r="B6" s="8" t="str">
        <f aca="false">'Data Entry'!A22</f>
        <v>FO2</v>
      </c>
      <c r="C6" s="9" t="n">
        <f aca="false">'Data Entry'!D22</f>
        <v>3582</v>
      </c>
      <c r="D6" s="10" t="n">
        <f aca="false">C6/SUM(C$5:C$14)</f>
        <v>0.0590319550421068</v>
      </c>
      <c r="E6" s="9" t="n">
        <f aca="false">'Data Entry'!C22</f>
        <v>0</v>
      </c>
      <c r="F6" s="9" t="n">
        <f aca="false">'Data Entry'!B22</f>
        <v>3582</v>
      </c>
      <c r="G6" s="9" t="n">
        <f aca="false">F6+G7</f>
        <v>57694</v>
      </c>
      <c r="H6" s="11" t="n">
        <f aca="false">'Data Entry'!E22</f>
        <v>4.5</v>
      </c>
      <c r="I6" s="9" t="n">
        <f aca="false">'Data Entry'!F22</f>
        <v>13680</v>
      </c>
      <c r="J6" s="12" t="n">
        <f aca="false">'Data Entry'!G22</f>
        <v>76.95</v>
      </c>
      <c r="L6" s="3"/>
      <c r="M6" s="8" t="str">
        <f aca="false">'Data Entry'!A35</f>
        <v>FO2</v>
      </c>
      <c r="N6" s="13" t="n">
        <f aca="false">'Data Entry'!D35</f>
        <v>1760</v>
      </c>
      <c r="O6" s="10" t="n">
        <f aca="false">N6/SUM($N$5:$N$13)</f>
        <v>0.0478989767036795</v>
      </c>
      <c r="P6" s="13" t="n">
        <f aca="false">'Data Entry'!C35</f>
        <v>0</v>
      </c>
      <c r="Q6" s="13" t="n">
        <f aca="false">'Data Entry'!B35</f>
        <v>1760</v>
      </c>
      <c r="R6" s="13" t="n">
        <f aca="false">Q6+R7</f>
        <v>33773</v>
      </c>
      <c r="S6" s="11" t="n">
        <f aca="false">'Data Entry'!E35</f>
        <v>4.35</v>
      </c>
      <c r="T6" s="13" t="n">
        <f aca="false">'Data Entry'!F35</f>
        <v>14238</v>
      </c>
      <c r="U6" s="12" t="n">
        <f aca="false">'Data Entry'!G35</f>
        <v>77.419125</v>
      </c>
      <c r="W6" s="3"/>
      <c r="X6" s="8" t="str">
        <f aca="false">'Data Entry'!A50</f>
        <v>Jet Fuel</v>
      </c>
      <c r="Y6" s="9" t="n">
        <f aca="false">'Data Entry'!D50</f>
        <v>510</v>
      </c>
      <c r="Z6" s="10" t="n">
        <f aca="false">Y6/SUM(Y$5:Y$15)</f>
        <v>0.0184521871268859</v>
      </c>
      <c r="AA6" s="9" t="n">
        <f aca="false">'Data Entry'!C50</f>
        <v>0</v>
      </c>
      <c r="AB6" s="9" t="n">
        <f aca="false">'Data Entry'!B50</f>
        <v>510</v>
      </c>
      <c r="AC6" s="9" t="n">
        <f aca="false">AB6+AC7</f>
        <v>24575</v>
      </c>
      <c r="AD6" s="11" t="n">
        <f aca="false">'Data Entry'!E50</f>
        <v>3.95128205128205</v>
      </c>
      <c r="AE6" s="9" t="n">
        <f aca="false">'Data Entry'!F50</f>
        <v>13170</v>
      </c>
      <c r="AF6" s="12" t="n">
        <f aca="false">'Data Entry'!G50</f>
        <v>65.0479807692308</v>
      </c>
    </row>
    <row r="7" customFormat="false" ht="12.75" hidden="false" customHeight="false" outlineLevel="0" collapsed="false">
      <c r="A7" s="3"/>
      <c r="B7" s="8" t="str">
        <f aca="false">'Data Entry'!A21</f>
        <v>FO4</v>
      </c>
      <c r="C7" s="9" t="n">
        <f aca="false">'Data Entry'!D21</f>
        <v>550</v>
      </c>
      <c r="D7" s="10" t="n">
        <f aca="false">C7/SUM(C$5:C$14)</f>
        <v>0.00906409136604097</v>
      </c>
      <c r="E7" s="9" t="n">
        <f aca="false">'Data Entry'!C21</f>
        <v>0</v>
      </c>
      <c r="F7" s="9" t="n">
        <f aca="false">'Data Entry'!B21</f>
        <v>550</v>
      </c>
      <c r="G7" s="9" t="n">
        <f aca="false">F7+G8</f>
        <v>54112</v>
      </c>
      <c r="H7" s="11" t="n">
        <f aca="false">'Data Entry'!E21</f>
        <v>3.13546806966618</v>
      </c>
      <c r="I7" s="9" t="n">
        <f aca="false">'Data Entry'!F21</f>
        <v>11430</v>
      </c>
      <c r="J7" s="12" t="n">
        <f aca="false">'Data Entry'!G21</f>
        <v>44.7980000453556</v>
      </c>
      <c r="L7" s="3"/>
      <c r="M7" s="8" t="str">
        <f aca="false">'Data Entry'!A34</f>
        <v>Gas CT</v>
      </c>
      <c r="N7" s="13" t="n">
        <f aca="false">'Data Entry'!D34</f>
        <v>9408</v>
      </c>
      <c r="O7" s="10" t="n">
        <f aca="false">N7/SUM($N$5:$N$13)</f>
        <v>0.256041802743305</v>
      </c>
      <c r="P7" s="13" t="n">
        <f aca="false">'Data Entry'!C34</f>
        <v>0</v>
      </c>
      <c r="Q7" s="13" t="n">
        <f aca="false">'Data Entry'!B34</f>
        <v>9408</v>
      </c>
      <c r="R7" s="13" t="n">
        <f aca="false">Q7+R8</f>
        <v>32013</v>
      </c>
      <c r="S7" s="11" t="n">
        <f aca="false">'Data Entry'!E34</f>
        <v>2.25</v>
      </c>
      <c r="T7" s="13" t="n">
        <f aca="false">'Data Entry'!F34</f>
        <v>11658</v>
      </c>
      <c r="U7" s="12" t="n">
        <f aca="false">'Data Entry'!G34</f>
        <v>32.788125</v>
      </c>
      <c r="W7" s="3"/>
      <c r="X7" s="8" t="str">
        <f aca="false">'Data Entry'!A49</f>
        <v>FO4</v>
      </c>
      <c r="Y7" s="9" t="n">
        <f aca="false">'Data Entry'!D49</f>
        <v>15</v>
      </c>
      <c r="Z7" s="10" t="n">
        <f aca="false">Y7/SUM(Y$5:Y$15)</f>
        <v>0.00054271138608488</v>
      </c>
      <c r="AA7" s="9" t="n">
        <f aca="false">'Data Entry'!C49</f>
        <v>0</v>
      </c>
      <c r="AB7" s="9" t="n">
        <f aca="false">'Data Entry'!B49</f>
        <v>15</v>
      </c>
      <c r="AC7" s="9" t="n">
        <f aca="false">AB7+AC8</f>
        <v>24065</v>
      </c>
      <c r="AD7" s="11" t="n">
        <f aca="false">'Data Entry'!E49</f>
        <v>3.95</v>
      </c>
      <c r="AE7" s="9" t="n">
        <f aca="false">'Data Entry'!F49</f>
        <v>16200</v>
      </c>
      <c r="AF7" s="12" t="n">
        <f aca="false">'Data Entry'!G49</f>
        <v>79.9875</v>
      </c>
    </row>
    <row r="8" customFormat="false" ht="12.75" hidden="false" customHeight="false" outlineLevel="0" collapsed="false">
      <c r="A8" s="3"/>
      <c r="B8" s="8" t="str">
        <f aca="false">'Data Entry'!A20</f>
        <v>Gas CT</v>
      </c>
      <c r="C8" s="9" t="n">
        <f aca="false">'Data Entry'!D20</f>
        <v>5863</v>
      </c>
      <c r="D8" s="10" t="n">
        <f aca="false">C8/SUM(C$5:C$14)</f>
        <v>0.0966232139619967</v>
      </c>
      <c r="E8" s="9" t="n">
        <f aca="false">'Data Entry'!C20</f>
        <v>0</v>
      </c>
      <c r="F8" s="9" t="n">
        <f aca="false">'Data Entry'!B20</f>
        <v>5863</v>
      </c>
      <c r="G8" s="9" t="n">
        <f aca="false">F8+G9</f>
        <v>53562</v>
      </c>
      <c r="H8" s="11" t="n">
        <f aca="false">'Data Entry'!E20</f>
        <v>2.25</v>
      </c>
      <c r="I8" s="9" t="n">
        <f aca="false">'Data Entry'!F20</f>
        <v>12518</v>
      </c>
      <c r="J8" s="12" t="n">
        <f aca="false">'Data Entry'!G20</f>
        <v>35.206875</v>
      </c>
      <c r="L8" s="3"/>
      <c r="M8" s="8" t="str">
        <f aca="false">'Data Entry'!A33</f>
        <v>FO6</v>
      </c>
      <c r="N8" s="13" t="n">
        <f aca="false">'Data Entry'!D33</f>
        <v>6944</v>
      </c>
      <c r="O8" s="10" t="n">
        <f aca="false">N8/SUM($N$5:$N$13)</f>
        <v>0.188983235358154</v>
      </c>
      <c r="P8" s="13" t="n">
        <f aca="false">'Data Entry'!C33</f>
        <v>379</v>
      </c>
      <c r="Q8" s="13" t="n">
        <f aca="false">'Data Entry'!B33</f>
        <v>6565</v>
      </c>
      <c r="R8" s="13" t="n">
        <f aca="false">Q8+R9</f>
        <v>22605</v>
      </c>
      <c r="S8" s="11" t="n">
        <f aca="false">'Data Entry'!E33</f>
        <v>2.45</v>
      </c>
      <c r="T8" s="13" t="n">
        <f aca="false">'Data Entry'!F33</f>
        <v>10391</v>
      </c>
      <c r="U8" s="12" t="n">
        <f aca="false">'Data Entry'!G33</f>
        <v>26.60795</v>
      </c>
      <c r="W8" s="3"/>
      <c r="X8" s="8" t="str">
        <f aca="false">'Data Entry'!A48</f>
        <v>FO2</v>
      </c>
      <c r="Y8" s="9" t="n">
        <f aca="false">'Data Entry'!D48</f>
        <v>1056</v>
      </c>
      <c r="Z8" s="10" t="n">
        <f aca="false">Y8/SUM(Y$5:Y$15)</f>
        <v>0.0382068815803756</v>
      </c>
      <c r="AA8" s="9" t="n">
        <f aca="false">'Data Entry'!C48</f>
        <v>0</v>
      </c>
      <c r="AB8" s="9" t="n">
        <f aca="false">'Data Entry'!B48</f>
        <v>1056</v>
      </c>
      <c r="AC8" s="9" t="n">
        <f aca="false">AB8+AC9</f>
        <v>24050</v>
      </c>
      <c r="AD8" s="11" t="n">
        <f aca="false">'Data Entry'!E48</f>
        <v>4.35</v>
      </c>
      <c r="AE8" s="9" t="n">
        <f aca="false">'Data Entry'!F48</f>
        <v>11361</v>
      </c>
      <c r="AF8" s="12" t="n">
        <f aca="false">'Data Entry'!G48</f>
        <v>61.7754375</v>
      </c>
    </row>
    <row r="9" customFormat="false" ht="12.75" hidden="false" customHeight="false" outlineLevel="0" collapsed="false">
      <c r="A9" s="3"/>
      <c r="B9" s="8" t="str">
        <f aca="false">'Data Entry'!A19</f>
        <v>FO6</v>
      </c>
      <c r="C9" s="9" t="n">
        <f aca="false">'Data Entry'!D19</f>
        <v>6289</v>
      </c>
      <c r="D9" s="10" t="n">
        <f aca="false">C9/SUM(C$5:C$14)</f>
        <v>0.103643764729148</v>
      </c>
      <c r="E9" s="9" t="n">
        <f aca="false">'Data Entry'!C19</f>
        <v>380</v>
      </c>
      <c r="F9" s="9" t="n">
        <f aca="false">'Data Entry'!B19</f>
        <v>5909</v>
      </c>
      <c r="G9" s="9" t="n">
        <f aca="false">F9+G10</f>
        <v>47699</v>
      </c>
      <c r="H9" s="11" t="n">
        <f aca="false">'Data Entry'!E19</f>
        <v>2.45</v>
      </c>
      <c r="I9" s="9" t="n">
        <f aca="false">'Data Entry'!F19</f>
        <v>11393</v>
      </c>
      <c r="J9" s="12" t="n">
        <f aca="false">'Data Entry'!G19</f>
        <v>29.06285</v>
      </c>
      <c r="L9" s="3"/>
      <c r="M9" s="8" t="str">
        <f aca="false">'Data Entry'!A32</f>
        <v>Gas CC</v>
      </c>
      <c r="N9" s="13" t="n">
        <f aca="false">'Data Entry'!D32</f>
        <v>1180</v>
      </c>
      <c r="O9" s="10" t="n">
        <f aca="false">N9/SUM($N$5:$N$13)</f>
        <v>0.0321140866536033</v>
      </c>
      <c r="P9" s="13" t="n">
        <f aca="false">'Data Entry'!C32</f>
        <v>1081</v>
      </c>
      <c r="Q9" s="13" t="n">
        <f aca="false">'Data Entry'!B32</f>
        <v>99</v>
      </c>
      <c r="R9" s="13" t="n">
        <f aca="false">Q9+R10</f>
        <v>16040</v>
      </c>
      <c r="S9" s="11" t="n">
        <f aca="false">'Data Entry'!E32</f>
        <v>2.25</v>
      </c>
      <c r="T9" s="13" t="n">
        <f aca="false">'Data Entry'!F32</f>
        <v>10200</v>
      </c>
      <c r="U9" s="12" t="n">
        <f aca="false">'Data Entry'!G32</f>
        <v>26.3925</v>
      </c>
      <c r="W9" s="3"/>
      <c r="X9" s="8" t="str">
        <f aca="false">'Data Entry'!A47</f>
        <v>Gas CT</v>
      </c>
      <c r="Y9" s="9" t="n">
        <f aca="false">'Data Entry'!D47</f>
        <v>4997</v>
      </c>
      <c r="Z9" s="10" t="n">
        <f aca="false">Y9/SUM(Y$5:Y$15)</f>
        <v>0.18079525308441</v>
      </c>
      <c r="AA9" s="9" t="n">
        <f aca="false">'Data Entry'!C47</f>
        <v>0</v>
      </c>
      <c r="AB9" s="9" t="n">
        <f aca="false">'Data Entry'!B47</f>
        <v>4997</v>
      </c>
      <c r="AC9" s="9" t="n">
        <f aca="false">AB9+AC10</f>
        <v>22994</v>
      </c>
      <c r="AD9" s="11" t="n">
        <f aca="false">'Data Entry'!E47</f>
        <v>2.35</v>
      </c>
      <c r="AE9" s="9" t="n">
        <f aca="false">'Data Entry'!F47</f>
        <v>11484</v>
      </c>
      <c r="AF9" s="12" t="n">
        <f aca="false">'Data Entry'!G47</f>
        <v>33.73425</v>
      </c>
    </row>
    <row r="10" customFormat="false" ht="12.75" hidden="false" customHeight="false" outlineLevel="0" collapsed="false">
      <c r="A10" s="3"/>
      <c r="B10" s="8" t="str">
        <f aca="false">'Data Entry'!A18</f>
        <v>Gas CC</v>
      </c>
      <c r="C10" s="9" t="n">
        <f aca="false">'Data Entry'!D18</f>
        <v>6269</v>
      </c>
      <c r="D10" s="10" t="n">
        <f aca="false">C10/SUM(C$5:C$14)</f>
        <v>0.103314161406747</v>
      </c>
      <c r="E10" s="9" t="n">
        <f aca="false">'Data Entry'!C18</f>
        <v>0</v>
      </c>
      <c r="F10" s="9" t="n">
        <f aca="false">'Data Entry'!B18</f>
        <v>6269</v>
      </c>
      <c r="G10" s="9" t="n">
        <f aca="false">F10+G11</f>
        <v>41790</v>
      </c>
      <c r="H10" s="11" t="n">
        <f aca="false">'Data Entry'!E18</f>
        <v>2.25</v>
      </c>
      <c r="I10" s="9" t="n">
        <f aca="false">'Data Entry'!F18</f>
        <v>9000</v>
      </c>
      <c r="J10" s="12" t="n">
        <f aca="false">'Data Entry'!G18</f>
        <v>23.2875</v>
      </c>
      <c r="L10" s="3"/>
      <c r="M10" s="8" t="str">
        <f aca="false">'Data Entry'!A31</f>
        <v>Coal</v>
      </c>
      <c r="N10" s="13" t="n">
        <f aca="false">'Data Entry'!D31</f>
        <v>3968</v>
      </c>
      <c r="O10" s="10" t="n">
        <f aca="false">N10/SUM($N$5:$N$13)</f>
        <v>0.107990420204659</v>
      </c>
      <c r="P10" s="13" t="n">
        <f aca="false">'Data Entry'!C31</f>
        <v>675</v>
      </c>
      <c r="Q10" s="13" t="n">
        <f aca="false">'Data Entry'!B31</f>
        <v>3293</v>
      </c>
      <c r="R10" s="13" t="n">
        <f aca="false">Q10+R11</f>
        <v>15941</v>
      </c>
      <c r="S10" s="11" t="n">
        <f aca="false">'Data Entry'!E31</f>
        <v>1.75</v>
      </c>
      <c r="T10" s="13" t="n">
        <f aca="false">'Data Entry'!F31</f>
        <v>11039</v>
      </c>
      <c r="U10" s="12" t="n">
        <f aca="false">'Data Entry'!G31</f>
        <v>19.31825</v>
      </c>
      <c r="W10" s="3"/>
      <c r="X10" s="8" t="str">
        <f aca="false">'Data Entry'!A46</f>
        <v>FO6</v>
      </c>
      <c r="Y10" s="9" t="n">
        <f aca="false">'Data Entry'!D46</f>
        <v>5996</v>
      </c>
      <c r="Z10" s="10" t="n">
        <f aca="false">Y10/SUM(Y$5:Y$15)</f>
        <v>0.216939831397663</v>
      </c>
      <c r="AA10" s="9" t="n">
        <f aca="false">'Data Entry'!C46</f>
        <v>0</v>
      </c>
      <c r="AB10" s="9" t="n">
        <f aca="false">'Data Entry'!B46</f>
        <v>5996</v>
      </c>
      <c r="AC10" s="9" t="n">
        <f aca="false">AB10+AC11</f>
        <v>17997</v>
      </c>
      <c r="AD10" s="11" t="n">
        <f aca="false">'Data Entry'!E46</f>
        <v>2.45</v>
      </c>
      <c r="AE10" s="9" t="n">
        <f aca="false">'Data Entry'!F46</f>
        <v>11305</v>
      </c>
      <c r="AF10" s="12" t="n">
        <f aca="false">'Data Entry'!G46</f>
        <v>28.84725</v>
      </c>
    </row>
    <row r="11" customFormat="false" ht="12.75" hidden="false" customHeight="false" outlineLevel="0" collapsed="false">
      <c r="A11" s="3"/>
      <c r="B11" s="8" t="str">
        <f aca="false">'Data Entry'!A17</f>
        <v>Coal</v>
      </c>
      <c r="C11" s="9" t="n">
        <f aca="false">'Data Entry'!D17</f>
        <v>20571</v>
      </c>
      <c r="D11" s="10" t="n">
        <f aca="false">C11/SUM(C$5:C$14)</f>
        <v>0.339013497256052</v>
      </c>
      <c r="E11" s="9" t="n">
        <f aca="false">'Data Entry'!C17</f>
        <v>342</v>
      </c>
      <c r="F11" s="9" t="n">
        <f aca="false">'Data Entry'!B17</f>
        <v>20229</v>
      </c>
      <c r="G11" s="9" t="n">
        <f aca="false">F11+G12</f>
        <v>35521</v>
      </c>
      <c r="H11" s="11" t="n">
        <f aca="false">'Data Entry'!E17</f>
        <v>1.75</v>
      </c>
      <c r="I11" s="9" t="n">
        <f aca="false">'Data Entry'!F17</f>
        <v>10891</v>
      </c>
      <c r="J11" s="12" t="n">
        <f aca="false">'Data Entry'!G17</f>
        <v>19.05925</v>
      </c>
      <c r="L11" s="3"/>
      <c r="M11" s="8" t="str">
        <f aca="false">'Data Entry'!A28</f>
        <v>Misc. Base</v>
      </c>
      <c r="N11" s="13" t="n">
        <f aca="false">'Data Entry'!D28</f>
        <v>2314</v>
      </c>
      <c r="O11" s="10" t="n">
        <f aca="false">N11/SUM($N$5:$N$13)</f>
        <v>0.0629762682342695</v>
      </c>
      <c r="P11" s="13" t="n">
        <f aca="false">'Data Entry'!C28</f>
        <v>0</v>
      </c>
      <c r="Q11" s="13" t="n">
        <f aca="false">'Data Entry'!B28</f>
        <v>2314</v>
      </c>
      <c r="R11" s="13" t="n">
        <f aca="false">Q11+R12</f>
        <v>12648</v>
      </c>
      <c r="S11" s="11" t="n">
        <f aca="false">'Data Entry'!E28</f>
        <v>0</v>
      </c>
      <c r="T11" s="13" t="n">
        <f aca="false">'Data Entry'!F28</f>
        <v>0</v>
      </c>
      <c r="U11" s="12" t="n">
        <f aca="false">'Data Entry'!G28</f>
        <v>0</v>
      </c>
      <c r="W11" s="3"/>
      <c r="X11" s="8" t="str">
        <f aca="false">'Data Entry'!A45</f>
        <v>Gas CC</v>
      </c>
      <c r="Y11" s="9" t="n">
        <f aca="false">'Data Entry'!D45</f>
        <v>1990</v>
      </c>
      <c r="Z11" s="10" t="n">
        <f aca="false">Y11/SUM(Y$5:Y$15)</f>
        <v>0.0719997105539274</v>
      </c>
      <c r="AA11" s="9" t="n">
        <f aca="false">'Data Entry'!C45</f>
        <v>0</v>
      </c>
      <c r="AB11" s="9" t="n">
        <f aca="false">'Data Entry'!B45</f>
        <v>1990</v>
      </c>
      <c r="AC11" s="9" t="n">
        <f aca="false">AB11+AC12</f>
        <v>12001</v>
      </c>
      <c r="AD11" s="11" t="n">
        <f aca="false">'Data Entry'!E45</f>
        <v>2.35</v>
      </c>
      <c r="AE11" s="9" t="n">
        <f aca="false">'Data Entry'!F45</f>
        <v>8500</v>
      </c>
      <c r="AF11" s="12" t="n">
        <f aca="false">'Data Entry'!G45</f>
        <v>22.97125</v>
      </c>
    </row>
    <row r="12" customFormat="false" ht="12.75" hidden="false" customHeight="false" outlineLevel="0" collapsed="false">
      <c r="A12" s="3"/>
      <c r="B12" s="8" t="str">
        <f aca="false">'Data Entry'!A14</f>
        <v>Misc. Base</v>
      </c>
      <c r="C12" s="9" t="n">
        <f aca="false">'Data Entry'!D14</f>
        <v>787</v>
      </c>
      <c r="D12" s="10" t="n">
        <f aca="false">C12/SUM(C$5:C$14)</f>
        <v>0.0129698907364986</v>
      </c>
      <c r="E12" s="9" t="n">
        <f aca="false">'Data Entry'!C14</f>
        <v>787</v>
      </c>
      <c r="F12" s="9" t="n">
        <f aca="false">'Data Entry'!B14</f>
        <v>0</v>
      </c>
      <c r="G12" s="9" t="n">
        <f aca="false">F12+G13</f>
        <v>15292</v>
      </c>
      <c r="H12" s="11" t="n">
        <f aca="false">'Data Entry'!E14</f>
        <v>0</v>
      </c>
      <c r="I12" s="9" t="n">
        <f aca="false">'Data Entry'!F14</f>
        <v>0</v>
      </c>
      <c r="J12" s="12" t="n">
        <f aca="false">'Data Entry'!G14</f>
        <v>0</v>
      </c>
      <c r="L12" s="3"/>
      <c r="M12" s="8" t="str">
        <f aca="false">'Data Entry'!A29</f>
        <v>Hydro</v>
      </c>
      <c r="N12" s="13" t="n">
        <f aca="false">'Data Entry'!D29</f>
        <v>5337</v>
      </c>
      <c r="O12" s="10" t="n">
        <f aca="false">N12/SUM($N$5:$N$13)</f>
        <v>0.145248203788374</v>
      </c>
      <c r="P12" s="13" t="n">
        <f aca="false">'Data Entry'!C29</f>
        <v>0</v>
      </c>
      <c r="Q12" s="13" t="n">
        <f aca="false">'Data Entry'!B29</f>
        <v>5337</v>
      </c>
      <c r="R12" s="13" t="n">
        <f aca="false">Q12+R13</f>
        <v>10334</v>
      </c>
      <c r="S12" s="11" t="n">
        <f aca="false">'Data Entry'!E29</f>
        <v>0</v>
      </c>
      <c r="T12" s="13" t="n">
        <f aca="false">'Data Entry'!F29</f>
        <v>0</v>
      </c>
      <c r="U12" s="12" t="n">
        <f aca="false">'Data Entry'!G29</f>
        <v>0</v>
      </c>
      <c r="W12" s="3"/>
      <c r="X12" s="8" t="str">
        <f aca="false">'Data Entry'!A44</f>
        <v>Coal</v>
      </c>
      <c r="Y12" s="9" t="n">
        <f aca="false">'Data Entry'!D44</f>
        <v>2895</v>
      </c>
      <c r="Z12" s="10" t="n">
        <f aca="false">Y12/SUM(Y$5:Y$15)</f>
        <v>0.104743297514382</v>
      </c>
      <c r="AA12" s="9" t="n">
        <f aca="false">'Data Entry'!C44</f>
        <v>82</v>
      </c>
      <c r="AB12" s="9" t="n">
        <f aca="false">'Data Entry'!B44</f>
        <v>2813</v>
      </c>
      <c r="AC12" s="9" t="n">
        <f aca="false">AB12+AC13</f>
        <v>10011</v>
      </c>
      <c r="AD12" s="11" t="n">
        <f aca="false">'Data Entry'!E44</f>
        <v>1.75</v>
      </c>
      <c r="AE12" s="9" t="n">
        <f aca="false">'Data Entry'!F44</f>
        <v>11868</v>
      </c>
      <c r="AF12" s="12" t="n">
        <f aca="false">'Data Entry'!G44</f>
        <v>20.769</v>
      </c>
    </row>
    <row r="13" customFormat="false" ht="12.75" hidden="false" customHeight="false" outlineLevel="0" collapsed="false">
      <c r="A13" s="3"/>
      <c r="B13" s="8" t="str">
        <f aca="false">'Data Entry'!A15</f>
        <v>Hydro</v>
      </c>
      <c r="C13" s="9" t="n">
        <f aca="false">'Data Entry'!D15</f>
        <v>2525</v>
      </c>
      <c r="D13" s="10" t="n">
        <f aca="false">C13/SUM(C$5:C$14)</f>
        <v>0.0416124194531881</v>
      </c>
      <c r="E13" s="9" t="n">
        <f aca="false">'Data Entry'!C15</f>
        <v>0</v>
      </c>
      <c r="F13" s="9" t="n">
        <f aca="false">'Data Entry'!B15</f>
        <v>2525</v>
      </c>
      <c r="G13" s="9" t="n">
        <f aca="false">F13+F14</f>
        <v>15292</v>
      </c>
      <c r="H13" s="11" t="n">
        <f aca="false">'Data Entry'!E15</f>
        <v>0</v>
      </c>
      <c r="I13" s="9" t="n">
        <f aca="false">'Data Entry'!F15</f>
        <v>0</v>
      </c>
      <c r="J13" s="12" t="n">
        <f aca="false">'Data Entry'!G15</f>
        <v>0</v>
      </c>
      <c r="L13" s="3"/>
      <c r="M13" s="8" t="str">
        <f aca="false">'Data Entry'!A30</f>
        <v>Nuke</v>
      </c>
      <c r="N13" s="13" t="n">
        <f aca="false">'Data Entry'!D30</f>
        <v>4997</v>
      </c>
      <c r="O13" s="10" t="n">
        <f aca="false">N13/SUM($N$5:$N$13)</f>
        <v>0.135994992379708</v>
      </c>
      <c r="P13" s="13" t="n">
        <f aca="false">'Data Entry'!C30</f>
        <v>0</v>
      </c>
      <c r="Q13" s="13" t="n">
        <f aca="false">'Data Entry'!B30</f>
        <v>4997</v>
      </c>
      <c r="R13" s="13" t="n">
        <f aca="false">Q13</f>
        <v>4997</v>
      </c>
      <c r="S13" s="11" t="n">
        <f aca="false">'Data Entry'!E30</f>
        <v>0</v>
      </c>
      <c r="T13" s="13" t="n">
        <f aca="false">'Data Entry'!F30</f>
        <v>0</v>
      </c>
      <c r="U13" s="12" t="n">
        <f aca="false">'Data Entry'!G30</f>
        <v>0</v>
      </c>
      <c r="W13" s="3"/>
      <c r="X13" s="8" t="str">
        <f aca="false">'Data Entry'!A41</f>
        <v>Misc. Base</v>
      </c>
      <c r="Y13" s="9" t="n">
        <f aca="false">'Data Entry'!D41</f>
        <v>2099</v>
      </c>
      <c r="Z13" s="10" t="n">
        <f aca="false">Y13/SUM(Y$5:Y$15)</f>
        <v>0.0759434132928109</v>
      </c>
      <c r="AA13" s="9" t="n">
        <f aca="false">'Data Entry'!C41</f>
        <v>2800</v>
      </c>
      <c r="AB13" s="9" t="n">
        <f aca="false">'Data Entry'!B41</f>
        <v>-701</v>
      </c>
      <c r="AC13" s="9" t="n">
        <f aca="false">AB13+AC14</f>
        <v>7198</v>
      </c>
      <c r="AD13" s="11" t="n">
        <f aca="false">'Data Entry'!E41</f>
        <v>0</v>
      </c>
      <c r="AE13" s="9" t="n">
        <f aca="false">'Data Entry'!F41</f>
        <v>0</v>
      </c>
      <c r="AF13" s="12" t="n">
        <f aca="false">'Data Entry'!G41</f>
        <v>0</v>
      </c>
    </row>
    <row r="14" customFormat="false" ht="12.75" hidden="false" customHeight="false" outlineLevel="0" collapsed="false">
      <c r="A14" s="3"/>
      <c r="B14" s="8" t="str">
        <f aca="false">'Data Entry'!A16</f>
        <v>Nuke</v>
      </c>
      <c r="C14" s="9" t="n">
        <f aca="false">'Data Entry'!D16</f>
        <v>12767</v>
      </c>
      <c r="D14" s="10" t="n">
        <f aca="false">C14/SUM(C$5:C$14)</f>
        <v>0.210402280854991</v>
      </c>
      <c r="E14" s="9" t="n">
        <f aca="false">'Data Entry'!C16</f>
        <v>0</v>
      </c>
      <c r="F14" s="9" t="n">
        <f aca="false">'Data Entry'!B16</f>
        <v>12767</v>
      </c>
      <c r="G14" s="9" t="n">
        <f aca="false">F14</f>
        <v>12767</v>
      </c>
      <c r="H14" s="11" t="n">
        <f aca="false">'Data Entry'!E16</f>
        <v>0</v>
      </c>
      <c r="I14" s="9" t="n">
        <f aca="false">'Data Entry'!F16</f>
        <v>0</v>
      </c>
      <c r="J14" s="12" t="n">
        <f aca="false">'Data Entry'!G16</f>
        <v>0</v>
      </c>
      <c r="L14" s="3"/>
      <c r="M14" s="8"/>
      <c r="N14" s="13"/>
      <c r="O14" s="10"/>
      <c r="P14" s="13"/>
      <c r="Q14" s="13"/>
      <c r="R14" s="13"/>
      <c r="S14" s="11"/>
      <c r="T14" s="13"/>
      <c r="U14" s="12"/>
      <c r="W14" s="3"/>
      <c r="X14" s="8" t="str">
        <f aca="false">'Data Entry'!A42</f>
        <v>Hydro</v>
      </c>
      <c r="Y14" s="9" t="n">
        <f aca="false">'Data Entry'!D42</f>
        <v>3595</v>
      </c>
      <c r="Z14" s="10" t="n">
        <f aca="false">Y14/SUM(Y$5:Y$15)</f>
        <v>0.13006982886501</v>
      </c>
      <c r="AA14" s="9" t="n">
        <f aca="false">'Data Entry'!C42</f>
        <v>41</v>
      </c>
      <c r="AB14" s="9" t="n">
        <f aca="false">'Data Entry'!B42</f>
        <v>3554</v>
      </c>
      <c r="AC14" s="9" t="n">
        <f aca="false">AB14+AC15</f>
        <v>7899</v>
      </c>
      <c r="AD14" s="11" t="n">
        <f aca="false">'Data Entry'!E42</f>
        <v>0</v>
      </c>
      <c r="AE14" s="9" t="n">
        <f aca="false">'Data Entry'!F42</f>
        <v>0</v>
      </c>
      <c r="AF14" s="12" t="n">
        <f aca="false">'Data Entry'!G42</f>
        <v>0</v>
      </c>
    </row>
    <row r="15" customFormat="false" ht="12.75" hidden="false" customHeight="false" outlineLevel="0" collapsed="false">
      <c r="A15" s="3"/>
      <c r="B15" s="8"/>
      <c r="C15" s="9"/>
      <c r="D15" s="10"/>
      <c r="E15" s="9"/>
      <c r="F15" s="9"/>
      <c r="G15" s="9"/>
      <c r="H15" s="11"/>
      <c r="I15" s="9"/>
      <c r="J15" s="12"/>
      <c r="L15" s="3"/>
      <c r="M15" s="8"/>
      <c r="N15" s="13"/>
      <c r="O15" s="10"/>
      <c r="P15" s="13"/>
      <c r="Q15" s="13"/>
      <c r="R15" s="13"/>
      <c r="S15" s="11"/>
      <c r="T15" s="13"/>
      <c r="U15" s="12"/>
      <c r="W15" s="3"/>
      <c r="X15" s="8" t="str">
        <f aca="false">'Data Entry'!A43</f>
        <v>Nuke</v>
      </c>
      <c r="Y15" s="9" t="n">
        <f aca="false">'Data Entry'!D43</f>
        <v>4345</v>
      </c>
      <c r="Z15" s="10" t="n">
        <f aca="false">Y15/SUM(Y$5:Y$15)</f>
        <v>0.157205398169254</v>
      </c>
      <c r="AA15" s="9" t="n">
        <f aca="false">'Data Entry'!C43</f>
        <v>0</v>
      </c>
      <c r="AB15" s="9" t="n">
        <f aca="false">'Data Entry'!B43</f>
        <v>4345</v>
      </c>
      <c r="AC15" s="9" t="n">
        <f aca="false">AB15</f>
        <v>4345</v>
      </c>
      <c r="AD15" s="11" t="n">
        <f aca="false">'Data Entry'!E43</f>
        <v>0</v>
      </c>
      <c r="AE15" s="9" t="n">
        <f aca="false">'Data Entry'!F43</f>
        <v>0</v>
      </c>
      <c r="AF15" s="12" t="n">
        <f aca="false">'Data Entry'!G43</f>
        <v>0</v>
      </c>
    </row>
    <row r="16" customFormat="false" ht="13.5" hidden="false" customHeight="false" outlineLevel="0" collapsed="false">
      <c r="A16" s="3"/>
      <c r="B16" s="14" t="s">
        <v>13</v>
      </c>
      <c r="C16" s="15" t="n">
        <f aca="false">SUM(C5:C14)</f>
        <v>60679</v>
      </c>
      <c r="D16" s="16" t="n">
        <f aca="false">SUM(D5:D14)</f>
        <v>1</v>
      </c>
      <c r="E16" s="15" t="n">
        <f aca="false">SUM(E5:E14)</f>
        <v>1509</v>
      </c>
      <c r="F16" s="15" t="n">
        <f aca="false">SUM(F5:F14)</f>
        <v>59170</v>
      </c>
      <c r="G16" s="15"/>
      <c r="H16" s="17"/>
      <c r="I16" s="15"/>
      <c r="J16" s="18"/>
      <c r="L16" s="3"/>
      <c r="M16" s="14" t="s">
        <v>13</v>
      </c>
      <c r="N16" s="19" t="n">
        <f aca="false">SUM(N5:N13)</f>
        <v>36744</v>
      </c>
      <c r="O16" s="16" t="n">
        <f aca="false">SUM(O5:O13)</f>
        <v>1</v>
      </c>
      <c r="P16" s="19" t="n">
        <f aca="false">SUM(P4:P13)</f>
        <v>2135</v>
      </c>
      <c r="Q16" s="19" t="n">
        <f aca="false">SUM(Q4:Q13)</f>
        <v>34609</v>
      </c>
      <c r="R16" s="19"/>
      <c r="S16" s="17"/>
      <c r="T16" s="19"/>
      <c r="U16" s="18"/>
      <c r="W16" s="3"/>
      <c r="X16" s="14" t="s">
        <v>13</v>
      </c>
      <c r="Y16" s="15" t="n">
        <f aca="false">SUM(Y5:Y15)</f>
        <v>27639</v>
      </c>
      <c r="Z16" s="16" t="n">
        <f aca="false">Y16/SUM(Y$5:Y$15)</f>
        <v>1</v>
      </c>
      <c r="AA16" s="15" t="n">
        <f aca="false">SUM(AA5:AA15)</f>
        <v>2923</v>
      </c>
      <c r="AB16" s="15" t="n">
        <f aca="false">SUM(AB5:AB15)</f>
        <v>24716</v>
      </c>
      <c r="AC16" s="15"/>
      <c r="AD16" s="17"/>
      <c r="AE16" s="15"/>
      <c r="AF16" s="18"/>
    </row>
    <row r="17" customFormat="false" ht="13.5" hidden="false" customHeight="false" outlineLevel="0" collapsed="false">
      <c r="A17" s="20" t="s">
        <v>14</v>
      </c>
      <c r="B17" s="21"/>
      <c r="C17" s="21"/>
      <c r="D17" s="21"/>
      <c r="E17" s="22" t="n">
        <v>4242</v>
      </c>
      <c r="F17" s="21"/>
      <c r="G17" s="21"/>
      <c r="H17" s="21"/>
      <c r="I17" s="21"/>
      <c r="J17" s="23"/>
      <c r="L17" s="20" t="s">
        <v>14</v>
      </c>
      <c r="M17" s="21"/>
      <c r="N17" s="21"/>
      <c r="O17" s="21"/>
      <c r="P17" s="24" t="s">
        <v>15</v>
      </c>
      <c r="Q17" s="21"/>
      <c r="R17" s="21"/>
      <c r="S17" s="21"/>
      <c r="T17" s="21"/>
      <c r="U17" s="23"/>
      <c r="W17" s="20" t="s">
        <v>16</v>
      </c>
      <c r="X17" s="21"/>
      <c r="Y17" s="21"/>
      <c r="Z17" s="21"/>
      <c r="AA17" s="25" t="n">
        <v>4601</v>
      </c>
      <c r="AB17" s="21"/>
      <c r="AC17" s="21"/>
      <c r="AD17" s="21"/>
      <c r="AE17" s="21"/>
      <c r="AF17" s="23"/>
    </row>
    <row r="103" customFormat="false" ht="12.75" hidden="false" customHeight="false" outlineLevel="0" collapsed="false">
      <c r="A103" s="26" t="s">
        <v>17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</sheetData>
  <mergeCells count="6">
    <mergeCell ref="A1:AF1"/>
    <mergeCell ref="A2:AF2"/>
    <mergeCell ref="A4:A16"/>
    <mergeCell ref="L4:L16"/>
    <mergeCell ref="W4:W16"/>
    <mergeCell ref="A103:AF10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20.85"/>
    <col collapsed="false" customWidth="true" hidden="false" outlineLevel="0" max="4" min="3" style="0" width="10.28"/>
    <col collapsed="false" customWidth="true" hidden="false" outlineLevel="0" max="5" min="5" style="0" width="9.99"/>
    <col collapsed="false" customWidth="true" hidden="false" outlineLevel="0" max="6" min="6" style="0" width="13.7"/>
    <col collapsed="false" customWidth="true" hidden="false" outlineLevel="0" max="7" min="7" style="0" width="16.42"/>
    <col collapsed="false" customWidth="true" hidden="false" outlineLevel="0" max="8" min="8" style="0" width="2.42"/>
    <col collapsed="false" customWidth="true" hidden="false" outlineLevel="0" max="9" min="9" style="0" width="15.13"/>
    <col collapsed="false" customWidth="true" hidden="false" outlineLevel="0" max="33" min="10" style="0" width="10.28"/>
  </cols>
  <sheetData>
    <row r="1" customFormat="false" ht="13.5" hidden="false" customHeight="false" outlineLevel="0" collapsed="false">
      <c r="O1" s="27"/>
      <c r="P1" s="28" t="s">
        <v>18</v>
      </c>
      <c r="Q1" s="28"/>
      <c r="R1" s="29"/>
    </row>
    <row r="2" customFormat="false" ht="12.75" hidden="false" customHeight="false" outlineLevel="0" collapsed="false">
      <c r="B2" s="27"/>
      <c r="C2" s="30"/>
      <c r="D2" s="29"/>
      <c r="F2" s="31" t="s">
        <v>19</v>
      </c>
      <c r="G2" s="31"/>
      <c r="H2" s="32"/>
      <c r="I2" s="27"/>
      <c r="J2" s="30"/>
      <c r="K2" s="30"/>
      <c r="L2" s="30"/>
      <c r="M2" s="29"/>
      <c r="O2" s="33"/>
      <c r="P2" s="34" t="s">
        <v>20</v>
      </c>
      <c r="Q2" s="35"/>
      <c r="R2" s="36"/>
    </row>
    <row r="3" customFormat="false" ht="12.75" hidden="false" customHeight="false" outlineLevel="0" collapsed="false">
      <c r="B3" s="37" t="s">
        <v>21</v>
      </c>
      <c r="C3" s="38" t="n">
        <f aca="true">TODAY()</f>
        <v>45926</v>
      </c>
      <c r="D3" s="39"/>
      <c r="F3" s="40" t="s">
        <v>22</v>
      </c>
      <c r="G3" s="41" t="n">
        <f aca="false">G5+0.2</f>
        <v>3.95128205128205</v>
      </c>
      <c r="H3" s="11"/>
      <c r="I3" s="33"/>
      <c r="J3" s="34"/>
      <c r="K3" s="42" t="s">
        <v>23</v>
      </c>
      <c r="L3" s="43"/>
      <c r="M3" s="36"/>
      <c r="O3" s="33"/>
      <c r="P3" s="34" t="s">
        <v>24</v>
      </c>
      <c r="Q3" s="35" t="n">
        <v>0.15</v>
      </c>
      <c r="R3" s="36"/>
    </row>
    <row r="4" customFormat="false" ht="12.75" hidden="false" customHeight="false" outlineLevel="0" collapsed="false">
      <c r="B4" s="33"/>
      <c r="C4" s="34"/>
      <c r="D4" s="36"/>
      <c r="F4" s="40" t="s">
        <v>25</v>
      </c>
      <c r="G4" s="41" t="n">
        <f aca="false">G5+0.1</f>
        <v>3.85128205128205</v>
      </c>
      <c r="H4" s="11"/>
      <c r="I4" s="33"/>
      <c r="J4" s="34"/>
      <c r="K4" s="42" t="s">
        <v>26</v>
      </c>
      <c r="L4" s="44"/>
      <c r="M4" s="36"/>
      <c r="O4" s="33"/>
      <c r="P4" s="34" t="s">
        <v>27</v>
      </c>
      <c r="Q4" s="35" t="n">
        <v>0.15</v>
      </c>
      <c r="R4" s="36"/>
    </row>
    <row r="5" customFormat="false" ht="13.5" hidden="false" customHeight="false" outlineLevel="0" collapsed="false">
      <c r="B5" s="33"/>
      <c r="C5" s="34"/>
      <c r="D5" s="36"/>
      <c r="F5" s="40" t="s">
        <v>28</v>
      </c>
      <c r="G5" s="41" t="n">
        <f aca="false">[1]Sheet1!$W$3</f>
        <v>3.75128205128205</v>
      </c>
      <c r="H5" s="11"/>
      <c r="I5" s="45"/>
      <c r="J5" s="46"/>
      <c r="K5" s="46"/>
      <c r="L5" s="46"/>
      <c r="M5" s="47"/>
      <c r="O5" s="33"/>
      <c r="P5" s="34" t="s">
        <v>29</v>
      </c>
      <c r="Q5" s="35" t="n">
        <v>0.25</v>
      </c>
      <c r="R5" s="36"/>
    </row>
    <row r="6" customFormat="false" ht="13.5" hidden="false" customHeight="false" outlineLevel="0" collapsed="false">
      <c r="B6" s="45"/>
      <c r="C6" s="46"/>
      <c r="D6" s="47"/>
      <c r="F6" s="40" t="s">
        <v>30</v>
      </c>
      <c r="G6" s="41" t="n">
        <f aca="false">(G5+G7)/2</f>
        <v>3.13546806966618</v>
      </c>
      <c r="H6" s="11"/>
      <c r="O6" s="33"/>
      <c r="P6" s="34" t="s">
        <v>28</v>
      </c>
      <c r="Q6" s="35" t="n">
        <v>0.25</v>
      </c>
      <c r="R6" s="36"/>
    </row>
    <row r="7" customFormat="false" ht="12.75" hidden="false" customHeight="false" outlineLevel="0" collapsed="false">
      <c r="F7" s="40" t="s">
        <v>27</v>
      </c>
      <c r="G7" s="41" t="n">
        <f aca="false">[1]Sheet1!$Y$3</f>
        <v>2.51965408805031</v>
      </c>
      <c r="H7" s="11"/>
      <c r="O7" s="33"/>
      <c r="P7" s="34" t="s">
        <v>30</v>
      </c>
      <c r="Q7" s="35" t="n">
        <v>0.25</v>
      </c>
      <c r="R7" s="36"/>
    </row>
    <row r="8" customFormat="false" ht="12.75" hidden="false" customHeight="false" outlineLevel="0" collapsed="false">
      <c r="F8" s="40" t="s">
        <v>20</v>
      </c>
      <c r="G8" s="48" t="n">
        <v>1.75</v>
      </c>
      <c r="H8" s="11"/>
      <c r="O8" s="33"/>
      <c r="P8" s="34" t="s">
        <v>31</v>
      </c>
      <c r="Q8" s="35" t="n">
        <v>0.25</v>
      </c>
      <c r="R8" s="36"/>
    </row>
    <row r="9" customFormat="false" ht="12.75" hidden="false" customHeight="false" outlineLevel="0" collapsed="false">
      <c r="F9" s="40" t="s">
        <v>32</v>
      </c>
      <c r="G9" s="41" t="n">
        <f aca="false">[1]Sheet1!$AA$3</f>
        <v>2.12</v>
      </c>
      <c r="H9" s="11"/>
      <c r="O9" s="33"/>
      <c r="P9" s="34" t="s">
        <v>25</v>
      </c>
      <c r="Q9" s="35" t="n">
        <v>0.25</v>
      </c>
      <c r="R9" s="36"/>
    </row>
    <row r="10" customFormat="false" ht="13.5" hidden="false" customHeight="false" outlineLevel="0" collapsed="false">
      <c r="F10" s="40" t="s">
        <v>33</v>
      </c>
      <c r="G10" s="41" t="n">
        <f aca="false">[1]Sheet1!$AC$3</f>
        <v>1.98</v>
      </c>
      <c r="H10" s="11"/>
      <c r="O10" s="45"/>
      <c r="P10" s="46"/>
      <c r="Q10" s="46"/>
      <c r="R10" s="47"/>
    </row>
    <row r="11" customFormat="false" ht="13.5" hidden="false" customHeight="false" outlineLevel="0" collapsed="false">
      <c r="F11" s="49" t="s">
        <v>34</v>
      </c>
      <c r="G11" s="50" t="n">
        <f aca="false">[1]Sheet1!$AE$3</f>
        <v>2.24</v>
      </c>
      <c r="H11" s="11"/>
    </row>
    <row r="12" customFormat="false" ht="13.5" hidden="false" customHeight="false" outlineLevel="0" collapsed="false"/>
    <row r="13" customFormat="false" ht="13.5" hidden="false" customHeight="false" outlineLevel="0" collapsed="false">
      <c r="A13" s="51" t="s">
        <v>1</v>
      </c>
      <c r="B13" s="52" t="s">
        <v>35</v>
      </c>
      <c r="C13" s="52" t="s">
        <v>5</v>
      </c>
      <c r="D13" s="52" t="s">
        <v>3</v>
      </c>
      <c r="E13" s="52" t="s">
        <v>8</v>
      </c>
      <c r="F13" s="52" t="s">
        <v>9</v>
      </c>
      <c r="G13" s="53" t="s">
        <v>10</v>
      </c>
      <c r="I13" s="54"/>
      <c r="J13" s="52" t="n">
        <v>100</v>
      </c>
      <c r="K13" s="52" t="n">
        <v>200</v>
      </c>
      <c r="L13" s="52" t="n">
        <v>300</v>
      </c>
      <c r="M13" s="52" t="n">
        <v>400</v>
      </c>
      <c r="N13" s="52" t="n">
        <v>500</v>
      </c>
      <c r="O13" s="52" t="n">
        <v>600</v>
      </c>
      <c r="P13" s="52" t="n">
        <v>700</v>
      </c>
      <c r="Q13" s="52" t="n">
        <v>800</v>
      </c>
      <c r="R13" s="52" t="n">
        <v>900</v>
      </c>
      <c r="S13" s="52" t="n">
        <v>1000</v>
      </c>
      <c r="T13" s="52" t="n">
        <v>1100</v>
      </c>
      <c r="U13" s="52" t="n">
        <v>1200</v>
      </c>
      <c r="V13" s="52" t="n">
        <v>1300</v>
      </c>
      <c r="W13" s="52" t="n">
        <v>1400</v>
      </c>
      <c r="X13" s="52" t="n">
        <v>1500</v>
      </c>
      <c r="Y13" s="52" t="n">
        <v>1600</v>
      </c>
      <c r="Z13" s="52" t="n">
        <v>1700</v>
      </c>
      <c r="AA13" s="52" t="n">
        <v>1800</v>
      </c>
      <c r="AB13" s="52" t="n">
        <v>1900</v>
      </c>
      <c r="AC13" s="52" t="n">
        <v>2000</v>
      </c>
      <c r="AD13" s="52" t="n">
        <v>2100</v>
      </c>
      <c r="AE13" s="52" t="n">
        <v>2200</v>
      </c>
      <c r="AF13" s="52" t="n">
        <v>2300</v>
      </c>
      <c r="AG13" s="53" t="n">
        <v>2400</v>
      </c>
    </row>
    <row r="14" customFormat="false" ht="12.75" hidden="false" customHeight="false" outlineLevel="0" collapsed="false">
      <c r="A14" s="55" t="s">
        <v>36</v>
      </c>
      <c r="B14" s="56" t="n">
        <f aca="false">D14-C14</f>
        <v>0</v>
      </c>
      <c r="C14" s="57" t="n">
        <v>787</v>
      </c>
      <c r="D14" s="57" t="n">
        <v>787</v>
      </c>
      <c r="E14" s="58" t="n">
        <v>0</v>
      </c>
      <c r="F14" s="57" t="n">
        <v>0</v>
      </c>
      <c r="G14" s="41" t="n">
        <f aca="false">E14*F14/1000</f>
        <v>0</v>
      </c>
      <c r="I14" s="59" t="str">
        <f aca="false">A14</f>
        <v>Misc. Base</v>
      </c>
      <c r="J14" s="56" t="n">
        <f aca="false">$B14</f>
        <v>0</v>
      </c>
      <c r="K14" s="56" t="n">
        <f aca="false">$B14</f>
        <v>0</v>
      </c>
      <c r="L14" s="56" t="n">
        <f aca="false">$B14</f>
        <v>0</v>
      </c>
      <c r="M14" s="56" t="n">
        <f aca="false">$B14</f>
        <v>0</v>
      </c>
      <c r="N14" s="56" t="n">
        <f aca="false">$B14</f>
        <v>0</v>
      </c>
      <c r="O14" s="56" t="n">
        <f aca="false">$B14</f>
        <v>0</v>
      </c>
      <c r="P14" s="56" t="n">
        <f aca="false">$B14</f>
        <v>0</v>
      </c>
      <c r="Q14" s="56" t="n">
        <f aca="false">$B14</f>
        <v>0</v>
      </c>
      <c r="R14" s="56" t="n">
        <f aca="false">$B14</f>
        <v>0</v>
      </c>
      <c r="S14" s="56" t="n">
        <f aca="false">$B14</f>
        <v>0</v>
      </c>
      <c r="T14" s="56" t="n">
        <f aca="false">$B14</f>
        <v>0</v>
      </c>
      <c r="U14" s="56" t="n">
        <f aca="false">$B14</f>
        <v>0</v>
      </c>
      <c r="V14" s="56" t="n">
        <f aca="false">$B14</f>
        <v>0</v>
      </c>
      <c r="W14" s="56" t="n">
        <f aca="false">$B14</f>
        <v>0</v>
      </c>
      <c r="X14" s="56" t="n">
        <f aca="false">$B14</f>
        <v>0</v>
      </c>
      <c r="Y14" s="56" t="n">
        <f aca="false">$B14</f>
        <v>0</v>
      </c>
      <c r="Z14" s="56" t="n">
        <f aca="false">$B14</f>
        <v>0</v>
      </c>
      <c r="AA14" s="56" t="n">
        <f aca="false">$B14</f>
        <v>0</v>
      </c>
      <c r="AB14" s="56" t="n">
        <f aca="false">$B14</f>
        <v>0</v>
      </c>
      <c r="AC14" s="56" t="n">
        <f aca="false">$B14</f>
        <v>0</v>
      </c>
      <c r="AD14" s="56" t="n">
        <f aca="false">$B14</f>
        <v>0</v>
      </c>
      <c r="AE14" s="56" t="n">
        <f aca="false">$B14</f>
        <v>0</v>
      </c>
      <c r="AF14" s="56" t="n">
        <f aca="false">$B14</f>
        <v>0</v>
      </c>
      <c r="AG14" s="60" t="n">
        <f aca="false">$B14</f>
        <v>0</v>
      </c>
    </row>
    <row r="15" customFormat="false" ht="12.75" hidden="false" customHeight="false" outlineLevel="0" collapsed="false">
      <c r="A15" s="55" t="s">
        <v>37</v>
      </c>
      <c r="B15" s="56" t="n">
        <f aca="false">D15-C15</f>
        <v>2525</v>
      </c>
      <c r="C15" s="57" t="n">
        <v>0</v>
      </c>
      <c r="D15" s="57" t="n">
        <v>2525</v>
      </c>
      <c r="E15" s="58" t="n">
        <v>0</v>
      </c>
      <c r="F15" s="57" t="n">
        <v>0</v>
      </c>
      <c r="G15" s="41" t="n">
        <f aca="false">E15*F15/1000</f>
        <v>0</v>
      </c>
      <c r="I15" s="59" t="str">
        <f aca="false">A15</f>
        <v>Hydro</v>
      </c>
      <c r="J15" s="56" t="n">
        <f aca="false">$B15</f>
        <v>2525</v>
      </c>
      <c r="K15" s="56" t="n">
        <f aca="false">$B15</f>
        <v>2525</v>
      </c>
      <c r="L15" s="56" t="n">
        <f aca="false">$B15</f>
        <v>2525</v>
      </c>
      <c r="M15" s="56" t="n">
        <f aca="false">$B15</f>
        <v>2525</v>
      </c>
      <c r="N15" s="56" t="n">
        <f aca="false">$B15</f>
        <v>2525</v>
      </c>
      <c r="O15" s="56" t="n">
        <f aca="false">$B15</f>
        <v>2525</v>
      </c>
      <c r="P15" s="56" t="n">
        <f aca="false">$B15</f>
        <v>2525</v>
      </c>
      <c r="Q15" s="56" t="n">
        <f aca="false">$B15</f>
        <v>2525</v>
      </c>
      <c r="R15" s="56" t="n">
        <f aca="false">$B15</f>
        <v>2525</v>
      </c>
      <c r="S15" s="56" t="n">
        <f aca="false">$B15</f>
        <v>2525</v>
      </c>
      <c r="T15" s="56" t="n">
        <f aca="false">$B15</f>
        <v>2525</v>
      </c>
      <c r="U15" s="56" t="n">
        <f aca="false">$B15</f>
        <v>2525</v>
      </c>
      <c r="V15" s="56" t="n">
        <f aca="false">$B15</f>
        <v>2525</v>
      </c>
      <c r="W15" s="56" t="n">
        <f aca="false">$B15</f>
        <v>2525</v>
      </c>
      <c r="X15" s="56" t="n">
        <f aca="false">$B15</f>
        <v>2525</v>
      </c>
      <c r="Y15" s="56" t="n">
        <f aca="false">$B15</f>
        <v>2525</v>
      </c>
      <c r="Z15" s="56" t="n">
        <f aca="false">$B15</f>
        <v>2525</v>
      </c>
      <c r="AA15" s="56" t="n">
        <f aca="false">$B15</f>
        <v>2525</v>
      </c>
      <c r="AB15" s="56" t="n">
        <f aca="false">$B15</f>
        <v>2525</v>
      </c>
      <c r="AC15" s="56" t="n">
        <f aca="false">$B15</f>
        <v>2525</v>
      </c>
      <c r="AD15" s="56" t="n">
        <f aca="false">$B15</f>
        <v>2525</v>
      </c>
      <c r="AE15" s="56" t="n">
        <f aca="false">$B15</f>
        <v>2525</v>
      </c>
      <c r="AF15" s="56" t="n">
        <f aca="false">$B15</f>
        <v>2525</v>
      </c>
      <c r="AG15" s="60" t="n">
        <f aca="false">$B15</f>
        <v>2525</v>
      </c>
    </row>
    <row r="16" customFormat="false" ht="12.75" hidden="false" customHeight="false" outlineLevel="0" collapsed="false">
      <c r="A16" s="55" t="s">
        <v>38</v>
      </c>
      <c r="B16" s="56" t="n">
        <f aca="false">D16-C16</f>
        <v>12767</v>
      </c>
      <c r="C16" s="57" t="n">
        <v>0</v>
      </c>
      <c r="D16" s="57" t="n">
        <v>12767</v>
      </c>
      <c r="E16" s="58" t="n">
        <v>0</v>
      </c>
      <c r="F16" s="57" t="n">
        <v>0</v>
      </c>
      <c r="G16" s="41" t="n">
        <f aca="false">E16*F16/1000</f>
        <v>0</v>
      </c>
      <c r="I16" s="59" t="str">
        <f aca="false">A16</f>
        <v>Nuke</v>
      </c>
      <c r="J16" s="56" t="n">
        <f aca="false">$B16</f>
        <v>12767</v>
      </c>
      <c r="K16" s="56" t="n">
        <f aca="false">$B16</f>
        <v>12767</v>
      </c>
      <c r="L16" s="56" t="n">
        <f aca="false">$B16</f>
        <v>12767</v>
      </c>
      <c r="M16" s="56" t="n">
        <f aca="false">$B16</f>
        <v>12767</v>
      </c>
      <c r="N16" s="56" t="n">
        <f aca="false">$B16</f>
        <v>12767</v>
      </c>
      <c r="O16" s="56" t="n">
        <f aca="false">$B16</f>
        <v>12767</v>
      </c>
      <c r="P16" s="56" t="n">
        <f aca="false">$B16</f>
        <v>12767</v>
      </c>
      <c r="Q16" s="56" t="n">
        <f aca="false">$B16</f>
        <v>12767</v>
      </c>
      <c r="R16" s="56" t="n">
        <f aca="false">$B16</f>
        <v>12767</v>
      </c>
      <c r="S16" s="56" t="n">
        <f aca="false">$B16</f>
        <v>12767</v>
      </c>
      <c r="T16" s="56" t="n">
        <f aca="false">$B16</f>
        <v>12767</v>
      </c>
      <c r="U16" s="56" t="n">
        <f aca="false">$B16</f>
        <v>12767</v>
      </c>
      <c r="V16" s="56" t="n">
        <f aca="false">$B16</f>
        <v>12767</v>
      </c>
      <c r="W16" s="56" t="n">
        <f aca="false">$B16</f>
        <v>12767</v>
      </c>
      <c r="X16" s="56" t="n">
        <f aca="false">$B16</f>
        <v>12767</v>
      </c>
      <c r="Y16" s="56" t="n">
        <f aca="false">$B16</f>
        <v>12767</v>
      </c>
      <c r="Z16" s="56" t="n">
        <f aca="false">$B16</f>
        <v>12767</v>
      </c>
      <c r="AA16" s="56" t="n">
        <f aca="false">$B16</f>
        <v>12767</v>
      </c>
      <c r="AB16" s="56" t="n">
        <f aca="false">$B16</f>
        <v>12767</v>
      </c>
      <c r="AC16" s="56" t="n">
        <f aca="false">$B16</f>
        <v>12767</v>
      </c>
      <c r="AD16" s="56" t="n">
        <f aca="false">$B16</f>
        <v>12767</v>
      </c>
      <c r="AE16" s="56" t="n">
        <f aca="false">$B16</f>
        <v>12767</v>
      </c>
      <c r="AF16" s="56" t="n">
        <f aca="false">$B16</f>
        <v>12767</v>
      </c>
      <c r="AG16" s="60" t="n">
        <f aca="false">$B16</f>
        <v>12767</v>
      </c>
    </row>
    <row r="17" customFormat="false" ht="12.75" hidden="false" customHeight="false" outlineLevel="0" collapsed="false">
      <c r="A17" s="55" t="s">
        <v>20</v>
      </c>
      <c r="B17" s="56" t="n">
        <f aca="false">D17-C17</f>
        <v>20229</v>
      </c>
      <c r="C17" s="57" t="n">
        <v>342</v>
      </c>
      <c r="D17" s="57" t="n">
        <v>20571</v>
      </c>
      <c r="E17" s="58" t="n">
        <f aca="false">$G$8</f>
        <v>1.75</v>
      </c>
      <c r="F17" s="57" t="n">
        <v>10891</v>
      </c>
      <c r="G17" s="41" t="n">
        <f aca="false">E17*F17/1000*(1+$Q$2)</f>
        <v>19.05925</v>
      </c>
      <c r="I17" s="59" t="str">
        <f aca="false">A17</f>
        <v>Coal</v>
      </c>
      <c r="J17" s="56" t="n">
        <f aca="false">$B17</f>
        <v>20229</v>
      </c>
      <c r="K17" s="56" t="n">
        <f aca="false">$B17</f>
        <v>20229</v>
      </c>
      <c r="L17" s="56" t="n">
        <f aca="false">$B17</f>
        <v>20229</v>
      </c>
      <c r="M17" s="56" t="n">
        <f aca="false">$B17</f>
        <v>20229</v>
      </c>
      <c r="N17" s="56" t="n">
        <f aca="false">$B17</f>
        <v>20229</v>
      </c>
      <c r="O17" s="56" t="n">
        <f aca="false">$B17</f>
        <v>20229</v>
      </c>
      <c r="P17" s="56" t="n">
        <f aca="false">$B17</f>
        <v>20229</v>
      </c>
      <c r="Q17" s="56" t="n">
        <f aca="false">$B17</f>
        <v>20229</v>
      </c>
      <c r="R17" s="56" t="n">
        <f aca="false">$B17</f>
        <v>20229</v>
      </c>
      <c r="S17" s="56" t="n">
        <f aca="false">$B17</f>
        <v>20229</v>
      </c>
      <c r="T17" s="56" t="n">
        <f aca="false">$B17</f>
        <v>20229</v>
      </c>
      <c r="U17" s="56" t="n">
        <f aca="false">$B17</f>
        <v>20229</v>
      </c>
      <c r="V17" s="56" t="n">
        <f aca="false">$B17</f>
        <v>20229</v>
      </c>
      <c r="W17" s="56" t="n">
        <f aca="false">$B17</f>
        <v>20229</v>
      </c>
      <c r="X17" s="56" t="n">
        <f aca="false">$B17</f>
        <v>20229</v>
      </c>
      <c r="Y17" s="56" t="n">
        <f aca="false">$B17</f>
        <v>20229</v>
      </c>
      <c r="Z17" s="56" t="n">
        <f aca="false">$B17</f>
        <v>20229</v>
      </c>
      <c r="AA17" s="56" t="n">
        <f aca="false">$B17</f>
        <v>20229</v>
      </c>
      <c r="AB17" s="56" t="n">
        <f aca="false">$B17</f>
        <v>20229</v>
      </c>
      <c r="AC17" s="56" t="n">
        <f aca="false">$B17</f>
        <v>20229</v>
      </c>
      <c r="AD17" s="56" t="n">
        <f aca="false">$B17</f>
        <v>20229</v>
      </c>
      <c r="AE17" s="56" t="n">
        <f aca="false">$B17</f>
        <v>20229</v>
      </c>
      <c r="AF17" s="56" t="n">
        <f aca="false">$B17</f>
        <v>20229</v>
      </c>
      <c r="AG17" s="60" t="n">
        <f aca="false">$B17</f>
        <v>20229</v>
      </c>
    </row>
    <row r="18" customFormat="false" ht="12.75" hidden="false" customHeight="false" outlineLevel="0" collapsed="false">
      <c r="A18" s="55" t="s">
        <v>24</v>
      </c>
      <c r="B18" s="56" t="n">
        <f aca="false">D18-C18</f>
        <v>6269</v>
      </c>
      <c r="C18" s="57" t="n">
        <v>0</v>
      </c>
      <c r="D18" s="57" t="n">
        <v>6269</v>
      </c>
      <c r="E18" s="58" t="n">
        <v>2.25</v>
      </c>
      <c r="F18" s="57" t="n">
        <v>9000</v>
      </c>
      <c r="G18" s="41" t="n">
        <f aca="false">(E18*F18/1000)*(1+$Q$3)</f>
        <v>23.2875</v>
      </c>
      <c r="I18" s="59" t="str">
        <f aca="false">A18</f>
        <v>Gas CC</v>
      </c>
      <c r="J18" s="56" t="n">
        <f aca="false">$B18</f>
        <v>6269</v>
      </c>
      <c r="K18" s="56" t="n">
        <f aca="false">$B18</f>
        <v>6269</v>
      </c>
      <c r="L18" s="56" t="n">
        <f aca="false">$B18</f>
        <v>6269</v>
      </c>
      <c r="M18" s="56" t="n">
        <f aca="false">$B18</f>
        <v>6269</v>
      </c>
      <c r="N18" s="56" t="n">
        <f aca="false">$B18</f>
        <v>6269</v>
      </c>
      <c r="O18" s="56" t="n">
        <f aca="false">$B18</f>
        <v>6269</v>
      </c>
      <c r="P18" s="56" t="n">
        <f aca="false">$B18</f>
        <v>6269</v>
      </c>
      <c r="Q18" s="56" t="n">
        <f aca="false">$B18</f>
        <v>6269</v>
      </c>
      <c r="R18" s="56" t="n">
        <f aca="false">$B18</f>
        <v>6269</v>
      </c>
      <c r="S18" s="56" t="n">
        <f aca="false">$B18</f>
        <v>6269</v>
      </c>
      <c r="T18" s="56" t="n">
        <f aca="false">$B18</f>
        <v>6269</v>
      </c>
      <c r="U18" s="56" t="n">
        <f aca="false">$B18</f>
        <v>6269</v>
      </c>
      <c r="V18" s="56" t="n">
        <f aca="false">$B18</f>
        <v>6269</v>
      </c>
      <c r="W18" s="56" t="n">
        <f aca="false">$B18</f>
        <v>6269</v>
      </c>
      <c r="X18" s="56" t="n">
        <f aca="false">$B18</f>
        <v>6269</v>
      </c>
      <c r="Y18" s="56" t="n">
        <f aca="false">$B18</f>
        <v>6269</v>
      </c>
      <c r="Z18" s="56" t="n">
        <f aca="false">$B18</f>
        <v>6269</v>
      </c>
      <c r="AA18" s="56" t="n">
        <f aca="false">$B18</f>
        <v>6269</v>
      </c>
      <c r="AB18" s="56" t="n">
        <f aca="false">$B18</f>
        <v>6269</v>
      </c>
      <c r="AC18" s="56" t="n">
        <f aca="false">$B18</f>
        <v>6269</v>
      </c>
      <c r="AD18" s="56" t="n">
        <f aca="false">$B18</f>
        <v>6269</v>
      </c>
      <c r="AE18" s="56" t="n">
        <f aca="false">$B18</f>
        <v>6269</v>
      </c>
      <c r="AF18" s="56" t="n">
        <f aca="false">$B18</f>
        <v>6269</v>
      </c>
      <c r="AG18" s="60" t="n">
        <f aca="false">$B18</f>
        <v>6269</v>
      </c>
    </row>
    <row r="19" customFormat="false" ht="12.75" hidden="false" customHeight="false" outlineLevel="0" collapsed="false">
      <c r="A19" s="55" t="s">
        <v>27</v>
      </c>
      <c r="B19" s="56" t="n">
        <f aca="false">D19-C19</f>
        <v>5909</v>
      </c>
      <c r="C19" s="57" t="n">
        <v>380</v>
      </c>
      <c r="D19" s="57" t="n">
        <v>6289</v>
      </c>
      <c r="E19" s="58" t="n">
        <v>2.45</v>
      </c>
      <c r="F19" s="57" t="n">
        <v>11393</v>
      </c>
      <c r="G19" s="41" t="n">
        <f aca="false">E19*F19/1000+(1+$Q$4)</f>
        <v>29.06285</v>
      </c>
      <c r="I19" s="59" t="str">
        <f aca="false">A19</f>
        <v>FO6</v>
      </c>
      <c r="J19" s="56" t="n">
        <f aca="false">$B19</f>
        <v>5909</v>
      </c>
      <c r="K19" s="56" t="n">
        <f aca="false">$B19</f>
        <v>5909</v>
      </c>
      <c r="L19" s="56" t="n">
        <f aca="false">$B19</f>
        <v>5909</v>
      </c>
      <c r="M19" s="56" t="n">
        <f aca="false">$B19</f>
        <v>5909</v>
      </c>
      <c r="N19" s="56" t="n">
        <f aca="false">$B19</f>
        <v>5909</v>
      </c>
      <c r="O19" s="56" t="n">
        <f aca="false">$B19</f>
        <v>5909</v>
      </c>
      <c r="P19" s="56" t="n">
        <f aca="false">$B19</f>
        <v>5909</v>
      </c>
      <c r="Q19" s="56" t="n">
        <f aca="false">$B19</f>
        <v>5909</v>
      </c>
      <c r="R19" s="56" t="n">
        <f aca="false">$B19</f>
        <v>5909</v>
      </c>
      <c r="S19" s="56" t="n">
        <f aca="false">$B19</f>
        <v>5909</v>
      </c>
      <c r="T19" s="56" t="n">
        <f aca="false">$B19</f>
        <v>5909</v>
      </c>
      <c r="U19" s="56" t="n">
        <f aca="false">$B19</f>
        <v>5909</v>
      </c>
      <c r="V19" s="56" t="n">
        <f aca="false">$B19</f>
        <v>5909</v>
      </c>
      <c r="W19" s="56" t="n">
        <f aca="false">$B19</f>
        <v>5909</v>
      </c>
      <c r="X19" s="56" t="n">
        <f aca="false">$B19</f>
        <v>5909</v>
      </c>
      <c r="Y19" s="56" t="n">
        <f aca="false">$B19</f>
        <v>5909</v>
      </c>
      <c r="Z19" s="56" t="n">
        <f aca="false">$B19</f>
        <v>5909</v>
      </c>
      <c r="AA19" s="56" t="n">
        <f aca="false">$B19</f>
        <v>5909</v>
      </c>
      <c r="AB19" s="56" t="n">
        <f aca="false">$B19</f>
        <v>5909</v>
      </c>
      <c r="AC19" s="56" t="n">
        <f aca="false">$B19</f>
        <v>5909</v>
      </c>
      <c r="AD19" s="56" t="n">
        <f aca="false">$B19</f>
        <v>5909</v>
      </c>
      <c r="AE19" s="56" t="n">
        <f aca="false">$B19</f>
        <v>5909</v>
      </c>
      <c r="AF19" s="56" t="n">
        <f aca="false">$B19</f>
        <v>5909</v>
      </c>
      <c r="AG19" s="60" t="n">
        <f aca="false">$B19</f>
        <v>5909</v>
      </c>
    </row>
    <row r="20" customFormat="false" ht="12.75" hidden="false" customHeight="false" outlineLevel="0" collapsed="false">
      <c r="A20" s="55" t="s">
        <v>29</v>
      </c>
      <c r="B20" s="56" t="n">
        <f aca="false">D20-C20</f>
        <v>5863</v>
      </c>
      <c r="C20" s="57" t="n">
        <v>0</v>
      </c>
      <c r="D20" s="57" t="n">
        <v>5863</v>
      </c>
      <c r="E20" s="58" t="n">
        <v>2.25</v>
      </c>
      <c r="F20" s="57" t="n">
        <v>12518</v>
      </c>
      <c r="G20" s="41" t="n">
        <f aca="false">E20*F20/1000*(1+$Q$5)</f>
        <v>35.206875</v>
      </c>
      <c r="I20" s="59" t="str">
        <f aca="false">A20</f>
        <v>Gas CT</v>
      </c>
      <c r="J20" s="56" t="n">
        <f aca="false">$B20</f>
        <v>5863</v>
      </c>
      <c r="K20" s="56" t="n">
        <f aca="false">$B20</f>
        <v>5863</v>
      </c>
      <c r="L20" s="56" t="n">
        <f aca="false">$B20</f>
        <v>5863</v>
      </c>
      <c r="M20" s="56" t="n">
        <f aca="false">$B20</f>
        <v>5863</v>
      </c>
      <c r="N20" s="56" t="n">
        <f aca="false">$B20</f>
        <v>5863</v>
      </c>
      <c r="O20" s="56" t="n">
        <f aca="false">$B20</f>
        <v>5863</v>
      </c>
      <c r="P20" s="56" t="n">
        <f aca="false">$B20</f>
        <v>5863</v>
      </c>
      <c r="Q20" s="56" t="n">
        <f aca="false">$B20</f>
        <v>5863</v>
      </c>
      <c r="R20" s="56" t="n">
        <f aca="false">$B20</f>
        <v>5863</v>
      </c>
      <c r="S20" s="56" t="n">
        <f aca="false">$B20</f>
        <v>5863</v>
      </c>
      <c r="T20" s="56" t="n">
        <f aca="false">$B20</f>
        <v>5863</v>
      </c>
      <c r="U20" s="56" t="n">
        <f aca="false">$B20</f>
        <v>5863</v>
      </c>
      <c r="V20" s="56" t="n">
        <f aca="false">$B20</f>
        <v>5863</v>
      </c>
      <c r="W20" s="56" t="n">
        <f aca="false">$B20</f>
        <v>5863</v>
      </c>
      <c r="X20" s="56" t="n">
        <f aca="false">$B20</f>
        <v>5863</v>
      </c>
      <c r="Y20" s="56" t="n">
        <f aca="false">$B20</f>
        <v>5863</v>
      </c>
      <c r="Z20" s="56" t="n">
        <f aca="false">$B20</f>
        <v>5863</v>
      </c>
      <c r="AA20" s="56" t="n">
        <f aca="false">$B20</f>
        <v>5863</v>
      </c>
      <c r="AB20" s="56" t="n">
        <f aca="false">$B20</f>
        <v>5863</v>
      </c>
      <c r="AC20" s="56" t="n">
        <f aca="false">$B20</f>
        <v>5863</v>
      </c>
      <c r="AD20" s="56" t="n">
        <f aca="false">$B20</f>
        <v>5863</v>
      </c>
      <c r="AE20" s="56" t="n">
        <f aca="false">$B20</f>
        <v>5863</v>
      </c>
      <c r="AF20" s="56" t="n">
        <f aca="false">$B20</f>
        <v>5863</v>
      </c>
      <c r="AG20" s="60" t="n">
        <f aca="false">$B20</f>
        <v>5863</v>
      </c>
    </row>
    <row r="21" customFormat="false" ht="12.75" hidden="false" customHeight="false" outlineLevel="0" collapsed="false">
      <c r="A21" s="55" t="s">
        <v>30</v>
      </c>
      <c r="B21" s="56" t="n">
        <f aca="false">D21-C21</f>
        <v>550</v>
      </c>
      <c r="C21" s="57" t="n">
        <v>0</v>
      </c>
      <c r="D21" s="57" t="n">
        <v>550</v>
      </c>
      <c r="E21" s="58" t="n">
        <f aca="false">$G$6</f>
        <v>3.13546806966618</v>
      </c>
      <c r="F21" s="57" t="n">
        <v>11430</v>
      </c>
      <c r="G21" s="41" t="n">
        <f aca="false">E21*F21/1000*(1+$Q$7)</f>
        <v>44.7980000453556</v>
      </c>
      <c r="I21" s="59" t="str">
        <f aca="false">A21</f>
        <v>FO4</v>
      </c>
      <c r="J21" s="56" t="n">
        <f aca="false">$B21</f>
        <v>550</v>
      </c>
      <c r="K21" s="56" t="n">
        <f aca="false">$B21</f>
        <v>550</v>
      </c>
      <c r="L21" s="56" t="n">
        <f aca="false">$B21</f>
        <v>550</v>
      </c>
      <c r="M21" s="56" t="n">
        <f aca="false">$B21</f>
        <v>550</v>
      </c>
      <c r="N21" s="56" t="n">
        <f aca="false">$B21</f>
        <v>550</v>
      </c>
      <c r="O21" s="56" t="n">
        <f aca="false">$B21</f>
        <v>550</v>
      </c>
      <c r="P21" s="56" t="n">
        <f aca="false">$B21</f>
        <v>550</v>
      </c>
      <c r="Q21" s="56" t="n">
        <f aca="false">$B21</f>
        <v>550</v>
      </c>
      <c r="R21" s="56" t="n">
        <f aca="false">$B21</f>
        <v>550</v>
      </c>
      <c r="S21" s="56" t="n">
        <f aca="false">$B21</f>
        <v>550</v>
      </c>
      <c r="T21" s="56" t="n">
        <f aca="false">$B21</f>
        <v>550</v>
      </c>
      <c r="U21" s="56" t="n">
        <f aca="false">$B21</f>
        <v>550</v>
      </c>
      <c r="V21" s="56" t="n">
        <f aca="false">$B21</f>
        <v>550</v>
      </c>
      <c r="W21" s="56" t="n">
        <f aca="false">$B21</f>
        <v>550</v>
      </c>
      <c r="X21" s="56" t="n">
        <f aca="false">$B21</f>
        <v>550</v>
      </c>
      <c r="Y21" s="56" t="n">
        <f aca="false">$B21</f>
        <v>550</v>
      </c>
      <c r="Z21" s="56" t="n">
        <f aca="false">$B21</f>
        <v>550</v>
      </c>
      <c r="AA21" s="56" t="n">
        <f aca="false">$B21</f>
        <v>550</v>
      </c>
      <c r="AB21" s="56" t="n">
        <f aca="false">$B21</f>
        <v>550</v>
      </c>
      <c r="AC21" s="56" t="n">
        <f aca="false">$B21</f>
        <v>550</v>
      </c>
      <c r="AD21" s="56" t="n">
        <f aca="false">$B21</f>
        <v>550</v>
      </c>
      <c r="AE21" s="56" t="n">
        <f aca="false">$B21</f>
        <v>550</v>
      </c>
      <c r="AF21" s="56" t="n">
        <f aca="false">$B21</f>
        <v>550</v>
      </c>
      <c r="AG21" s="60" t="n">
        <f aca="false">$B21</f>
        <v>550</v>
      </c>
    </row>
    <row r="22" customFormat="false" ht="12.75" hidden="false" customHeight="false" outlineLevel="0" collapsed="false">
      <c r="A22" s="55" t="s">
        <v>28</v>
      </c>
      <c r="B22" s="56" t="n">
        <f aca="false">D22-C22</f>
        <v>3582</v>
      </c>
      <c r="C22" s="57" t="n">
        <v>0</v>
      </c>
      <c r="D22" s="57" t="n">
        <v>3582</v>
      </c>
      <c r="E22" s="58" t="n">
        <v>4.5</v>
      </c>
      <c r="F22" s="57" t="n">
        <v>13680</v>
      </c>
      <c r="G22" s="41" t="n">
        <f aca="false">E22*F22/1000*(1+$Q$6)</f>
        <v>76.95</v>
      </c>
      <c r="I22" s="59" t="str">
        <f aca="false">A22</f>
        <v>FO2</v>
      </c>
      <c r="J22" s="56" t="n">
        <f aca="false">$B22</f>
        <v>3582</v>
      </c>
      <c r="K22" s="56" t="n">
        <f aca="false">$B22</f>
        <v>3582</v>
      </c>
      <c r="L22" s="56" t="n">
        <f aca="false">$B22</f>
        <v>3582</v>
      </c>
      <c r="M22" s="56" t="n">
        <f aca="false">$B22</f>
        <v>3582</v>
      </c>
      <c r="N22" s="56" t="n">
        <f aca="false">$B22</f>
        <v>3582</v>
      </c>
      <c r="O22" s="56" t="n">
        <f aca="false">$B22</f>
        <v>3582</v>
      </c>
      <c r="P22" s="56" t="n">
        <f aca="false">$B22</f>
        <v>3582</v>
      </c>
      <c r="Q22" s="56" t="n">
        <f aca="false">$B22</f>
        <v>3582</v>
      </c>
      <c r="R22" s="56" t="n">
        <f aca="false">$B22</f>
        <v>3582</v>
      </c>
      <c r="S22" s="56" t="n">
        <f aca="false">$B22</f>
        <v>3582</v>
      </c>
      <c r="T22" s="56" t="n">
        <f aca="false">$B22</f>
        <v>3582</v>
      </c>
      <c r="U22" s="56" t="n">
        <f aca="false">$B22</f>
        <v>3582</v>
      </c>
      <c r="V22" s="56" t="n">
        <f aca="false">$B22</f>
        <v>3582</v>
      </c>
      <c r="W22" s="56" t="n">
        <f aca="false">$B22</f>
        <v>3582</v>
      </c>
      <c r="X22" s="56" t="n">
        <f aca="false">$B22</f>
        <v>3582</v>
      </c>
      <c r="Y22" s="56" t="n">
        <f aca="false">$B22</f>
        <v>3582</v>
      </c>
      <c r="Z22" s="56" t="n">
        <f aca="false">$B22</f>
        <v>3582</v>
      </c>
      <c r="AA22" s="56" t="n">
        <f aca="false">$B22</f>
        <v>3582</v>
      </c>
      <c r="AB22" s="56" t="n">
        <f aca="false">$B22</f>
        <v>3582</v>
      </c>
      <c r="AC22" s="56" t="n">
        <f aca="false">$B22</f>
        <v>3582</v>
      </c>
      <c r="AD22" s="56" t="n">
        <f aca="false">$B22</f>
        <v>3582</v>
      </c>
      <c r="AE22" s="56" t="n">
        <f aca="false">$B22</f>
        <v>3582</v>
      </c>
      <c r="AF22" s="56" t="n">
        <f aca="false">$B22</f>
        <v>3582</v>
      </c>
      <c r="AG22" s="60" t="n">
        <f aca="false">$B22</f>
        <v>3582</v>
      </c>
    </row>
    <row r="23" customFormat="false" ht="13.5" hidden="false" customHeight="false" outlineLevel="0" collapsed="false">
      <c r="A23" s="61" t="s">
        <v>25</v>
      </c>
      <c r="B23" s="62" t="n">
        <f aca="false">D23-C23</f>
        <v>1476</v>
      </c>
      <c r="C23" s="63" t="n">
        <v>0</v>
      </c>
      <c r="D23" s="63" t="n">
        <v>1476</v>
      </c>
      <c r="E23" s="64" t="n">
        <f aca="false">$G$4</f>
        <v>3.85128205128205</v>
      </c>
      <c r="F23" s="63" t="n">
        <v>14788</v>
      </c>
      <c r="G23" s="50" t="n">
        <f aca="false">E23*F23/1000*(1+$Q$9)</f>
        <v>71.1909487179487</v>
      </c>
      <c r="I23" s="59" t="str">
        <f aca="false">A23</f>
        <v>Kerosene</v>
      </c>
      <c r="J23" s="62" t="n">
        <f aca="false">$B23</f>
        <v>1476</v>
      </c>
      <c r="K23" s="62" t="n">
        <f aca="false">$B23</f>
        <v>1476</v>
      </c>
      <c r="L23" s="62" t="n">
        <f aca="false">$B23</f>
        <v>1476</v>
      </c>
      <c r="M23" s="62" t="n">
        <f aca="false">$B23</f>
        <v>1476</v>
      </c>
      <c r="N23" s="62" t="n">
        <f aca="false">$B23</f>
        <v>1476</v>
      </c>
      <c r="O23" s="62" t="n">
        <f aca="false">$B23</f>
        <v>1476</v>
      </c>
      <c r="P23" s="62" t="n">
        <f aca="false">$B23</f>
        <v>1476</v>
      </c>
      <c r="Q23" s="62" t="n">
        <f aca="false">$B23</f>
        <v>1476</v>
      </c>
      <c r="R23" s="62" t="n">
        <f aca="false">$B23</f>
        <v>1476</v>
      </c>
      <c r="S23" s="62" t="n">
        <f aca="false">$B23</f>
        <v>1476</v>
      </c>
      <c r="T23" s="62" t="n">
        <f aca="false">$B23</f>
        <v>1476</v>
      </c>
      <c r="U23" s="62" t="n">
        <f aca="false">$B23</f>
        <v>1476</v>
      </c>
      <c r="V23" s="62" t="n">
        <f aca="false">$B23</f>
        <v>1476</v>
      </c>
      <c r="W23" s="62" t="n">
        <f aca="false">$B23</f>
        <v>1476</v>
      </c>
      <c r="X23" s="62" t="n">
        <f aca="false">$B23</f>
        <v>1476</v>
      </c>
      <c r="Y23" s="62" t="n">
        <f aca="false">$B23</f>
        <v>1476</v>
      </c>
      <c r="Z23" s="62" t="n">
        <f aca="false">$B23</f>
        <v>1476</v>
      </c>
      <c r="AA23" s="62" t="n">
        <f aca="false">$B23</f>
        <v>1476</v>
      </c>
      <c r="AB23" s="62" t="n">
        <f aca="false">$B23</f>
        <v>1476</v>
      </c>
      <c r="AC23" s="62" t="n">
        <f aca="false">$B23</f>
        <v>1476</v>
      </c>
      <c r="AD23" s="62" t="n">
        <f aca="false">$B23</f>
        <v>1476</v>
      </c>
      <c r="AE23" s="62" t="n">
        <f aca="false">$B23</f>
        <v>1476</v>
      </c>
      <c r="AF23" s="62" t="n">
        <f aca="false">$B23</f>
        <v>1476</v>
      </c>
      <c r="AG23" s="65" t="n">
        <f aca="false">$B23</f>
        <v>1476</v>
      </c>
    </row>
    <row r="24" customFormat="false" ht="13.5" hidden="false" customHeight="false" outlineLevel="0" collapsed="false">
      <c r="I24" s="66" t="n">
        <f aca="false">C3</f>
        <v>45926</v>
      </c>
      <c r="J24" s="67" t="n">
        <v>23811</v>
      </c>
      <c r="K24" s="67" t="n">
        <v>22960</v>
      </c>
      <c r="L24" s="67" t="n">
        <v>22590</v>
      </c>
      <c r="M24" s="67" t="n">
        <v>22614</v>
      </c>
      <c r="N24" s="67" t="n">
        <v>23342</v>
      </c>
      <c r="O24" s="67" t="n">
        <v>25428</v>
      </c>
      <c r="P24" s="67" t="n">
        <v>29310</v>
      </c>
      <c r="Q24" s="67" t="n">
        <v>31760</v>
      </c>
      <c r="R24" s="67" t="n">
        <v>32281</v>
      </c>
      <c r="S24" s="67" t="n">
        <v>32434</v>
      </c>
      <c r="T24" s="67" t="n">
        <v>32531</v>
      </c>
      <c r="U24" s="67" t="n">
        <v>32351</v>
      </c>
      <c r="V24" s="67" t="n">
        <v>31986</v>
      </c>
      <c r="W24" s="67" t="n">
        <v>31822</v>
      </c>
      <c r="X24" s="67" t="n">
        <v>31551</v>
      </c>
      <c r="Y24" s="67" t="n">
        <v>31302</v>
      </c>
      <c r="Z24" s="67" t="n">
        <v>32720</v>
      </c>
      <c r="AA24" s="67" t="n">
        <v>35527</v>
      </c>
      <c r="AB24" s="67" t="n">
        <v>35752</v>
      </c>
      <c r="AC24" s="67" t="n">
        <v>34962</v>
      </c>
      <c r="AD24" s="67" t="n">
        <v>34157</v>
      </c>
      <c r="AE24" s="67" t="n">
        <v>32610</v>
      </c>
      <c r="AF24" s="67" t="n">
        <v>29967</v>
      </c>
      <c r="AG24" s="68" t="n">
        <v>27275</v>
      </c>
    </row>
    <row r="25" customFormat="false" ht="13.5" hidden="false" customHeight="false" outlineLevel="0" collapsed="false">
      <c r="I25" s="66" t="n">
        <f aca="false">$C$3+1</f>
        <v>45927</v>
      </c>
      <c r="J25" s="67" t="n">
        <v>24473</v>
      </c>
      <c r="K25" s="67" t="n">
        <v>23471</v>
      </c>
      <c r="L25" s="67" t="n">
        <v>23001</v>
      </c>
      <c r="M25" s="67" t="n">
        <v>22881</v>
      </c>
      <c r="N25" s="67" t="n">
        <v>23449</v>
      </c>
      <c r="O25" s="67" t="n">
        <v>25468</v>
      </c>
      <c r="P25" s="67" t="n">
        <v>29395</v>
      </c>
      <c r="Q25" s="67" t="n">
        <v>31795</v>
      </c>
      <c r="R25" s="67" t="n">
        <v>32079</v>
      </c>
      <c r="S25" s="67" t="n">
        <v>32100</v>
      </c>
      <c r="T25" s="67" t="n">
        <v>32186</v>
      </c>
      <c r="U25" s="67" t="n">
        <v>32072</v>
      </c>
      <c r="V25" s="67" t="n">
        <v>31753</v>
      </c>
      <c r="W25" s="67" t="n">
        <v>31630</v>
      </c>
      <c r="X25" s="67" t="n">
        <v>31429</v>
      </c>
      <c r="Y25" s="67" t="n">
        <v>31171</v>
      </c>
      <c r="Z25" s="67" t="n">
        <v>32597</v>
      </c>
      <c r="AA25" s="67" t="n">
        <v>35373</v>
      </c>
      <c r="AB25" s="67" t="n">
        <v>35525</v>
      </c>
      <c r="AC25" s="67" t="n">
        <v>34666</v>
      </c>
      <c r="AD25" s="67" t="n">
        <v>33857</v>
      </c>
      <c r="AE25" s="67" t="n">
        <v>32285</v>
      </c>
      <c r="AF25" s="67" t="n">
        <v>29613</v>
      </c>
      <c r="AG25" s="68" t="n">
        <v>26942</v>
      </c>
    </row>
    <row r="26" customFormat="false" ht="13.5" hidden="false" customHeight="false" outlineLevel="0" collapsed="false"/>
    <row r="27" customFormat="false" ht="13.5" hidden="false" customHeight="false" outlineLevel="0" collapsed="false">
      <c r="A27" s="51" t="s">
        <v>11</v>
      </c>
      <c r="B27" s="52" t="s">
        <v>35</v>
      </c>
      <c r="C27" s="52" t="s">
        <v>5</v>
      </c>
      <c r="D27" s="52" t="s">
        <v>3</v>
      </c>
      <c r="E27" s="52" t="s">
        <v>8</v>
      </c>
      <c r="F27" s="52" t="s">
        <v>9</v>
      </c>
      <c r="G27" s="53" t="s">
        <v>10</v>
      </c>
      <c r="I27" s="54"/>
      <c r="J27" s="52" t="n">
        <v>100</v>
      </c>
      <c r="K27" s="52" t="n">
        <v>200</v>
      </c>
      <c r="L27" s="52" t="n">
        <v>300</v>
      </c>
      <c r="M27" s="52" t="n">
        <v>400</v>
      </c>
      <c r="N27" s="52" t="n">
        <v>500</v>
      </c>
      <c r="O27" s="52" t="n">
        <v>600</v>
      </c>
      <c r="P27" s="52" t="n">
        <v>700</v>
      </c>
      <c r="Q27" s="52" t="n">
        <v>800</v>
      </c>
      <c r="R27" s="52" t="n">
        <v>900</v>
      </c>
      <c r="S27" s="52" t="n">
        <v>1000</v>
      </c>
      <c r="T27" s="52" t="n">
        <v>1100</v>
      </c>
      <c r="U27" s="52" t="n">
        <v>1200</v>
      </c>
      <c r="V27" s="52" t="n">
        <v>1300</v>
      </c>
      <c r="W27" s="52" t="n">
        <v>1400</v>
      </c>
      <c r="X27" s="52" t="n">
        <v>1500</v>
      </c>
      <c r="Y27" s="52" t="n">
        <v>1600</v>
      </c>
      <c r="Z27" s="52" t="n">
        <v>1700</v>
      </c>
      <c r="AA27" s="52" t="n">
        <v>1800</v>
      </c>
      <c r="AB27" s="52" t="n">
        <v>1900</v>
      </c>
      <c r="AC27" s="52" t="n">
        <v>2000</v>
      </c>
      <c r="AD27" s="52" t="n">
        <v>2100</v>
      </c>
      <c r="AE27" s="52" t="n">
        <v>2200</v>
      </c>
      <c r="AF27" s="52" t="n">
        <v>2300</v>
      </c>
      <c r="AG27" s="53" t="n">
        <v>2400</v>
      </c>
    </row>
    <row r="28" customFormat="false" ht="12.75" hidden="false" customHeight="false" outlineLevel="0" collapsed="false">
      <c r="A28" s="55" t="s">
        <v>36</v>
      </c>
      <c r="B28" s="56" t="n">
        <f aca="false">D28-C28</f>
        <v>2314</v>
      </c>
      <c r="C28" s="57" t="n">
        <v>0</v>
      </c>
      <c r="D28" s="57" t="n">
        <v>2314</v>
      </c>
      <c r="E28" s="58" t="n">
        <v>0</v>
      </c>
      <c r="F28" s="57" t="n">
        <v>0</v>
      </c>
      <c r="G28" s="41" t="n">
        <f aca="false">E28*F28/1000</f>
        <v>0</v>
      </c>
      <c r="I28" s="59" t="str">
        <f aca="false">A28</f>
        <v>Misc. Base</v>
      </c>
      <c r="J28" s="56" t="n">
        <f aca="false">$B28</f>
        <v>2314</v>
      </c>
      <c r="K28" s="56" t="n">
        <f aca="false">$B28</f>
        <v>2314</v>
      </c>
      <c r="L28" s="56" t="n">
        <f aca="false">$B28</f>
        <v>2314</v>
      </c>
      <c r="M28" s="56" t="n">
        <f aca="false">$B28</f>
        <v>2314</v>
      </c>
      <c r="N28" s="56" t="n">
        <f aca="false">$B28</f>
        <v>2314</v>
      </c>
      <c r="O28" s="56" t="n">
        <f aca="false">$B28</f>
        <v>2314</v>
      </c>
      <c r="P28" s="56" t="n">
        <f aca="false">$B28</f>
        <v>2314</v>
      </c>
      <c r="Q28" s="56" t="n">
        <f aca="false">$B28</f>
        <v>2314</v>
      </c>
      <c r="R28" s="56" t="n">
        <f aca="false">$B28</f>
        <v>2314</v>
      </c>
      <c r="S28" s="56" t="n">
        <f aca="false">$B28</f>
        <v>2314</v>
      </c>
      <c r="T28" s="56" t="n">
        <f aca="false">$B28</f>
        <v>2314</v>
      </c>
      <c r="U28" s="56" t="n">
        <f aca="false">$B28</f>
        <v>2314</v>
      </c>
      <c r="V28" s="56" t="n">
        <f aca="false">$B28</f>
        <v>2314</v>
      </c>
      <c r="W28" s="56" t="n">
        <f aca="false">$B28</f>
        <v>2314</v>
      </c>
      <c r="X28" s="56" t="n">
        <f aca="false">$B28</f>
        <v>2314</v>
      </c>
      <c r="Y28" s="56" t="n">
        <f aca="false">$B28</f>
        <v>2314</v>
      </c>
      <c r="Z28" s="56" t="n">
        <f aca="false">$B28</f>
        <v>2314</v>
      </c>
      <c r="AA28" s="56" t="n">
        <f aca="false">$B28</f>
        <v>2314</v>
      </c>
      <c r="AB28" s="56" t="n">
        <f aca="false">$B28</f>
        <v>2314</v>
      </c>
      <c r="AC28" s="56" t="n">
        <f aca="false">$B28</f>
        <v>2314</v>
      </c>
      <c r="AD28" s="56" t="n">
        <f aca="false">$B28</f>
        <v>2314</v>
      </c>
      <c r="AE28" s="56" t="n">
        <f aca="false">$B28</f>
        <v>2314</v>
      </c>
      <c r="AF28" s="56" t="n">
        <f aca="false">$B28</f>
        <v>2314</v>
      </c>
      <c r="AG28" s="60" t="n">
        <f aca="false">$B28</f>
        <v>2314</v>
      </c>
    </row>
    <row r="29" customFormat="false" ht="12.75" hidden="false" customHeight="false" outlineLevel="0" collapsed="false">
      <c r="A29" s="55" t="s">
        <v>37</v>
      </c>
      <c r="B29" s="56" t="n">
        <f aca="false">D29-C29</f>
        <v>5337</v>
      </c>
      <c r="C29" s="57" t="n">
        <v>0</v>
      </c>
      <c r="D29" s="57" t="n">
        <v>5337</v>
      </c>
      <c r="E29" s="58" t="n">
        <v>0</v>
      </c>
      <c r="F29" s="57" t="n">
        <v>0</v>
      </c>
      <c r="G29" s="41" t="n">
        <f aca="false">E29*F29/1000</f>
        <v>0</v>
      </c>
      <c r="I29" s="59" t="str">
        <f aca="false">A29</f>
        <v>Hydro</v>
      </c>
      <c r="J29" s="56" t="n">
        <f aca="false">$B29</f>
        <v>5337</v>
      </c>
      <c r="K29" s="56" t="n">
        <f aca="false">$B29</f>
        <v>5337</v>
      </c>
      <c r="L29" s="56" t="n">
        <f aca="false">$B29</f>
        <v>5337</v>
      </c>
      <c r="M29" s="56" t="n">
        <f aca="false">$B29</f>
        <v>5337</v>
      </c>
      <c r="N29" s="56" t="n">
        <f aca="false">$B29</f>
        <v>5337</v>
      </c>
      <c r="O29" s="56" t="n">
        <f aca="false">$B29</f>
        <v>5337</v>
      </c>
      <c r="P29" s="56" t="n">
        <f aca="false">$B29</f>
        <v>5337</v>
      </c>
      <c r="Q29" s="56" t="n">
        <f aca="false">$B29</f>
        <v>5337</v>
      </c>
      <c r="R29" s="56" t="n">
        <f aca="false">$B29</f>
        <v>5337</v>
      </c>
      <c r="S29" s="56" t="n">
        <f aca="false">$B29</f>
        <v>5337</v>
      </c>
      <c r="T29" s="56" t="n">
        <f aca="false">$B29</f>
        <v>5337</v>
      </c>
      <c r="U29" s="56" t="n">
        <f aca="false">$B29</f>
        <v>5337</v>
      </c>
      <c r="V29" s="56" t="n">
        <f aca="false">$B29</f>
        <v>5337</v>
      </c>
      <c r="W29" s="56" t="n">
        <f aca="false">$B29</f>
        <v>5337</v>
      </c>
      <c r="X29" s="56" t="n">
        <f aca="false">$B29</f>
        <v>5337</v>
      </c>
      <c r="Y29" s="56" t="n">
        <f aca="false">$B29</f>
        <v>5337</v>
      </c>
      <c r="Z29" s="56" t="n">
        <f aca="false">$B29</f>
        <v>5337</v>
      </c>
      <c r="AA29" s="56" t="n">
        <f aca="false">$B29</f>
        <v>5337</v>
      </c>
      <c r="AB29" s="56" t="n">
        <f aca="false">$B29</f>
        <v>5337</v>
      </c>
      <c r="AC29" s="56" t="n">
        <f aca="false">$B29</f>
        <v>5337</v>
      </c>
      <c r="AD29" s="56" t="n">
        <f aca="false">$B29</f>
        <v>5337</v>
      </c>
      <c r="AE29" s="56" t="n">
        <f aca="false">$B29</f>
        <v>5337</v>
      </c>
      <c r="AF29" s="56" t="n">
        <f aca="false">$B29</f>
        <v>5337</v>
      </c>
      <c r="AG29" s="60" t="n">
        <f aca="false">$B29</f>
        <v>5337</v>
      </c>
    </row>
    <row r="30" customFormat="false" ht="12.75" hidden="false" customHeight="false" outlineLevel="0" collapsed="false">
      <c r="A30" s="55" t="s">
        <v>38</v>
      </c>
      <c r="B30" s="56" t="n">
        <f aca="false">D30-C30</f>
        <v>4997</v>
      </c>
      <c r="C30" s="57" t="n">
        <v>0</v>
      </c>
      <c r="D30" s="57" t="n">
        <v>4997</v>
      </c>
      <c r="E30" s="58" t="n">
        <v>0</v>
      </c>
      <c r="F30" s="57" t="n">
        <v>0</v>
      </c>
      <c r="G30" s="41" t="n">
        <f aca="false">E30*F30/1000</f>
        <v>0</v>
      </c>
      <c r="I30" s="59" t="str">
        <f aca="false">A30</f>
        <v>Nuke</v>
      </c>
      <c r="J30" s="56" t="n">
        <f aca="false">$B30</f>
        <v>4997</v>
      </c>
      <c r="K30" s="56" t="n">
        <f aca="false">$B30</f>
        <v>4997</v>
      </c>
      <c r="L30" s="56" t="n">
        <f aca="false">$B30</f>
        <v>4997</v>
      </c>
      <c r="M30" s="56" t="n">
        <f aca="false">$B30</f>
        <v>4997</v>
      </c>
      <c r="N30" s="56" t="n">
        <f aca="false">$B30</f>
        <v>4997</v>
      </c>
      <c r="O30" s="56" t="n">
        <f aca="false">$B30</f>
        <v>4997</v>
      </c>
      <c r="P30" s="56" t="n">
        <f aca="false">$B30</f>
        <v>4997</v>
      </c>
      <c r="Q30" s="56" t="n">
        <f aca="false">$B30</f>
        <v>4997</v>
      </c>
      <c r="R30" s="56" t="n">
        <f aca="false">$B30</f>
        <v>4997</v>
      </c>
      <c r="S30" s="56" t="n">
        <f aca="false">$B30</f>
        <v>4997</v>
      </c>
      <c r="T30" s="56" t="n">
        <f aca="false">$B30</f>
        <v>4997</v>
      </c>
      <c r="U30" s="56" t="n">
        <f aca="false">$B30</f>
        <v>4997</v>
      </c>
      <c r="V30" s="56" t="n">
        <f aca="false">$B30</f>
        <v>4997</v>
      </c>
      <c r="W30" s="56" t="n">
        <f aca="false">$B30</f>
        <v>4997</v>
      </c>
      <c r="X30" s="56" t="n">
        <f aca="false">$B30</f>
        <v>4997</v>
      </c>
      <c r="Y30" s="56" t="n">
        <f aca="false">$B30</f>
        <v>4997</v>
      </c>
      <c r="Z30" s="56" t="n">
        <f aca="false">$B30</f>
        <v>4997</v>
      </c>
      <c r="AA30" s="56" t="n">
        <f aca="false">$B30</f>
        <v>4997</v>
      </c>
      <c r="AB30" s="56" t="n">
        <f aca="false">$B30</f>
        <v>4997</v>
      </c>
      <c r="AC30" s="56" t="n">
        <f aca="false">$B30</f>
        <v>4997</v>
      </c>
      <c r="AD30" s="56" t="n">
        <f aca="false">$B30</f>
        <v>4997</v>
      </c>
      <c r="AE30" s="56" t="n">
        <f aca="false">$B30</f>
        <v>4997</v>
      </c>
      <c r="AF30" s="56" t="n">
        <f aca="false">$B30</f>
        <v>4997</v>
      </c>
      <c r="AG30" s="60" t="n">
        <f aca="false">$B30</f>
        <v>4997</v>
      </c>
    </row>
    <row r="31" customFormat="false" ht="12.75" hidden="false" customHeight="false" outlineLevel="0" collapsed="false">
      <c r="A31" s="55" t="s">
        <v>20</v>
      </c>
      <c r="B31" s="56" t="n">
        <f aca="false">D31-C31</f>
        <v>3293</v>
      </c>
      <c r="C31" s="57" t="n">
        <v>675</v>
      </c>
      <c r="D31" s="57" t="n">
        <v>3968</v>
      </c>
      <c r="E31" s="58" t="n">
        <f aca="false">$G$8</f>
        <v>1.75</v>
      </c>
      <c r="F31" s="57" t="n">
        <v>11039</v>
      </c>
      <c r="G31" s="41" t="n">
        <f aca="false">E31*F31/1000*(1+$Q$2)</f>
        <v>19.31825</v>
      </c>
      <c r="I31" s="59" t="str">
        <f aca="false">A31</f>
        <v>Coal</v>
      </c>
      <c r="J31" s="56" t="n">
        <f aca="false">$B31</f>
        <v>3293</v>
      </c>
      <c r="K31" s="56" t="n">
        <f aca="false">$B31</f>
        <v>3293</v>
      </c>
      <c r="L31" s="56" t="n">
        <f aca="false">$B31</f>
        <v>3293</v>
      </c>
      <c r="M31" s="56" t="n">
        <f aca="false">$B31</f>
        <v>3293</v>
      </c>
      <c r="N31" s="56" t="n">
        <f aca="false">$B31</f>
        <v>3293</v>
      </c>
      <c r="O31" s="56" t="n">
        <f aca="false">$B31</f>
        <v>3293</v>
      </c>
      <c r="P31" s="56" t="n">
        <f aca="false">$B31</f>
        <v>3293</v>
      </c>
      <c r="Q31" s="56" t="n">
        <f aca="false">$B31</f>
        <v>3293</v>
      </c>
      <c r="R31" s="56" t="n">
        <f aca="false">$B31</f>
        <v>3293</v>
      </c>
      <c r="S31" s="56" t="n">
        <f aca="false">$B31</f>
        <v>3293</v>
      </c>
      <c r="T31" s="56" t="n">
        <f aca="false">$B31</f>
        <v>3293</v>
      </c>
      <c r="U31" s="56" t="n">
        <f aca="false">$B31</f>
        <v>3293</v>
      </c>
      <c r="V31" s="56" t="n">
        <f aca="false">$B31</f>
        <v>3293</v>
      </c>
      <c r="W31" s="56" t="n">
        <f aca="false">$B31</f>
        <v>3293</v>
      </c>
      <c r="X31" s="56" t="n">
        <f aca="false">$B31</f>
        <v>3293</v>
      </c>
      <c r="Y31" s="56" t="n">
        <f aca="false">$B31</f>
        <v>3293</v>
      </c>
      <c r="Z31" s="56" t="n">
        <f aca="false">$B31</f>
        <v>3293</v>
      </c>
      <c r="AA31" s="56" t="n">
        <f aca="false">$B31</f>
        <v>3293</v>
      </c>
      <c r="AB31" s="56" t="n">
        <f aca="false">$B31</f>
        <v>3293</v>
      </c>
      <c r="AC31" s="56" t="n">
        <f aca="false">$B31</f>
        <v>3293</v>
      </c>
      <c r="AD31" s="56" t="n">
        <f aca="false">$B31</f>
        <v>3293</v>
      </c>
      <c r="AE31" s="56" t="n">
        <f aca="false">$B31</f>
        <v>3293</v>
      </c>
      <c r="AF31" s="56" t="n">
        <f aca="false">$B31</f>
        <v>3293</v>
      </c>
      <c r="AG31" s="60" t="n">
        <f aca="false">$B31</f>
        <v>3293</v>
      </c>
    </row>
    <row r="32" customFormat="false" ht="12.75" hidden="false" customHeight="false" outlineLevel="0" collapsed="false">
      <c r="A32" s="55" t="s">
        <v>24</v>
      </c>
      <c r="B32" s="56" t="n">
        <f aca="false">D32-C32</f>
        <v>99</v>
      </c>
      <c r="C32" s="57" t="n">
        <v>1081</v>
      </c>
      <c r="D32" s="57" t="n">
        <v>1180</v>
      </c>
      <c r="E32" s="58" t="n">
        <v>2.25</v>
      </c>
      <c r="F32" s="57" t="n">
        <v>10200</v>
      </c>
      <c r="G32" s="41" t="n">
        <f aca="false">(E32*F32/1000)*(1+$Q$3)</f>
        <v>26.3925</v>
      </c>
      <c r="I32" s="59" t="str">
        <f aca="false">A32</f>
        <v>Gas CC</v>
      </c>
      <c r="J32" s="56" t="n">
        <f aca="false">$B32</f>
        <v>99</v>
      </c>
      <c r="K32" s="56" t="n">
        <f aca="false">$B32</f>
        <v>99</v>
      </c>
      <c r="L32" s="56" t="n">
        <f aca="false">$B32</f>
        <v>99</v>
      </c>
      <c r="M32" s="56" t="n">
        <f aca="false">$B32</f>
        <v>99</v>
      </c>
      <c r="N32" s="56" t="n">
        <f aca="false">$B32</f>
        <v>99</v>
      </c>
      <c r="O32" s="56" t="n">
        <f aca="false">$B32</f>
        <v>99</v>
      </c>
      <c r="P32" s="56" t="n">
        <f aca="false">$B32</f>
        <v>99</v>
      </c>
      <c r="Q32" s="56" t="n">
        <f aca="false">$B32</f>
        <v>99</v>
      </c>
      <c r="R32" s="56" t="n">
        <f aca="false">$B32</f>
        <v>99</v>
      </c>
      <c r="S32" s="56" t="n">
        <f aca="false">$B32</f>
        <v>99</v>
      </c>
      <c r="T32" s="56" t="n">
        <f aca="false">$B32</f>
        <v>99</v>
      </c>
      <c r="U32" s="56" t="n">
        <f aca="false">$B32</f>
        <v>99</v>
      </c>
      <c r="V32" s="56" t="n">
        <f aca="false">$B32</f>
        <v>99</v>
      </c>
      <c r="W32" s="56" t="n">
        <f aca="false">$B32</f>
        <v>99</v>
      </c>
      <c r="X32" s="56" t="n">
        <f aca="false">$B32</f>
        <v>99</v>
      </c>
      <c r="Y32" s="56" t="n">
        <f aca="false">$B32</f>
        <v>99</v>
      </c>
      <c r="Z32" s="56" t="n">
        <f aca="false">$B32</f>
        <v>99</v>
      </c>
      <c r="AA32" s="56" t="n">
        <f aca="false">$B32</f>
        <v>99</v>
      </c>
      <c r="AB32" s="56" t="n">
        <f aca="false">$B32</f>
        <v>99</v>
      </c>
      <c r="AC32" s="56" t="n">
        <f aca="false">$B32</f>
        <v>99</v>
      </c>
      <c r="AD32" s="56" t="n">
        <f aca="false">$B32</f>
        <v>99</v>
      </c>
      <c r="AE32" s="56" t="n">
        <f aca="false">$B32</f>
        <v>99</v>
      </c>
      <c r="AF32" s="56" t="n">
        <f aca="false">$B32</f>
        <v>99</v>
      </c>
      <c r="AG32" s="60" t="n">
        <f aca="false">$B32</f>
        <v>99</v>
      </c>
    </row>
    <row r="33" customFormat="false" ht="12.75" hidden="false" customHeight="false" outlineLevel="0" collapsed="false">
      <c r="A33" s="55" t="s">
        <v>27</v>
      </c>
      <c r="B33" s="56" t="n">
        <f aca="false">D33-C33</f>
        <v>6565</v>
      </c>
      <c r="C33" s="57" t="n">
        <v>379</v>
      </c>
      <c r="D33" s="57" t="n">
        <v>6944</v>
      </c>
      <c r="E33" s="58" t="n">
        <v>2.45</v>
      </c>
      <c r="F33" s="57" t="n">
        <v>10391</v>
      </c>
      <c r="G33" s="41" t="n">
        <f aca="false">E33*F33/1000+(1+$Q$4)</f>
        <v>26.60795</v>
      </c>
      <c r="I33" s="59" t="str">
        <f aca="false">A33</f>
        <v>FO6</v>
      </c>
      <c r="J33" s="56" t="n">
        <f aca="false">$B33</f>
        <v>6565</v>
      </c>
      <c r="K33" s="56" t="n">
        <f aca="false">$B33</f>
        <v>6565</v>
      </c>
      <c r="L33" s="56" t="n">
        <f aca="false">$B33</f>
        <v>6565</v>
      </c>
      <c r="M33" s="56" t="n">
        <f aca="false">$B33</f>
        <v>6565</v>
      </c>
      <c r="N33" s="56" t="n">
        <f aca="false">$B33</f>
        <v>6565</v>
      </c>
      <c r="O33" s="56" t="n">
        <f aca="false">$B33</f>
        <v>6565</v>
      </c>
      <c r="P33" s="56" t="n">
        <f aca="false">$B33</f>
        <v>6565</v>
      </c>
      <c r="Q33" s="56" t="n">
        <f aca="false">$B33</f>
        <v>6565</v>
      </c>
      <c r="R33" s="56" t="n">
        <f aca="false">$B33</f>
        <v>6565</v>
      </c>
      <c r="S33" s="56" t="n">
        <f aca="false">$B33</f>
        <v>6565</v>
      </c>
      <c r="T33" s="56" t="n">
        <f aca="false">$B33</f>
        <v>6565</v>
      </c>
      <c r="U33" s="56" t="n">
        <f aca="false">$B33</f>
        <v>6565</v>
      </c>
      <c r="V33" s="56" t="n">
        <f aca="false">$B33</f>
        <v>6565</v>
      </c>
      <c r="W33" s="56" t="n">
        <f aca="false">$B33</f>
        <v>6565</v>
      </c>
      <c r="X33" s="56" t="n">
        <f aca="false">$B33</f>
        <v>6565</v>
      </c>
      <c r="Y33" s="56" t="n">
        <f aca="false">$B33</f>
        <v>6565</v>
      </c>
      <c r="Z33" s="56" t="n">
        <f aca="false">$B33</f>
        <v>6565</v>
      </c>
      <c r="AA33" s="56" t="n">
        <f aca="false">$B33</f>
        <v>6565</v>
      </c>
      <c r="AB33" s="56" t="n">
        <f aca="false">$B33</f>
        <v>6565</v>
      </c>
      <c r="AC33" s="56" t="n">
        <f aca="false">$B33</f>
        <v>6565</v>
      </c>
      <c r="AD33" s="56" t="n">
        <f aca="false">$B33</f>
        <v>6565</v>
      </c>
      <c r="AE33" s="56" t="n">
        <f aca="false">$B33</f>
        <v>6565</v>
      </c>
      <c r="AF33" s="56" t="n">
        <f aca="false">$B33</f>
        <v>6565</v>
      </c>
      <c r="AG33" s="60" t="n">
        <f aca="false">$B33</f>
        <v>6565</v>
      </c>
    </row>
    <row r="34" customFormat="false" ht="12.75" hidden="false" customHeight="false" outlineLevel="0" collapsed="false">
      <c r="A34" s="55" t="s">
        <v>29</v>
      </c>
      <c r="B34" s="56" t="n">
        <f aca="false">D34-C34</f>
        <v>9408</v>
      </c>
      <c r="C34" s="57"/>
      <c r="D34" s="57" t="n">
        <v>9408</v>
      </c>
      <c r="E34" s="58" t="n">
        <v>2.25</v>
      </c>
      <c r="F34" s="57" t="n">
        <v>11658</v>
      </c>
      <c r="G34" s="41" t="n">
        <f aca="false">E34*F34/1000*(1+$Q$5)</f>
        <v>32.788125</v>
      </c>
      <c r="I34" s="59" t="str">
        <f aca="false">A34</f>
        <v>Gas CT</v>
      </c>
      <c r="J34" s="56" t="n">
        <f aca="false">$B34</f>
        <v>9408</v>
      </c>
      <c r="K34" s="56" t="n">
        <f aca="false">$B34</f>
        <v>9408</v>
      </c>
      <c r="L34" s="56" t="n">
        <f aca="false">$B34</f>
        <v>9408</v>
      </c>
      <c r="M34" s="56" t="n">
        <f aca="false">$B34</f>
        <v>9408</v>
      </c>
      <c r="N34" s="56" t="n">
        <f aca="false">$B34</f>
        <v>9408</v>
      </c>
      <c r="O34" s="56" t="n">
        <f aca="false">$B34</f>
        <v>9408</v>
      </c>
      <c r="P34" s="56" t="n">
        <f aca="false">$B34</f>
        <v>9408</v>
      </c>
      <c r="Q34" s="56" t="n">
        <f aca="false">$B34</f>
        <v>9408</v>
      </c>
      <c r="R34" s="56" t="n">
        <f aca="false">$B34</f>
        <v>9408</v>
      </c>
      <c r="S34" s="56" t="n">
        <f aca="false">$B34</f>
        <v>9408</v>
      </c>
      <c r="T34" s="56" t="n">
        <f aca="false">$B34</f>
        <v>9408</v>
      </c>
      <c r="U34" s="56" t="n">
        <f aca="false">$B34</f>
        <v>9408</v>
      </c>
      <c r="V34" s="56" t="n">
        <f aca="false">$B34</f>
        <v>9408</v>
      </c>
      <c r="W34" s="56" t="n">
        <f aca="false">$B34</f>
        <v>9408</v>
      </c>
      <c r="X34" s="56" t="n">
        <f aca="false">$B34</f>
        <v>9408</v>
      </c>
      <c r="Y34" s="56" t="n">
        <f aca="false">$B34</f>
        <v>9408</v>
      </c>
      <c r="Z34" s="56" t="n">
        <f aca="false">$B34</f>
        <v>9408</v>
      </c>
      <c r="AA34" s="56" t="n">
        <f aca="false">$B34</f>
        <v>9408</v>
      </c>
      <c r="AB34" s="56" t="n">
        <f aca="false">$B34</f>
        <v>9408</v>
      </c>
      <c r="AC34" s="56" t="n">
        <f aca="false">$B34</f>
        <v>9408</v>
      </c>
      <c r="AD34" s="56" t="n">
        <f aca="false">$B34</f>
        <v>9408</v>
      </c>
      <c r="AE34" s="56" t="n">
        <f aca="false">$B34</f>
        <v>9408</v>
      </c>
      <c r="AF34" s="56" t="n">
        <f aca="false">$B34</f>
        <v>9408</v>
      </c>
      <c r="AG34" s="60" t="n">
        <f aca="false">$B34</f>
        <v>9408</v>
      </c>
    </row>
    <row r="35" customFormat="false" ht="12.75" hidden="false" customHeight="false" outlineLevel="0" collapsed="false">
      <c r="A35" s="55" t="s">
        <v>28</v>
      </c>
      <c r="B35" s="56" t="n">
        <f aca="false">D35-C35</f>
        <v>1760</v>
      </c>
      <c r="C35" s="57" t="n">
        <v>0</v>
      </c>
      <c r="D35" s="57" t="n">
        <v>1760</v>
      </c>
      <c r="E35" s="58" t="n">
        <v>4.35</v>
      </c>
      <c r="F35" s="57" t="n">
        <v>14238</v>
      </c>
      <c r="G35" s="41" t="n">
        <f aca="false">E35*F35/1000*(1+$Q$6)</f>
        <v>77.419125</v>
      </c>
      <c r="I35" s="59" t="str">
        <f aca="false">A35</f>
        <v>FO2</v>
      </c>
      <c r="J35" s="56" t="n">
        <f aca="false">$B35</f>
        <v>1760</v>
      </c>
      <c r="K35" s="56" t="n">
        <f aca="false">$B35</f>
        <v>1760</v>
      </c>
      <c r="L35" s="56" t="n">
        <f aca="false">$B35</f>
        <v>1760</v>
      </c>
      <c r="M35" s="56" t="n">
        <f aca="false">$B35</f>
        <v>1760</v>
      </c>
      <c r="N35" s="56" t="n">
        <f aca="false">$B35</f>
        <v>1760</v>
      </c>
      <c r="O35" s="56" t="n">
        <f aca="false">$B35</f>
        <v>1760</v>
      </c>
      <c r="P35" s="56" t="n">
        <f aca="false">$B35</f>
        <v>1760</v>
      </c>
      <c r="Q35" s="56" t="n">
        <f aca="false">$B35</f>
        <v>1760</v>
      </c>
      <c r="R35" s="56" t="n">
        <f aca="false">$B35</f>
        <v>1760</v>
      </c>
      <c r="S35" s="56" t="n">
        <f aca="false">$B35</f>
        <v>1760</v>
      </c>
      <c r="T35" s="56" t="n">
        <f aca="false">$B35</f>
        <v>1760</v>
      </c>
      <c r="U35" s="56" t="n">
        <f aca="false">$B35</f>
        <v>1760</v>
      </c>
      <c r="V35" s="56" t="n">
        <f aca="false">$B35</f>
        <v>1760</v>
      </c>
      <c r="W35" s="56" t="n">
        <f aca="false">$B35</f>
        <v>1760</v>
      </c>
      <c r="X35" s="56" t="n">
        <f aca="false">$B35</f>
        <v>1760</v>
      </c>
      <c r="Y35" s="56" t="n">
        <f aca="false">$B35</f>
        <v>1760</v>
      </c>
      <c r="Z35" s="56" t="n">
        <f aca="false">$B35</f>
        <v>1760</v>
      </c>
      <c r="AA35" s="56" t="n">
        <f aca="false">$B35</f>
        <v>1760</v>
      </c>
      <c r="AB35" s="56" t="n">
        <f aca="false">$B35</f>
        <v>1760</v>
      </c>
      <c r="AC35" s="56" t="n">
        <f aca="false">$B35</f>
        <v>1760</v>
      </c>
      <c r="AD35" s="56" t="n">
        <f aca="false">$B35</f>
        <v>1760</v>
      </c>
      <c r="AE35" s="56" t="n">
        <f aca="false">$B35</f>
        <v>1760</v>
      </c>
      <c r="AF35" s="56" t="n">
        <f aca="false">$B35</f>
        <v>1760</v>
      </c>
      <c r="AG35" s="60" t="n">
        <f aca="false">$B35</f>
        <v>1760</v>
      </c>
    </row>
    <row r="36" customFormat="false" ht="13.5" hidden="false" customHeight="false" outlineLevel="0" collapsed="false">
      <c r="A36" s="61" t="s">
        <v>25</v>
      </c>
      <c r="B36" s="62" t="n">
        <f aca="false">D36-C36</f>
        <v>836</v>
      </c>
      <c r="C36" s="63" t="n">
        <v>0</v>
      </c>
      <c r="D36" s="63" t="n">
        <v>836</v>
      </c>
      <c r="E36" s="64" t="n">
        <f aca="false">$G$4</f>
        <v>3.85128205128205</v>
      </c>
      <c r="F36" s="63" t="n">
        <v>14703</v>
      </c>
      <c r="G36" s="50" t="n">
        <f aca="false">E36*F36/1000*(1+$Q$9)</f>
        <v>70.78175</v>
      </c>
      <c r="I36" s="59" t="str">
        <f aca="false">A36</f>
        <v>Kerosene</v>
      </c>
      <c r="J36" s="62" t="n">
        <f aca="false">$B36</f>
        <v>836</v>
      </c>
      <c r="K36" s="62" t="n">
        <f aca="false">$B36</f>
        <v>836</v>
      </c>
      <c r="L36" s="62" t="n">
        <f aca="false">$B36</f>
        <v>836</v>
      </c>
      <c r="M36" s="62" t="n">
        <f aca="false">$B36</f>
        <v>836</v>
      </c>
      <c r="N36" s="62" t="n">
        <f aca="false">$B36</f>
        <v>836</v>
      </c>
      <c r="O36" s="62" t="n">
        <f aca="false">$B36</f>
        <v>836</v>
      </c>
      <c r="P36" s="62" t="n">
        <f aca="false">$B36</f>
        <v>836</v>
      </c>
      <c r="Q36" s="62" t="n">
        <f aca="false">$B36</f>
        <v>836</v>
      </c>
      <c r="R36" s="62" t="n">
        <f aca="false">$B36</f>
        <v>836</v>
      </c>
      <c r="S36" s="62" t="n">
        <f aca="false">$B36</f>
        <v>836</v>
      </c>
      <c r="T36" s="62" t="n">
        <f aca="false">$B36</f>
        <v>836</v>
      </c>
      <c r="U36" s="62" t="n">
        <f aca="false">$B36</f>
        <v>836</v>
      </c>
      <c r="V36" s="62" t="n">
        <f aca="false">$B36</f>
        <v>836</v>
      </c>
      <c r="W36" s="62" t="n">
        <f aca="false">$B36</f>
        <v>836</v>
      </c>
      <c r="X36" s="62" t="n">
        <f aca="false">$B36</f>
        <v>836</v>
      </c>
      <c r="Y36" s="62" t="n">
        <f aca="false">$B36</f>
        <v>836</v>
      </c>
      <c r="Z36" s="62" t="n">
        <f aca="false">$B36</f>
        <v>836</v>
      </c>
      <c r="AA36" s="62" t="n">
        <f aca="false">$B36</f>
        <v>836</v>
      </c>
      <c r="AB36" s="62" t="n">
        <f aca="false">$B36</f>
        <v>836</v>
      </c>
      <c r="AC36" s="62" t="n">
        <f aca="false">$B36</f>
        <v>836</v>
      </c>
      <c r="AD36" s="62" t="n">
        <f aca="false">$B36</f>
        <v>836</v>
      </c>
      <c r="AE36" s="62" t="n">
        <f aca="false">$B36</f>
        <v>836</v>
      </c>
      <c r="AF36" s="62" t="n">
        <f aca="false">$B36</f>
        <v>836</v>
      </c>
      <c r="AG36" s="65" t="n">
        <f aca="false">$B36</f>
        <v>836</v>
      </c>
    </row>
    <row r="37" customFormat="false" ht="13.5" hidden="false" customHeight="false" outlineLevel="0" collapsed="false">
      <c r="I37" s="66" t="n">
        <f aca="false">I24</f>
        <v>45926</v>
      </c>
      <c r="J37" s="67" t="n">
        <v>13553</v>
      </c>
      <c r="K37" s="67" t="n">
        <v>12969</v>
      </c>
      <c r="L37" s="67" t="n">
        <v>12683</v>
      </c>
      <c r="M37" s="67" t="n">
        <v>12615</v>
      </c>
      <c r="N37" s="67" t="n">
        <v>12821</v>
      </c>
      <c r="O37" s="67" t="n">
        <v>13843</v>
      </c>
      <c r="P37" s="67" t="n">
        <v>16019</v>
      </c>
      <c r="Q37" s="67" t="n">
        <v>17747</v>
      </c>
      <c r="R37" s="67" t="n">
        <v>18585</v>
      </c>
      <c r="S37" s="67" t="n">
        <v>19086</v>
      </c>
      <c r="T37" s="67" t="n">
        <v>19313</v>
      </c>
      <c r="U37" s="67" t="n">
        <v>19359</v>
      </c>
      <c r="V37" s="67" t="n">
        <v>19249</v>
      </c>
      <c r="W37" s="67" t="n">
        <v>19217</v>
      </c>
      <c r="X37" s="67" t="n">
        <v>19142</v>
      </c>
      <c r="Y37" s="67" t="n">
        <v>19270</v>
      </c>
      <c r="Z37" s="67" t="n">
        <v>20377</v>
      </c>
      <c r="AA37" s="67" t="n">
        <v>21707</v>
      </c>
      <c r="AB37" s="67" t="n">
        <v>21411</v>
      </c>
      <c r="AC37" s="67" t="n">
        <v>20761</v>
      </c>
      <c r="AD37" s="67" t="n">
        <v>20023</v>
      </c>
      <c r="AE37" s="67" t="n">
        <v>18968</v>
      </c>
      <c r="AF37" s="67" t="n">
        <v>17337</v>
      </c>
      <c r="AG37" s="69" t="n">
        <v>15595</v>
      </c>
    </row>
    <row r="38" customFormat="false" ht="13.5" hidden="false" customHeight="false" outlineLevel="0" collapsed="false">
      <c r="I38" s="66" t="n">
        <f aca="false">I25</f>
        <v>45927</v>
      </c>
      <c r="J38" s="67" t="n">
        <v>13990</v>
      </c>
      <c r="K38" s="67" t="n">
        <v>13293</v>
      </c>
      <c r="L38" s="67" t="n">
        <v>12921</v>
      </c>
      <c r="M38" s="67" t="n">
        <v>12794</v>
      </c>
      <c r="N38" s="67" t="n">
        <v>12959</v>
      </c>
      <c r="O38" s="67" t="n">
        <v>13955</v>
      </c>
      <c r="P38" s="67" t="n">
        <v>16161</v>
      </c>
      <c r="Q38" s="67" t="n">
        <v>17864</v>
      </c>
      <c r="R38" s="67" t="n">
        <v>18632</v>
      </c>
      <c r="S38" s="67" t="n">
        <v>19074</v>
      </c>
      <c r="T38" s="67" t="n">
        <v>19291</v>
      </c>
      <c r="U38" s="67" t="n">
        <v>19319</v>
      </c>
      <c r="V38" s="67" t="n">
        <v>19221</v>
      </c>
      <c r="W38" s="67" t="n">
        <v>19210</v>
      </c>
      <c r="X38" s="67" t="n">
        <v>19140</v>
      </c>
      <c r="Y38" s="67" t="n">
        <v>19278</v>
      </c>
      <c r="Z38" s="67" t="n">
        <v>20373</v>
      </c>
      <c r="AA38" s="67" t="n">
        <v>21670</v>
      </c>
      <c r="AB38" s="67" t="n">
        <v>21304</v>
      </c>
      <c r="AC38" s="67" t="n">
        <v>20628</v>
      </c>
      <c r="AD38" s="67" t="n">
        <v>19883</v>
      </c>
      <c r="AE38" s="67" t="n">
        <v>18795</v>
      </c>
      <c r="AF38" s="67" t="n">
        <v>17174</v>
      </c>
      <c r="AG38" s="68" t="n">
        <v>15447</v>
      </c>
    </row>
    <row r="39" customFormat="false" ht="13.5" hidden="false" customHeight="false" outlineLevel="0" collapsed="false"/>
    <row r="40" customFormat="false" ht="13.5" hidden="false" customHeight="false" outlineLevel="0" collapsed="false">
      <c r="A40" s="51" t="s">
        <v>12</v>
      </c>
      <c r="B40" s="52" t="s">
        <v>35</v>
      </c>
      <c r="C40" s="52" t="s">
        <v>5</v>
      </c>
      <c r="D40" s="52" t="s">
        <v>3</v>
      </c>
      <c r="E40" s="52" t="s">
        <v>8</v>
      </c>
      <c r="F40" s="52" t="s">
        <v>9</v>
      </c>
      <c r="G40" s="53" t="s">
        <v>10</v>
      </c>
      <c r="I40" s="54"/>
      <c r="J40" s="52" t="n">
        <v>100</v>
      </c>
      <c r="K40" s="52" t="n">
        <v>200</v>
      </c>
      <c r="L40" s="52" t="n">
        <v>300</v>
      </c>
      <c r="M40" s="52" t="n">
        <v>400</v>
      </c>
      <c r="N40" s="52" t="n">
        <v>500</v>
      </c>
      <c r="O40" s="52" t="n">
        <v>600</v>
      </c>
      <c r="P40" s="52" t="n">
        <v>700</v>
      </c>
      <c r="Q40" s="52" t="n">
        <v>800</v>
      </c>
      <c r="R40" s="52" t="n">
        <v>900</v>
      </c>
      <c r="S40" s="52" t="n">
        <v>1000</v>
      </c>
      <c r="T40" s="52" t="n">
        <v>1100</v>
      </c>
      <c r="U40" s="52" t="n">
        <v>1200</v>
      </c>
      <c r="V40" s="52" t="n">
        <v>1300</v>
      </c>
      <c r="W40" s="52" t="n">
        <v>1400</v>
      </c>
      <c r="X40" s="52" t="n">
        <v>1500</v>
      </c>
      <c r="Y40" s="52" t="n">
        <v>1600</v>
      </c>
      <c r="Z40" s="52" t="n">
        <v>1700</v>
      </c>
      <c r="AA40" s="52" t="n">
        <v>1800</v>
      </c>
      <c r="AB40" s="52" t="n">
        <v>1900</v>
      </c>
      <c r="AC40" s="52" t="n">
        <v>2000</v>
      </c>
      <c r="AD40" s="52" t="n">
        <v>2100</v>
      </c>
      <c r="AE40" s="52" t="n">
        <v>2200</v>
      </c>
      <c r="AF40" s="52" t="n">
        <v>2300</v>
      </c>
      <c r="AG40" s="53" t="n">
        <v>2400</v>
      </c>
    </row>
    <row r="41" customFormat="false" ht="12.75" hidden="false" customHeight="false" outlineLevel="0" collapsed="false">
      <c r="A41" s="55" t="s">
        <v>36</v>
      </c>
      <c r="B41" s="56" t="n">
        <f aca="false">D41-C41</f>
        <v>-701</v>
      </c>
      <c r="C41" s="57" t="n">
        <v>2800</v>
      </c>
      <c r="D41" s="57" t="n">
        <v>2099</v>
      </c>
      <c r="E41" s="58" t="n">
        <v>0</v>
      </c>
      <c r="F41" s="57" t="n">
        <v>0</v>
      </c>
      <c r="G41" s="41" t="n">
        <f aca="false">E41*F41/1000</f>
        <v>0</v>
      </c>
      <c r="I41" s="59" t="str">
        <f aca="false">A41</f>
        <v>Misc. Base</v>
      </c>
      <c r="J41" s="56" t="n">
        <f aca="false">$B41</f>
        <v>-701</v>
      </c>
      <c r="K41" s="56" t="n">
        <f aca="false">$B41</f>
        <v>-701</v>
      </c>
      <c r="L41" s="56" t="n">
        <f aca="false">$B41</f>
        <v>-701</v>
      </c>
      <c r="M41" s="56" t="n">
        <f aca="false">$B41</f>
        <v>-701</v>
      </c>
      <c r="N41" s="56" t="n">
        <f aca="false">$B41</f>
        <v>-701</v>
      </c>
      <c r="O41" s="56" t="n">
        <f aca="false">$B41</f>
        <v>-701</v>
      </c>
      <c r="P41" s="56" t="n">
        <f aca="false">$B41</f>
        <v>-701</v>
      </c>
      <c r="Q41" s="56" t="n">
        <f aca="false">$B41</f>
        <v>-701</v>
      </c>
      <c r="R41" s="56" t="n">
        <f aca="false">$B41</f>
        <v>-701</v>
      </c>
      <c r="S41" s="56" t="n">
        <f aca="false">$B41</f>
        <v>-701</v>
      </c>
      <c r="T41" s="56" t="n">
        <f aca="false">$B41</f>
        <v>-701</v>
      </c>
      <c r="U41" s="56" t="n">
        <f aca="false">$B41</f>
        <v>-701</v>
      </c>
      <c r="V41" s="56" t="n">
        <f aca="false">$B41</f>
        <v>-701</v>
      </c>
      <c r="W41" s="56" t="n">
        <f aca="false">$B41</f>
        <v>-701</v>
      </c>
      <c r="X41" s="56" t="n">
        <f aca="false">$B41</f>
        <v>-701</v>
      </c>
      <c r="Y41" s="56" t="n">
        <f aca="false">$B41</f>
        <v>-701</v>
      </c>
      <c r="Z41" s="56" t="n">
        <f aca="false">$B41</f>
        <v>-701</v>
      </c>
      <c r="AA41" s="56" t="n">
        <f aca="false">$B41</f>
        <v>-701</v>
      </c>
      <c r="AB41" s="56" t="n">
        <f aca="false">$B41</f>
        <v>-701</v>
      </c>
      <c r="AC41" s="56" t="n">
        <f aca="false">$B41</f>
        <v>-701</v>
      </c>
      <c r="AD41" s="56" t="n">
        <f aca="false">$B41</f>
        <v>-701</v>
      </c>
      <c r="AE41" s="56" t="n">
        <f aca="false">$B41</f>
        <v>-701</v>
      </c>
      <c r="AF41" s="56" t="n">
        <f aca="false">$B41</f>
        <v>-701</v>
      </c>
      <c r="AG41" s="60" t="n">
        <f aca="false">$B41</f>
        <v>-701</v>
      </c>
    </row>
    <row r="42" customFormat="false" ht="12.75" hidden="false" customHeight="false" outlineLevel="0" collapsed="false">
      <c r="A42" s="55" t="s">
        <v>37</v>
      </c>
      <c r="B42" s="56" t="n">
        <f aca="false">D42-C42</f>
        <v>3554</v>
      </c>
      <c r="C42" s="57" t="n">
        <v>41</v>
      </c>
      <c r="D42" s="57" t="n">
        <v>3595</v>
      </c>
      <c r="E42" s="58" t="n">
        <v>0</v>
      </c>
      <c r="F42" s="57" t="n">
        <v>0</v>
      </c>
      <c r="G42" s="41" t="n">
        <f aca="false">E42*F42/1000</f>
        <v>0</v>
      </c>
      <c r="I42" s="59" t="str">
        <f aca="false">A42</f>
        <v>Hydro</v>
      </c>
      <c r="J42" s="56" t="n">
        <f aca="false">$B42</f>
        <v>3554</v>
      </c>
      <c r="K42" s="56" t="n">
        <f aca="false">$B42</f>
        <v>3554</v>
      </c>
      <c r="L42" s="56" t="n">
        <f aca="false">$B42</f>
        <v>3554</v>
      </c>
      <c r="M42" s="56" t="n">
        <f aca="false">$B42</f>
        <v>3554</v>
      </c>
      <c r="N42" s="56" t="n">
        <f aca="false">$B42</f>
        <v>3554</v>
      </c>
      <c r="O42" s="56" t="n">
        <f aca="false">$B42</f>
        <v>3554</v>
      </c>
      <c r="P42" s="56" t="n">
        <f aca="false">$B42</f>
        <v>3554</v>
      </c>
      <c r="Q42" s="56" t="n">
        <f aca="false">$B42</f>
        <v>3554</v>
      </c>
      <c r="R42" s="56" t="n">
        <f aca="false">$B42</f>
        <v>3554</v>
      </c>
      <c r="S42" s="56" t="n">
        <f aca="false">$B42</f>
        <v>3554</v>
      </c>
      <c r="T42" s="56" t="n">
        <f aca="false">$B42</f>
        <v>3554</v>
      </c>
      <c r="U42" s="56" t="n">
        <f aca="false">$B42</f>
        <v>3554</v>
      </c>
      <c r="V42" s="56" t="n">
        <f aca="false">$B42</f>
        <v>3554</v>
      </c>
      <c r="W42" s="56" t="n">
        <f aca="false">$B42</f>
        <v>3554</v>
      </c>
      <c r="X42" s="56" t="n">
        <f aca="false">$B42</f>
        <v>3554</v>
      </c>
      <c r="Y42" s="56" t="n">
        <f aca="false">$B42</f>
        <v>3554</v>
      </c>
      <c r="Z42" s="56" t="n">
        <f aca="false">$B42</f>
        <v>3554</v>
      </c>
      <c r="AA42" s="56" t="n">
        <f aca="false">$B42</f>
        <v>3554</v>
      </c>
      <c r="AB42" s="56" t="n">
        <f aca="false">$B42</f>
        <v>3554</v>
      </c>
      <c r="AC42" s="56" t="n">
        <f aca="false">$B42</f>
        <v>3554</v>
      </c>
      <c r="AD42" s="56" t="n">
        <f aca="false">$B42</f>
        <v>3554</v>
      </c>
      <c r="AE42" s="56" t="n">
        <f aca="false">$B42</f>
        <v>3554</v>
      </c>
      <c r="AF42" s="56" t="n">
        <f aca="false">$B42</f>
        <v>3554</v>
      </c>
      <c r="AG42" s="60" t="n">
        <f aca="false">$B42</f>
        <v>3554</v>
      </c>
    </row>
    <row r="43" customFormat="false" ht="12.75" hidden="false" customHeight="false" outlineLevel="0" collapsed="false">
      <c r="A43" s="55" t="s">
        <v>38</v>
      </c>
      <c r="B43" s="56" t="n">
        <f aca="false">D43-C43</f>
        <v>4345</v>
      </c>
      <c r="C43" s="57" t="n">
        <v>0</v>
      </c>
      <c r="D43" s="57" t="n">
        <v>4345</v>
      </c>
      <c r="E43" s="58" t="n">
        <v>0</v>
      </c>
      <c r="F43" s="57" t="n">
        <v>0</v>
      </c>
      <c r="G43" s="41" t="n">
        <f aca="false">E43*F43/1000</f>
        <v>0</v>
      </c>
      <c r="I43" s="59" t="str">
        <f aca="false">A43</f>
        <v>Nuke</v>
      </c>
      <c r="J43" s="56" t="n">
        <f aca="false">$B43</f>
        <v>4345</v>
      </c>
      <c r="K43" s="56" t="n">
        <f aca="false">$B43</f>
        <v>4345</v>
      </c>
      <c r="L43" s="56" t="n">
        <f aca="false">$B43</f>
        <v>4345</v>
      </c>
      <c r="M43" s="56" t="n">
        <f aca="false">$B43</f>
        <v>4345</v>
      </c>
      <c r="N43" s="56" t="n">
        <f aca="false">$B43</f>
        <v>4345</v>
      </c>
      <c r="O43" s="56" t="n">
        <f aca="false">$B43</f>
        <v>4345</v>
      </c>
      <c r="P43" s="56" t="n">
        <f aca="false">$B43</f>
        <v>4345</v>
      </c>
      <c r="Q43" s="56" t="n">
        <f aca="false">$B43</f>
        <v>4345</v>
      </c>
      <c r="R43" s="56" t="n">
        <f aca="false">$B43</f>
        <v>4345</v>
      </c>
      <c r="S43" s="56" t="n">
        <f aca="false">$B43</f>
        <v>4345</v>
      </c>
      <c r="T43" s="56" t="n">
        <f aca="false">$B43</f>
        <v>4345</v>
      </c>
      <c r="U43" s="56" t="n">
        <f aca="false">$B43</f>
        <v>4345</v>
      </c>
      <c r="V43" s="56" t="n">
        <f aca="false">$B43</f>
        <v>4345</v>
      </c>
      <c r="W43" s="56" t="n">
        <f aca="false">$B43</f>
        <v>4345</v>
      </c>
      <c r="X43" s="56" t="n">
        <f aca="false">$B43</f>
        <v>4345</v>
      </c>
      <c r="Y43" s="56" t="n">
        <f aca="false">$B43</f>
        <v>4345</v>
      </c>
      <c r="Z43" s="56" t="n">
        <f aca="false">$B43</f>
        <v>4345</v>
      </c>
      <c r="AA43" s="56" t="n">
        <f aca="false">$B43</f>
        <v>4345</v>
      </c>
      <c r="AB43" s="56" t="n">
        <f aca="false">$B43</f>
        <v>4345</v>
      </c>
      <c r="AC43" s="56" t="n">
        <f aca="false">$B43</f>
        <v>4345</v>
      </c>
      <c r="AD43" s="56" t="n">
        <f aca="false">$B43</f>
        <v>4345</v>
      </c>
      <c r="AE43" s="56" t="n">
        <f aca="false">$B43</f>
        <v>4345</v>
      </c>
      <c r="AF43" s="56" t="n">
        <f aca="false">$B43</f>
        <v>4345</v>
      </c>
      <c r="AG43" s="60" t="n">
        <f aca="false">$B43</f>
        <v>4345</v>
      </c>
    </row>
    <row r="44" customFormat="false" ht="12.75" hidden="false" customHeight="false" outlineLevel="0" collapsed="false">
      <c r="A44" s="55" t="s">
        <v>20</v>
      </c>
      <c r="B44" s="56" t="n">
        <f aca="false">D44-C44</f>
        <v>2813</v>
      </c>
      <c r="C44" s="57" t="n">
        <v>82</v>
      </c>
      <c r="D44" s="57" t="n">
        <v>2895</v>
      </c>
      <c r="E44" s="58" t="n">
        <f aca="false">$G$8</f>
        <v>1.75</v>
      </c>
      <c r="F44" s="57" t="n">
        <v>11868</v>
      </c>
      <c r="G44" s="41" t="n">
        <f aca="false">E44*F44/1000*(1+$Q$2)</f>
        <v>20.769</v>
      </c>
      <c r="I44" s="59" t="str">
        <f aca="false">A44</f>
        <v>Coal</v>
      </c>
      <c r="J44" s="56" t="n">
        <f aca="false">$B44</f>
        <v>2813</v>
      </c>
      <c r="K44" s="56" t="n">
        <f aca="false">$B44</f>
        <v>2813</v>
      </c>
      <c r="L44" s="56" t="n">
        <f aca="false">$B44</f>
        <v>2813</v>
      </c>
      <c r="M44" s="56" t="n">
        <f aca="false">$B44</f>
        <v>2813</v>
      </c>
      <c r="N44" s="56" t="n">
        <f aca="false">$B44</f>
        <v>2813</v>
      </c>
      <c r="O44" s="56" t="n">
        <f aca="false">$B44</f>
        <v>2813</v>
      </c>
      <c r="P44" s="56" t="n">
        <f aca="false">$B44</f>
        <v>2813</v>
      </c>
      <c r="Q44" s="56" t="n">
        <f aca="false">$B44</f>
        <v>2813</v>
      </c>
      <c r="R44" s="56" t="n">
        <f aca="false">$B44</f>
        <v>2813</v>
      </c>
      <c r="S44" s="56" t="n">
        <f aca="false">$B44</f>
        <v>2813</v>
      </c>
      <c r="T44" s="56" t="n">
        <f aca="false">$B44</f>
        <v>2813</v>
      </c>
      <c r="U44" s="56" t="n">
        <f aca="false">$B44</f>
        <v>2813</v>
      </c>
      <c r="V44" s="56" t="n">
        <f aca="false">$B44</f>
        <v>2813</v>
      </c>
      <c r="W44" s="56" t="n">
        <f aca="false">$B44</f>
        <v>2813</v>
      </c>
      <c r="X44" s="56" t="n">
        <f aca="false">$B44</f>
        <v>2813</v>
      </c>
      <c r="Y44" s="56" t="n">
        <f aca="false">$B44</f>
        <v>2813</v>
      </c>
      <c r="Z44" s="56" t="n">
        <f aca="false">$B44</f>
        <v>2813</v>
      </c>
      <c r="AA44" s="56" t="n">
        <f aca="false">$B44</f>
        <v>2813</v>
      </c>
      <c r="AB44" s="56" t="n">
        <f aca="false">$B44</f>
        <v>2813</v>
      </c>
      <c r="AC44" s="56" t="n">
        <f aca="false">$B44</f>
        <v>2813</v>
      </c>
      <c r="AD44" s="56" t="n">
        <f aca="false">$B44</f>
        <v>2813</v>
      </c>
      <c r="AE44" s="56" t="n">
        <f aca="false">$B44</f>
        <v>2813</v>
      </c>
      <c r="AF44" s="56" t="n">
        <f aca="false">$B44</f>
        <v>2813</v>
      </c>
      <c r="AG44" s="60" t="n">
        <f aca="false">$B44</f>
        <v>2813</v>
      </c>
    </row>
    <row r="45" customFormat="false" ht="12.75" hidden="false" customHeight="false" outlineLevel="0" collapsed="false">
      <c r="A45" s="55" t="s">
        <v>24</v>
      </c>
      <c r="B45" s="56" t="n">
        <f aca="false">D45-C45</f>
        <v>1990</v>
      </c>
      <c r="C45" s="57" t="n">
        <v>0</v>
      </c>
      <c r="D45" s="57" t="n">
        <v>1990</v>
      </c>
      <c r="E45" s="58" t="n">
        <v>2.35</v>
      </c>
      <c r="F45" s="57" t="n">
        <v>8500</v>
      </c>
      <c r="G45" s="41" t="n">
        <f aca="false">(E45*F45/1000)*(1+$Q$3)</f>
        <v>22.97125</v>
      </c>
      <c r="I45" s="59" t="str">
        <f aca="false">A45</f>
        <v>Gas CC</v>
      </c>
      <c r="J45" s="56" t="n">
        <f aca="false">$B45</f>
        <v>1990</v>
      </c>
      <c r="K45" s="56" t="n">
        <f aca="false">$B45</f>
        <v>1990</v>
      </c>
      <c r="L45" s="56" t="n">
        <f aca="false">$B45</f>
        <v>1990</v>
      </c>
      <c r="M45" s="56" t="n">
        <f aca="false">$B45</f>
        <v>1990</v>
      </c>
      <c r="N45" s="56" t="n">
        <f aca="false">$B45</f>
        <v>1990</v>
      </c>
      <c r="O45" s="56" t="n">
        <f aca="false">$B45</f>
        <v>1990</v>
      </c>
      <c r="P45" s="56" t="n">
        <f aca="false">$B45</f>
        <v>1990</v>
      </c>
      <c r="Q45" s="56" t="n">
        <f aca="false">$B45</f>
        <v>1990</v>
      </c>
      <c r="R45" s="56" t="n">
        <f aca="false">$B45</f>
        <v>1990</v>
      </c>
      <c r="S45" s="56" t="n">
        <f aca="false">$B45</f>
        <v>1990</v>
      </c>
      <c r="T45" s="56" t="n">
        <f aca="false">$B45</f>
        <v>1990</v>
      </c>
      <c r="U45" s="56" t="n">
        <f aca="false">$B45</f>
        <v>1990</v>
      </c>
      <c r="V45" s="56" t="n">
        <f aca="false">$B45</f>
        <v>1990</v>
      </c>
      <c r="W45" s="56" t="n">
        <f aca="false">$B45</f>
        <v>1990</v>
      </c>
      <c r="X45" s="56" t="n">
        <f aca="false">$B45</f>
        <v>1990</v>
      </c>
      <c r="Y45" s="56" t="n">
        <f aca="false">$B45</f>
        <v>1990</v>
      </c>
      <c r="Z45" s="56" t="n">
        <f aca="false">$B45</f>
        <v>1990</v>
      </c>
      <c r="AA45" s="56" t="n">
        <f aca="false">$B45</f>
        <v>1990</v>
      </c>
      <c r="AB45" s="56" t="n">
        <f aca="false">$B45</f>
        <v>1990</v>
      </c>
      <c r="AC45" s="56" t="n">
        <f aca="false">$B45</f>
        <v>1990</v>
      </c>
      <c r="AD45" s="56" t="n">
        <f aca="false">$B45</f>
        <v>1990</v>
      </c>
      <c r="AE45" s="56" t="n">
        <f aca="false">$B45</f>
        <v>1990</v>
      </c>
      <c r="AF45" s="56" t="n">
        <f aca="false">$B45</f>
        <v>1990</v>
      </c>
      <c r="AG45" s="60" t="n">
        <f aca="false">$B45</f>
        <v>1990</v>
      </c>
    </row>
    <row r="46" customFormat="false" ht="12.75" hidden="false" customHeight="false" outlineLevel="0" collapsed="false">
      <c r="A46" s="55" t="s">
        <v>27</v>
      </c>
      <c r="B46" s="56" t="n">
        <f aca="false">D46-C46</f>
        <v>5996</v>
      </c>
      <c r="C46" s="57" t="n">
        <v>0</v>
      </c>
      <c r="D46" s="57" t="n">
        <v>5996</v>
      </c>
      <c r="E46" s="58" t="n">
        <v>2.45</v>
      </c>
      <c r="F46" s="57" t="n">
        <v>11305</v>
      </c>
      <c r="G46" s="41" t="n">
        <f aca="false">E46*F46/1000+(1+$Q$4)</f>
        <v>28.84725</v>
      </c>
      <c r="I46" s="59" t="str">
        <f aca="false">A46</f>
        <v>FO6</v>
      </c>
      <c r="J46" s="56" t="n">
        <f aca="false">$B46</f>
        <v>5996</v>
      </c>
      <c r="K46" s="56" t="n">
        <f aca="false">$B46</f>
        <v>5996</v>
      </c>
      <c r="L46" s="56" t="n">
        <f aca="false">$B46</f>
        <v>5996</v>
      </c>
      <c r="M46" s="56" t="n">
        <f aca="false">$B46</f>
        <v>5996</v>
      </c>
      <c r="N46" s="56" t="n">
        <f aca="false">$B46</f>
        <v>5996</v>
      </c>
      <c r="O46" s="56" t="n">
        <f aca="false">$B46</f>
        <v>5996</v>
      </c>
      <c r="P46" s="56" t="n">
        <f aca="false">$B46</f>
        <v>5996</v>
      </c>
      <c r="Q46" s="56" t="n">
        <f aca="false">$B46</f>
        <v>5996</v>
      </c>
      <c r="R46" s="56" t="n">
        <f aca="false">$B46</f>
        <v>5996</v>
      </c>
      <c r="S46" s="56" t="n">
        <f aca="false">$B46</f>
        <v>5996</v>
      </c>
      <c r="T46" s="56" t="n">
        <f aca="false">$B46</f>
        <v>5996</v>
      </c>
      <c r="U46" s="56" t="n">
        <f aca="false">$B46</f>
        <v>5996</v>
      </c>
      <c r="V46" s="56" t="n">
        <f aca="false">$B46</f>
        <v>5996</v>
      </c>
      <c r="W46" s="56" t="n">
        <f aca="false">$B46</f>
        <v>5996</v>
      </c>
      <c r="X46" s="56" t="n">
        <f aca="false">$B46</f>
        <v>5996</v>
      </c>
      <c r="Y46" s="56" t="n">
        <f aca="false">$B46</f>
        <v>5996</v>
      </c>
      <c r="Z46" s="56" t="n">
        <f aca="false">$B46</f>
        <v>5996</v>
      </c>
      <c r="AA46" s="56" t="n">
        <f aca="false">$B46</f>
        <v>5996</v>
      </c>
      <c r="AB46" s="56" t="n">
        <f aca="false">$B46</f>
        <v>5996</v>
      </c>
      <c r="AC46" s="56" t="n">
        <f aca="false">$B46</f>
        <v>5996</v>
      </c>
      <c r="AD46" s="56" t="n">
        <f aca="false">$B46</f>
        <v>5996</v>
      </c>
      <c r="AE46" s="56" t="n">
        <f aca="false">$B46</f>
        <v>5996</v>
      </c>
      <c r="AF46" s="56" t="n">
        <f aca="false">$B46</f>
        <v>5996</v>
      </c>
      <c r="AG46" s="60" t="n">
        <f aca="false">$B46</f>
        <v>5996</v>
      </c>
    </row>
    <row r="47" customFormat="false" ht="12.75" hidden="false" customHeight="false" outlineLevel="0" collapsed="false">
      <c r="A47" s="55" t="s">
        <v>29</v>
      </c>
      <c r="B47" s="56" t="n">
        <f aca="false">D47-C47</f>
        <v>4997</v>
      </c>
      <c r="C47" s="57"/>
      <c r="D47" s="57" t="n">
        <v>4997</v>
      </c>
      <c r="E47" s="58" t="n">
        <v>2.35</v>
      </c>
      <c r="F47" s="57" t="n">
        <v>11484</v>
      </c>
      <c r="G47" s="41" t="n">
        <f aca="false">E47*F47/1000*(1+$Q$5)</f>
        <v>33.73425</v>
      </c>
      <c r="I47" s="59" t="str">
        <f aca="false">A47</f>
        <v>Gas CT</v>
      </c>
      <c r="J47" s="56" t="n">
        <f aca="false">$B47</f>
        <v>4997</v>
      </c>
      <c r="K47" s="56" t="n">
        <f aca="false">$B47</f>
        <v>4997</v>
      </c>
      <c r="L47" s="56" t="n">
        <f aca="false">$B47</f>
        <v>4997</v>
      </c>
      <c r="M47" s="56" t="n">
        <f aca="false">$B47</f>
        <v>4997</v>
      </c>
      <c r="N47" s="56" t="n">
        <f aca="false">$B47</f>
        <v>4997</v>
      </c>
      <c r="O47" s="56" t="n">
        <f aca="false">$B47</f>
        <v>4997</v>
      </c>
      <c r="P47" s="56" t="n">
        <f aca="false">$B47</f>
        <v>4997</v>
      </c>
      <c r="Q47" s="56" t="n">
        <f aca="false">$B47</f>
        <v>4997</v>
      </c>
      <c r="R47" s="56" t="n">
        <f aca="false">$B47</f>
        <v>4997</v>
      </c>
      <c r="S47" s="56" t="n">
        <f aca="false">$B47</f>
        <v>4997</v>
      </c>
      <c r="T47" s="56" t="n">
        <f aca="false">$B47</f>
        <v>4997</v>
      </c>
      <c r="U47" s="56" t="n">
        <f aca="false">$B47</f>
        <v>4997</v>
      </c>
      <c r="V47" s="56" t="n">
        <f aca="false">$B47</f>
        <v>4997</v>
      </c>
      <c r="W47" s="56" t="n">
        <f aca="false">$B47</f>
        <v>4997</v>
      </c>
      <c r="X47" s="56" t="n">
        <f aca="false">$B47</f>
        <v>4997</v>
      </c>
      <c r="Y47" s="56" t="n">
        <f aca="false">$B47</f>
        <v>4997</v>
      </c>
      <c r="Z47" s="56" t="n">
        <f aca="false">$B47</f>
        <v>4997</v>
      </c>
      <c r="AA47" s="56" t="n">
        <f aca="false">$B47</f>
        <v>4997</v>
      </c>
      <c r="AB47" s="56" t="n">
        <f aca="false">$B47</f>
        <v>4997</v>
      </c>
      <c r="AC47" s="56" t="n">
        <f aca="false">$B47</f>
        <v>4997</v>
      </c>
      <c r="AD47" s="56" t="n">
        <f aca="false">$B47</f>
        <v>4997</v>
      </c>
      <c r="AE47" s="56" t="n">
        <f aca="false">$B47</f>
        <v>4997</v>
      </c>
      <c r="AF47" s="56" t="n">
        <f aca="false">$B47</f>
        <v>4997</v>
      </c>
      <c r="AG47" s="60" t="n">
        <f aca="false">$B47</f>
        <v>4997</v>
      </c>
    </row>
    <row r="48" customFormat="false" ht="12.75" hidden="false" customHeight="false" outlineLevel="0" collapsed="false">
      <c r="A48" s="55" t="s">
        <v>28</v>
      </c>
      <c r="B48" s="56" t="n">
        <f aca="false">D48-C48</f>
        <v>1056</v>
      </c>
      <c r="C48" s="57" t="n">
        <v>0</v>
      </c>
      <c r="D48" s="57" t="n">
        <v>1056</v>
      </c>
      <c r="E48" s="58" t="n">
        <v>4.35</v>
      </c>
      <c r="F48" s="57" t="n">
        <v>11361</v>
      </c>
      <c r="G48" s="41" t="n">
        <f aca="false">E48*F48/1000*(1+$Q$6)</f>
        <v>61.7754375</v>
      </c>
      <c r="I48" s="59" t="str">
        <f aca="false">A48</f>
        <v>FO2</v>
      </c>
      <c r="J48" s="56" t="n">
        <f aca="false">$B48</f>
        <v>1056</v>
      </c>
      <c r="K48" s="56" t="n">
        <f aca="false">$B48</f>
        <v>1056</v>
      </c>
      <c r="L48" s="56" t="n">
        <f aca="false">$B48</f>
        <v>1056</v>
      </c>
      <c r="M48" s="56" t="n">
        <f aca="false">$B48</f>
        <v>1056</v>
      </c>
      <c r="N48" s="56" t="n">
        <f aca="false">$B48</f>
        <v>1056</v>
      </c>
      <c r="O48" s="56" t="n">
        <f aca="false">$B48</f>
        <v>1056</v>
      </c>
      <c r="P48" s="56" t="n">
        <f aca="false">$B48</f>
        <v>1056</v>
      </c>
      <c r="Q48" s="56" t="n">
        <f aca="false">$B48</f>
        <v>1056</v>
      </c>
      <c r="R48" s="56" t="n">
        <f aca="false">$B48</f>
        <v>1056</v>
      </c>
      <c r="S48" s="56" t="n">
        <f aca="false">$B48</f>
        <v>1056</v>
      </c>
      <c r="T48" s="56" t="n">
        <f aca="false">$B48</f>
        <v>1056</v>
      </c>
      <c r="U48" s="56" t="n">
        <f aca="false">$B48</f>
        <v>1056</v>
      </c>
      <c r="V48" s="56" t="n">
        <f aca="false">$B48</f>
        <v>1056</v>
      </c>
      <c r="W48" s="56" t="n">
        <f aca="false">$B48</f>
        <v>1056</v>
      </c>
      <c r="X48" s="56" t="n">
        <f aca="false">$B48</f>
        <v>1056</v>
      </c>
      <c r="Y48" s="56" t="n">
        <f aca="false">$B48</f>
        <v>1056</v>
      </c>
      <c r="Z48" s="56" t="n">
        <f aca="false">$B48</f>
        <v>1056</v>
      </c>
      <c r="AA48" s="56" t="n">
        <f aca="false">$B48</f>
        <v>1056</v>
      </c>
      <c r="AB48" s="56" t="n">
        <f aca="false">$B48</f>
        <v>1056</v>
      </c>
      <c r="AC48" s="56" t="n">
        <f aca="false">$B48</f>
        <v>1056</v>
      </c>
      <c r="AD48" s="56" t="n">
        <f aca="false">$B48</f>
        <v>1056</v>
      </c>
      <c r="AE48" s="56" t="n">
        <f aca="false">$B48</f>
        <v>1056</v>
      </c>
      <c r="AF48" s="56" t="n">
        <f aca="false">$B48</f>
        <v>1056</v>
      </c>
      <c r="AG48" s="60" t="n">
        <f aca="false">$B48</f>
        <v>1056</v>
      </c>
    </row>
    <row r="49" customFormat="false" ht="12.75" hidden="false" customHeight="false" outlineLevel="0" collapsed="false">
      <c r="A49" s="55" t="s">
        <v>30</v>
      </c>
      <c r="B49" s="56" t="n">
        <f aca="false">D49-C49</f>
        <v>15</v>
      </c>
      <c r="C49" s="57" t="n">
        <v>0</v>
      </c>
      <c r="D49" s="57" t="n">
        <v>15</v>
      </c>
      <c r="E49" s="58" t="n">
        <v>3.95</v>
      </c>
      <c r="F49" s="57" t="n">
        <v>16200</v>
      </c>
      <c r="G49" s="41" t="n">
        <f aca="false">E49*F49/1000*(1+$Q$7)</f>
        <v>79.9875</v>
      </c>
      <c r="I49" s="59" t="str">
        <f aca="false">A49</f>
        <v>FO4</v>
      </c>
      <c r="J49" s="56" t="n">
        <f aca="false">$B49</f>
        <v>15</v>
      </c>
      <c r="K49" s="56" t="n">
        <f aca="false">$B49</f>
        <v>15</v>
      </c>
      <c r="L49" s="56" t="n">
        <f aca="false">$B49</f>
        <v>15</v>
      </c>
      <c r="M49" s="56" t="n">
        <f aca="false">$B49</f>
        <v>15</v>
      </c>
      <c r="N49" s="56" t="n">
        <f aca="false">$B49</f>
        <v>15</v>
      </c>
      <c r="O49" s="56" t="n">
        <f aca="false">$B49</f>
        <v>15</v>
      </c>
      <c r="P49" s="56" t="n">
        <f aca="false">$B49</f>
        <v>15</v>
      </c>
      <c r="Q49" s="56" t="n">
        <f aca="false">$B49</f>
        <v>15</v>
      </c>
      <c r="R49" s="56" t="n">
        <f aca="false">$B49</f>
        <v>15</v>
      </c>
      <c r="S49" s="56" t="n">
        <f aca="false">$B49</f>
        <v>15</v>
      </c>
      <c r="T49" s="56" t="n">
        <f aca="false">$B49</f>
        <v>15</v>
      </c>
      <c r="U49" s="56" t="n">
        <f aca="false">$B49</f>
        <v>15</v>
      </c>
      <c r="V49" s="56" t="n">
        <f aca="false">$B49</f>
        <v>15</v>
      </c>
      <c r="W49" s="56" t="n">
        <f aca="false">$B49</f>
        <v>15</v>
      </c>
      <c r="X49" s="56" t="n">
        <f aca="false">$B49</f>
        <v>15</v>
      </c>
      <c r="Y49" s="56" t="n">
        <f aca="false">$B49</f>
        <v>15</v>
      </c>
      <c r="Z49" s="56" t="n">
        <f aca="false">$B49</f>
        <v>15</v>
      </c>
      <c r="AA49" s="56" t="n">
        <f aca="false">$B49</f>
        <v>15</v>
      </c>
      <c r="AB49" s="56" t="n">
        <f aca="false">$B49</f>
        <v>15</v>
      </c>
      <c r="AC49" s="56" t="n">
        <f aca="false">$B49</f>
        <v>15</v>
      </c>
      <c r="AD49" s="56" t="n">
        <f aca="false">$B49</f>
        <v>15</v>
      </c>
      <c r="AE49" s="56" t="n">
        <f aca="false">$B49</f>
        <v>15</v>
      </c>
      <c r="AF49" s="56" t="n">
        <f aca="false">$B49</f>
        <v>15</v>
      </c>
      <c r="AG49" s="60" t="n">
        <f aca="false">$B49</f>
        <v>15</v>
      </c>
    </row>
    <row r="50" customFormat="false" ht="12.75" hidden="false" customHeight="false" outlineLevel="0" collapsed="false">
      <c r="A50" s="55" t="s">
        <v>31</v>
      </c>
      <c r="B50" s="56" t="n">
        <f aca="false">D50-C50</f>
        <v>510</v>
      </c>
      <c r="C50" s="57" t="n">
        <v>0</v>
      </c>
      <c r="D50" s="57" t="n">
        <v>510</v>
      </c>
      <c r="E50" s="58" t="n">
        <f aca="false">$G$3</f>
        <v>3.95128205128205</v>
      </c>
      <c r="F50" s="57" t="n">
        <v>13170</v>
      </c>
      <c r="G50" s="41" t="n">
        <f aca="false">E50*F50/1000*(1+$Q$8)</f>
        <v>65.0479807692308</v>
      </c>
      <c r="I50" s="59" t="str">
        <f aca="false">A50</f>
        <v>Jet Fuel</v>
      </c>
      <c r="J50" s="56" t="n">
        <f aca="false">$B50</f>
        <v>510</v>
      </c>
      <c r="K50" s="56" t="n">
        <f aca="false">$B50</f>
        <v>510</v>
      </c>
      <c r="L50" s="56" t="n">
        <f aca="false">$B50</f>
        <v>510</v>
      </c>
      <c r="M50" s="56" t="n">
        <f aca="false">$B50</f>
        <v>510</v>
      </c>
      <c r="N50" s="56" t="n">
        <f aca="false">$B50</f>
        <v>510</v>
      </c>
      <c r="O50" s="56" t="n">
        <f aca="false">$B50</f>
        <v>510</v>
      </c>
      <c r="P50" s="56" t="n">
        <f aca="false">$B50</f>
        <v>510</v>
      </c>
      <c r="Q50" s="56" t="n">
        <f aca="false">$B50</f>
        <v>510</v>
      </c>
      <c r="R50" s="56" t="n">
        <f aca="false">$B50</f>
        <v>510</v>
      </c>
      <c r="S50" s="56" t="n">
        <f aca="false">$B50</f>
        <v>510</v>
      </c>
      <c r="T50" s="56" t="n">
        <f aca="false">$B50</f>
        <v>510</v>
      </c>
      <c r="U50" s="56" t="n">
        <f aca="false">$B50</f>
        <v>510</v>
      </c>
      <c r="V50" s="56" t="n">
        <f aca="false">$B50</f>
        <v>510</v>
      </c>
      <c r="W50" s="56" t="n">
        <f aca="false">$B50</f>
        <v>510</v>
      </c>
      <c r="X50" s="56" t="n">
        <f aca="false">$B50</f>
        <v>510</v>
      </c>
      <c r="Y50" s="56" t="n">
        <f aca="false">$B50</f>
        <v>510</v>
      </c>
      <c r="Z50" s="56" t="n">
        <f aca="false">$B50</f>
        <v>510</v>
      </c>
      <c r="AA50" s="56" t="n">
        <f aca="false">$B50</f>
        <v>510</v>
      </c>
      <c r="AB50" s="56" t="n">
        <f aca="false">$B50</f>
        <v>510</v>
      </c>
      <c r="AC50" s="56" t="n">
        <f aca="false">$B50</f>
        <v>510</v>
      </c>
      <c r="AD50" s="56" t="n">
        <f aca="false">$B50</f>
        <v>510</v>
      </c>
      <c r="AE50" s="56" t="n">
        <f aca="false">$B50</f>
        <v>510</v>
      </c>
      <c r="AF50" s="56" t="n">
        <f aca="false">$B50</f>
        <v>510</v>
      </c>
      <c r="AG50" s="60" t="n">
        <f aca="false">$B50</f>
        <v>510</v>
      </c>
    </row>
    <row r="51" customFormat="false" ht="13.5" hidden="false" customHeight="false" outlineLevel="0" collapsed="false">
      <c r="A51" s="61" t="s">
        <v>25</v>
      </c>
      <c r="B51" s="62" t="n">
        <f aca="false">D51-C51</f>
        <v>141</v>
      </c>
      <c r="C51" s="63" t="n">
        <v>0</v>
      </c>
      <c r="D51" s="63" t="n">
        <v>141</v>
      </c>
      <c r="E51" s="64" t="n">
        <f aca="false">$G$4</f>
        <v>3.85128205128205</v>
      </c>
      <c r="F51" s="63" t="n">
        <v>14287</v>
      </c>
      <c r="G51" s="50" t="n">
        <f aca="false">E51*F51/1000*(1+$Q$9)</f>
        <v>68.7790833333334</v>
      </c>
      <c r="I51" s="59" t="str">
        <f aca="false">A51</f>
        <v>Kerosene</v>
      </c>
      <c r="J51" s="62" t="n">
        <f aca="false">$B51</f>
        <v>141</v>
      </c>
      <c r="K51" s="62" t="n">
        <f aca="false">$B51</f>
        <v>141</v>
      </c>
      <c r="L51" s="62" t="n">
        <f aca="false">$B51</f>
        <v>141</v>
      </c>
      <c r="M51" s="62" t="n">
        <f aca="false">$B51</f>
        <v>141</v>
      </c>
      <c r="N51" s="62" t="n">
        <f aca="false">$B51</f>
        <v>141</v>
      </c>
      <c r="O51" s="62" t="n">
        <f aca="false">$B51</f>
        <v>141</v>
      </c>
      <c r="P51" s="62" t="n">
        <f aca="false">$B51</f>
        <v>141</v>
      </c>
      <c r="Q51" s="62" t="n">
        <f aca="false">$B51</f>
        <v>141</v>
      </c>
      <c r="R51" s="62" t="n">
        <f aca="false">$B51</f>
        <v>141</v>
      </c>
      <c r="S51" s="62" t="n">
        <f aca="false">$B51</f>
        <v>141</v>
      </c>
      <c r="T51" s="62" t="n">
        <f aca="false">$B51</f>
        <v>141</v>
      </c>
      <c r="U51" s="62" t="n">
        <f aca="false">$B51</f>
        <v>141</v>
      </c>
      <c r="V51" s="62" t="n">
        <f aca="false">$B51</f>
        <v>141</v>
      </c>
      <c r="W51" s="62" t="n">
        <f aca="false">$B51</f>
        <v>141</v>
      </c>
      <c r="X51" s="62" t="n">
        <f aca="false">$B51</f>
        <v>141</v>
      </c>
      <c r="Y51" s="62" t="n">
        <f aca="false">$B51</f>
        <v>141</v>
      </c>
      <c r="Z51" s="62" t="n">
        <f aca="false">$B51</f>
        <v>141</v>
      </c>
      <c r="AA51" s="62" t="n">
        <f aca="false">$B51</f>
        <v>141</v>
      </c>
      <c r="AB51" s="62" t="n">
        <f aca="false">$B51</f>
        <v>141</v>
      </c>
      <c r="AC51" s="62" t="n">
        <f aca="false">$B51</f>
        <v>141</v>
      </c>
      <c r="AD51" s="62" t="n">
        <f aca="false">$B51</f>
        <v>141</v>
      </c>
      <c r="AE51" s="62" t="n">
        <f aca="false">$B51</f>
        <v>141</v>
      </c>
      <c r="AF51" s="62" t="n">
        <f aca="false">$B51</f>
        <v>141</v>
      </c>
      <c r="AG51" s="65" t="n">
        <f aca="false">$B51</f>
        <v>141</v>
      </c>
    </row>
    <row r="52" customFormat="false" ht="13.5" hidden="false" customHeight="false" outlineLevel="0" collapsed="false">
      <c r="I52" s="66" t="n">
        <f aca="false">I37</f>
        <v>45926</v>
      </c>
      <c r="J52" s="67" t="n">
        <v>11398</v>
      </c>
      <c r="K52" s="67" t="n">
        <v>11180</v>
      </c>
      <c r="L52" s="67" t="n">
        <v>11112</v>
      </c>
      <c r="M52" s="67" t="n">
        <v>11129</v>
      </c>
      <c r="N52" s="67" t="n">
        <v>11410</v>
      </c>
      <c r="O52" s="67" t="n">
        <v>12399</v>
      </c>
      <c r="P52" s="67" t="n">
        <v>14370</v>
      </c>
      <c r="Q52" s="67" t="n">
        <v>15770</v>
      </c>
      <c r="R52" s="67" t="n">
        <v>16094</v>
      </c>
      <c r="S52" s="67" t="n">
        <v>16199</v>
      </c>
      <c r="T52" s="67" t="n">
        <v>16301</v>
      </c>
      <c r="U52" s="67" t="n">
        <v>16264</v>
      </c>
      <c r="V52" s="67" t="n">
        <v>16092</v>
      </c>
      <c r="W52" s="67" t="n">
        <v>16042</v>
      </c>
      <c r="X52" s="67" t="n">
        <v>15910</v>
      </c>
      <c r="Y52" s="67" t="n">
        <v>16039</v>
      </c>
      <c r="Z52" s="67" t="n">
        <v>17419</v>
      </c>
      <c r="AA52" s="67" t="n">
        <v>18517</v>
      </c>
      <c r="AB52" s="67" t="n">
        <v>18230</v>
      </c>
      <c r="AC52" s="67" t="n">
        <v>17606</v>
      </c>
      <c r="AD52" s="67" t="n">
        <v>16911</v>
      </c>
      <c r="AE52" s="67" t="n">
        <v>15708</v>
      </c>
      <c r="AF52" s="67" t="n">
        <v>14177</v>
      </c>
      <c r="AG52" s="68" t="n">
        <v>12954</v>
      </c>
    </row>
    <row r="53" customFormat="false" ht="13.5" hidden="false" customHeight="false" outlineLevel="0" collapsed="false">
      <c r="I53" s="66" t="n">
        <f aca="false">I38</f>
        <v>45927</v>
      </c>
      <c r="J53" s="67" t="n">
        <v>12055</v>
      </c>
      <c r="K53" s="67" t="n">
        <v>11739</v>
      </c>
      <c r="L53" s="67" t="n">
        <v>11575</v>
      </c>
      <c r="M53" s="67" t="n">
        <v>11524</v>
      </c>
      <c r="N53" s="67" t="n">
        <v>11771</v>
      </c>
      <c r="O53" s="67" t="n">
        <v>12740</v>
      </c>
      <c r="P53" s="67" t="n">
        <v>14575</v>
      </c>
      <c r="Q53" s="67" t="n">
        <v>15905</v>
      </c>
      <c r="R53" s="67" t="n">
        <v>16162</v>
      </c>
      <c r="S53" s="67" t="n">
        <v>16240</v>
      </c>
      <c r="T53" s="67" t="n">
        <v>16348</v>
      </c>
      <c r="U53" s="67" t="n">
        <v>16345</v>
      </c>
      <c r="V53" s="67" t="n">
        <v>16207</v>
      </c>
      <c r="W53" s="67" t="n">
        <v>16176</v>
      </c>
      <c r="X53" s="67" t="n">
        <v>16059</v>
      </c>
      <c r="Y53" s="67" t="n">
        <v>16161</v>
      </c>
      <c r="Z53" s="67" t="n">
        <v>17519</v>
      </c>
      <c r="AA53" s="67" t="n">
        <v>18551</v>
      </c>
      <c r="AB53" s="67" t="n">
        <v>18202</v>
      </c>
      <c r="AC53" s="67" t="n">
        <v>17533</v>
      </c>
      <c r="AD53" s="67" t="n">
        <v>16779</v>
      </c>
      <c r="AE53" s="67" t="n">
        <v>15591</v>
      </c>
      <c r="AF53" s="67" t="n">
        <v>14068</v>
      </c>
      <c r="AG53" s="68" t="n">
        <v>12846</v>
      </c>
    </row>
  </sheetData>
  <mergeCells count="2">
    <mergeCell ref="P1:Q1"/>
    <mergeCell ref="F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Main">
                <anchor moveWithCells="true" sizeWithCells="false">
                  <from>
                    <xdr:col>1</xdr:col>
                    <xdr:colOff>654480</xdr:colOff>
                    <xdr:row>3</xdr:row>
                    <xdr:rowOff>114480</xdr:rowOff>
                  </from>
                  <to>
                    <xdr:col>3</xdr:col>
                    <xdr:colOff>262440</xdr:colOff>
                    <xdr:row>5</xdr:row>
                    <xdr:rowOff>18720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2001-07-30T10:07:52Z</dcterms:created>
  <dc:creator>Cory Willis x3-3081</dc:creator>
  <dc:description/>
  <dc:language>en-US</dc:language>
  <cp:lastModifiedBy>jshupe</cp:lastModifiedBy>
  <cp:lastPrinted>2001-12-03T11:40:21Z</cp:lastPrinted>
  <dcterms:modified xsi:type="dcterms:W3CDTF">2001-12-03T18:29:23Z</dcterms:modified>
  <cp:revision>0</cp:revision>
  <dc:subject>Graphs Load against Stack</dc:subject>
  <dc:title>Northeast Load vs. Generation Capacity</dc:title>
</cp:coreProperties>
</file>