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rv Fees" sheetId="1" state="visible" r:id="rId3"/>
    <sheet name="July00" sheetId="2" state="visible" r:id="rId4"/>
    <sheet name="Aug00" sheetId="3" state="visible" r:id="rId5"/>
    <sheet name="Sept00" sheetId="4" state="visible" r:id="rId6"/>
    <sheet name="Oct00" sheetId="5" state="visible" r:id="rId7"/>
    <sheet name="Nov00" sheetId="6" state="visible" r:id="rId8"/>
    <sheet name="Dec00" sheetId="7" state="visible" r:id="rId9"/>
    <sheet name="Jan01" sheetId="8" state="visible" r:id="rId10"/>
    <sheet name="Feb01" sheetId="9" state="visible" r:id="rId11"/>
    <sheet name="Mar01" sheetId="10" state="visible" r:id="rId12"/>
    <sheet name="April01" sheetId="11" state="visible" r:id="rId13"/>
    <sheet name="May01" sheetId="12" state="visible" r:id="rId14"/>
  </sheets>
  <definedNames>
    <definedName function="false" hidden="false" localSheetId="2" name="_xlnm.Print_Area" vbProcedure="false">Aug00!$1:$65536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<sst xmlns="http://schemas.openxmlformats.org/spreadsheetml/2006/main" count="760" uniqueCount="80">
  <si>
    <t xml:space="preserve">Miles x MDQ</t>
  </si>
  <si>
    <t xml:space="preserve">Canada</t>
  </si>
  <si>
    <t xml:space="preserve">T-1 Maximum Reservation Charge $.036</t>
  </si>
  <si>
    <t xml:space="preserve">Daily </t>
  </si>
  <si>
    <t xml:space="preserve">Number of</t>
  </si>
  <si>
    <t xml:space="preserve">Total</t>
  </si>
  <si>
    <t xml:space="preserve">Reimburse</t>
  </si>
  <si>
    <t xml:space="preserve">Trans Cap</t>
  </si>
  <si>
    <t xml:space="preserve">Conversion</t>
  </si>
  <si>
    <t xml:space="preserve">Monchy</t>
  </si>
  <si>
    <t xml:space="preserve">Ventura</t>
  </si>
  <si>
    <t xml:space="preserve">Contract </t>
  </si>
  <si>
    <t xml:space="preserve">Days</t>
  </si>
  <si>
    <t xml:space="preserve">Resrv Fee</t>
  </si>
  <si>
    <t xml:space="preserve">Tickets</t>
  </si>
  <si>
    <t xml:space="preserve">Milage</t>
  </si>
  <si>
    <t xml:space="preserve">Contract No.</t>
  </si>
  <si>
    <t xml:space="preserve">Receipt (Btu)</t>
  </si>
  <si>
    <t xml:space="preserve">Factor</t>
  </si>
  <si>
    <t xml:space="preserve">Receipt (Mmbtu)</t>
  </si>
  <si>
    <t xml:space="preserve">Mmbtu</t>
  </si>
  <si>
    <t xml:space="preserve">Net</t>
  </si>
  <si>
    <t xml:space="preserve">R0297F</t>
  </si>
  <si>
    <t xml:space="preserve">T1060F</t>
  </si>
  <si>
    <t xml:space="preserve">R0226F</t>
  </si>
  <si>
    <t xml:space="preserve">T1103F</t>
  </si>
  <si>
    <t xml:space="preserve">R0298F</t>
  </si>
  <si>
    <t xml:space="preserve">T1104F</t>
  </si>
  <si>
    <t xml:space="preserve">T1061F</t>
  </si>
  <si>
    <t xml:space="preserve">T1015F</t>
  </si>
  <si>
    <t xml:space="preserve">Total Contract T1015F</t>
  </si>
  <si>
    <t xml:space="preserve">Total Reservation Fee for March 2001</t>
  </si>
  <si>
    <t xml:space="preserve">NBPL FIRST OF MONTH TICKETS JULY 00</t>
  </si>
  <si>
    <t xml:space="preserve">Fuel to</t>
  </si>
  <si>
    <t xml:space="preserve">Delivery</t>
  </si>
  <si>
    <t xml:space="preserve">Chicago</t>
  </si>
  <si>
    <t xml:space="preserve">Harper</t>
  </si>
  <si>
    <t xml:space="preserve">to Ventura</t>
  </si>
  <si>
    <t xml:space="preserve">R0279F</t>
  </si>
  <si>
    <t xml:space="preserve">R0282F</t>
  </si>
  <si>
    <t xml:space="preserve">SUB-TOTALS</t>
  </si>
  <si>
    <t xml:space="preserve">TOTALS</t>
  </si>
  <si>
    <t xml:space="preserve">Monchy    ==&gt;</t>
  </si>
  <si>
    <t xml:space="preserve">Vent</t>
  </si>
  <si>
    <t xml:space="preserve">Total Chicago</t>
  </si>
  <si>
    <t xml:space="preserve">Vent        ==&gt;</t>
  </si>
  <si>
    <t xml:space="preserve">Deal No.</t>
  </si>
  <si>
    <t xml:space="preserve">to Chicago</t>
  </si>
  <si>
    <t xml:space="preserve">to Vent</t>
  </si>
  <si>
    <t xml:space="preserve">**Based on fuel rates to Peoples (Manhatten)</t>
  </si>
  <si>
    <t xml:space="preserve">SUBTOTALS</t>
  </si>
  <si>
    <t xml:space="preserve">FUEL TICKET @ MONCHY</t>
  </si>
  <si>
    <t xml:space="preserve">*** MAKE SURE TO CHANGE TRANSPORTATION CONTRACT TICKETS TO REFLECT NEW TRANSPORT CAPACITY ***</t>
  </si>
  <si>
    <t xml:space="preserve">NBPL FIRST OF MONTH TICKETS AUGUST 2000</t>
  </si>
  <si>
    <t xml:space="preserve">Vent to Harper Fuel Calc</t>
  </si>
  <si>
    <t xml:space="preserve">Vent to NBPL Harper</t>
  </si>
  <si>
    <t xml:space="preserve">NGPL Harper to Chig</t>
  </si>
  <si>
    <t xml:space="preserve">Buy Fuel from AEC</t>
  </si>
  <si>
    <t xml:space="preserve">Ticket #318470</t>
  </si>
  <si>
    <t xml:space="preserve">Excess Capacity at Monchy</t>
  </si>
  <si>
    <t xml:space="preserve">Long @! Monchy</t>
  </si>
  <si>
    <t xml:space="preserve">Fuel @ Monchy</t>
  </si>
  <si>
    <t xml:space="preserve">Total Excess Cap</t>
  </si>
  <si>
    <t xml:space="preserve">NBPL FIRST OF MONTH TICKETS SEPTEMBER 2000</t>
  </si>
  <si>
    <t xml:space="preserve">(A)</t>
  </si>
  <si>
    <t xml:space="preserve">(B)</t>
  </si>
  <si>
    <t xml:space="preserve">(A) - (B)</t>
  </si>
  <si>
    <t xml:space="preserve">see above</t>
  </si>
  <si>
    <t xml:space="preserve">15000/.9819</t>
  </si>
  <si>
    <t xml:space="preserve">note:fuel % from NGPL to Chicago is 1.81%</t>
  </si>
  <si>
    <t xml:space="preserve">Long @ Monchy</t>
  </si>
  <si>
    <t xml:space="preserve">NBPL FIRST OF MONTH TICKETS OCTOBER 2000</t>
  </si>
  <si>
    <t xml:space="preserve">NBPL FIRST OF MONTH TICKETS NOVEMBER 2000</t>
  </si>
  <si>
    <t xml:space="preserve">NBPL FIRST OF MONTH TICKETS DECEMBER 2000</t>
  </si>
  <si>
    <t xml:space="preserve">NBPL FIRST OF MONTH TICKETS JANUARY 2001</t>
  </si>
  <si>
    <t xml:space="preserve">NBPL FIRST OF MONTH TICKETS FEBRUARY 2001</t>
  </si>
  <si>
    <t xml:space="preserve">NBPL FIRST OF MONTH TICKETS MARCH 2001</t>
  </si>
  <si>
    <t xml:space="preserve">NBPL FIRST OF MONTH TICKETS APRIL 2001</t>
  </si>
  <si>
    <t xml:space="preserve"> </t>
  </si>
  <si>
    <t xml:space="preserve">Short @ Monchy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</si>
</sst>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00_);_(\$* \(#,##0.000000\);_(\$* \-??_);_(@_)"/>
    <numFmt numFmtId="167" formatCode="0"/>
    <numFmt numFmtId="168" formatCode="_(* #,##0.00_);_(* \(#,##0.00\);_(* \-??_);_(@_)"/>
    <numFmt numFmtId="169" formatCode="_(* #,##0_);_(* \(#,##0\);_(* \-??_);_(@_)"/>
    <numFmt numFmtId="170" formatCode="0.000"/>
    <numFmt numFmtId="171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Dashed"/>
      <right/>
      <top style="mediumDashed"/>
      <bottom/>
      <diagonal/>
    </border>
    <border diagonalUp="false" diagonalDown="false">
      <left/>
      <right/>
      <top style="mediumDashed"/>
      <bottom/>
      <diagonal/>
    </border>
    <border diagonalUp="false" diagonalDown="false">
      <left/>
      <right style="mediumDashed"/>
      <top style="mediumDashed"/>
      <bottom/>
      <diagonal/>
    </border>
    <border diagonalUp="false" diagonalDown="false">
      <left style="mediumDashed"/>
      <right/>
      <top/>
      <bottom/>
      <diagonal/>
    </border>
    <border diagonalUp="false" diagonalDown="false">
      <left/>
      <right style="mediumDashed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2.85"/>
    <col collapsed="false" customWidth="true" hidden="false" outlineLevel="0" max="4" min="4" style="0" width="12.56"/>
    <col collapsed="false" customWidth="true" hidden="false" outlineLevel="0" max="5" min="5" style="0" width="11.13"/>
    <col collapsed="false" customWidth="true" hidden="false" outlineLevel="0" max="7" min="6" style="0" width="15.7"/>
    <col collapsed="false" customWidth="true" hidden="false" outlineLevel="0" max="8" min="8" style="0" width="12.85"/>
    <col collapsed="false" customWidth="true" hidden="false" outlineLevel="0" max="9" min="9" style="0" width="14.85"/>
    <col collapsed="false" customWidth="true" hidden="false" outlineLevel="0" max="10" min="10" style="0" width="15.28"/>
    <col collapsed="false" customWidth="false" hidden="true" outlineLevel="0" max="11" min="11" style="0" width="9.06"/>
    <col collapsed="false" customWidth="true" hidden="false" outlineLevel="0" max="13" min="12" style="0" width="12.28"/>
    <col collapsed="false" customWidth="true" hidden="false" outlineLevel="0" max="14" min="14" style="0" width="10.71"/>
  </cols>
  <sheetData>
    <row r="1" customFormat="false" ht="12.75" hidden="false" customHeight="false" outlineLevel="0" collapsed="false">
      <c r="H1" s="1" t="s">
        <v>0</v>
      </c>
      <c r="P1" s="2" t="s">
        <v>1</v>
      </c>
    </row>
    <row r="2" customFormat="false" ht="12.75" hidden="false" customHeight="false" outlineLevel="0" collapsed="false">
      <c r="A2" s="0" t="s">
        <v>2</v>
      </c>
      <c r="H2" s="1" t="s">
        <v>3</v>
      </c>
      <c r="I2" s="1" t="s">
        <v>4</v>
      </c>
      <c r="J2" s="1" t="s">
        <v>5</v>
      </c>
      <c r="P2" s="2" t="s">
        <v>6</v>
      </c>
    </row>
    <row r="3" customFormat="false" ht="12.75" hidden="false" customHeight="false" outlineLevel="0" collapsed="false">
      <c r="A3" s="3" t="s">
        <v>7</v>
      </c>
      <c r="B3" s="3"/>
      <c r="C3" s="1"/>
      <c r="D3" s="1"/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L3" s="1" t="s">
        <v>1</v>
      </c>
      <c r="M3" s="4"/>
    </row>
    <row r="4" customFormat="false" ht="13.5" hidden="false" customHeight="false" outlineLevel="0" collapsed="false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19</v>
      </c>
      <c r="H4" s="5" t="s">
        <v>20</v>
      </c>
      <c r="I4" s="5" t="n">
        <v>31</v>
      </c>
      <c r="J4" s="6" t="n">
        <v>0.00036</v>
      </c>
      <c r="K4" s="7"/>
      <c r="L4" s="5" t="s">
        <v>6</v>
      </c>
      <c r="M4" s="5" t="s">
        <v>21</v>
      </c>
    </row>
    <row r="5" customFormat="false" ht="13.5" hidden="false" customHeight="false" outlineLevel="0" collapsed="false">
      <c r="A5" s="0" t="n">
        <v>456807</v>
      </c>
      <c r="B5" s="8" t="n">
        <v>821.6518</v>
      </c>
      <c r="C5" s="2" t="s">
        <v>22</v>
      </c>
      <c r="D5" s="0" t="n">
        <v>15239</v>
      </c>
      <c r="E5" s="9" t="n">
        <v>1.023</v>
      </c>
      <c r="F5" s="10" t="n">
        <f aca="false">+D5*E5</f>
        <v>15589.497</v>
      </c>
      <c r="H5" s="11" t="n">
        <f aca="false">+F5*B5</f>
        <v>12809138.2711446</v>
      </c>
      <c r="I5" s="11" t="n">
        <f aca="false">+H5*I4</f>
        <v>397083286.405483</v>
      </c>
      <c r="J5" s="12" t="n">
        <f aca="false">+J4*I5</f>
        <v>142949.983105974</v>
      </c>
      <c r="L5" s="13" t="n">
        <v>0</v>
      </c>
      <c r="M5" s="13" t="n">
        <f aca="false">+J5-L5</f>
        <v>142949.983105974</v>
      </c>
    </row>
    <row r="6" customFormat="false" ht="12.75" hidden="false" customHeight="false" outlineLevel="0" collapsed="false">
      <c r="B6" s="4"/>
      <c r="C6" s="2"/>
      <c r="E6" s="9"/>
      <c r="J6" s="9"/>
    </row>
    <row r="7" customFormat="false" ht="12.75" hidden="false" customHeight="false" outlineLevel="0" collapsed="false">
      <c r="A7" s="0" t="n">
        <v>61866</v>
      </c>
      <c r="B7" s="8" t="n">
        <v>1214.77</v>
      </c>
      <c r="C7" s="2" t="s">
        <v>23</v>
      </c>
      <c r="D7" s="0" t="n">
        <v>8000</v>
      </c>
      <c r="E7" s="9" t="n">
        <v>1.023</v>
      </c>
      <c r="F7" s="10" t="n">
        <f aca="false">+D7*E7</f>
        <v>8184</v>
      </c>
      <c r="H7" s="11" t="n">
        <f aca="false">+F7*B7</f>
        <v>9941677.68</v>
      </c>
      <c r="I7" s="11" t="n">
        <f aca="false">+H7*I4</f>
        <v>308192008.08</v>
      </c>
      <c r="J7" s="12" t="n">
        <f aca="false">+I7*J4</f>
        <v>110949.1229088</v>
      </c>
      <c r="L7" s="13" t="n">
        <f aca="false">+J7</f>
        <v>110949.1229088</v>
      </c>
      <c r="M7" s="13" t="n">
        <f aca="false">+J7-L7</f>
        <v>0</v>
      </c>
    </row>
    <row r="8" customFormat="false" ht="12.75" hidden="false" customHeight="false" outlineLevel="0" collapsed="false">
      <c r="B8" s="8"/>
      <c r="C8" s="2"/>
      <c r="E8" s="9"/>
      <c r="J8" s="9"/>
    </row>
    <row r="9" customFormat="false" ht="12.75" hidden="false" customHeight="false" outlineLevel="0" collapsed="false">
      <c r="A9" s="0" t="n">
        <v>61869</v>
      </c>
      <c r="B9" s="8" t="n">
        <v>1214.77</v>
      </c>
      <c r="C9" s="2" t="s">
        <v>24</v>
      </c>
      <c r="D9" s="0" t="n">
        <v>245</v>
      </c>
      <c r="E9" s="9" t="n">
        <v>1.023</v>
      </c>
      <c r="F9" s="10" t="n">
        <f aca="false">+D9*E9</f>
        <v>250.635</v>
      </c>
      <c r="H9" s="11" t="n">
        <f aca="false">+F9*B9</f>
        <v>304463.87895</v>
      </c>
      <c r="I9" s="11" t="n">
        <f aca="false">+H9*$I$4</f>
        <v>9438380.24745</v>
      </c>
      <c r="J9" s="12" t="n">
        <f aca="false">+I9*$J$4</f>
        <v>3397.816889082</v>
      </c>
      <c r="L9" s="13" t="n">
        <f aca="false">+J9</f>
        <v>3397.816889082</v>
      </c>
      <c r="M9" s="13" t="n">
        <f aca="false">+J9-L9</f>
        <v>0</v>
      </c>
    </row>
    <row r="10" customFormat="false" ht="12.75" hidden="false" customHeight="false" outlineLevel="0" collapsed="false">
      <c r="B10" s="8"/>
      <c r="C10" s="2"/>
      <c r="E10" s="9"/>
      <c r="J10" s="9"/>
    </row>
    <row r="11" customFormat="false" ht="12.75" hidden="false" customHeight="false" outlineLevel="0" collapsed="false">
      <c r="A11" s="0" t="n">
        <v>61867</v>
      </c>
      <c r="B11" s="8" t="n">
        <v>821.6518</v>
      </c>
      <c r="C11" s="2" t="s">
        <v>25</v>
      </c>
      <c r="D11" s="0" t="n">
        <v>9937</v>
      </c>
      <c r="E11" s="9" t="n">
        <v>1.023</v>
      </c>
      <c r="F11" s="10" t="n">
        <f aca="false">+D11*E11</f>
        <v>10165.551</v>
      </c>
      <c r="H11" s="11" t="n">
        <f aca="false">+F11*B11</f>
        <v>8352543.2771418</v>
      </c>
      <c r="I11" s="11" t="n">
        <f aca="false">+H11*$I$4</f>
        <v>258928841.591396</v>
      </c>
      <c r="J11" s="12" t="n">
        <f aca="false">+I11*$J$4</f>
        <v>93214.3829729025</v>
      </c>
      <c r="L11" s="13" t="n">
        <f aca="false">+J11</f>
        <v>93214.3829729025</v>
      </c>
      <c r="M11" s="13" t="n">
        <f aca="false">+J11-L11</f>
        <v>0</v>
      </c>
    </row>
    <row r="12" customFormat="false" ht="12.75" hidden="false" customHeight="false" outlineLevel="0" collapsed="false">
      <c r="B12" s="8"/>
      <c r="C12" s="2"/>
      <c r="E12" s="9"/>
      <c r="J12" s="9"/>
    </row>
    <row r="13" customFormat="false" ht="12.75" hidden="false" customHeight="false" outlineLevel="0" collapsed="false">
      <c r="A13" s="0" t="n">
        <v>456811</v>
      </c>
      <c r="B13" s="8" t="n">
        <v>821.6518</v>
      </c>
      <c r="C13" s="2" t="s">
        <v>26</v>
      </c>
      <c r="D13" s="0" t="n">
        <v>10100</v>
      </c>
      <c r="E13" s="9" t="n">
        <v>1.023</v>
      </c>
      <c r="F13" s="10" t="n">
        <f aca="false">+D13*E13</f>
        <v>10332.3</v>
      </c>
      <c r="H13" s="11" t="n">
        <f aca="false">+F13*B13</f>
        <v>8489552.89314</v>
      </c>
      <c r="I13" s="11" t="n">
        <f aca="false">+H13*$I$4</f>
        <v>263176139.68734</v>
      </c>
      <c r="J13" s="12" t="n">
        <f aca="false">+I13*$J$4</f>
        <v>94743.4102874424</v>
      </c>
      <c r="L13" s="13" t="n">
        <f aca="false">+J13</f>
        <v>94743.4102874424</v>
      </c>
      <c r="M13" s="13" t="n">
        <f aca="false">+J13-L13</f>
        <v>0</v>
      </c>
    </row>
    <row r="14" customFormat="false" ht="12.75" hidden="false" customHeight="false" outlineLevel="0" collapsed="false">
      <c r="B14" s="8"/>
      <c r="C14" s="2"/>
      <c r="E14" s="9"/>
      <c r="J14" s="9"/>
    </row>
    <row r="15" customFormat="false" ht="12.75" hidden="false" customHeight="false" outlineLevel="0" collapsed="false">
      <c r="A15" s="0" t="n">
        <v>61868</v>
      </c>
      <c r="B15" s="8" t="n">
        <v>821.6518</v>
      </c>
      <c r="C15" s="2" t="s">
        <v>27</v>
      </c>
      <c r="D15" s="0" t="n">
        <v>10541</v>
      </c>
      <c r="E15" s="9" t="n">
        <v>1.023</v>
      </c>
      <c r="F15" s="10" t="n">
        <f aca="false">+D15*E15</f>
        <v>10783.443</v>
      </c>
      <c r="H15" s="11" t="n">
        <f aca="false">+F15*B15</f>
        <v>8860235.3511474</v>
      </c>
      <c r="I15" s="11" t="n">
        <f aca="false">+H15*$I$4</f>
        <v>274667295.885569</v>
      </c>
      <c r="J15" s="12" t="n">
        <f aca="false">+I15*$J$4</f>
        <v>98880.226518805</v>
      </c>
      <c r="L15" s="13" t="n">
        <f aca="false">+J15</f>
        <v>98880.226518805</v>
      </c>
      <c r="M15" s="13" t="n">
        <f aca="false">+J15-L15</f>
        <v>0</v>
      </c>
    </row>
    <row r="16" customFormat="false" ht="12.75" hidden="false" customHeight="false" outlineLevel="0" collapsed="false">
      <c r="C16" s="2"/>
      <c r="J16" s="9"/>
    </row>
    <row r="17" customFormat="false" ht="12.75" hidden="false" customHeight="false" outlineLevel="0" collapsed="false">
      <c r="A17" s="0" t="n">
        <v>61866</v>
      </c>
      <c r="B17" s="8" t="n">
        <v>393.1182</v>
      </c>
      <c r="C17" s="2" t="s">
        <v>23</v>
      </c>
      <c r="D17" s="0" t="n">
        <v>15239</v>
      </c>
      <c r="E17" s="0" t="n">
        <v>1.023</v>
      </c>
      <c r="G17" s="10" t="n">
        <f aca="false">+D17*E17</f>
        <v>15589.497</v>
      </c>
      <c r="H17" s="11" t="n">
        <f aca="false">+G17*B17</f>
        <v>6128514.9995454</v>
      </c>
      <c r="I17" s="11" t="n">
        <f aca="false">+H17*$I$4</f>
        <v>189983964.985907</v>
      </c>
      <c r="J17" s="12" t="n">
        <f aca="false">+I17*$J$4</f>
        <v>68394.2273949267</v>
      </c>
      <c r="L17" s="13" t="n">
        <f aca="false">+J17</f>
        <v>68394.2273949267</v>
      </c>
      <c r="M17" s="13" t="n">
        <f aca="false">+J17-L17</f>
        <v>0</v>
      </c>
    </row>
    <row r="18" customFormat="false" ht="12.75" hidden="false" customHeight="false" outlineLevel="0" collapsed="false">
      <c r="B18" s="8"/>
      <c r="C18" s="2"/>
      <c r="J18" s="9"/>
    </row>
    <row r="19" customFormat="false" ht="12.75" hidden="false" customHeight="false" outlineLevel="0" collapsed="false">
      <c r="A19" s="0" t="n">
        <v>61865</v>
      </c>
      <c r="B19" s="8" t="n">
        <v>393.12</v>
      </c>
      <c r="C19" s="2" t="s">
        <v>28</v>
      </c>
      <c r="D19" s="0" t="n">
        <v>45000</v>
      </c>
      <c r="E19" s="0" t="n">
        <v>1.021</v>
      </c>
      <c r="G19" s="10" t="n">
        <f aca="false">+D19*E19</f>
        <v>45945</v>
      </c>
      <c r="H19" s="11" t="n">
        <f aca="false">+G19*B19</f>
        <v>18061898.4</v>
      </c>
      <c r="I19" s="11" t="n">
        <f aca="false">+H19*$I$4</f>
        <v>559918850.4</v>
      </c>
      <c r="J19" s="12" t="n">
        <f aca="false">+I19*$J$4</f>
        <v>201570.786144</v>
      </c>
      <c r="L19" s="13" t="n">
        <f aca="false">+J19</f>
        <v>201570.786144</v>
      </c>
      <c r="M19" s="13" t="n">
        <f aca="false">+J19-L19</f>
        <v>0</v>
      </c>
    </row>
    <row r="20" customFormat="false" ht="12.75" hidden="false" customHeight="false" outlineLevel="0" collapsed="false">
      <c r="B20" s="8"/>
      <c r="C20" s="2"/>
    </row>
    <row r="21" customFormat="false" ht="12.75" hidden="false" customHeight="false" outlineLevel="0" collapsed="false">
      <c r="A21" s="0" t="n">
        <v>55873</v>
      </c>
      <c r="B21" s="8" t="n">
        <v>146.9455</v>
      </c>
      <c r="C21" s="2" t="s">
        <v>29</v>
      </c>
      <c r="D21" s="10" t="n">
        <f aca="false">+G21/E21</f>
        <v>14651.3222331048</v>
      </c>
      <c r="E21" s="0" t="n">
        <v>1.021</v>
      </c>
      <c r="G21" s="10" t="n">
        <f aca="false">+O21/N21</f>
        <v>14959</v>
      </c>
      <c r="H21" s="11" t="n">
        <f aca="false">+G21*B21</f>
        <v>2198157.7345</v>
      </c>
      <c r="I21" s="11" t="n">
        <f aca="false">+H21*$I$4</f>
        <v>68142889.7695</v>
      </c>
      <c r="J21" s="12" t="n">
        <f aca="false">+I21*$J$4</f>
        <v>24531.44031702</v>
      </c>
      <c r="L21" s="13" t="n">
        <f aca="false">+J21</f>
        <v>24531.44031702</v>
      </c>
      <c r="M21" s="13" t="n">
        <f aca="false">+J21-L21</f>
        <v>0</v>
      </c>
      <c r="N21" s="14" t="n">
        <f aca="false">1-N$17</f>
        <v>1</v>
      </c>
      <c r="O21" s="10" t="n">
        <v>14959</v>
      </c>
    </row>
    <row r="22" customFormat="false" ht="12.75" hidden="false" customHeight="false" outlineLevel="0" collapsed="false">
      <c r="A22" s="0" t="n">
        <v>55873</v>
      </c>
      <c r="B22" s="4" t="n">
        <v>147</v>
      </c>
      <c r="C22" s="2" t="s">
        <v>29</v>
      </c>
      <c r="D22" s="10" t="n">
        <f aca="false">15090-D21</f>
        <v>438.6777668952</v>
      </c>
      <c r="E22" s="0" t="n">
        <v>1.021</v>
      </c>
      <c r="G22" s="10" t="n">
        <f aca="false">+D22*E22</f>
        <v>447.889999999999</v>
      </c>
      <c r="H22" s="11" t="n">
        <f aca="false">+G22*B21</f>
        <v>65815.4199949999</v>
      </c>
      <c r="I22" s="11" t="n">
        <f aca="false">+H22*$I$4</f>
        <v>2040278.019845</v>
      </c>
      <c r="J22" s="12" t="n">
        <f aca="false">+I22*$J$4</f>
        <v>734.500087144199</v>
      </c>
      <c r="L22" s="13" t="n">
        <f aca="false">+J22</f>
        <v>734.500087144199</v>
      </c>
      <c r="M22" s="13" t="n">
        <f aca="false">+J22-L22</f>
        <v>0</v>
      </c>
      <c r="N22" s="14" t="n">
        <f aca="false">1-N$17</f>
        <v>1</v>
      </c>
      <c r="O22" s="10" t="n">
        <f aca="false">+G22*N22</f>
        <v>447.889999999999</v>
      </c>
    </row>
    <row r="23" customFormat="false" ht="12.75" hidden="false" customHeight="false" outlineLevel="0" collapsed="false">
      <c r="F23" s="2" t="s">
        <v>30</v>
      </c>
      <c r="H23" s="15" t="n">
        <f aca="false">SUM(H21:H22)</f>
        <v>2263973.154495</v>
      </c>
      <c r="I23" s="15" t="n">
        <f aca="false">SUM(I21:I22)</f>
        <v>70183167.789345</v>
      </c>
      <c r="J23" s="16" t="n">
        <f aca="false">SUM(J21:J22)</f>
        <v>25265.9404041642</v>
      </c>
      <c r="K23" s="17"/>
      <c r="L23" s="16" t="n">
        <f aca="false">SUM(L21:L22)</f>
        <v>25265.9404041642</v>
      </c>
      <c r="M23" s="16" t="n">
        <f aca="false">SUM(M21:M22)</f>
        <v>0</v>
      </c>
    </row>
    <row r="25" customFormat="false" ht="18.75" hidden="false" customHeight="false" outlineLevel="0" collapsed="false">
      <c r="F25" s="18" t="s">
        <v>31</v>
      </c>
      <c r="J25" s="19" t="n">
        <f aca="false">SUM(J5:J22)</f>
        <v>839365.896626097</v>
      </c>
      <c r="K25" s="20"/>
      <c r="L25" s="19" t="n">
        <f aca="false">SUM(L5:L22)</f>
        <v>696415.913520123</v>
      </c>
      <c r="M25" s="19" t="n">
        <f aca="false">SUM(M5:M22)</f>
        <v>142949.983105974</v>
      </c>
    </row>
    <row r="26" customFormat="false" ht="13.5" hidden="false" customHeight="false" outlineLevel="0" collapsed="false"/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6.99"/>
    <col collapsed="false" customWidth="true" hidden="false" outlineLevel="0" max="3" min="3" style="0" width="12.42"/>
    <col collapsed="false" customWidth="true" hidden="false" outlineLevel="0" max="4" min="4" style="0" width="11.99"/>
    <col collapsed="false" customWidth="true" hidden="false" outlineLevel="0" max="5" min="5" style="0" width="10.56"/>
    <col collapsed="false" customWidth="true" hidden="false" outlineLevel="0" max="6" min="6" style="0" width="15.85"/>
    <col collapsed="false" customWidth="true" hidden="false" outlineLevel="0" max="7" min="7" style="0" width="15.28"/>
    <col collapsed="false" customWidth="true" hidden="false" outlineLevel="0" max="9" min="9" style="0" width="9.99"/>
    <col collapsed="false" customWidth="true" hidden="false" outlineLevel="0" max="14" min="14" style="0" width="9.41"/>
  </cols>
  <sheetData>
    <row r="1" customFormat="false" ht="13.5" hidden="false" customHeight="false" outlineLevel="0" collapsed="false">
      <c r="C1" s="21" t="s">
        <v>76</v>
      </c>
      <c r="D1" s="1"/>
      <c r="E1" s="1"/>
      <c r="F1" s="1"/>
      <c r="G1" s="1"/>
      <c r="H1" s="22" t="n">
        <v>0.027</v>
      </c>
      <c r="I1" s="23"/>
      <c r="J1" s="22" t="n">
        <v>0.039</v>
      </c>
      <c r="K1" s="1"/>
      <c r="L1" s="1"/>
      <c r="M1" s="1"/>
    </row>
    <row r="2" customFormat="false" ht="12.75" hidden="false" customHeight="false" outlineLevel="0" collapsed="false">
      <c r="A2" s="3" t="s">
        <v>7</v>
      </c>
      <c r="B2" s="3"/>
      <c r="C2" s="1"/>
      <c r="D2" s="1"/>
      <c r="E2" s="1" t="s">
        <v>8</v>
      </c>
      <c r="F2" s="1" t="s">
        <v>9</v>
      </c>
      <c r="G2" s="1" t="s">
        <v>10</v>
      </c>
      <c r="H2" s="1" t="s">
        <v>33</v>
      </c>
      <c r="I2" s="1" t="s">
        <v>34</v>
      </c>
      <c r="J2" s="1" t="s">
        <v>33</v>
      </c>
      <c r="K2" s="1" t="s">
        <v>35</v>
      </c>
      <c r="L2" s="1" t="s">
        <v>33</v>
      </c>
      <c r="M2" s="1" t="s">
        <v>36</v>
      </c>
    </row>
    <row r="3" customFormat="false" ht="13.5" hidden="false" customHeight="false" outlineLevel="0" collapsed="false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19</v>
      </c>
      <c r="H3" s="5" t="s">
        <v>10</v>
      </c>
      <c r="I3" s="5" t="s">
        <v>37</v>
      </c>
      <c r="J3" s="5" t="s">
        <v>35</v>
      </c>
      <c r="K3" s="5" t="s">
        <v>34</v>
      </c>
      <c r="L3" s="5" t="s">
        <v>36</v>
      </c>
      <c r="M3" s="5" t="s">
        <v>34</v>
      </c>
    </row>
    <row r="4" customFormat="false" ht="13.5" hidden="false" customHeight="false" outlineLevel="0" collapsed="false">
      <c r="A4" s="0" t="n">
        <v>456807</v>
      </c>
      <c r="B4" s="8" t="n">
        <v>821.65</v>
      </c>
      <c r="C4" s="2" t="s">
        <v>22</v>
      </c>
      <c r="D4" s="0" t="n">
        <v>15239</v>
      </c>
      <c r="E4" s="9" t="n">
        <v>1.023</v>
      </c>
      <c r="F4" s="10" t="n">
        <f aca="false">+D4*E4</f>
        <v>15589.497</v>
      </c>
      <c r="H4" s="24" t="n">
        <f aca="false">1-H$1</f>
        <v>0.973</v>
      </c>
      <c r="I4" s="10" t="n">
        <f aca="false">+F4*H4</f>
        <v>15168.580581</v>
      </c>
      <c r="J4" s="24"/>
    </row>
    <row r="5" customFormat="false" ht="12.75" hidden="false" customHeight="false" outlineLevel="0" collapsed="false">
      <c r="B5" s="4"/>
      <c r="C5" s="2"/>
      <c r="E5" s="9"/>
    </row>
    <row r="6" customFormat="false" ht="12.75" hidden="false" customHeight="false" outlineLevel="0" collapsed="false">
      <c r="A6" s="0" t="n">
        <v>61866</v>
      </c>
      <c r="B6" s="8" t="n">
        <v>1214.77</v>
      </c>
      <c r="C6" s="2" t="s">
        <v>23</v>
      </c>
      <c r="D6" s="0" t="n">
        <v>8000</v>
      </c>
      <c r="E6" s="9" t="n">
        <v>1.023</v>
      </c>
      <c r="F6" s="10" t="n">
        <f aca="false">+D6*E6</f>
        <v>8184</v>
      </c>
      <c r="J6" s="24" t="n">
        <f aca="false">1-J$1</f>
        <v>0.961</v>
      </c>
      <c r="K6" s="10" t="n">
        <f aca="false">+F6*J6</f>
        <v>7864.824</v>
      </c>
    </row>
    <row r="7" customFormat="false" ht="12.75" hidden="false" customHeight="false" outlineLevel="0" collapsed="false">
      <c r="B7" s="8"/>
      <c r="C7" s="2"/>
      <c r="E7" s="9"/>
    </row>
    <row r="8" customFormat="false" ht="12.75" hidden="false" customHeight="false" outlineLevel="0" collapsed="false">
      <c r="A8" s="0" t="n">
        <v>61869</v>
      </c>
      <c r="B8" s="8" t="n">
        <v>1214.77</v>
      </c>
      <c r="C8" s="2" t="s">
        <v>24</v>
      </c>
      <c r="D8" s="0" t="n">
        <v>245</v>
      </c>
      <c r="E8" s="9" t="n">
        <v>1.023</v>
      </c>
      <c r="F8" s="10" t="n">
        <f aca="false">+D8*E8</f>
        <v>250.635</v>
      </c>
      <c r="J8" s="24" t="n">
        <f aca="false">1-J$1</f>
        <v>0.961</v>
      </c>
      <c r="K8" s="10" t="n">
        <f aca="false">+F8*J8</f>
        <v>240.860235</v>
      </c>
    </row>
    <row r="9" customFormat="false" ht="12.75" hidden="false" customHeight="false" outlineLevel="0" collapsed="false">
      <c r="B9" s="8"/>
      <c r="C9" s="2"/>
      <c r="E9" s="9"/>
    </row>
    <row r="10" customFormat="false" ht="12.75" hidden="false" customHeight="false" outlineLevel="0" collapsed="false">
      <c r="A10" s="0" t="n">
        <v>61867</v>
      </c>
      <c r="B10" s="8" t="n">
        <v>821.65</v>
      </c>
      <c r="C10" s="2" t="s">
        <v>25</v>
      </c>
      <c r="D10" s="0" t="n">
        <v>9937</v>
      </c>
      <c r="E10" s="9" t="n">
        <v>1.023</v>
      </c>
      <c r="F10" s="10" t="n">
        <f aca="false">+D10*E10</f>
        <v>10165.551</v>
      </c>
      <c r="H10" s="24" t="n">
        <f aca="false">1-H$1</f>
        <v>0.973</v>
      </c>
      <c r="I10" s="10" t="n">
        <f aca="false">+F10*H10</f>
        <v>9891.081123</v>
      </c>
    </row>
    <row r="11" customFormat="false" ht="12.75" hidden="false" customHeight="false" outlineLevel="0" collapsed="false">
      <c r="B11" s="8"/>
      <c r="C11" s="2"/>
      <c r="E11" s="9"/>
    </row>
    <row r="12" customFormat="false" ht="12.75" hidden="false" customHeight="false" outlineLevel="0" collapsed="false">
      <c r="A12" s="0" t="n">
        <v>456811</v>
      </c>
      <c r="B12" s="8" t="n">
        <v>821.6518</v>
      </c>
      <c r="C12" s="2" t="s">
        <v>26</v>
      </c>
      <c r="D12" s="0" t="n">
        <v>10100</v>
      </c>
      <c r="E12" s="9" t="n">
        <v>1.023</v>
      </c>
      <c r="F12" s="10" t="n">
        <f aca="false">+D12*E12</f>
        <v>10332.3</v>
      </c>
      <c r="H12" s="24" t="n">
        <f aca="false">1-H$1</f>
        <v>0.973</v>
      </c>
      <c r="I12" s="10" t="n">
        <f aca="false">+F12*H12</f>
        <v>10053.3279</v>
      </c>
    </row>
    <row r="13" customFormat="false" ht="12.75" hidden="false" customHeight="false" outlineLevel="0" collapsed="false">
      <c r="B13" s="8"/>
      <c r="C13" s="2"/>
      <c r="E13" s="9"/>
    </row>
    <row r="14" customFormat="false" ht="13.5" hidden="false" customHeight="false" outlineLevel="0" collapsed="false">
      <c r="A14" s="0" t="n">
        <v>61868</v>
      </c>
      <c r="B14" s="8" t="n">
        <v>821.65</v>
      </c>
      <c r="C14" s="2" t="s">
        <v>27</v>
      </c>
      <c r="D14" s="0" t="n">
        <v>10541</v>
      </c>
      <c r="E14" s="9" t="n">
        <v>1.023</v>
      </c>
      <c r="F14" s="10" t="n">
        <f aca="false">+D14*E14</f>
        <v>10783.443</v>
      </c>
      <c r="H14" s="24" t="n">
        <f aca="false">1-H$1</f>
        <v>0.973</v>
      </c>
      <c r="I14" s="10" t="n">
        <f aca="false">+F14*H14</f>
        <v>10492.290039</v>
      </c>
    </row>
    <row r="15" customFormat="false" ht="14.25" hidden="false" customHeight="false" outlineLevel="0" collapsed="false">
      <c r="C15" s="2" t="s">
        <v>40</v>
      </c>
      <c r="D15" s="25" t="n">
        <f aca="false">SUM(D4:D14)</f>
        <v>54062</v>
      </c>
      <c r="E15" s="2"/>
      <c r="F15" s="26" t="n">
        <f aca="false">SUM(F4:F14)</f>
        <v>55305.426</v>
      </c>
      <c r="G15" s="27"/>
      <c r="H15" s="2"/>
      <c r="I15" s="26" t="n">
        <f aca="false">SUM(I4:I14)</f>
        <v>45605.279643</v>
      </c>
      <c r="J15" s="2"/>
      <c r="K15" s="26" t="n">
        <f aca="false">SUM(K4:K13)</f>
        <v>8105.684235</v>
      </c>
      <c r="L15" s="2"/>
      <c r="M15" s="2"/>
      <c r="N15" s="2"/>
    </row>
    <row r="16" customFormat="false" ht="14.25" hidden="false" customHeight="false" outlineLevel="0" collapsed="false">
      <c r="C16" s="2"/>
    </row>
    <row r="17" customFormat="false" ht="13.5" hidden="false" customHeight="false" outlineLevel="0" collapsed="false">
      <c r="C17" s="2"/>
      <c r="J17" s="22" t="n">
        <v>0.013</v>
      </c>
      <c r="K17" s="23"/>
      <c r="L17" s="22" t="n">
        <v>0.005</v>
      </c>
    </row>
    <row r="18" customFormat="false" ht="12.75" hidden="false" customHeight="false" outlineLevel="0" collapsed="false">
      <c r="A18" s="0" t="n">
        <v>61866</v>
      </c>
      <c r="B18" s="8" t="n">
        <v>393.1182</v>
      </c>
      <c r="C18" s="2" t="s">
        <v>23</v>
      </c>
      <c r="D18" s="0" t="n">
        <v>15239</v>
      </c>
      <c r="E18" s="0" t="n">
        <v>1.023</v>
      </c>
      <c r="G18" s="10" t="n">
        <f aca="false">+D18*E18</f>
        <v>15589.497</v>
      </c>
      <c r="J18" s="14" t="n">
        <f aca="false">1-J$17</f>
        <v>0.987</v>
      </c>
      <c r="K18" s="10" t="n">
        <f aca="false">+G18*J18</f>
        <v>15386.833539</v>
      </c>
      <c r="L18" s="14"/>
    </row>
    <row r="19" customFormat="false" ht="12.75" hidden="false" customHeight="false" outlineLevel="0" collapsed="false">
      <c r="B19" s="8"/>
      <c r="C19" s="2"/>
      <c r="F19" s="10"/>
      <c r="J19" s="24"/>
      <c r="K19" s="10"/>
      <c r="L19" s="14"/>
    </row>
    <row r="20" customFormat="false" ht="12.75" hidden="false" customHeight="false" outlineLevel="0" collapsed="false">
      <c r="B20" s="8"/>
      <c r="C20" s="2"/>
      <c r="K20" s="10"/>
    </row>
    <row r="21" customFormat="false" ht="12.75" hidden="false" customHeight="false" outlineLevel="0" collapsed="false">
      <c r="A21" s="0" t="n">
        <v>61865</v>
      </c>
      <c r="B21" s="8" t="n">
        <v>393.12</v>
      </c>
      <c r="C21" s="2" t="s">
        <v>28</v>
      </c>
      <c r="D21" s="0" t="n">
        <v>45000</v>
      </c>
      <c r="E21" s="0" t="n">
        <v>1.021</v>
      </c>
      <c r="G21" s="10" t="n">
        <f aca="false">+D21*E21</f>
        <v>45945</v>
      </c>
      <c r="J21" s="14" t="n">
        <f aca="false">1-J$17</f>
        <v>0.987</v>
      </c>
      <c r="K21" s="10" t="n">
        <f aca="false">+G21*J21</f>
        <v>45347.715</v>
      </c>
    </row>
    <row r="22" customFormat="false" ht="12.75" hidden="false" customHeight="false" outlineLevel="0" collapsed="false">
      <c r="B22" s="8"/>
      <c r="C22" s="2"/>
    </row>
    <row r="23" customFormat="false" ht="12.75" hidden="false" customHeight="false" outlineLevel="0" collapsed="false">
      <c r="A23" s="0" t="n">
        <v>55873</v>
      </c>
      <c r="B23" s="8" t="n">
        <v>146.9455</v>
      </c>
      <c r="C23" s="2" t="s">
        <v>29</v>
      </c>
      <c r="D23" s="10" t="n">
        <f aca="false">+G23/E23</f>
        <v>14724.9469679445</v>
      </c>
      <c r="E23" s="0" t="n">
        <v>1.021</v>
      </c>
      <c r="G23" s="10" t="n">
        <f aca="false">+M23/L23</f>
        <v>15034.1708542714</v>
      </c>
      <c r="H23" s="59" t="s">
        <v>64</v>
      </c>
      <c r="J23" s="14"/>
      <c r="L23" s="14" t="n">
        <f aca="false">1-L$17</f>
        <v>0.995</v>
      </c>
      <c r="M23" s="10" t="n">
        <v>14959</v>
      </c>
      <c r="N23" s="59" t="s">
        <v>65</v>
      </c>
    </row>
    <row r="24" customFormat="false" ht="13.5" hidden="false" customHeight="false" outlineLevel="0" collapsed="false">
      <c r="C24" s="2"/>
      <c r="D24" s="10" t="n">
        <f aca="false">15090-D23</f>
        <v>365.053032055477</v>
      </c>
      <c r="E24" s="0" t="n">
        <v>1.021</v>
      </c>
      <c r="G24" s="10" t="n">
        <f aca="false">+D24*E24</f>
        <v>372.719145728642</v>
      </c>
      <c r="H24" s="59"/>
      <c r="J24" s="14"/>
      <c r="L24" s="14" t="n">
        <f aca="false">1-L$17</f>
        <v>0.995</v>
      </c>
      <c r="M24" s="10" t="n">
        <f aca="false">+G24*L24</f>
        <v>370.855549999999</v>
      </c>
      <c r="N24" s="59"/>
    </row>
    <row r="25" customFormat="false" ht="14.25" hidden="false" customHeight="false" outlineLevel="0" collapsed="false">
      <c r="C25" s="2" t="s">
        <v>41</v>
      </c>
      <c r="D25" s="26" t="n">
        <f aca="false">SUM(D18:D23)</f>
        <v>74963.9469679445</v>
      </c>
      <c r="E25" s="2"/>
      <c r="F25" s="27"/>
      <c r="G25" s="26" t="n">
        <f aca="false">SUM(G18:G23)</f>
        <v>76568.6678542714</v>
      </c>
      <c r="H25" s="2"/>
      <c r="I25" s="27"/>
      <c r="J25" s="2"/>
      <c r="K25" s="26" t="n">
        <f aca="false">SUM(K18:K23)</f>
        <v>60734.548539</v>
      </c>
      <c r="L25" s="2"/>
      <c r="M25" s="26" t="n">
        <f aca="false">SUM(M23:M24)</f>
        <v>15329.85555</v>
      </c>
      <c r="N25" s="2"/>
    </row>
    <row r="26" customFormat="false" ht="13.5" hidden="false" customHeight="false" outlineLevel="0" collapsed="false">
      <c r="M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C28" s="28" t="s">
        <v>42</v>
      </c>
      <c r="D28" s="29" t="s">
        <v>43</v>
      </c>
      <c r="E28" s="30" t="n">
        <f aca="false">+I15</f>
        <v>45605.279643</v>
      </c>
      <c r="F28" s="29"/>
      <c r="G28" s="29" t="s">
        <v>44</v>
      </c>
      <c r="H28" s="30" t="n">
        <f aca="false">+E29+E30+1</f>
        <v>68841.232774</v>
      </c>
      <c r="I28" s="29"/>
      <c r="J28" s="29"/>
      <c r="K28" s="29"/>
      <c r="L28" s="29"/>
      <c r="M28" s="31"/>
    </row>
    <row r="29" customFormat="false" ht="12.75" hidden="false" customHeight="false" outlineLevel="0" collapsed="false">
      <c r="C29" s="32" t="s">
        <v>45</v>
      </c>
      <c r="D29" s="33" t="s">
        <v>35</v>
      </c>
      <c r="E29" s="34" t="n">
        <f aca="false">+K25</f>
        <v>60734.548539</v>
      </c>
      <c r="F29" s="33"/>
      <c r="G29" s="33"/>
      <c r="H29" s="33"/>
      <c r="I29" s="33"/>
      <c r="J29" s="33"/>
      <c r="K29" s="33"/>
      <c r="L29" s="33"/>
      <c r="M29" s="35"/>
    </row>
    <row r="30" customFormat="false" ht="12.75" hidden="false" customHeight="false" outlineLevel="0" collapsed="false">
      <c r="C30" s="32" t="s">
        <v>42</v>
      </c>
      <c r="D30" s="33" t="s">
        <v>35</v>
      </c>
      <c r="E30" s="34" t="n">
        <f aca="false">+K15</f>
        <v>8105.684235</v>
      </c>
      <c r="F30" s="33"/>
      <c r="G30" s="33"/>
      <c r="H30" s="33"/>
      <c r="I30" s="33"/>
      <c r="J30" s="33"/>
      <c r="K30" s="33"/>
      <c r="L30" s="33"/>
      <c r="M30" s="35"/>
    </row>
    <row r="31" customFormat="false" ht="13.5" hidden="false" customHeight="false" outlineLevel="0" collapsed="false">
      <c r="C31" s="36" t="s">
        <v>45</v>
      </c>
      <c r="D31" s="7" t="s">
        <v>36</v>
      </c>
      <c r="E31" s="37" t="n">
        <f aca="false">+M25</f>
        <v>15329.85555</v>
      </c>
      <c r="F31" s="7"/>
      <c r="G31" s="7"/>
      <c r="H31" s="7"/>
      <c r="I31" s="7"/>
      <c r="J31" s="7"/>
      <c r="K31" s="7"/>
      <c r="L31" s="7"/>
      <c r="M31" s="38"/>
    </row>
    <row r="32" customFormat="false" ht="13.5" hidden="false" customHeight="false" outlineLevel="0" collapsed="false">
      <c r="E32" s="10"/>
    </row>
    <row r="33" customFormat="false" ht="13.5" hidden="false" customHeight="false" outlineLevel="0" collapsed="false">
      <c r="E33" s="39" t="n">
        <f aca="false">+J1</f>
        <v>0.039</v>
      </c>
      <c r="F33" s="39" t="n">
        <f aca="false">+H1</f>
        <v>0.027</v>
      </c>
    </row>
    <row r="34" customFormat="false" ht="12.75" hidden="false" customHeight="false" outlineLevel="0" collapsed="false">
      <c r="C34" s="40"/>
      <c r="D34" s="41"/>
      <c r="E34" s="41" t="s">
        <v>9</v>
      </c>
      <c r="F34" s="41" t="s">
        <v>9</v>
      </c>
      <c r="G34" s="42"/>
    </row>
    <row r="35" customFormat="false" ht="13.5" hidden="false" customHeight="false" outlineLevel="0" collapsed="false">
      <c r="C35" s="43" t="s">
        <v>46</v>
      </c>
      <c r="D35" s="44"/>
      <c r="E35" s="44" t="s">
        <v>47</v>
      </c>
      <c r="F35" s="44" t="s">
        <v>48</v>
      </c>
      <c r="G35" s="45"/>
      <c r="H35" s="0" t="s">
        <v>49</v>
      </c>
    </row>
    <row r="36" customFormat="false" ht="12.75" hidden="false" customHeight="false" outlineLevel="0" collapsed="false">
      <c r="C36" s="0" t="n">
        <v>10206</v>
      </c>
      <c r="D36" s="0" t="n">
        <v>19975</v>
      </c>
      <c r="F36" s="24" t="n">
        <f aca="false">1-F$33</f>
        <v>0.973</v>
      </c>
      <c r="G36" s="10" t="n">
        <f aca="false">D36/F36-D36</f>
        <v>554.29085303186</v>
      </c>
      <c r="J36" s="49" t="s">
        <v>54</v>
      </c>
      <c r="K36" s="50"/>
      <c r="L36" s="50"/>
      <c r="M36" s="50"/>
      <c r="N36" s="51"/>
    </row>
    <row r="37" customFormat="false" ht="12.75" hidden="false" customHeight="false" outlineLevel="0" collapsed="false">
      <c r="C37" s="0" t="n">
        <v>10207</v>
      </c>
      <c r="D37" s="0" t="n">
        <v>10225</v>
      </c>
      <c r="F37" s="24" t="n">
        <f aca="false">1-F$33</f>
        <v>0.973</v>
      </c>
      <c r="G37" s="10" t="n">
        <f aca="false">D37/F37-D37</f>
        <v>283.735868448099</v>
      </c>
      <c r="J37" s="52" t="s">
        <v>55</v>
      </c>
      <c r="K37" s="33"/>
      <c r="L37" s="34" t="n">
        <f aca="false">+G23-M23</f>
        <v>75.1708542713568</v>
      </c>
      <c r="M37" s="60" t="s">
        <v>66</v>
      </c>
      <c r="N37" s="53" t="s">
        <v>67</v>
      </c>
    </row>
    <row r="38" customFormat="false" ht="12.75" hidden="false" customHeight="false" outlineLevel="0" collapsed="false">
      <c r="C38" s="0" t="n">
        <v>10011</v>
      </c>
      <c r="D38" s="0" t="n">
        <v>15000</v>
      </c>
      <c r="F38" s="24" t="n">
        <f aca="false">1-F$33</f>
        <v>0.973</v>
      </c>
      <c r="G38" s="10" t="n">
        <f aca="false">D38/F38-D38</f>
        <v>416.238437821172</v>
      </c>
      <c r="J38" s="52" t="s">
        <v>56</v>
      </c>
      <c r="K38" s="33"/>
      <c r="L38" s="34" t="n">
        <f aca="false">14959*0.0181</f>
        <v>270.7579</v>
      </c>
      <c r="M38" s="33" t="n">
        <v>14959</v>
      </c>
      <c r="N38" s="53"/>
    </row>
    <row r="39" customFormat="false" ht="13.5" hidden="false" customHeight="false" outlineLevel="0" collapsed="false">
      <c r="C39" s="2" t="s">
        <v>50</v>
      </c>
      <c r="D39" s="0" t="n">
        <f aca="false">SUM(D36:D38)</f>
        <v>45200</v>
      </c>
      <c r="J39" s="52" t="s">
        <v>57</v>
      </c>
      <c r="K39" s="33"/>
      <c r="L39" s="61" t="n">
        <f aca="false">+L37+L38</f>
        <v>345.928754271357</v>
      </c>
      <c r="M39" s="33" t="s">
        <v>58</v>
      </c>
      <c r="N39" s="53"/>
    </row>
    <row r="40" customFormat="false" ht="13.5" hidden="false" customHeight="false" outlineLevel="0" collapsed="false">
      <c r="J40" s="52"/>
      <c r="K40" s="33" t="s">
        <v>69</v>
      </c>
      <c r="L40" s="33"/>
      <c r="N40" s="53"/>
    </row>
    <row r="41" customFormat="false" ht="13.5" hidden="false" customHeight="false" outlineLevel="0" collapsed="false">
      <c r="C41" s="0" t="n">
        <v>40562</v>
      </c>
      <c r="D41" s="0" t="n">
        <v>15000</v>
      </c>
      <c r="J41" s="55" t="s">
        <v>59</v>
      </c>
      <c r="K41" s="33"/>
      <c r="L41" s="33"/>
      <c r="M41" s="33"/>
      <c r="N41" s="53"/>
    </row>
    <row r="42" customFormat="false" ht="14.25" hidden="false" customHeight="false" outlineLevel="0" collapsed="false">
      <c r="C42" s="2" t="s">
        <v>41</v>
      </c>
      <c r="D42" s="25" t="n">
        <f aca="false">SUM(D39:D41)</f>
        <v>60200</v>
      </c>
      <c r="G42" s="46" t="n">
        <f aca="false">SUM(G36:G41)</f>
        <v>1254.26515930113</v>
      </c>
      <c r="J42" s="52" t="s">
        <v>70</v>
      </c>
      <c r="K42" s="33"/>
      <c r="L42" s="33" t="n">
        <v>0</v>
      </c>
      <c r="M42" s="33"/>
      <c r="N42" s="53"/>
    </row>
    <row r="43" customFormat="false" ht="13.5" hidden="false" customHeight="false" outlineLevel="0" collapsed="false">
      <c r="G43" s="10"/>
      <c r="J43" s="52" t="s">
        <v>61</v>
      </c>
      <c r="K43" s="33"/>
      <c r="L43" s="34" t="n">
        <f aca="false">+G42</f>
        <v>1254.26515930113</v>
      </c>
      <c r="M43" s="33"/>
      <c r="N43" s="53"/>
    </row>
    <row r="44" customFormat="false" ht="13.5" hidden="false" customHeight="false" outlineLevel="0" collapsed="false">
      <c r="C44" s="2" t="n">
        <v>343930</v>
      </c>
      <c r="D44" s="2" t="s">
        <v>51</v>
      </c>
      <c r="E44" s="2"/>
      <c r="J44" s="52" t="s">
        <v>62</v>
      </c>
      <c r="K44" s="33"/>
      <c r="L44" s="61" t="n">
        <f aca="false">+L42+L43</f>
        <v>1254.26515930113</v>
      </c>
      <c r="M44" s="33"/>
      <c r="N44" s="53"/>
    </row>
    <row r="45" customFormat="false" ht="14.25" hidden="false" customHeight="false" outlineLevel="0" collapsed="false">
      <c r="J45" s="56"/>
      <c r="K45" s="57"/>
      <c r="L45" s="57"/>
      <c r="M45" s="57"/>
      <c r="N45" s="58"/>
    </row>
    <row r="47" customFormat="false" ht="15.75" hidden="false" customHeight="false" outlineLevel="0" collapsed="false">
      <c r="A47" s="47" t="s">
        <v>52</v>
      </c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6.99"/>
    <col collapsed="false" customWidth="true" hidden="false" outlineLevel="0" max="3" min="3" style="0" width="12.42"/>
    <col collapsed="false" customWidth="true" hidden="false" outlineLevel="0" max="4" min="4" style="0" width="11.99"/>
    <col collapsed="false" customWidth="true" hidden="false" outlineLevel="0" max="5" min="5" style="0" width="10.56"/>
    <col collapsed="false" customWidth="true" hidden="false" outlineLevel="0" max="6" min="6" style="0" width="15.85"/>
    <col collapsed="false" customWidth="true" hidden="false" outlineLevel="0" max="7" min="7" style="0" width="15.28"/>
    <col collapsed="false" customWidth="true" hidden="false" outlineLevel="0" max="9" min="9" style="0" width="9.99"/>
    <col collapsed="false" customWidth="true" hidden="false" outlineLevel="0" max="14" min="14" style="0" width="9.41"/>
  </cols>
  <sheetData>
    <row r="1" customFormat="false" ht="13.5" hidden="false" customHeight="false" outlineLevel="0" collapsed="false">
      <c r="C1" s="21" t="s">
        <v>77</v>
      </c>
      <c r="D1" s="1"/>
      <c r="E1" s="1"/>
      <c r="F1" s="1"/>
      <c r="G1" s="1"/>
      <c r="H1" s="22" t="n">
        <v>0.021</v>
      </c>
      <c r="I1" s="23"/>
      <c r="J1" s="22" t="n">
        <v>0.031</v>
      </c>
      <c r="K1" s="1"/>
      <c r="L1" s="1"/>
      <c r="M1" s="1"/>
    </row>
    <row r="2" customFormat="false" ht="12.75" hidden="false" customHeight="false" outlineLevel="0" collapsed="false">
      <c r="A2" s="3" t="s">
        <v>7</v>
      </c>
      <c r="B2" s="3"/>
      <c r="C2" s="1" t="s">
        <v>78</v>
      </c>
      <c r="D2" s="1"/>
      <c r="E2" s="1" t="s">
        <v>8</v>
      </c>
      <c r="F2" s="1" t="s">
        <v>9</v>
      </c>
      <c r="G2" s="1" t="s">
        <v>10</v>
      </c>
      <c r="H2" s="1" t="s">
        <v>33</v>
      </c>
      <c r="I2" s="1" t="s">
        <v>34</v>
      </c>
      <c r="J2" s="1" t="s">
        <v>33</v>
      </c>
      <c r="K2" s="1" t="s">
        <v>35</v>
      </c>
      <c r="L2" s="1" t="s">
        <v>33</v>
      </c>
      <c r="M2" s="1" t="s">
        <v>36</v>
      </c>
    </row>
    <row r="3" customFormat="false" ht="13.5" hidden="false" customHeight="false" outlineLevel="0" collapsed="false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19</v>
      </c>
      <c r="H3" s="5" t="s">
        <v>10</v>
      </c>
      <c r="I3" s="5" t="s">
        <v>37</v>
      </c>
      <c r="J3" s="5" t="s">
        <v>35</v>
      </c>
      <c r="K3" s="5" t="s">
        <v>34</v>
      </c>
      <c r="L3" s="5" t="s">
        <v>36</v>
      </c>
      <c r="M3" s="5" t="s">
        <v>34</v>
      </c>
    </row>
    <row r="4" customFormat="false" ht="13.5" hidden="false" customHeight="false" outlineLevel="0" collapsed="false">
      <c r="A4" s="0" t="n">
        <v>456807</v>
      </c>
      <c r="B4" s="8" t="n">
        <v>821.65</v>
      </c>
      <c r="C4" s="2" t="s">
        <v>22</v>
      </c>
      <c r="D4" s="0" t="n">
        <v>15239</v>
      </c>
      <c r="E4" s="9" t="n">
        <v>1.023</v>
      </c>
      <c r="F4" s="10" t="n">
        <f aca="false">+D4*E4</f>
        <v>15589.497</v>
      </c>
      <c r="H4" s="24" t="n">
        <f aca="false">1-H$1</f>
        <v>0.979</v>
      </c>
      <c r="I4" s="10" t="n">
        <f aca="false">+F4*H4</f>
        <v>15262.117563</v>
      </c>
      <c r="J4" s="24"/>
    </row>
    <row r="5" customFormat="false" ht="12.75" hidden="false" customHeight="false" outlineLevel="0" collapsed="false">
      <c r="B5" s="4"/>
      <c r="C5" s="2"/>
      <c r="E5" s="9"/>
    </row>
    <row r="6" customFormat="false" ht="12.75" hidden="false" customHeight="false" outlineLevel="0" collapsed="false">
      <c r="A6" s="0" t="n">
        <v>61866</v>
      </c>
      <c r="B6" s="8" t="n">
        <v>1214.77</v>
      </c>
      <c r="C6" s="2" t="s">
        <v>23</v>
      </c>
      <c r="D6" s="0" t="n">
        <v>8000</v>
      </c>
      <c r="E6" s="9" t="n">
        <v>1.023</v>
      </c>
      <c r="F6" s="10" t="n">
        <f aca="false">+D6*E6</f>
        <v>8184</v>
      </c>
      <c r="J6" s="24" t="n">
        <f aca="false">1-J$1</f>
        <v>0.969</v>
      </c>
      <c r="K6" s="10" t="n">
        <f aca="false">+F6*J6</f>
        <v>7930.296</v>
      </c>
    </row>
    <row r="7" customFormat="false" ht="12.75" hidden="false" customHeight="false" outlineLevel="0" collapsed="false">
      <c r="B7" s="8"/>
      <c r="C7" s="2"/>
      <c r="E7" s="9"/>
    </row>
    <row r="8" customFormat="false" ht="12.75" hidden="false" customHeight="false" outlineLevel="0" collapsed="false">
      <c r="A8" s="0" t="n">
        <v>61869</v>
      </c>
      <c r="B8" s="8" t="n">
        <v>1214.77</v>
      </c>
      <c r="C8" s="2" t="s">
        <v>24</v>
      </c>
      <c r="D8" s="0" t="n">
        <v>245</v>
      </c>
      <c r="E8" s="9" t="n">
        <v>1.023</v>
      </c>
      <c r="F8" s="10" t="n">
        <f aca="false">+D8*E8</f>
        <v>250.635</v>
      </c>
      <c r="J8" s="24" t="n">
        <f aca="false">1-J$1</f>
        <v>0.969</v>
      </c>
      <c r="K8" s="10" t="n">
        <f aca="false">+F8*J8</f>
        <v>242.865315</v>
      </c>
    </row>
    <row r="9" customFormat="false" ht="12.75" hidden="false" customHeight="false" outlineLevel="0" collapsed="false">
      <c r="B9" s="8"/>
      <c r="C9" s="2"/>
      <c r="E9" s="9"/>
    </row>
    <row r="10" customFormat="false" ht="12.75" hidden="false" customHeight="false" outlineLevel="0" collapsed="false">
      <c r="A10" s="0" t="n">
        <v>61867</v>
      </c>
      <c r="B10" s="8" t="n">
        <v>821.65</v>
      </c>
      <c r="C10" s="2" t="s">
        <v>25</v>
      </c>
      <c r="D10" s="0" t="n">
        <v>9937</v>
      </c>
      <c r="E10" s="9" t="n">
        <v>1.023</v>
      </c>
      <c r="F10" s="10" t="n">
        <f aca="false">+D10*E10</f>
        <v>10165.551</v>
      </c>
      <c r="H10" s="24" t="n">
        <f aca="false">1-H$1</f>
        <v>0.979</v>
      </c>
      <c r="I10" s="10" t="n">
        <f aca="false">+F10*H10</f>
        <v>9952.074429</v>
      </c>
    </row>
    <row r="11" customFormat="false" ht="12.75" hidden="false" customHeight="false" outlineLevel="0" collapsed="false">
      <c r="B11" s="8"/>
      <c r="C11" s="2"/>
      <c r="E11" s="9"/>
    </row>
    <row r="12" customFormat="false" ht="12.75" hidden="false" customHeight="false" outlineLevel="0" collapsed="false">
      <c r="A12" s="0" t="n">
        <v>456811</v>
      </c>
      <c r="B12" s="8" t="n">
        <v>821.6518</v>
      </c>
      <c r="C12" s="2" t="s">
        <v>26</v>
      </c>
      <c r="D12" s="0" t="n">
        <v>10100</v>
      </c>
      <c r="E12" s="9" t="n">
        <v>1.023</v>
      </c>
      <c r="F12" s="10" t="n">
        <f aca="false">+D12*E12</f>
        <v>10332.3</v>
      </c>
      <c r="H12" s="24" t="n">
        <f aca="false">1-H$1</f>
        <v>0.979</v>
      </c>
      <c r="I12" s="10" t="n">
        <f aca="false">+F12*H12</f>
        <v>10115.3217</v>
      </c>
    </row>
    <row r="13" customFormat="false" ht="12.75" hidden="false" customHeight="false" outlineLevel="0" collapsed="false">
      <c r="B13" s="8"/>
      <c r="C13" s="2"/>
      <c r="E13" s="9"/>
    </row>
    <row r="14" customFormat="false" ht="13.5" hidden="false" customHeight="false" outlineLevel="0" collapsed="false">
      <c r="A14" s="0" t="n">
        <v>61868</v>
      </c>
      <c r="B14" s="8" t="n">
        <v>821.65</v>
      </c>
      <c r="C14" s="2" t="s">
        <v>27</v>
      </c>
      <c r="D14" s="0" t="n">
        <v>10541</v>
      </c>
      <c r="E14" s="9" t="n">
        <v>1.023</v>
      </c>
      <c r="F14" s="10" t="n">
        <f aca="false">+D14*E14</f>
        <v>10783.443</v>
      </c>
      <c r="H14" s="24" t="n">
        <f aca="false">1-H$1</f>
        <v>0.979</v>
      </c>
      <c r="I14" s="10" t="n">
        <f aca="false">+F14*H14</f>
        <v>10556.990697</v>
      </c>
    </row>
    <row r="15" customFormat="false" ht="14.25" hidden="false" customHeight="false" outlineLevel="0" collapsed="false">
      <c r="C15" s="2" t="s">
        <v>40</v>
      </c>
      <c r="D15" s="25" t="n">
        <f aca="false">SUM(D4:D14)</f>
        <v>54062</v>
      </c>
      <c r="E15" s="2"/>
      <c r="F15" s="26" t="n">
        <f aca="false">SUM(F4:F14)</f>
        <v>55305.426</v>
      </c>
      <c r="G15" s="27"/>
      <c r="H15" s="2"/>
      <c r="I15" s="26" t="n">
        <f aca="false">SUM(I4:I14)</f>
        <v>45886.504389</v>
      </c>
      <c r="J15" s="2"/>
      <c r="K15" s="26" t="n">
        <f aca="false">SUM(K4:K13)</f>
        <v>8173.161315</v>
      </c>
      <c r="L15" s="2"/>
      <c r="M15" s="2"/>
      <c r="N15" s="2"/>
    </row>
    <row r="16" customFormat="false" ht="14.25" hidden="false" customHeight="false" outlineLevel="0" collapsed="false">
      <c r="C16" s="2"/>
    </row>
    <row r="17" customFormat="false" ht="13.5" hidden="false" customHeight="false" outlineLevel="0" collapsed="false">
      <c r="C17" s="2"/>
      <c r="J17" s="22" t="n">
        <v>0.01</v>
      </c>
      <c r="K17" s="23"/>
      <c r="L17" s="22" t="n">
        <v>0.004</v>
      </c>
    </row>
    <row r="18" customFormat="false" ht="12.75" hidden="false" customHeight="false" outlineLevel="0" collapsed="false">
      <c r="A18" s="0" t="n">
        <v>61866</v>
      </c>
      <c r="B18" s="8" t="n">
        <v>393.1182</v>
      </c>
      <c r="C18" s="2" t="s">
        <v>23</v>
      </c>
      <c r="D18" s="0" t="n">
        <v>15239</v>
      </c>
      <c r="E18" s="0" t="n">
        <v>1.023</v>
      </c>
      <c r="G18" s="10" t="n">
        <f aca="false">+D18*E18</f>
        <v>15589.497</v>
      </c>
      <c r="J18" s="14" t="n">
        <f aca="false">1-J$17</f>
        <v>0.99</v>
      </c>
      <c r="K18" s="10" t="n">
        <f aca="false">+G18*J18</f>
        <v>15433.60203</v>
      </c>
      <c r="L18" s="14"/>
    </row>
    <row r="19" customFormat="false" ht="12.75" hidden="false" customHeight="false" outlineLevel="0" collapsed="false">
      <c r="B19" s="8"/>
      <c r="C19" s="2"/>
      <c r="F19" s="10"/>
      <c r="J19" s="24"/>
      <c r="K19" s="10"/>
      <c r="L19" s="14"/>
    </row>
    <row r="20" customFormat="false" ht="12.75" hidden="false" customHeight="false" outlineLevel="0" collapsed="false">
      <c r="B20" s="8"/>
      <c r="C20" s="2"/>
      <c r="K20" s="10"/>
    </row>
    <row r="21" customFormat="false" ht="12.75" hidden="false" customHeight="false" outlineLevel="0" collapsed="false">
      <c r="A21" s="0" t="n">
        <v>61865</v>
      </c>
      <c r="B21" s="8" t="n">
        <v>393.12</v>
      </c>
      <c r="C21" s="2" t="s">
        <v>28</v>
      </c>
      <c r="D21" s="0" t="n">
        <v>45000</v>
      </c>
      <c r="E21" s="0" t="n">
        <v>1.021</v>
      </c>
      <c r="G21" s="10" t="n">
        <f aca="false">+D21*E21</f>
        <v>45945</v>
      </c>
      <c r="J21" s="14" t="n">
        <f aca="false">1-J$17</f>
        <v>0.99</v>
      </c>
      <c r="K21" s="10" t="n">
        <f aca="false">+G21*J21</f>
        <v>45485.55</v>
      </c>
    </row>
    <row r="22" customFormat="false" ht="12.75" hidden="false" customHeight="false" outlineLevel="0" collapsed="false">
      <c r="B22" s="8"/>
      <c r="C22" s="2"/>
    </row>
    <row r="23" customFormat="false" ht="12.75" hidden="false" customHeight="false" outlineLevel="0" collapsed="false">
      <c r="A23" s="0" t="n">
        <v>55873</v>
      </c>
      <c r="B23" s="8" t="n">
        <v>146.9455</v>
      </c>
      <c r="C23" s="2" t="s">
        <v>29</v>
      </c>
      <c r="D23" s="10" t="n">
        <f aca="false">+G23/E23</f>
        <v>14710.1628846434</v>
      </c>
      <c r="E23" s="0" t="n">
        <v>1.021</v>
      </c>
      <c r="G23" s="10" t="n">
        <f aca="false">+M23/L23</f>
        <v>15019.0763052209</v>
      </c>
      <c r="H23" s="59" t="s">
        <v>64</v>
      </c>
      <c r="J23" s="14"/>
      <c r="L23" s="14" t="n">
        <f aca="false">1-L$17</f>
        <v>0.996</v>
      </c>
      <c r="M23" s="10" t="n">
        <v>14959</v>
      </c>
      <c r="N23" s="59" t="s">
        <v>65</v>
      </c>
    </row>
    <row r="24" customFormat="false" ht="13.5" hidden="false" customHeight="false" outlineLevel="0" collapsed="false">
      <c r="C24" s="2"/>
      <c r="D24" s="10" t="n">
        <f aca="false">15090-D23</f>
        <v>379.837115356626</v>
      </c>
      <c r="E24" s="0" t="n">
        <v>1.021</v>
      </c>
      <c r="G24" s="10" t="n">
        <f aca="false">+D24*E24</f>
        <v>387.813694779115</v>
      </c>
      <c r="H24" s="59"/>
      <c r="J24" s="14"/>
      <c r="L24" s="14" t="n">
        <f aca="false">1-L$17</f>
        <v>0.996</v>
      </c>
      <c r="M24" s="10" t="n">
        <f aca="false">+G24*L24</f>
        <v>386.262439999999</v>
      </c>
      <c r="N24" s="59"/>
    </row>
    <row r="25" customFormat="false" ht="14.25" hidden="false" customHeight="false" outlineLevel="0" collapsed="false">
      <c r="C25" s="2" t="s">
        <v>41</v>
      </c>
      <c r="D25" s="26" t="n">
        <f aca="false">SUM(D18:D23)</f>
        <v>74949.1628846434</v>
      </c>
      <c r="E25" s="2"/>
      <c r="F25" s="27"/>
      <c r="G25" s="26" t="n">
        <f aca="false">SUM(G18:G23)</f>
        <v>76553.5733052209</v>
      </c>
      <c r="H25" s="2"/>
      <c r="I25" s="27"/>
      <c r="J25" s="2"/>
      <c r="K25" s="26" t="n">
        <f aca="false">SUM(K18:K23)</f>
        <v>60919.15203</v>
      </c>
      <c r="L25" s="2"/>
      <c r="M25" s="26" t="n">
        <f aca="false">SUM(M23:M24)</f>
        <v>15345.26244</v>
      </c>
      <c r="N25" s="2"/>
    </row>
    <row r="26" customFormat="false" ht="13.5" hidden="false" customHeight="false" outlineLevel="0" collapsed="false">
      <c r="M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C28" s="28" t="s">
        <v>42</v>
      </c>
      <c r="D28" s="29" t="s">
        <v>43</v>
      </c>
      <c r="E28" s="30" t="n">
        <f aca="false">+I15</f>
        <v>45886.504389</v>
      </c>
      <c r="F28" s="29"/>
      <c r="G28" s="29" t="s">
        <v>44</v>
      </c>
      <c r="H28" s="30" t="n">
        <f aca="false">+E29+E30+1</f>
        <v>69093.313345</v>
      </c>
      <c r="I28" s="29"/>
      <c r="J28" s="29"/>
      <c r="K28" s="29"/>
      <c r="L28" s="29"/>
      <c r="M28" s="31"/>
    </row>
    <row r="29" customFormat="false" ht="12.75" hidden="false" customHeight="false" outlineLevel="0" collapsed="false">
      <c r="C29" s="32" t="s">
        <v>45</v>
      </c>
      <c r="D29" s="33" t="s">
        <v>35</v>
      </c>
      <c r="E29" s="34" t="n">
        <f aca="false">+K25</f>
        <v>60919.15203</v>
      </c>
      <c r="F29" s="33"/>
      <c r="G29" s="33"/>
      <c r="H29" s="33"/>
      <c r="I29" s="33"/>
      <c r="J29" s="33"/>
      <c r="K29" s="33"/>
      <c r="L29" s="33"/>
      <c r="M29" s="35"/>
    </row>
    <row r="30" customFormat="false" ht="12.75" hidden="false" customHeight="false" outlineLevel="0" collapsed="false">
      <c r="C30" s="32" t="s">
        <v>42</v>
      </c>
      <c r="D30" s="33" t="s">
        <v>35</v>
      </c>
      <c r="E30" s="34" t="n">
        <f aca="false">+K15</f>
        <v>8173.161315</v>
      </c>
      <c r="F30" s="33"/>
      <c r="G30" s="33"/>
      <c r="H30" s="33"/>
      <c r="I30" s="33"/>
      <c r="J30" s="33"/>
      <c r="K30" s="33"/>
      <c r="L30" s="33"/>
      <c r="M30" s="35"/>
    </row>
    <row r="31" customFormat="false" ht="13.5" hidden="false" customHeight="false" outlineLevel="0" collapsed="false">
      <c r="C31" s="36" t="s">
        <v>45</v>
      </c>
      <c r="D31" s="7" t="s">
        <v>36</v>
      </c>
      <c r="E31" s="37" t="n">
        <f aca="false">+M25</f>
        <v>15345.26244</v>
      </c>
      <c r="F31" s="7"/>
      <c r="G31" s="7"/>
      <c r="H31" s="7"/>
      <c r="I31" s="7"/>
      <c r="J31" s="7"/>
      <c r="K31" s="7"/>
      <c r="L31" s="7"/>
      <c r="M31" s="38"/>
    </row>
    <row r="32" customFormat="false" ht="13.5" hidden="false" customHeight="false" outlineLevel="0" collapsed="false">
      <c r="E32" s="10"/>
    </row>
    <row r="33" customFormat="false" ht="13.5" hidden="false" customHeight="false" outlineLevel="0" collapsed="false">
      <c r="E33" s="39" t="n">
        <f aca="false">+J1</f>
        <v>0.031</v>
      </c>
      <c r="F33" s="39" t="n">
        <f aca="false">+H1</f>
        <v>0.021</v>
      </c>
    </row>
    <row r="34" customFormat="false" ht="12.75" hidden="false" customHeight="false" outlineLevel="0" collapsed="false">
      <c r="C34" s="40"/>
      <c r="D34" s="41"/>
      <c r="E34" s="41" t="s">
        <v>9</v>
      </c>
      <c r="F34" s="41" t="s">
        <v>9</v>
      </c>
      <c r="G34" s="42"/>
    </row>
    <row r="35" customFormat="false" ht="13.5" hidden="false" customHeight="false" outlineLevel="0" collapsed="false">
      <c r="C35" s="43" t="s">
        <v>46</v>
      </c>
      <c r="D35" s="44"/>
      <c r="E35" s="44" t="s">
        <v>47</v>
      </c>
      <c r="F35" s="44" t="s">
        <v>48</v>
      </c>
      <c r="G35" s="45"/>
      <c r="H35" s="0" t="s">
        <v>49</v>
      </c>
    </row>
    <row r="36" customFormat="false" ht="12.75" hidden="false" customHeight="false" outlineLevel="0" collapsed="false">
      <c r="C36" s="0" t="n">
        <v>10206</v>
      </c>
      <c r="D36" s="0" t="n">
        <v>19975</v>
      </c>
      <c r="F36" s="24" t="n">
        <f aca="false">1-F$33</f>
        <v>0.979</v>
      </c>
      <c r="G36" s="10" t="n">
        <f aca="false">D36/F36-D36</f>
        <v>428.472931562821</v>
      </c>
      <c r="J36" s="49" t="s">
        <v>54</v>
      </c>
      <c r="K36" s="50"/>
      <c r="L36" s="50"/>
      <c r="M36" s="50"/>
      <c r="N36" s="51"/>
    </row>
    <row r="37" customFormat="false" ht="12.75" hidden="false" customHeight="false" outlineLevel="0" collapsed="false">
      <c r="C37" s="0" t="n">
        <v>10207</v>
      </c>
      <c r="D37" s="0" t="n">
        <v>10225</v>
      </c>
      <c r="F37" s="24" t="n">
        <f aca="false">1-F$33</f>
        <v>0.979</v>
      </c>
      <c r="G37" s="10" t="n">
        <f aca="false">D37/F37-D37</f>
        <v>219.330949948928</v>
      </c>
      <c r="J37" s="52" t="s">
        <v>55</v>
      </c>
      <c r="K37" s="33"/>
      <c r="L37" s="34" t="n">
        <f aca="false">+G23-M23</f>
        <v>60.076305220884</v>
      </c>
      <c r="M37" s="60" t="s">
        <v>66</v>
      </c>
      <c r="N37" s="53" t="s">
        <v>67</v>
      </c>
    </row>
    <row r="38" customFormat="false" ht="12.75" hidden="false" customHeight="false" outlineLevel="0" collapsed="false">
      <c r="C38" s="0" t="n">
        <v>10011</v>
      </c>
      <c r="D38" s="0" t="n">
        <v>15000</v>
      </c>
      <c r="F38" s="24" t="n">
        <f aca="false">1-F$33</f>
        <v>0.979</v>
      </c>
      <c r="G38" s="10" t="n">
        <f aca="false">D38/F38-D38</f>
        <v>321.756894790604</v>
      </c>
      <c r="J38" s="52" t="s">
        <v>56</v>
      </c>
      <c r="K38" s="33"/>
      <c r="L38" s="34" t="n">
        <f aca="false">14959*0.0181</f>
        <v>270.7579</v>
      </c>
      <c r="M38" s="33" t="n">
        <v>14959</v>
      </c>
      <c r="N38" s="53"/>
    </row>
    <row r="39" customFormat="false" ht="13.5" hidden="false" customHeight="false" outlineLevel="0" collapsed="false">
      <c r="C39" s="2" t="s">
        <v>50</v>
      </c>
      <c r="D39" s="0" t="n">
        <f aca="false">SUM(D36:D38)</f>
        <v>45200</v>
      </c>
      <c r="J39" s="52" t="s">
        <v>57</v>
      </c>
      <c r="K39" s="33"/>
      <c r="L39" s="61" t="n">
        <f aca="false">+L37+L38</f>
        <v>330.834205220884</v>
      </c>
      <c r="M39" s="33" t="s">
        <v>58</v>
      </c>
      <c r="N39" s="53"/>
    </row>
    <row r="40" customFormat="false" ht="13.5" hidden="false" customHeight="false" outlineLevel="0" collapsed="false">
      <c r="J40" s="52"/>
      <c r="K40" s="33" t="s">
        <v>69</v>
      </c>
      <c r="L40" s="33"/>
      <c r="N40" s="53"/>
    </row>
    <row r="41" customFormat="false" ht="13.5" hidden="false" customHeight="false" outlineLevel="0" collapsed="false">
      <c r="C41" s="0" t="n">
        <v>40562</v>
      </c>
      <c r="D41" s="0" t="n">
        <v>15000</v>
      </c>
      <c r="J41" s="55" t="s">
        <v>59</v>
      </c>
      <c r="K41" s="33"/>
      <c r="L41" s="33"/>
      <c r="M41" s="33"/>
      <c r="N41" s="53"/>
    </row>
    <row r="42" customFormat="false" ht="14.25" hidden="false" customHeight="false" outlineLevel="0" collapsed="false">
      <c r="C42" s="2" t="s">
        <v>41</v>
      </c>
      <c r="D42" s="25" t="n">
        <f aca="false">SUM(D39:D41)</f>
        <v>60200</v>
      </c>
      <c r="G42" s="46" t="n">
        <f aca="false">SUM(G36:G41)</f>
        <v>969.560776302353</v>
      </c>
      <c r="J42" s="52" t="s">
        <v>79</v>
      </c>
      <c r="K42" s="33"/>
      <c r="L42" s="33" t="n">
        <v>-37</v>
      </c>
      <c r="M42" s="33"/>
      <c r="N42" s="53"/>
    </row>
    <row r="43" customFormat="false" ht="13.5" hidden="false" customHeight="false" outlineLevel="0" collapsed="false">
      <c r="G43" s="10"/>
      <c r="J43" s="52" t="s">
        <v>61</v>
      </c>
      <c r="K43" s="33"/>
      <c r="L43" s="34" t="n">
        <f aca="false">+G42</f>
        <v>969.560776302353</v>
      </c>
      <c r="M43" s="33"/>
      <c r="N43" s="53"/>
    </row>
    <row r="44" customFormat="false" ht="13.5" hidden="false" customHeight="false" outlineLevel="0" collapsed="false">
      <c r="C44" s="2" t="n">
        <v>343930</v>
      </c>
      <c r="D44" s="2" t="s">
        <v>51</v>
      </c>
      <c r="E44" s="2"/>
      <c r="J44" s="52" t="s">
        <v>62</v>
      </c>
      <c r="K44" s="33"/>
      <c r="L44" s="61" t="n">
        <f aca="false">+L42+L43</f>
        <v>932.560776302353</v>
      </c>
      <c r="M44" s="33"/>
      <c r="N44" s="53"/>
    </row>
    <row r="45" customFormat="false" ht="14.25" hidden="false" customHeight="false" outlineLevel="0" collapsed="false">
      <c r="J45" s="56"/>
      <c r="K45" s="57"/>
      <c r="L45" s="57"/>
      <c r="M45" s="57"/>
      <c r="N45" s="58"/>
    </row>
    <row r="47" customFormat="false" ht="15.75" hidden="false" customHeight="false" outlineLevel="0" collapsed="false">
      <c r="A47" s="47" t="s">
        <v>52</v>
      </c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6.99"/>
    <col collapsed="false" customWidth="true" hidden="false" outlineLevel="0" max="3" min="3" style="0" width="12.42"/>
    <col collapsed="false" customWidth="true" hidden="false" outlineLevel="0" max="4" min="4" style="0" width="11.99"/>
    <col collapsed="false" customWidth="true" hidden="false" outlineLevel="0" max="5" min="5" style="0" width="10.56"/>
    <col collapsed="false" customWidth="true" hidden="false" outlineLevel="0" max="6" min="6" style="0" width="15.85"/>
    <col collapsed="false" customWidth="true" hidden="false" outlineLevel="0" max="7" min="7" style="0" width="15.28"/>
    <col collapsed="false" customWidth="true" hidden="false" outlineLevel="0" max="9" min="9" style="0" width="9.99"/>
    <col collapsed="false" customWidth="true" hidden="false" outlineLevel="0" max="14" min="14" style="0" width="9.41"/>
  </cols>
  <sheetData>
    <row r="1" customFormat="false" ht="13.5" hidden="false" customHeight="false" outlineLevel="0" collapsed="false">
      <c r="C1" s="21" t="s">
        <v>77</v>
      </c>
      <c r="D1" s="1"/>
      <c r="E1" s="1"/>
      <c r="F1" s="1"/>
      <c r="G1" s="1"/>
      <c r="H1" s="22" t="n">
        <v>0.021</v>
      </c>
      <c r="I1" s="23"/>
      <c r="J1" s="22" t="n">
        <v>0.031</v>
      </c>
      <c r="K1" s="1"/>
      <c r="L1" s="1"/>
      <c r="M1" s="1"/>
    </row>
    <row r="2" customFormat="false" ht="12.75" hidden="false" customHeight="false" outlineLevel="0" collapsed="false">
      <c r="A2" s="3" t="s">
        <v>7</v>
      </c>
      <c r="B2" s="3"/>
      <c r="C2" s="1" t="s">
        <v>78</v>
      </c>
      <c r="D2" s="1"/>
      <c r="E2" s="1" t="s">
        <v>8</v>
      </c>
      <c r="F2" s="1" t="s">
        <v>9</v>
      </c>
      <c r="G2" s="1" t="s">
        <v>10</v>
      </c>
      <c r="H2" s="1" t="s">
        <v>33</v>
      </c>
      <c r="I2" s="1" t="s">
        <v>34</v>
      </c>
      <c r="J2" s="1" t="s">
        <v>33</v>
      </c>
      <c r="K2" s="1" t="s">
        <v>35</v>
      </c>
      <c r="L2" s="1" t="s">
        <v>33</v>
      </c>
      <c r="M2" s="1" t="s">
        <v>36</v>
      </c>
    </row>
    <row r="3" customFormat="false" ht="13.5" hidden="false" customHeight="false" outlineLevel="0" collapsed="false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19</v>
      </c>
      <c r="H3" s="5" t="s">
        <v>10</v>
      </c>
      <c r="I3" s="5" t="s">
        <v>37</v>
      </c>
      <c r="J3" s="5" t="s">
        <v>35</v>
      </c>
      <c r="K3" s="5" t="s">
        <v>34</v>
      </c>
      <c r="L3" s="5" t="s">
        <v>36</v>
      </c>
      <c r="M3" s="5" t="s">
        <v>34</v>
      </c>
    </row>
    <row r="4" customFormat="false" ht="13.5" hidden="false" customHeight="false" outlineLevel="0" collapsed="false">
      <c r="A4" s="0" t="n">
        <v>456807</v>
      </c>
      <c r="B4" s="8" t="n">
        <v>821.65</v>
      </c>
      <c r="C4" s="2" t="s">
        <v>22</v>
      </c>
      <c r="D4" s="0" t="n">
        <v>15239</v>
      </c>
      <c r="E4" s="9" t="n">
        <v>1.023</v>
      </c>
      <c r="F4" s="10" t="n">
        <f aca="false">+D4*E4</f>
        <v>15589.497</v>
      </c>
      <c r="H4" s="24" t="n">
        <f aca="false">1-H$1</f>
        <v>0.979</v>
      </c>
      <c r="I4" s="10" t="n">
        <f aca="false">+F4*H4</f>
        <v>15262.117563</v>
      </c>
      <c r="J4" s="24"/>
    </row>
    <row r="5" customFormat="false" ht="12.75" hidden="false" customHeight="false" outlineLevel="0" collapsed="false">
      <c r="B5" s="4"/>
      <c r="C5" s="2"/>
      <c r="E5" s="9"/>
    </row>
    <row r="6" customFormat="false" ht="12.75" hidden="false" customHeight="false" outlineLevel="0" collapsed="false">
      <c r="A6" s="0" t="n">
        <v>61866</v>
      </c>
      <c r="B6" s="8" t="n">
        <v>1214.77</v>
      </c>
      <c r="C6" s="2" t="s">
        <v>23</v>
      </c>
      <c r="D6" s="0" t="n">
        <v>8000</v>
      </c>
      <c r="E6" s="9" t="n">
        <v>1.023</v>
      </c>
      <c r="F6" s="10" t="n">
        <f aca="false">+D6*E6</f>
        <v>8184</v>
      </c>
      <c r="J6" s="24" t="n">
        <f aca="false">1-J$1</f>
        <v>0.969</v>
      </c>
      <c r="K6" s="10" t="n">
        <f aca="false">+F6*J6</f>
        <v>7930.296</v>
      </c>
    </row>
    <row r="7" customFormat="false" ht="12.75" hidden="false" customHeight="false" outlineLevel="0" collapsed="false">
      <c r="B7" s="8"/>
      <c r="C7" s="2"/>
      <c r="E7" s="9"/>
    </row>
    <row r="8" customFormat="false" ht="12.75" hidden="false" customHeight="false" outlineLevel="0" collapsed="false">
      <c r="A8" s="0" t="n">
        <v>61869</v>
      </c>
      <c r="B8" s="8" t="n">
        <v>1214.77</v>
      </c>
      <c r="C8" s="2" t="s">
        <v>24</v>
      </c>
      <c r="D8" s="0" t="n">
        <v>245</v>
      </c>
      <c r="E8" s="9" t="n">
        <v>1.023</v>
      </c>
      <c r="F8" s="10" t="n">
        <f aca="false">+D8*E8</f>
        <v>250.635</v>
      </c>
      <c r="J8" s="24" t="n">
        <f aca="false">1-J$1</f>
        <v>0.969</v>
      </c>
      <c r="K8" s="10" t="n">
        <f aca="false">+F8*J8</f>
        <v>242.865315</v>
      </c>
    </row>
    <row r="9" customFormat="false" ht="12.75" hidden="false" customHeight="false" outlineLevel="0" collapsed="false">
      <c r="B9" s="8"/>
      <c r="C9" s="2"/>
      <c r="E9" s="9"/>
    </row>
    <row r="10" customFormat="false" ht="12.75" hidden="false" customHeight="false" outlineLevel="0" collapsed="false">
      <c r="A10" s="0" t="n">
        <v>61867</v>
      </c>
      <c r="B10" s="8" t="n">
        <v>821.65</v>
      </c>
      <c r="C10" s="2" t="s">
        <v>25</v>
      </c>
      <c r="D10" s="0" t="n">
        <v>9937</v>
      </c>
      <c r="E10" s="9" t="n">
        <v>1.023</v>
      </c>
      <c r="F10" s="10" t="n">
        <f aca="false">+D10*E10</f>
        <v>10165.551</v>
      </c>
      <c r="H10" s="24" t="n">
        <f aca="false">1-H$1</f>
        <v>0.979</v>
      </c>
      <c r="I10" s="10" t="n">
        <f aca="false">+F10*H10</f>
        <v>9952.074429</v>
      </c>
    </row>
    <row r="11" customFormat="false" ht="12.75" hidden="false" customHeight="false" outlineLevel="0" collapsed="false">
      <c r="B11" s="8"/>
      <c r="C11" s="2"/>
      <c r="E11" s="9"/>
    </row>
    <row r="12" customFormat="false" ht="12.75" hidden="false" customHeight="false" outlineLevel="0" collapsed="false">
      <c r="A12" s="0" t="n">
        <v>456811</v>
      </c>
      <c r="B12" s="8" t="n">
        <v>821.6518</v>
      </c>
      <c r="C12" s="2" t="s">
        <v>26</v>
      </c>
      <c r="D12" s="0" t="n">
        <v>10100</v>
      </c>
      <c r="E12" s="9" t="n">
        <v>1.023</v>
      </c>
      <c r="F12" s="10" t="n">
        <f aca="false">+D12*E12</f>
        <v>10332.3</v>
      </c>
      <c r="H12" s="24" t="n">
        <f aca="false">1-H$1</f>
        <v>0.979</v>
      </c>
      <c r="I12" s="10" t="n">
        <f aca="false">+F12*H12</f>
        <v>10115.3217</v>
      </c>
    </row>
    <row r="13" customFormat="false" ht="12.75" hidden="false" customHeight="false" outlineLevel="0" collapsed="false">
      <c r="B13" s="8"/>
      <c r="C13" s="2"/>
      <c r="E13" s="9"/>
    </row>
    <row r="14" customFormat="false" ht="13.5" hidden="false" customHeight="false" outlineLevel="0" collapsed="false">
      <c r="A14" s="0" t="n">
        <v>61868</v>
      </c>
      <c r="B14" s="8" t="n">
        <v>821.65</v>
      </c>
      <c r="C14" s="2" t="s">
        <v>27</v>
      </c>
      <c r="D14" s="0" t="n">
        <v>10541</v>
      </c>
      <c r="E14" s="9" t="n">
        <v>1.023</v>
      </c>
      <c r="F14" s="10" t="n">
        <f aca="false">+D14*E14</f>
        <v>10783.443</v>
      </c>
      <c r="H14" s="24" t="n">
        <f aca="false">1-H$1</f>
        <v>0.979</v>
      </c>
      <c r="I14" s="10" t="n">
        <f aca="false">+F14*H14</f>
        <v>10556.990697</v>
      </c>
    </row>
    <row r="15" customFormat="false" ht="14.25" hidden="false" customHeight="false" outlineLevel="0" collapsed="false">
      <c r="C15" s="2" t="s">
        <v>40</v>
      </c>
      <c r="D15" s="25" t="n">
        <f aca="false">SUM(D4:D14)</f>
        <v>54062</v>
      </c>
      <c r="E15" s="2"/>
      <c r="F15" s="26" t="n">
        <f aca="false">SUM(F4:F14)</f>
        <v>55305.426</v>
      </c>
      <c r="G15" s="27"/>
      <c r="H15" s="2"/>
      <c r="I15" s="26" t="n">
        <f aca="false">SUM(I4:I14)</f>
        <v>45886.504389</v>
      </c>
      <c r="J15" s="2"/>
      <c r="K15" s="26" t="n">
        <f aca="false">SUM(K4:K13)</f>
        <v>8173.161315</v>
      </c>
      <c r="L15" s="2"/>
      <c r="M15" s="2"/>
      <c r="N15" s="2"/>
    </row>
    <row r="16" customFormat="false" ht="14.25" hidden="false" customHeight="false" outlineLevel="0" collapsed="false">
      <c r="C16" s="2"/>
    </row>
    <row r="17" customFormat="false" ht="13.5" hidden="false" customHeight="false" outlineLevel="0" collapsed="false">
      <c r="C17" s="2"/>
      <c r="J17" s="22" t="n">
        <v>0.01</v>
      </c>
      <c r="K17" s="23"/>
      <c r="L17" s="22" t="n">
        <v>0.004</v>
      </c>
    </row>
    <row r="18" customFormat="false" ht="12.75" hidden="false" customHeight="false" outlineLevel="0" collapsed="false">
      <c r="A18" s="0" t="n">
        <v>61866</v>
      </c>
      <c r="B18" s="8" t="n">
        <v>393.1182</v>
      </c>
      <c r="C18" s="2" t="s">
        <v>23</v>
      </c>
      <c r="D18" s="0" t="n">
        <v>15239</v>
      </c>
      <c r="E18" s="0" t="n">
        <v>1.023</v>
      </c>
      <c r="G18" s="10" t="n">
        <f aca="false">+D18*E18</f>
        <v>15589.497</v>
      </c>
      <c r="J18" s="14" t="n">
        <f aca="false">1-J$17</f>
        <v>0.99</v>
      </c>
      <c r="K18" s="10" t="n">
        <f aca="false">+G18*J18</f>
        <v>15433.60203</v>
      </c>
      <c r="L18" s="14"/>
    </row>
    <row r="19" customFormat="false" ht="12.75" hidden="false" customHeight="false" outlineLevel="0" collapsed="false">
      <c r="B19" s="8"/>
      <c r="C19" s="2"/>
      <c r="F19" s="10"/>
      <c r="J19" s="24"/>
      <c r="K19" s="10"/>
      <c r="L19" s="14"/>
    </row>
    <row r="20" customFormat="false" ht="12.75" hidden="false" customHeight="false" outlineLevel="0" collapsed="false">
      <c r="B20" s="8"/>
      <c r="C20" s="2"/>
      <c r="K20" s="10"/>
    </row>
    <row r="21" customFormat="false" ht="12.75" hidden="false" customHeight="false" outlineLevel="0" collapsed="false">
      <c r="A21" s="0" t="n">
        <v>61865</v>
      </c>
      <c r="B21" s="8" t="n">
        <v>393.12</v>
      </c>
      <c r="C21" s="2" t="s">
        <v>28</v>
      </c>
      <c r="D21" s="0" t="n">
        <v>45000</v>
      </c>
      <c r="E21" s="0" t="n">
        <v>1.021</v>
      </c>
      <c r="G21" s="10" t="n">
        <f aca="false">+D21*E21</f>
        <v>45945</v>
      </c>
      <c r="J21" s="14" t="n">
        <f aca="false">1-J$17</f>
        <v>0.99</v>
      </c>
      <c r="K21" s="10" t="n">
        <f aca="false">+G21*J21</f>
        <v>45485.55</v>
      </c>
    </row>
    <row r="22" customFormat="false" ht="12.75" hidden="false" customHeight="false" outlineLevel="0" collapsed="false">
      <c r="B22" s="8"/>
      <c r="C22" s="2"/>
    </row>
    <row r="23" customFormat="false" ht="12.75" hidden="false" customHeight="false" outlineLevel="0" collapsed="false">
      <c r="A23" s="0" t="n">
        <v>55873</v>
      </c>
      <c r="B23" s="8" t="n">
        <v>146.9455</v>
      </c>
      <c r="C23" s="2" t="s">
        <v>29</v>
      </c>
      <c r="D23" s="10" t="n">
        <f aca="false">+G23/E23</f>
        <v>14710.1628846434</v>
      </c>
      <c r="E23" s="0" t="n">
        <v>1.021</v>
      </c>
      <c r="G23" s="10" t="n">
        <f aca="false">+M23/L23</f>
        <v>15019.0763052209</v>
      </c>
      <c r="H23" s="59" t="s">
        <v>64</v>
      </c>
      <c r="J23" s="14"/>
      <c r="L23" s="14" t="n">
        <f aca="false">1-L$17</f>
        <v>0.996</v>
      </c>
      <c r="M23" s="10" t="n">
        <v>14959</v>
      </c>
      <c r="N23" s="59" t="s">
        <v>65</v>
      </c>
    </row>
    <row r="24" customFormat="false" ht="13.5" hidden="false" customHeight="false" outlineLevel="0" collapsed="false">
      <c r="C24" s="2"/>
      <c r="D24" s="10" t="n">
        <f aca="false">15090-D23</f>
        <v>379.837115356626</v>
      </c>
      <c r="E24" s="0" t="n">
        <v>1.021</v>
      </c>
      <c r="G24" s="10" t="n">
        <f aca="false">+D24*E24</f>
        <v>387.813694779115</v>
      </c>
      <c r="H24" s="59"/>
      <c r="J24" s="14"/>
      <c r="L24" s="14" t="n">
        <f aca="false">1-L$17</f>
        <v>0.996</v>
      </c>
      <c r="M24" s="10" t="n">
        <f aca="false">+G24*L24</f>
        <v>386.262439999999</v>
      </c>
      <c r="N24" s="59"/>
    </row>
    <row r="25" customFormat="false" ht="14.25" hidden="false" customHeight="false" outlineLevel="0" collapsed="false">
      <c r="C25" s="2" t="s">
        <v>41</v>
      </c>
      <c r="D25" s="26" t="n">
        <f aca="false">SUM(D18:D23)</f>
        <v>74949.1628846434</v>
      </c>
      <c r="E25" s="2"/>
      <c r="F25" s="27"/>
      <c r="G25" s="26" t="n">
        <f aca="false">SUM(G18:G23)</f>
        <v>76553.5733052209</v>
      </c>
      <c r="H25" s="2"/>
      <c r="I25" s="27"/>
      <c r="J25" s="2"/>
      <c r="K25" s="26" t="n">
        <f aca="false">SUM(K18:K23)</f>
        <v>60919.15203</v>
      </c>
      <c r="L25" s="2"/>
      <c r="M25" s="26" t="n">
        <f aca="false">SUM(M23:M24)</f>
        <v>15345.26244</v>
      </c>
      <c r="N25" s="2"/>
    </row>
    <row r="26" customFormat="false" ht="13.5" hidden="false" customHeight="false" outlineLevel="0" collapsed="false">
      <c r="M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C28" s="28" t="s">
        <v>42</v>
      </c>
      <c r="D28" s="29" t="s">
        <v>43</v>
      </c>
      <c r="E28" s="30" t="n">
        <f aca="false">+I15</f>
        <v>45886.504389</v>
      </c>
      <c r="F28" s="29"/>
      <c r="G28" s="29" t="s">
        <v>44</v>
      </c>
      <c r="H28" s="30" t="n">
        <f aca="false">+E29+E30+1</f>
        <v>69093.313345</v>
      </c>
      <c r="I28" s="29"/>
      <c r="J28" s="29"/>
      <c r="K28" s="29"/>
      <c r="L28" s="29"/>
      <c r="M28" s="31"/>
    </row>
    <row r="29" customFormat="false" ht="12.75" hidden="false" customHeight="false" outlineLevel="0" collapsed="false">
      <c r="C29" s="32" t="s">
        <v>45</v>
      </c>
      <c r="D29" s="33" t="s">
        <v>35</v>
      </c>
      <c r="E29" s="34" t="n">
        <f aca="false">+K25</f>
        <v>60919.15203</v>
      </c>
      <c r="F29" s="33"/>
      <c r="G29" s="33"/>
      <c r="H29" s="33"/>
      <c r="I29" s="33"/>
      <c r="J29" s="33"/>
      <c r="K29" s="33"/>
      <c r="L29" s="33"/>
      <c r="M29" s="35"/>
    </row>
    <row r="30" customFormat="false" ht="12.75" hidden="false" customHeight="false" outlineLevel="0" collapsed="false">
      <c r="C30" s="32" t="s">
        <v>42</v>
      </c>
      <c r="D30" s="33" t="s">
        <v>35</v>
      </c>
      <c r="E30" s="34" t="n">
        <f aca="false">+K15</f>
        <v>8173.161315</v>
      </c>
      <c r="F30" s="33"/>
      <c r="G30" s="33"/>
      <c r="H30" s="33"/>
      <c r="I30" s="33"/>
      <c r="J30" s="33"/>
      <c r="K30" s="33"/>
      <c r="L30" s="33"/>
      <c r="M30" s="35"/>
    </row>
    <row r="31" customFormat="false" ht="13.5" hidden="false" customHeight="false" outlineLevel="0" collapsed="false">
      <c r="C31" s="36" t="s">
        <v>45</v>
      </c>
      <c r="D31" s="7" t="s">
        <v>36</v>
      </c>
      <c r="E31" s="37" t="n">
        <f aca="false">+M25</f>
        <v>15345.26244</v>
      </c>
      <c r="F31" s="7"/>
      <c r="G31" s="7"/>
      <c r="H31" s="7"/>
      <c r="I31" s="7"/>
      <c r="J31" s="7"/>
      <c r="K31" s="7"/>
      <c r="L31" s="7"/>
      <c r="M31" s="38"/>
    </row>
    <row r="32" customFormat="false" ht="13.5" hidden="false" customHeight="false" outlineLevel="0" collapsed="false">
      <c r="E32" s="10"/>
    </row>
    <row r="33" customFormat="false" ht="13.5" hidden="false" customHeight="false" outlineLevel="0" collapsed="false">
      <c r="E33" s="39" t="n">
        <f aca="false">+J1</f>
        <v>0.031</v>
      </c>
      <c r="F33" s="39" t="n">
        <f aca="false">+H1</f>
        <v>0.021</v>
      </c>
    </row>
    <row r="34" customFormat="false" ht="12.75" hidden="false" customHeight="false" outlineLevel="0" collapsed="false">
      <c r="C34" s="40"/>
      <c r="D34" s="41"/>
      <c r="E34" s="41" t="s">
        <v>9</v>
      </c>
      <c r="F34" s="41" t="s">
        <v>9</v>
      </c>
      <c r="G34" s="42"/>
    </row>
    <row r="35" customFormat="false" ht="13.5" hidden="false" customHeight="false" outlineLevel="0" collapsed="false">
      <c r="C35" s="43" t="s">
        <v>46</v>
      </c>
      <c r="D35" s="44"/>
      <c r="E35" s="44" t="s">
        <v>47</v>
      </c>
      <c r="F35" s="44" t="s">
        <v>48</v>
      </c>
      <c r="G35" s="45"/>
      <c r="H35" s="0" t="s">
        <v>49</v>
      </c>
    </row>
    <row r="36" customFormat="false" ht="12.75" hidden="false" customHeight="false" outlineLevel="0" collapsed="false">
      <c r="C36" s="0" t="n">
        <v>10206</v>
      </c>
      <c r="D36" s="0" t="n">
        <v>19975</v>
      </c>
      <c r="F36" s="24" t="n">
        <f aca="false">1-F$33</f>
        <v>0.979</v>
      </c>
      <c r="G36" s="10" t="n">
        <f aca="false">D36/F36-D36</f>
        <v>428.472931562821</v>
      </c>
      <c r="J36" s="49" t="s">
        <v>54</v>
      </c>
      <c r="K36" s="50"/>
      <c r="L36" s="50"/>
      <c r="M36" s="50"/>
      <c r="N36" s="51"/>
    </row>
    <row r="37" customFormat="false" ht="12.75" hidden="false" customHeight="false" outlineLevel="0" collapsed="false">
      <c r="C37" s="0" t="n">
        <v>10207</v>
      </c>
      <c r="D37" s="0" t="n">
        <v>10225</v>
      </c>
      <c r="F37" s="24" t="n">
        <f aca="false">1-F$33</f>
        <v>0.979</v>
      </c>
      <c r="G37" s="10" t="n">
        <f aca="false">D37/F37-D37</f>
        <v>219.330949948928</v>
      </c>
      <c r="J37" s="52" t="s">
        <v>55</v>
      </c>
      <c r="K37" s="33"/>
      <c r="L37" s="34" t="n">
        <f aca="false">+G23-M23</f>
        <v>60.076305220884</v>
      </c>
      <c r="M37" s="60" t="s">
        <v>66</v>
      </c>
      <c r="N37" s="53" t="s">
        <v>67</v>
      </c>
    </row>
    <row r="38" customFormat="false" ht="12.75" hidden="false" customHeight="false" outlineLevel="0" collapsed="false">
      <c r="C38" s="0" t="n">
        <v>10011</v>
      </c>
      <c r="D38" s="0" t="n">
        <v>15000</v>
      </c>
      <c r="F38" s="24" t="n">
        <f aca="false">1-F$33</f>
        <v>0.979</v>
      </c>
      <c r="G38" s="10" t="n">
        <f aca="false">D38/F38-D38</f>
        <v>321.756894790604</v>
      </c>
      <c r="J38" s="52" t="s">
        <v>56</v>
      </c>
      <c r="K38" s="33"/>
      <c r="L38" s="34" t="n">
        <f aca="false">14959*0.0181</f>
        <v>270.7579</v>
      </c>
      <c r="M38" s="33" t="n">
        <v>14959</v>
      </c>
      <c r="N38" s="53"/>
    </row>
    <row r="39" customFormat="false" ht="13.5" hidden="false" customHeight="false" outlineLevel="0" collapsed="false">
      <c r="C39" s="2" t="s">
        <v>50</v>
      </c>
      <c r="D39" s="0" t="n">
        <f aca="false">SUM(D36:D38)</f>
        <v>45200</v>
      </c>
      <c r="J39" s="52" t="s">
        <v>57</v>
      </c>
      <c r="K39" s="33"/>
      <c r="L39" s="61" t="n">
        <f aca="false">+L37+L38</f>
        <v>330.834205220884</v>
      </c>
      <c r="M39" s="33" t="s">
        <v>58</v>
      </c>
      <c r="N39" s="53"/>
    </row>
    <row r="40" customFormat="false" ht="13.5" hidden="false" customHeight="false" outlineLevel="0" collapsed="false">
      <c r="J40" s="52"/>
      <c r="K40" s="33" t="s">
        <v>69</v>
      </c>
      <c r="L40" s="33"/>
      <c r="N40" s="53"/>
    </row>
    <row r="41" customFormat="false" ht="13.5" hidden="false" customHeight="false" outlineLevel="0" collapsed="false">
      <c r="C41" s="0" t="n">
        <v>40562</v>
      </c>
      <c r="D41" s="0" t="n">
        <v>15000</v>
      </c>
      <c r="J41" s="55" t="s">
        <v>59</v>
      </c>
      <c r="K41" s="33"/>
      <c r="L41" s="33"/>
      <c r="M41" s="33"/>
      <c r="N41" s="53"/>
    </row>
    <row r="42" customFormat="false" ht="14.25" hidden="false" customHeight="false" outlineLevel="0" collapsed="false">
      <c r="C42" s="2" t="s">
        <v>41</v>
      </c>
      <c r="D42" s="25" t="n">
        <f aca="false">SUM(D39:D41)</f>
        <v>60200</v>
      </c>
      <c r="G42" s="46" t="n">
        <f aca="false">SUM(G36:G41)</f>
        <v>969.560776302353</v>
      </c>
      <c r="J42" s="52" t="s">
        <v>79</v>
      </c>
      <c r="K42" s="33"/>
      <c r="L42" s="33" t="n">
        <v>-37</v>
      </c>
      <c r="M42" s="33"/>
      <c r="N42" s="53"/>
    </row>
    <row r="43" customFormat="false" ht="13.5" hidden="false" customHeight="false" outlineLevel="0" collapsed="false">
      <c r="G43" s="10"/>
      <c r="J43" s="52" t="s">
        <v>61</v>
      </c>
      <c r="K43" s="33"/>
      <c r="L43" s="34" t="n">
        <f aca="false">+G42</f>
        <v>969.560776302353</v>
      </c>
      <c r="M43" s="33"/>
      <c r="N43" s="53"/>
    </row>
    <row r="44" customFormat="false" ht="13.5" hidden="false" customHeight="false" outlineLevel="0" collapsed="false">
      <c r="C44" s="2" t="n">
        <v>343930</v>
      </c>
      <c r="D44" s="2" t="s">
        <v>51</v>
      </c>
      <c r="E44" s="2"/>
      <c r="J44" s="52" t="s">
        <v>62</v>
      </c>
      <c r="K44" s="33"/>
      <c r="L44" s="61" t="n">
        <f aca="false">+L42+L43</f>
        <v>932.560776302353</v>
      </c>
      <c r="M44" s="33"/>
      <c r="N44" s="53"/>
    </row>
    <row r="45" customFormat="false" ht="14.25" hidden="false" customHeight="false" outlineLevel="0" collapsed="false">
      <c r="J45" s="56"/>
      <c r="K45" s="57"/>
      <c r="L45" s="57"/>
      <c r="M45" s="57"/>
      <c r="N45" s="58"/>
    </row>
    <row r="47" customFormat="false" ht="15.75" hidden="false" customHeight="false" outlineLevel="0" collapsed="false">
      <c r="A47" s="47" t="s">
        <v>52</v>
      </c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42"/>
    <col collapsed="false" customWidth="true" hidden="false" outlineLevel="0" max="3" min="3" style="0" width="10.13"/>
    <col collapsed="false" customWidth="true" hidden="false" outlineLevel="0" max="4" min="4" style="0" width="15.41"/>
    <col collapsed="false" customWidth="true" hidden="false" outlineLevel="0" max="5" min="5" style="0" width="14.7"/>
    <col collapsed="false" customWidth="true" hidden="false" outlineLevel="0" max="7" min="7" style="0" width="9.85"/>
  </cols>
  <sheetData>
    <row r="1" customFormat="false" ht="13.5" hidden="false" customHeight="false" outlineLevel="0" collapsed="false">
      <c r="A1" s="21" t="s">
        <v>32</v>
      </c>
      <c r="B1" s="1"/>
      <c r="C1" s="1"/>
      <c r="D1" s="1"/>
      <c r="E1" s="1"/>
      <c r="F1" s="22" t="n">
        <v>0.022</v>
      </c>
      <c r="G1" s="23"/>
      <c r="H1" s="22" t="n">
        <v>0.033</v>
      </c>
      <c r="I1" s="1"/>
      <c r="J1" s="1"/>
      <c r="K1" s="1"/>
    </row>
    <row r="2" customFormat="false" ht="12.75" hidden="false" customHeight="false" outlineLevel="0" collapsed="false">
      <c r="A2" s="1"/>
      <c r="B2" s="1"/>
      <c r="C2" s="1" t="s">
        <v>8</v>
      </c>
      <c r="D2" s="1" t="s">
        <v>9</v>
      </c>
      <c r="E2" s="1" t="s">
        <v>10</v>
      </c>
      <c r="F2" s="1" t="s">
        <v>33</v>
      </c>
      <c r="G2" s="1" t="s">
        <v>34</v>
      </c>
      <c r="H2" s="1" t="s">
        <v>33</v>
      </c>
      <c r="I2" s="1" t="s">
        <v>35</v>
      </c>
      <c r="J2" s="1" t="s">
        <v>33</v>
      </c>
      <c r="K2" s="1" t="s">
        <v>36</v>
      </c>
    </row>
    <row r="3" customFormat="false" ht="13.5" hidden="false" customHeight="false" outlineLevel="0" collapsed="false">
      <c r="A3" s="5" t="s">
        <v>16</v>
      </c>
      <c r="B3" s="5" t="s">
        <v>17</v>
      </c>
      <c r="C3" s="5" t="s">
        <v>18</v>
      </c>
      <c r="D3" s="5" t="s">
        <v>19</v>
      </c>
      <c r="E3" s="5" t="s">
        <v>19</v>
      </c>
      <c r="F3" s="5" t="s">
        <v>10</v>
      </c>
      <c r="G3" s="5" t="s">
        <v>37</v>
      </c>
      <c r="H3" s="5" t="s">
        <v>35</v>
      </c>
      <c r="I3" s="5" t="s">
        <v>34</v>
      </c>
      <c r="J3" s="5" t="s">
        <v>36</v>
      </c>
      <c r="K3" s="5" t="s">
        <v>34</v>
      </c>
    </row>
    <row r="4" customFormat="false" ht="13.5" hidden="false" customHeight="false" outlineLevel="0" collapsed="false">
      <c r="A4" s="2" t="s">
        <v>38</v>
      </c>
      <c r="B4" s="0" t="n">
        <v>15239</v>
      </c>
      <c r="C4" s="0" t="n">
        <v>1.015</v>
      </c>
      <c r="D4" s="10" t="n">
        <f aca="false">+B4*C4</f>
        <v>15467.585</v>
      </c>
      <c r="F4" s="24" t="n">
        <f aca="false">1-F$1</f>
        <v>0.978</v>
      </c>
      <c r="G4" s="10" t="n">
        <f aca="false">+D4*F4</f>
        <v>15127.29813</v>
      </c>
      <c r="H4" s="24"/>
    </row>
    <row r="5" customFormat="false" ht="6.75" hidden="false" customHeight="true" outlineLevel="0" collapsed="false">
      <c r="A5" s="2"/>
    </row>
    <row r="6" customFormat="false" ht="12.75" hidden="false" customHeight="false" outlineLevel="0" collapsed="false">
      <c r="A6" s="2" t="s">
        <v>38</v>
      </c>
      <c r="B6" s="0" t="n">
        <v>8000</v>
      </c>
      <c r="C6" s="0" t="n">
        <v>1.015</v>
      </c>
      <c r="D6" s="10" t="n">
        <f aca="false">+B6*C6</f>
        <v>8120</v>
      </c>
      <c r="H6" s="24" t="n">
        <f aca="false">1-H$1</f>
        <v>0.967</v>
      </c>
      <c r="I6" s="10" t="n">
        <f aca="false">+D6*H6</f>
        <v>7852.04</v>
      </c>
    </row>
    <row r="7" customFormat="false" ht="6.75" hidden="false" customHeight="true" outlineLevel="0" collapsed="false">
      <c r="A7" s="2"/>
    </row>
    <row r="8" customFormat="false" ht="12.75" hidden="false" customHeight="false" outlineLevel="0" collapsed="false">
      <c r="A8" s="2" t="s">
        <v>24</v>
      </c>
      <c r="B8" s="0" t="n">
        <v>245</v>
      </c>
      <c r="C8" s="0" t="n">
        <v>1.015</v>
      </c>
      <c r="D8" s="10" t="n">
        <f aca="false">+B8*C8</f>
        <v>248.675</v>
      </c>
      <c r="H8" s="24" t="n">
        <f aca="false">1-H$1</f>
        <v>0.967</v>
      </c>
      <c r="I8" s="10" t="n">
        <f aca="false">+D8*H8</f>
        <v>240.468725</v>
      </c>
    </row>
    <row r="9" customFormat="false" ht="6.75" hidden="false" customHeight="true" outlineLevel="0" collapsed="false">
      <c r="A9" s="2"/>
    </row>
    <row r="10" customFormat="false" ht="12.75" hidden="false" customHeight="false" outlineLevel="0" collapsed="false">
      <c r="A10" s="2" t="s">
        <v>25</v>
      </c>
      <c r="B10" s="0" t="n">
        <v>9937</v>
      </c>
      <c r="C10" s="0" t="n">
        <v>1.015</v>
      </c>
      <c r="D10" s="10" t="n">
        <f aca="false">+B10*C10</f>
        <v>10086.055</v>
      </c>
      <c r="F10" s="24" t="n">
        <f aca="false">1-F$1</f>
        <v>0.978</v>
      </c>
      <c r="G10" s="10" t="n">
        <f aca="false">+D10*F10</f>
        <v>9864.16179</v>
      </c>
    </row>
    <row r="11" customFormat="false" ht="6" hidden="false" customHeight="true" outlineLevel="0" collapsed="false">
      <c r="A11" s="2"/>
    </row>
    <row r="12" customFormat="false" ht="12.75" hidden="false" customHeight="false" outlineLevel="0" collapsed="false">
      <c r="A12" s="2" t="s">
        <v>39</v>
      </c>
      <c r="B12" s="0" t="n">
        <v>10100</v>
      </c>
      <c r="C12" s="0" t="n">
        <v>1.015</v>
      </c>
      <c r="D12" s="10" t="n">
        <f aca="false">+B12*C12</f>
        <v>10251.5</v>
      </c>
      <c r="F12" s="24" t="n">
        <f aca="false">1-F$1</f>
        <v>0.978</v>
      </c>
      <c r="G12" s="10" t="n">
        <f aca="false">+D12*F12</f>
        <v>10025.967</v>
      </c>
    </row>
    <row r="13" customFormat="false" ht="6.75" hidden="false" customHeight="true" outlineLevel="0" collapsed="false">
      <c r="A13" s="2"/>
    </row>
    <row r="14" customFormat="false" ht="13.5" hidden="false" customHeight="false" outlineLevel="0" collapsed="false">
      <c r="A14" s="2" t="s">
        <v>27</v>
      </c>
      <c r="B14" s="0" t="n">
        <v>10541</v>
      </c>
      <c r="C14" s="0" t="n">
        <v>1.015</v>
      </c>
      <c r="D14" s="10" t="n">
        <f aca="false">+B14*C14</f>
        <v>10699.115</v>
      </c>
      <c r="F14" s="24" t="n">
        <f aca="false">1-F$1</f>
        <v>0.978</v>
      </c>
      <c r="G14" s="10" t="n">
        <f aca="false">+D14*F14</f>
        <v>10463.73447</v>
      </c>
    </row>
    <row r="15" customFormat="false" ht="14.25" hidden="false" customHeight="false" outlineLevel="0" collapsed="false">
      <c r="A15" s="2" t="s">
        <v>40</v>
      </c>
      <c r="B15" s="25" t="n">
        <f aca="false">SUM(B4:B14)</f>
        <v>54062</v>
      </c>
      <c r="C15" s="2"/>
      <c r="D15" s="26" t="n">
        <f aca="false">SUM(D4:D14)</f>
        <v>54872.93</v>
      </c>
      <c r="E15" s="27"/>
      <c r="F15" s="2"/>
      <c r="G15" s="26" t="n">
        <f aca="false">SUM(G4:G14)</f>
        <v>45481.16139</v>
      </c>
      <c r="H15" s="2"/>
      <c r="I15" s="26" t="n">
        <f aca="false">SUM(I4:I13)</f>
        <v>8092.508725</v>
      </c>
      <c r="J15" s="2"/>
      <c r="K15" s="2"/>
      <c r="L15" s="2"/>
    </row>
    <row r="16" customFormat="false" ht="14.25" hidden="false" customHeight="false" outlineLevel="0" collapsed="false">
      <c r="A16" s="2"/>
    </row>
    <row r="17" customFormat="false" ht="13.5" hidden="false" customHeight="false" outlineLevel="0" collapsed="false">
      <c r="A17" s="2"/>
      <c r="H17" s="22" t="n">
        <v>0.011</v>
      </c>
      <c r="I17" s="23"/>
      <c r="J17" s="22" t="n">
        <v>0.004</v>
      </c>
    </row>
    <row r="18" customFormat="false" ht="12.75" hidden="false" customHeight="false" outlineLevel="0" collapsed="false">
      <c r="A18" s="2" t="s">
        <v>23</v>
      </c>
      <c r="B18" s="0" t="n">
        <v>15239</v>
      </c>
      <c r="C18" s="0" t="n">
        <v>1.014</v>
      </c>
      <c r="E18" s="10" t="n">
        <f aca="false">+B18*C18</f>
        <v>15452.346</v>
      </c>
      <c r="H18" s="14" t="n">
        <f aca="false">1-H$17</f>
        <v>0.989</v>
      </c>
      <c r="I18" s="10" t="n">
        <f aca="false">+E18*H18</f>
        <v>15282.370194</v>
      </c>
      <c r="J18" s="14"/>
    </row>
    <row r="19" customFormat="false" ht="6.75" hidden="false" customHeight="true" outlineLevel="0" collapsed="false">
      <c r="A19" s="2"/>
      <c r="I19" s="10"/>
    </row>
    <row r="20" customFormat="false" ht="12.75" hidden="false" customHeight="false" outlineLevel="0" collapsed="false">
      <c r="A20" s="2" t="s">
        <v>28</v>
      </c>
      <c r="B20" s="0" t="n">
        <v>45000</v>
      </c>
      <c r="C20" s="0" t="n">
        <v>1.014</v>
      </c>
      <c r="E20" s="10" t="n">
        <f aca="false">+B20*C20</f>
        <v>45630</v>
      </c>
      <c r="H20" s="14" t="n">
        <f aca="false">1-H$17</f>
        <v>0.989</v>
      </c>
      <c r="I20" s="10" t="n">
        <f aca="false">+E20*H20</f>
        <v>45128.07</v>
      </c>
    </row>
    <row r="21" customFormat="false" ht="6.75" hidden="false" customHeight="true" outlineLevel="0" collapsed="false">
      <c r="A21" s="2"/>
    </row>
    <row r="22" customFormat="false" ht="13.5" hidden="false" customHeight="false" outlineLevel="0" collapsed="false">
      <c r="A22" s="2" t="s">
        <v>29</v>
      </c>
      <c r="B22" s="0" t="n">
        <v>15090</v>
      </c>
      <c r="C22" s="0" t="n">
        <v>1.014</v>
      </c>
      <c r="E22" s="10" t="n">
        <f aca="false">+B22*C22</f>
        <v>15301.26</v>
      </c>
      <c r="H22" s="14"/>
      <c r="J22" s="14" t="n">
        <f aca="false">1-J$17</f>
        <v>0.996</v>
      </c>
      <c r="K22" s="10" t="n">
        <f aca="false">+E22*J22</f>
        <v>15240.05496</v>
      </c>
    </row>
    <row r="23" customFormat="false" ht="14.25" hidden="false" customHeight="false" outlineLevel="0" collapsed="false">
      <c r="A23" s="2" t="s">
        <v>41</v>
      </c>
      <c r="B23" s="25" t="n">
        <f aca="false">SUM(B18:B22)</f>
        <v>75329</v>
      </c>
      <c r="C23" s="2"/>
      <c r="D23" s="27"/>
      <c r="E23" s="26" t="n">
        <f aca="false">SUM(E18:E22)</f>
        <v>76383.606</v>
      </c>
      <c r="F23" s="2"/>
      <c r="G23" s="27"/>
      <c r="H23" s="2"/>
      <c r="I23" s="26" t="n">
        <f aca="false">SUM(I18:I22)</f>
        <v>60410.440194</v>
      </c>
      <c r="J23" s="2"/>
      <c r="K23" s="26" t="n">
        <f aca="false">SUM(K18:K22)</f>
        <v>15240.05496</v>
      </c>
      <c r="L23" s="2"/>
    </row>
    <row r="24" customFormat="false" ht="13.5" hidden="false" customHeight="false" outlineLevel="0" collapsed="false"/>
    <row r="25" customFormat="false" ht="13.5" hidden="false" customHeight="false" outlineLevel="0" collapsed="false"/>
    <row r="26" customFormat="false" ht="13.5" hidden="false" customHeight="false" outlineLevel="0" collapsed="false">
      <c r="A26" s="28" t="s">
        <v>42</v>
      </c>
      <c r="B26" s="29" t="s">
        <v>43</v>
      </c>
      <c r="C26" s="30" t="n">
        <f aca="false">+G15</f>
        <v>45481.16139</v>
      </c>
      <c r="D26" s="29"/>
      <c r="E26" s="29" t="s">
        <v>44</v>
      </c>
      <c r="F26" s="30" t="n">
        <f aca="false">+I15+I23</f>
        <v>68502.948919</v>
      </c>
      <c r="G26" s="29"/>
      <c r="H26" s="29"/>
      <c r="I26" s="29"/>
      <c r="J26" s="29"/>
      <c r="K26" s="31"/>
    </row>
    <row r="27" customFormat="false" ht="12.75" hidden="false" customHeight="false" outlineLevel="0" collapsed="false">
      <c r="A27" s="32" t="s">
        <v>45</v>
      </c>
      <c r="B27" s="33" t="s">
        <v>35</v>
      </c>
      <c r="C27" s="34" t="n">
        <f aca="false">+I23</f>
        <v>60410.440194</v>
      </c>
      <c r="D27" s="33"/>
      <c r="E27" s="33"/>
      <c r="F27" s="33"/>
      <c r="G27" s="33"/>
      <c r="H27" s="33"/>
      <c r="I27" s="33"/>
      <c r="J27" s="33"/>
      <c r="K27" s="35"/>
    </row>
    <row r="28" customFormat="false" ht="12.75" hidden="false" customHeight="false" outlineLevel="0" collapsed="false">
      <c r="A28" s="32" t="s">
        <v>42</v>
      </c>
      <c r="B28" s="33" t="s">
        <v>35</v>
      </c>
      <c r="C28" s="34" t="n">
        <f aca="false">+I15</f>
        <v>8092.508725</v>
      </c>
      <c r="D28" s="33"/>
      <c r="E28" s="33"/>
      <c r="F28" s="33"/>
      <c r="G28" s="33"/>
      <c r="H28" s="33"/>
      <c r="I28" s="33"/>
      <c r="J28" s="33"/>
      <c r="K28" s="35"/>
    </row>
    <row r="29" customFormat="false" ht="13.5" hidden="false" customHeight="false" outlineLevel="0" collapsed="false">
      <c r="A29" s="36" t="s">
        <v>45</v>
      </c>
      <c r="B29" s="7" t="s">
        <v>36</v>
      </c>
      <c r="C29" s="37" t="n">
        <f aca="false">+K23</f>
        <v>15240.05496</v>
      </c>
      <c r="D29" s="7"/>
      <c r="E29" s="7"/>
      <c r="F29" s="7"/>
      <c r="G29" s="7"/>
      <c r="H29" s="7"/>
      <c r="I29" s="7"/>
      <c r="J29" s="7"/>
      <c r="K29" s="38"/>
    </row>
    <row r="30" customFormat="false" ht="13.5" hidden="false" customHeight="false" outlineLevel="0" collapsed="false">
      <c r="C30" s="10"/>
    </row>
    <row r="31" customFormat="false" ht="13.5" hidden="false" customHeight="false" outlineLevel="0" collapsed="false">
      <c r="C31" s="39" t="n">
        <f aca="false">+H1</f>
        <v>0.033</v>
      </c>
      <c r="D31" s="39" t="n">
        <f aca="false">+F1</f>
        <v>0.022</v>
      </c>
    </row>
    <row r="32" customFormat="false" ht="12.75" hidden="false" customHeight="false" outlineLevel="0" collapsed="false">
      <c r="A32" s="40"/>
      <c r="B32" s="41"/>
      <c r="C32" s="41" t="s">
        <v>9</v>
      </c>
      <c r="D32" s="41" t="s">
        <v>9</v>
      </c>
      <c r="E32" s="42"/>
    </row>
    <row r="33" customFormat="false" ht="13.5" hidden="false" customHeight="false" outlineLevel="0" collapsed="false">
      <c r="A33" s="43" t="s">
        <v>46</v>
      </c>
      <c r="B33" s="44"/>
      <c r="C33" s="44" t="s">
        <v>47</v>
      </c>
      <c r="D33" s="44" t="s">
        <v>48</v>
      </c>
      <c r="E33" s="45"/>
      <c r="F33" s="0" t="s">
        <v>49</v>
      </c>
    </row>
    <row r="34" customFormat="false" ht="12.75" hidden="false" customHeight="false" outlineLevel="0" collapsed="false">
      <c r="A34" s="0" t="n">
        <v>10206</v>
      </c>
      <c r="B34" s="0" t="n">
        <v>19975</v>
      </c>
      <c r="D34" s="24" t="n">
        <f aca="false">1-D$31</f>
        <v>0.978</v>
      </c>
      <c r="E34" s="10" t="n">
        <f aca="false">B34/D34-B34</f>
        <v>449.335378323111</v>
      </c>
    </row>
    <row r="35" customFormat="false" ht="12.75" hidden="false" customHeight="false" outlineLevel="0" collapsed="false">
      <c r="A35" s="0" t="n">
        <v>10207</v>
      </c>
      <c r="B35" s="0" t="n">
        <v>10225</v>
      </c>
      <c r="D35" s="24" t="n">
        <f aca="false">1-D$31</f>
        <v>0.978</v>
      </c>
      <c r="E35" s="10" t="n">
        <f aca="false">B35/D35-B35</f>
        <v>230.010224948875</v>
      </c>
    </row>
    <row r="36" customFormat="false" ht="12.75" hidden="false" customHeight="false" outlineLevel="0" collapsed="false">
      <c r="A36" s="0" t="n">
        <v>10011</v>
      </c>
      <c r="B36" s="0" t="n">
        <v>15000</v>
      </c>
      <c r="D36" s="24" t="n">
        <f aca="false">1-D$31</f>
        <v>0.978</v>
      </c>
      <c r="E36" s="10" t="n">
        <f aca="false">B36/D36-B36</f>
        <v>337.423312883437</v>
      </c>
    </row>
    <row r="37" customFormat="false" ht="12.75" hidden="false" customHeight="false" outlineLevel="0" collapsed="false">
      <c r="A37" s="2" t="s">
        <v>50</v>
      </c>
      <c r="B37" s="0" t="n">
        <f aca="false">SUM(B34:B36)</f>
        <v>45200</v>
      </c>
    </row>
    <row r="39" customFormat="false" ht="13.5" hidden="false" customHeight="false" outlineLevel="0" collapsed="false">
      <c r="A39" s="0" t="n">
        <v>40562</v>
      </c>
      <c r="B39" s="0" t="n">
        <v>15000</v>
      </c>
    </row>
    <row r="40" customFormat="false" ht="14.25" hidden="false" customHeight="false" outlineLevel="0" collapsed="false">
      <c r="A40" s="2" t="s">
        <v>41</v>
      </c>
      <c r="B40" s="25" t="n">
        <f aca="false">SUM(B37:B39)</f>
        <v>60200</v>
      </c>
      <c r="E40" s="46" t="n">
        <f aca="false">SUM(E34:E39)</f>
        <v>1016.76891615542</v>
      </c>
    </row>
    <row r="41" customFormat="false" ht="13.5" hidden="false" customHeight="false" outlineLevel="0" collapsed="false">
      <c r="E41" s="10"/>
    </row>
    <row r="42" customFormat="false" ht="12.75" hidden="false" customHeight="false" outlineLevel="0" collapsed="false">
      <c r="A42" s="2" t="n">
        <v>204554</v>
      </c>
      <c r="B42" s="2" t="s">
        <v>51</v>
      </c>
      <c r="C42" s="2"/>
    </row>
    <row r="45" customFormat="false" ht="15.75" hidden="false" customHeight="false" outlineLevel="0" collapsed="false">
      <c r="A45" s="47" t="s">
        <v>52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1.56"/>
    <col collapsed="false" customWidth="true" hidden="false" outlineLevel="0" max="3" min="3" style="0" width="12.99"/>
    <col collapsed="false" customWidth="true" hidden="false" outlineLevel="0" max="4" min="4" style="0" width="10.56"/>
    <col collapsed="false" customWidth="true" hidden="false" outlineLevel="0" max="5" min="5" style="0" width="15.41"/>
    <col collapsed="false" customWidth="true" hidden="false" outlineLevel="0" max="6" min="6" style="0" width="15.28"/>
    <col collapsed="false" customWidth="true" hidden="false" outlineLevel="0" max="7" min="7" style="0" width="9.41"/>
    <col collapsed="false" customWidth="true" hidden="false" outlineLevel="0" max="8" min="8" style="0" width="10.41"/>
    <col collapsed="false" customWidth="true" hidden="false" outlineLevel="0" max="9" min="9" style="0" width="9.28"/>
  </cols>
  <sheetData>
    <row r="1" customFormat="false" ht="13.5" hidden="false" customHeight="false" outlineLevel="0" collapsed="false">
      <c r="B1" s="21" t="s">
        <v>53</v>
      </c>
      <c r="C1" s="1"/>
      <c r="D1" s="1"/>
      <c r="E1" s="1"/>
      <c r="F1" s="1"/>
      <c r="G1" s="22" t="n">
        <v>0.02</v>
      </c>
      <c r="H1" s="23"/>
      <c r="I1" s="22" t="n">
        <v>0.03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231525</v>
      </c>
      <c r="B4" s="2" t="s">
        <v>38</v>
      </c>
      <c r="C4" s="0" t="n">
        <v>15239</v>
      </c>
      <c r="D4" s="0" t="n">
        <v>1.018</v>
      </c>
      <c r="E4" s="10" t="n">
        <f aca="false">+C4*D4</f>
        <v>15513.302</v>
      </c>
      <c r="G4" s="24" t="n">
        <f aca="false">1-G$1</f>
        <v>0.98</v>
      </c>
      <c r="H4" s="10" t="n">
        <f aca="false">+E4*G4</f>
        <v>15203.03596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231525</v>
      </c>
      <c r="B6" s="2" t="s">
        <v>38</v>
      </c>
      <c r="C6" s="0" t="n">
        <v>8000</v>
      </c>
      <c r="D6" s="0" t="n">
        <v>1.018</v>
      </c>
      <c r="E6" s="10" t="n">
        <f aca="false">+C6*D6</f>
        <v>8144</v>
      </c>
      <c r="I6" s="24" t="n">
        <f aca="false">1-I$1</f>
        <v>0.97</v>
      </c>
      <c r="J6" s="10" t="n">
        <f aca="false">+E6*I6</f>
        <v>7899.68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1.018</v>
      </c>
      <c r="E8" s="10" t="n">
        <f aca="false">+C8*D8</f>
        <v>249.41</v>
      </c>
      <c r="I8" s="24" t="n">
        <f aca="false">1-I$1</f>
        <v>0.97</v>
      </c>
      <c r="J8" s="10" t="n">
        <f aca="false">+E8*I8</f>
        <v>241.9277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1.018</v>
      </c>
      <c r="E10" s="10" t="n">
        <f aca="false">+C10*D10</f>
        <v>10115.866</v>
      </c>
      <c r="G10" s="24" t="n">
        <f aca="false">1-G$1</f>
        <v>0.98</v>
      </c>
      <c r="H10" s="10" t="n">
        <f aca="false">+E10*G10</f>
        <v>9913.54868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250082</v>
      </c>
      <c r="B12" s="2" t="s">
        <v>39</v>
      </c>
      <c r="C12" s="0" t="n">
        <v>10100</v>
      </c>
      <c r="D12" s="0" t="n">
        <v>1.018</v>
      </c>
      <c r="E12" s="10" t="n">
        <f aca="false">+C12*D12</f>
        <v>10281.8</v>
      </c>
      <c r="G12" s="24" t="n">
        <f aca="false">1-G$1</f>
        <v>0.98</v>
      </c>
      <c r="H12" s="10" t="n">
        <f aca="false">+E12*G12</f>
        <v>10076.164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1.018</v>
      </c>
      <c r="E14" s="10" t="n">
        <f aca="false">+C14*D14</f>
        <v>10730.738</v>
      </c>
      <c r="G14" s="24" t="n">
        <f aca="false">1-G$1</f>
        <v>0.98</v>
      </c>
      <c r="H14" s="10" t="n">
        <f aca="false">+E14*G14</f>
        <v>10516.12324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55035.116</v>
      </c>
      <c r="F15" s="27"/>
      <c r="G15" s="2"/>
      <c r="H15" s="26" t="n">
        <f aca="false">SUM(H4:H14)</f>
        <v>45708.87188</v>
      </c>
      <c r="I15" s="2"/>
      <c r="J15" s="26" t="n">
        <f aca="false">SUM(J4:J13)</f>
        <v>8141.6077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</v>
      </c>
      <c r="J17" s="23"/>
      <c r="K17" s="22" t="n">
        <v>0.004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1.017</v>
      </c>
      <c r="F18" s="10" t="n">
        <f aca="false">+C18*D18</f>
        <v>15498.063</v>
      </c>
      <c r="I18" s="14" t="n">
        <f aca="false">1-I$17</f>
        <v>0.99</v>
      </c>
      <c r="J18" s="10" t="n">
        <f aca="false">+F18*I18</f>
        <v>15343.08237</v>
      </c>
      <c r="K18" s="14"/>
    </row>
    <row r="19" customFormat="false" ht="12.75" hidden="false" customHeight="false" outlineLevel="0" collapsed="false">
      <c r="B19" s="2"/>
      <c r="J19" s="10"/>
    </row>
    <row r="20" customFormat="false" ht="12.75" hidden="false" customHeight="false" outlineLevel="0" collapsed="false">
      <c r="A20" s="0" t="n">
        <v>61865</v>
      </c>
      <c r="B20" s="2" t="s">
        <v>28</v>
      </c>
      <c r="C20" s="0" t="n">
        <v>45000</v>
      </c>
      <c r="D20" s="0" t="n">
        <v>1.017</v>
      </c>
      <c r="F20" s="10" t="n">
        <f aca="false">+C20*D20</f>
        <v>45765</v>
      </c>
      <c r="I20" s="14" t="n">
        <f aca="false">1-I$17</f>
        <v>0.99</v>
      </c>
      <c r="J20" s="10" t="n">
        <f aca="false">+F20*I20</f>
        <v>45307.35</v>
      </c>
    </row>
    <row r="21" customFormat="false" ht="12.75" hidden="false" customHeight="false" outlineLevel="0" collapsed="false">
      <c r="B21" s="2"/>
    </row>
    <row r="22" customFormat="false" ht="13.5" hidden="false" customHeight="false" outlineLevel="0" collapsed="false">
      <c r="A22" s="0" t="n">
        <v>55873</v>
      </c>
      <c r="B22" s="2" t="s">
        <v>29</v>
      </c>
      <c r="C22" s="0" t="n">
        <v>15090</v>
      </c>
      <c r="D22" s="0" t="n">
        <v>1.017</v>
      </c>
      <c r="F22" s="10" t="n">
        <f aca="false">+C22*D22</f>
        <v>15346.53</v>
      </c>
      <c r="I22" s="14"/>
      <c r="K22" s="14" t="n">
        <f aca="false">1-K$17</f>
        <v>0.996</v>
      </c>
      <c r="L22" s="10" t="n">
        <f aca="false">+F22*K22</f>
        <v>15285.14388</v>
      </c>
    </row>
    <row r="23" customFormat="false" ht="14.25" hidden="false" customHeight="false" outlineLevel="0" collapsed="false">
      <c r="B23" s="2" t="s">
        <v>41</v>
      </c>
      <c r="C23" s="25" t="n">
        <f aca="false">SUM(C18:C22)</f>
        <v>75329</v>
      </c>
      <c r="D23" s="2"/>
      <c r="E23" s="27"/>
      <c r="F23" s="26" t="n">
        <f aca="false">SUM(F18:F22)</f>
        <v>76609.593</v>
      </c>
      <c r="G23" s="2"/>
      <c r="H23" s="27"/>
      <c r="I23" s="2"/>
      <c r="J23" s="26" t="n">
        <f aca="false">SUM(J18:J22)</f>
        <v>60650.43237</v>
      </c>
      <c r="K23" s="2"/>
      <c r="L23" s="26" t="n">
        <f aca="false">SUM(L18:L22)</f>
        <v>15285.14388</v>
      </c>
      <c r="M23" s="2"/>
    </row>
    <row r="24" customFormat="false" ht="13.5" hidden="false" customHeight="false" outlineLevel="0" collapsed="false"/>
    <row r="25" customFormat="false" ht="13.5" hidden="false" customHeight="false" outlineLevel="0" collapsed="false"/>
    <row r="26" customFormat="false" ht="13.5" hidden="false" customHeight="false" outlineLevel="0" collapsed="false">
      <c r="B26" s="28" t="s">
        <v>42</v>
      </c>
      <c r="C26" s="29" t="s">
        <v>43</v>
      </c>
      <c r="D26" s="30" t="n">
        <f aca="false">+H15</f>
        <v>45708.87188</v>
      </c>
      <c r="E26" s="29"/>
      <c r="F26" s="29" t="s">
        <v>44</v>
      </c>
      <c r="G26" s="30" t="n">
        <f aca="false">+J15+J23</f>
        <v>68792.04007</v>
      </c>
      <c r="H26" s="29"/>
      <c r="I26" s="29"/>
      <c r="J26" s="29"/>
      <c r="K26" s="29"/>
      <c r="L26" s="31"/>
    </row>
    <row r="27" customFormat="false" ht="12.75" hidden="false" customHeight="false" outlineLevel="0" collapsed="false">
      <c r="B27" s="32" t="s">
        <v>45</v>
      </c>
      <c r="C27" s="33" t="s">
        <v>35</v>
      </c>
      <c r="D27" s="34" t="n">
        <f aca="false">+J23</f>
        <v>60650.43237</v>
      </c>
      <c r="E27" s="33"/>
      <c r="F27" s="33"/>
      <c r="G27" s="33"/>
      <c r="H27" s="33"/>
      <c r="I27" s="33"/>
      <c r="J27" s="33"/>
      <c r="K27" s="33"/>
      <c r="L27" s="35"/>
    </row>
    <row r="28" customFormat="false" ht="12.75" hidden="false" customHeight="false" outlineLevel="0" collapsed="false">
      <c r="B28" s="32" t="s">
        <v>42</v>
      </c>
      <c r="C28" s="33" t="s">
        <v>35</v>
      </c>
      <c r="D28" s="34" t="n">
        <f aca="false">+J15</f>
        <v>8141.6077</v>
      </c>
      <c r="E28" s="33"/>
      <c r="F28" s="33"/>
      <c r="G28" s="33"/>
      <c r="H28" s="33"/>
      <c r="I28" s="33"/>
      <c r="J28" s="33"/>
      <c r="K28" s="33"/>
      <c r="L28" s="35"/>
    </row>
    <row r="29" customFormat="false" ht="13.5" hidden="false" customHeight="false" outlineLevel="0" collapsed="false">
      <c r="B29" s="36" t="s">
        <v>45</v>
      </c>
      <c r="C29" s="7" t="s">
        <v>36</v>
      </c>
      <c r="D29" s="37" t="n">
        <f aca="false">+L23</f>
        <v>15285.14388</v>
      </c>
      <c r="E29" s="7"/>
      <c r="F29" s="7"/>
      <c r="G29" s="7"/>
      <c r="H29" s="7"/>
      <c r="I29" s="7"/>
      <c r="J29" s="7"/>
      <c r="K29" s="7"/>
      <c r="L29" s="38"/>
    </row>
    <row r="30" customFormat="false" ht="13.5" hidden="false" customHeight="false" outlineLevel="0" collapsed="false">
      <c r="D30" s="10"/>
    </row>
    <row r="31" customFormat="false" ht="13.5" hidden="false" customHeight="false" outlineLevel="0" collapsed="false">
      <c r="D31" s="39" t="n">
        <f aca="false">+I1</f>
        <v>0.03</v>
      </c>
      <c r="E31" s="39" t="n">
        <f aca="false">+G1</f>
        <v>0.02</v>
      </c>
    </row>
    <row r="32" customFormat="false" ht="12.75" hidden="false" customHeight="false" outlineLevel="0" collapsed="false">
      <c r="B32" s="40"/>
      <c r="C32" s="41"/>
      <c r="D32" s="41" t="s">
        <v>9</v>
      </c>
      <c r="E32" s="41" t="s">
        <v>9</v>
      </c>
      <c r="F32" s="42"/>
    </row>
    <row r="33" customFormat="false" ht="13.5" hidden="false" customHeight="false" outlineLevel="0" collapsed="false">
      <c r="B33" s="43" t="s">
        <v>46</v>
      </c>
      <c r="C33" s="44"/>
      <c r="D33" s="44" t="s">
        <v>47</v>
      </c>
      <c r="E33" s="44" t="s">
        <v>48</v>
      </c>
      <c r="F33" s="45"/>
      <c r="G33" s="0" t="s">
        <v>49</v>
      </c>
    </row>
    <row r="34" customFormat="false" ht="12.75" hidden="false" customHeight="false" outlineLevel="0" collapsed="false">
      <c r="B34" s="0" t="n">
        <v>10206</v>
      </c>
      <c r="C34" s="0" t="n">
        <v>19975</v>
      </c>
      <c r="E34" s="24" t="n">
        <f aca="false">1-E$31</f>
        <v>0.98</v>
      </c>
      <c r="F34" s="10" t="n">
        <f aca="false">C34/E34-C34</f>
        <v>407.65306122449</v>
      </c>
      <c r="I34" s="49" t="s">
        <v>54</v>
      </c>
      <c r="J34" s="50"/>
      <c r="K34" s="50"/>
      <c r="L34" s="50"/>
      <c r="M34" s="51"/>
    </row>
    <row r="35" customFormat="false" ht="12.75" hidden="false" customHeight="false" outlineLevel="0" collapsed="false">
      <c r="B35" s="0" t="n">
        <v>10207</v>
      </c>
      <c r="C35" s="0" t="n">
        <v>10225</v>
      </c>
      <c r="E35" s="24" t="n">
        <f aca="false">1-E$31</f>
        <v>0.98</v>
      </c>
      <c r="F35" s="10" t="n">
        <f aca="false">C35/E35-C35</f>
        <v>208.673469387755</v>
      </c>
      <c r="I35" s="52" t="s">
        <v>55</v>
      </c>
      <c r="J35" s="33"/>
      <c r="K35" s="33"/>
      <c r="L35" s="33"/>
      <c r="M35" s="53"/>
    </row>
    <row r="36" customFormat="false" ht="12.75" hidden="false" customHeight="false" outlineLevel="0" collapsed="false">
      <c r="B36" s="0" t="n">
        <v>10011</v>
      </c>
      <c r="C36" s="0" t="n">
        <v>15000</v>
      </c>
      <c r="E36" s="24" t="n">
        <f aca="false">1-E$31</f>
        <v>0.98</v>
      </c>
      <c r="F36" s="10" t="n">
        <f aca="false">C36/E36-C36</f>
        <v>306.122448979591</v>
      </c>
      <c r="I36" s="52" t="s">
        <v>56</v>
      </c>
      <c r="J36" s="33"/>
      <c r="K36" s="33"/>
      <c r="L36" s="33"/>
      <c r="M36" s="53"/>
    </row>
    <row r="37" customFormat="false" ht="13.5" hidden="false" customHeight="false" outlineLevel="0" collapsed="false">
      <c r="B37" s="2" t="s">
        <v>50</v>
      </c>
      <c r="C37" s="0" t="n">
        <f aca="false">SUM(C34:C36)</f>
        <v>45200</v>
      </c>
      <c r="I37" s="52" t="s">
        <v>57</v>
      </c>
      <c r="J37" s="33"/>
      <c r="K37" s="54"/>
      <c r="L37" s="33" t="s">
        <v>58</v>
      </c>
      <c r="M37" s="53"/>
    </row>
    <row r="38" customFormat="false" ht="13.5" hidden="false" customHeight="false" outlineLevel="0" collapsed="false">
      <c r="I38" s="52"/>
      <c r="J38" s="33"/>
      <c r="K38" s="33"/>
      <c r="L38" s="33"/>
      <c r="M38" s="53"/>
    </row>
    <row r="39" customFormat="false" ht="13.5" hidden="false" customHeight="false" outlineLevel="0" collapsed="false">
      <c r="B39" s="0" t="n">
        <v>40562</v>
      </c>
      <c r="C39" s="0" t="n">
        <v>15000</v>
      </c>
      <c r="I39" s="55" t="s">
        <v>59</v>
      </c>
      <c r="J39" s="33"/>
      <c r="K39" s="33"/>
      <c r="L39" s="33"/>
      <c r="M39" s="53"/>
    </row>
    <row r="40" customFormat="false" ht="14.25" hidden="false" customHeight="false" outlineLevel="0" collapsed="false">
      <c r="B40" s="2" t="s">
        <v>41</v>
      </c>
      <c r="C40" s="25" t="n">
        <f aca="false">SUM(C37:C39)</f>
        <v>60200</v>
      </c>
      <c r="F40" s="46" t="n">
        <f aca="false">SUM(F34:F39)</f>
        <v>922.448979591836</v>
      </c>
      <c r="I40" s="52" t="s">
        <v>60</v>
      </c>
      <c r="J40" s="33"/>
      <c r="K40" s="33"/>
      <c r="L40" s="33"/>
      <c r="M40" s="53"/>
    </row>
    <row r="41" customFormat="false" ht="13.5" hidden="false" customHeight="false" outlineLevel="0" collapsed="false">
      <c r="F41" s="10"/>
      <c r="I41" s="52" t="s">
        <v>61</v>
      </c>
      <c r="J41" s="33"/>
      <c r="K41" s="33"/>
      <c r="L41" s="33"/>
      <c r="M41" s="53"/>
    </row>
    <row r="42" customFormat="false" ht="13.5" hidden="false" customHeight="false" outlineLevel="0" collapsed="false">
      <c r="B42" s="2" t="n">
        <v>343930</v>
      </c>
      <c r="C42" s="2" t="s">
        <v>51</v>
      </c>
      <c r="D42" s="2"/>
      <c r="I42" s="52" t="s">
        <v>62</v>
      </c>
      <c r="J42" s="33"/>
      <c r="K42" s="54"/>
      <c r="L42" s="33"/>
      <c r="M42" s="53"/>
    </row>
    <row r="43" customFormat="false" ht="14.25" hidden="false" customHeight="false" outlineLevel="0" collapsed="false">
      <c r="I43" s="56"/>
      <c r="J43" s="57"/>
      <c r="K43" s="57"/>
      <c r="L43" s="57"/>
      <c r="M43" s="58"/>
    </row>
    <row r="45" customFormat="false" ht="15.75" hidden="false" customHeight="false" outlineLevel="0" collapsed="false">
      <c r="A45" s="47" t="s">
        <v>52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2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63</v>
      </c>
      <c r="C1" s="1"/>
      <c r="D1" s="1"/>
      <c r="E1" s="1"/>
      <c r="F1" s="1"/>
      <c r="G1" s="22" t="n">
        <v>0.024</v>
      </c>
      <c r="H1" s="23"/>
      <c r="I1" s="22" t="n">
        <v>0.036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231525</v>
      </c>
      <c r="B4" s="2" t="s">
        <v>38</v>
      </c>
      <c r="C4" s="0" t="n">
        <v>15239</v>
      </c>
      <c r="D4" s="0" t="n">
        <v>1.019</v>
      </c>
      <c r="E4" s="10" t="n">
        <f aca="false">+C4*D4</f>
        <v>15528.541</v>
      </c>
      <c r="G4" s="24" t="n">
        <f aca="false">1-G$1</f>
        <v>0.976</v>
      </c>
      <c r="H4" s="10" t="n">
        <f aca="false">+E4*G4</f>
        <v>15155.856016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231525</v>
      </c>
      <c r="B6" s="2" t="s">
        <v>38</v>
      </c>
      <c r="C6" s="0" t="n">
        <v>8000</v>
      </c>
      <c r="D6" s="0" t="n">
        <v>1.019</v>
      </c>
      <c r="E6" s="10" t="n">
        <f aca="false">+C6*D6</f>
        <v>8152</v>
      </c>
      <c r="I6" s="24" t="n">
        <f aca="false">1-I$1</f>
        <v>0.964</v>
      </c>
      <c r="J6" s="10" t="n">
        <f aca="false">+E6*I6</f>
        <v>7858.528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1.019</v>
      </c>
      <c r="E8" s="10" t="n">
        <f aca="false">+C8*D8</f>
        <v>249.655</v>
      </c>
      <c r="I8" s="24" t="n">
        <f aca="false">1-I$1</f>
        <v>0.964</v>
      </c>
      <c r="J8" s="10" t="n">
        <f aca="false">+E8*I8</f>
        <v>240.66742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1.019</v>
      </c>
      <c r="E10" s="10" t="n">
        <f aca="false">+C10*D10</f>
        <v>10125.803</v>
      </c>
      <c r="G10" s="24" t="n">
        <f aca="false">1-G$1</f>
        <v>0.976</v>
      </c>
      <c r="H10" s="10" t="n">
        <f aca="false">+E10*G10</f>
        <v>9882.783728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250082</v>
      </c>
      <c r="B12" s="2" t="s">
        <v>39</v>
      </c>
      <c r="C12" s="0" t="n">
        <v>10100</v>
      </c>
      <c r="D12" s="0" t="n">
        <v>1.019</v>
      </c>
      <c r="E12" s="10" t="n">
        <f aca="false">+C12*D12</f>
        <v>10291.9</v>
      </c>
      <c r="G12" s="24" t="n">
        <f aca="false">1-G$1</f>
        <v>0.976</v>
      </c>
      <c r="H12" s="10" t="n">
        <f aca="false">+E12*G12</f>
        <v>10044.8944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1.019</v>
      </c>
      <c r="E14" s="10" t="n">
        <f aca="false">+C14*D14</f>
        <v>10741.279</v>
      </c>
      <c r="G14" s="24" t="n">
        <f aca="false">1-G$1</f>
        <v>0.976</v>
      </c>
      <c r="H14" s="10" t="n">
        <f aca="false">+E14*G14</f>
        <v>10483.488304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55089.178</v>
      </c>
      <c r="F15" s="27"/>
      <c r="G15" s="2"/>
      <c r="H15" s="26" t="n">
        <f aca="false">SUM(H4:H14)</f>
        <v>45567.022448</v>
      </c>
      <c r="I15" s="2"/>
      <c r="J15" s="26" t="n">
        <f aca="false">SUM(J4:J13)</f>
        <v>8099.19542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0.012</v>
      </c>
      <c r="J17" s="23"/>
      <c r="K17" s="22" t="n">
        <v>0.004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1.018</v>
      </c>
      <c r="F18" s="10" t="n">
        <f aca="false">+C18*D18</f>
        <v>15513.302</v>
      </c>
      <c r="I18" s="14" t="n">
        <f aca="false">1-I$17</f>
        <v>0.988</v>
      </c>
      <c r="J18" s="10" t="n">
        <f aca="false">+F18*I18</f>
        <v>15327.142376</v>
      </c>
      <c r="K18" s="14"/>
    </row>
    <row r="19" customFormat="false" ht="12.75" hidden="false" customHeight="false" outlineLevel="0" collapsed="false">
      <c r="B19" s="2"/>
      <c r="J19" s="10"/>
    </row>
    <row r="20" customFormat="false" ht="12.75" hidden="false" customHeight="false" outlineLevel="0" collapsed="false">
      <c r="A20" s="0" t="n">
        <v>61865</v>
      </c>
      <c r="B20" s="2" t="s">
        <v>28</v>
      </c>
      <c r="C20" s="0" t="n">
        <v>45000</v>
      </c>
      <c r="D20" s="0" t="n">
        <v>1.018</v>
      </c>
      <c r="F20" s="10" t="n">
        <f aca="false">+C20*D20</f>
        <v>45810</v>
      </c>
      <c r="I20" s="14" t="n">
        <f aca="false">1-I$17</f>
        <v>0.988</v>
      </c>
      <c r="J20" s="10" t="n">
        <f aca="false">+F20*I20</f>
        <v>45260.28</v>
      </c>
    </row>
    <row r="21" customFormat="false" ht="12.75" hidden="false" customHeight="false" outlineLevel="0" collapsed="false">
      <c r="B21" s="2"/>
    </row>
    <row r="22" customFormat="false" ht="13.5" hidden="false" customHeight="false" outlineLevel="0" collapsed="false">
      <c r="A22" s="0" t="n">
        <v>55873</v>
      </c>
      <c r="B22" s="2" t="s">
        <v>29</v>
      </c>
      <c r="C22" s="0" t="n">
        <v>15090</v>
      </c>
      <c r="D22" s="0" t="n">
        <v>1.018</v>
      </c>
      <c r="F22" s="10" t="n">
        <f aca="false">+C22*D22</f>
        <v>15361.62</v>
      </c>
      <c r="G22" s="59" t="s">
        <v>64</v>
      </c>
      <c r="I22" s="14"/>
      <c r="K22" s="14" t="n">
        <f aca="false">1-K$17</f>
        <v>0.996</v>
      </c>
      <c r="L22" s="10" t="n">
        <f aca="false">+F22*K22</f>
        <v>15300.17352</v>
      </c>
      <c r="M22" s="59" t="s">
        <v>65</v>
      </c>
    </row>
    <row r="23" customFormat="false" ht="14.25" hidden="false" customHeight="false" outlineLevel="0" collapsed="false">
      <c r="B23" s="2" t="s">
        <v>41</v>
      </c>
      <c r="C23" s="25" t="n">
        <f aca="false">SUM(C18:C22)</f>
        <v>75329</v>
      </c>
      <c r="D23" s="2"/>
      <c r="E23" s="27"/>
      <c r="F23" s="26" t="n">
        <f aca="false">SUM(F18:F22)</f>
        <v>76684.922</v>
      </c>
      <c r="G23" s="2"/>
      <c r="H23" s="27"/>
      <c r="I23" s="2"/>
      <c r="J23" s="26" t="n">
        <f aca="false">SUM(J18:J22)</f>
        <v>60587.422376</v>
      </c>
      <c r="K23" s="2"/>
      <c r="L23" s="26" t="n">
        <f aca="false">SUM(L18:L22)</f>
        <v>15300.17352</v>
      </c>
      <c r="M23" s="2"/>
    </row>
    <row r="24" customFormat="false" ht="13.5" hidden="false" customHeight="false" outlineLevel="0" collapsed="false"/>
    <row r="25" customFormat="false" ht="13.5" hidden="false" customHeight="false" outlineLevel="0" collapsed="false"/>
    <row r="26" customFormat="false" ht="13.5" hidden="false" customHeight="false" outlineLevel="0" collapsed="false">
      <c r="B26" s="28" t="s">
        <v>42</v>
      </c>
      <c r="C26" s="29" t="s">
        <v>43</v>
      </c>
      <c r="D26" s="30" t="n">
        <f aca="false">+H15</f>
        <v>45567.022448</v>
      </c>
      <c r="E26" s="29"/>
      <c r="F26" s="29" t="s">
        <v>44</v>
      </c>
      <c r="G26" s="30" t="n">
        <f aca="false">+J15+J23</f>
        <v>68686.617796</v>
      </c>
      <c r="H26" s="29"/>
      <c r="I26" s="29"/>
      <c r="J26" s="29"/>
      <c r="K26" s="29"/>
      <c r="L26" s="31"/>
    </row>
    <row r="27" customFormat="false" ht="12.75" hidden="false" customHeight="false" outlineLevel="0" collapsed="false">
      <c r="B27" s="32" t="s">
        <v>45</v>
      </c>
      <c r="C27" s="33" t="s">
        <v>35</v>
      </c>
      <c r="D27" s="34" t="n">
        <f aca="false">+J23</f>
        <v>60587.422376</v>
      </c>
      <c r="E27" s="33"/>
      <c r="F27" s="33"/>
      <c r="G27" s="33"/>
      <c r="H27" s="33"/>
      <c r="I27" s="33"/>
      <c r="J27" s="33"/>
      <c r="K27" s="33"/>
      <c r="L27" s="35"/>
    </row>
    <row r="28" customFormat="false" ht="12.75" hidden="false" customHeight="false" outlineLevel="0" collapsed="false">
      <c r="B28" s="32" t="s">
        <v>42</v>
      </c>
      <c r="C28" s="33" t="s">
        <v>35</v>
      </c>
      <c r="D28" s="34" t="n">
        <f aca="false">+J15</f>
        <v>8099.19542</v>
      </c>
      <c r="E28" s="33"/>
      <c r="F28" s="33"/>
      <c r="G28" s="33"/>
      <c r="H28" s="33"/>
      <c r="I28" s="33"/>
      <c r="J28" s="33"/>
      <c r="K28" s="33"/>
      <c r="L28" s="35"/>
    </row>
    <row r="29" customFormat="false" ht="13.5" hidden="false" customHeight="false" outlineLevel="0" collapsed="false">
      <c r="B29" s="36" t="s">
        <v>45</v>
      </c>
      <c r="C29" s="7" t="s">
        <v>36</v>
      </c>
      <c r="D29" s="37" t="n">
        <f aca="false">+L23</f>
        <v>15300.17352</v>
      </c>
      <c r="E29" s="7"/>
      <c r="F29" s="7"/>
      <c r="G29" s="7"/>
      <c r="H29" s="7"/>
      <c r="I29" s="7"/>
      <c r="J29" s="7"/>
      <c r="K29" s="7"/>
      <c r="L29" s="38"/>
    </row>
    <row r="30" customFormat="false" ht="13.5" hidden="false" customHeight="false" outlineLevel="0" collapsed="false">
      <c r="D30" s="10"/>
    </row>
    <row r="31" customFormat="false" ht="13.5" hidden="false" customHeight="false" outlineLevel="0" collapsed="false">
      <c r="D31" s="39" t="n">
        <f aca="false">+I1</f>
        <v>0.036</v>
      </c>
      <c r="E31" s="39" t="n">
        <f aca="false">+G1</f>
        <v>0.024</v>
      </c>
    </row>
    <row r="32" customFormat="false" ht="12.75" hidden="false" customHeight="false" outlineLevel="0" collapsed="false">
      <c r="B32" s="40"/>
      <c r="C32" s="41"/>
      <c r="D32" s="41" t="s">
        <v>9</v>
      </c>
      <c r="E32" s="41" t="s">
        <v>9</v>
      </c>
      <c r="F32" s="42"/>
    </row>
    <row r="33" customFormat="false" ht="13.5" hidden="false" customHeight="false" outlineLevel="0" collapsed="false">
      <c r="B33" s="43" t="s">
        <v>46</v>
      </c>
      <c r="C33" s="44"/>
      <c r="D33" s="44" t="s">
        <v>47</v>
      </c>
      <c r="E33" s="44" t="s">
        <v>48</v>
      </c>
      <c r="F33" s="45"/>
      <c r="G33" s="0" t="s">
        <v>49</v>
      </c>
    </row>
    <row r="34" customFormat="false" ht="12.75" hidden="false" customHeight="false" outlineLevel="0" collapsed="false">
      <c r="B34" s="0" t="n">
        <v>10206</v>
      </c>
      <c r="C34" s="0" t="n">
        <v>19975</v>
      </c>
      <c r="E34" s="24" t="n">
        <f aca="false">1-E$31</f>
        <v>0.976</v>
      </c>
      <c r="F34" s="10" t="n">
        <f aca="false">C34/E34-C34</f>
        <v>491.188524590165</v>
      </c>
      <c r="I34" s="49" t="s">
        <v>54</v>
      </c>
      <c r="J34" s="50"/>
      <c r="K34" s="50"/>
      <c r="L34" s="50"/>
      <c r="M34" s="51"/>
    </row>
    <row r="35" customFormat="false" ht="12.75" hidden="false" customHeight="false" outlineLevel="0" collapsed="false">
      <c r="B35" s="0" t="n">
        <v>10207</v>
      </c>
      <c r="C35" s="0" t="n">
        <v>10225</v>
      </c>
      <c r="E35" s="24" t="n">
        <f aca="false">1-E$31</f>
        <v>0.976</v>
      </c>
      <c r="F35" s="10" t="n">
        <f aca="false">C35/E35-C35</f>
        <v>251.434426229509</v>
      </c>
      <c r="I35" s="52" t="s">
        <v>55</v>
      </c>
      <c r="J35" s="33"/>
      <c r="K35" s="34" t="n">
        <v>62</v>
      </c>
      <c r="L35" s="60" t="s">
        <v>66</v>
      </c>
      <c r="M35" s="53" t="s">
        <v>67</v>
      </c>
    </row>
    <row r="36" customFormat="false" ht="12.75" hidden="false" customHeight="false" outlineLevel="0" collapsed="false">
      <c r="B36" s="0" t="n">
        <v>10011</v>
      </c>
      <c r="C36" s="0" t="n">
        <v>15000</v>
      </c>
      <c r="E36" s="24" t="n">
        <f aca="false">1-E$31</f>
        <v>0.976</v>
      </c>
      <c r="F36" s="10" t="n">
        <f aca="false">C36/E36-C36</f>
        <v>368.852459016394</v>
      </c>
      <c r="I36" s="52" t="s">
        <v>56</v>
      </c>
      <c r="J36" s="33"/>
      <c r="K36" s="33" t="n">
        <v>277</v>
      </c>
      <c r="L36" s="33" t="s">
        <v>68</v>
      </c>
      <c r="M36" s="53"/>
    </row>
    <row r="37" customFormat="false" ht="13.5" hidden="false" customHeight="false" outlineLevel="0" collapsed="false">
      <c r="B37" s="2" t="s">
        <v>50</v>
      </c>
      <c r="C37" s="0" t="n">
        <f aca="false">SUM(C34:C36)</f>
        <v>45200</v>
      </c>
      <c r="I37" s="52" t="s">
        <v>57</v>
      </c>
      <c r="J37" s="33"/>
      <c r="K37" s="61" t="n">
        <f aca="false">+K35+K36</f>
        <v>339</v>
      </c>
      <c r="L37" s="33" t="s">
        <v>58</v>
      </c>
      <c r="M37" s="53"/>
    </row>
    <row r="38" customFormat="false" ht="13.5" hidden="false" customHeight="false" outlineLevel="0" collapsed="false">
      <c r="I38" s="52"/>
      <c r="J38" s="33" t="s">
        <v>69</v>
      </c>
      <c r="K38" s="33"/>
      <c r="M38" s="53"/>
    </row>
    <row r="39" customFormat="false" ht="13.5" hidden="false" customHeight="false" outlineLevel="0" collapsed="false">
      <c r="B39" s="0" t="n">
        <v>40562</v>
      </c>
      <c r="C39" s="0" t="n">
        <v>15000</v>
      </c>
      <c r="I39" s="55" t="s">
        <v>59</v>
      </c>
      <c r="J39" s="33"/>
      <c r="K39" s="33"/>
      <c r="L39" s="33"/>
      <c r="M39" s="53"/>
    </row>
    <row r="40" customFormat="false" ht="14.25" hidden="false" customHeight="false" outlineLevel="0" collapsed="false">
      <c r="B40" s="2" t="s">
        <v>41</v>
      </c>
      <c r="C40" s="25" t="n">
        <f aca="false">SUM(C37:C39)</f>
        <v>60200</v>
      </c>
      <c r="F40" s="46" t="n">
        <f aca="false">SUM(F34:F39)</f>
        <v>1111.47540983607</v>
      </c>
      <c r="I40" s="52" t="s">
        <v>70</v>
      </c>
      <c r="J40" s="33"/>
      <c r="K40" s="33" t="n">
        <v>111</v>
      </c>
      <c r="L40" s="33"/>
      <c r="M40" s="53"/>
    </row>
    <row r="41" customFormat="false" ht="13.5" hidden="false" customHeight="false" outlineLevel="0" collapsed="false">
      <c r="F41" s="10"/>
      <c r="I41" s="52" t="s">
        <v>61</v>
      </c>
      <c r="J41" s="33"/>
      <c r="K41" s="33" t="n">
        <v>1111</v>
      </c>
      <c r="L41" s="33"/>
      <c r="M41" s="53"/>
    </row>
    <row r="42" customFormat="false" ht="13.5" hidden="false" customHeight="false" outlineLevel="0" collapsed="false">
      <c r="B42" s="2" t="n">
        <v>343930</v>
      </c>
      <c r="C42" s="2" t="s">
        <v>51</v>
      </c>
      <c r="D42" s="2"/>
      <c r="I42" s="52" t="s">
        <v>62</v>
      </c>
      <c r="J42" s="33"/>
      <c r="K42" s="54" t="n">
        <f aca="false">+K40+K41</f>
        <v>1222</v>
      </c>
      <c r="L42" s="33"/>
      <c r="M42" s="53"/>
    </row>
    <row r="43" customFormat="false" ht="14.25" hidden="false" customHeight="false" outlineLevel="0" collapsed="false">
      <c r="I43" s="56"/>
      <c r="J43" s="57"/>
      <c r="K43" s="57"/>
      <c r="L43" s="57"/>
      <c r="M43" s="58"/>
    </row>
    <row r="45" customFormat="false" ht="15.75" hidden="false" customHeight="false" outlineLevel="0" collapsed="false">
      <c r="A45" s="47" t="s">
        <v>52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2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71</v>
      </c>
      <c r="C1" s="1"/>
      <c r="D1" s="1"/>
      <c r="E1" s="1"/>
      <c r="F1" s="1"/>
      <c r="G1" s="22" t="n">
        <v>0.025</v>
      </c>
      <c r="H1" s="23"/>
      <c r="I1" s="22" t="n">
        <v>0.036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231525</v>
      </c>
      <c r="B4" s="2" t="s">
        <v>38</v>
      </c>
      <c r="C4" s="0" t="n">
        <v>15239</v>
      </c>
      <c r="D4" s="0" t="n">
        <v>1.013</v>
      </c>
      <c r="E4" s="10" t="n">
        <f aca="false">+C4*D4</f>
        <v>15437.107</v>
      </c>
      <c r="G4" s="24" t="n">
        <f aca="false">1-G$1</f>
        <v>0.975</v>
      </c>
      <c r="H4" s="10" t="n">
        <f aca="false">+E4*G4</f>
        <v>15051.179325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231525</v>
      </c>
      <c r="B6" s="2" t="s">
        <v>38</v>
      </c>
      <c r="C6" s="0" t="n">
        <v>8000</v>
      </c>
      <c r="D6" s="0" t="n">
        <v>1.013</v>
      </c>
      <c r="E6" s="10" t="n">
        <f aca="false">+C6*D6</f>
        <v>8104</v>
      </c>
      <c r="I6" s="24" t="n">
        <f aca="false">1-I$1</f>
        <v>0.964</v>
      </c>
      <c r="J6" s="10" t="n">
        <f aca="false">+E6*I6</f>
        <v>7812.256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1.013</v>
      </c>
      <c r="E8" s="10" t="n">
        <f aca="false">+C8*D8</f>
        <v>248.185</v>
      </c>
      <c r="I8" s="24" t="n">
        <f aca="false">1-I$1</f>
        <v>0.964</v>
      </c>
      <c r="J8" s="10" t="n">
        <f aca="false">+E8*I8</f>
        <v>239.25034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1.013</v>
      </c>
      <c r="E10" s="10" t="n">
        <f aca="false">+C10*D10</f>
        <v>10066.181</v>
      </c>
      <c r="G10" s="24" t="n">
        <f aca="false">1-G$1</f>
        <v>0.975</v>
      </c>
      <c r="H10" s="10" t="n">
        <f aca="false">+E10*G10</f>
        <v>9814.526475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250082</v>
      </c>
      <c r="B12" s="2" t="s">
        <v>39</v>
      </c>
      <c r="C12" s="0" t="n">
        <v>10100</v>
      </c>
      <c r="D12" s="0" t="n">
        <v>1.013</v>
      </c>
      <c r="E12" s="10" t="n">
        <f aca="false">+C12*D12</f>
        <v>10231.3</v>
      </c>
      <c r="G12" s="24" t="n">
        <f aca="false">1-G$1</f>
        <v>0.975</v>
      </c>
      <c r="H12" s="10" t="n">
        <f aca="false">+E12*G12</f>
        <v>9975.5175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1.013</v>
      </c>
      <c r="E14" s="10" t="n">
        <f aca="false">+C14*D14</f>
        <v>10678.033</v>
      </c>
      <c r="G14" s="24" t="n">
        <f aca="false">1-G$1</f>
        <v>0.975</v>
      </c>
      <c r="H14" s="10" t="n">
        <f aca="false">+E14*G14</f>
        <v>10411.082175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54764.806</v>
      </c>
      <c r="F15" s="27"/>
      <c r="G15" s="2"/>
      <c r="H15" s="26" t="n">
        <f aca="false">SUM(H4:H14)</f>
        <v>45252.305475</v>
      </c>
      <c r="I15" s="2"/>
      <c r="J15" s="26" t="n">
        <f aca="false">SUM(J4:J13)</f>
        <v>8051.50634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0.012</v>
      </c>
      <c r="J17" s="23"/>
      <c r="K17" s="22" t="n">
        <v>0.004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1.013</v>
      </c>
      <c r="F18" s="10" t="n">
        <f aca="false">+C18*D18</f>
        <v>15437.107</v>
      </c>
      <c r="I18" s="14" t="n">
        <f aca="false">1-I$17</f>
        <v>0.988</v>
      </c>
      <c r="J18" s="10" t="n">
        <f aca="false">+F18*I18</f>
        <v>15251.861716</v>
      </c>
      <c r="K18" s="14"/>
    </row>
    <row r="19" customFormat="false" ht="12.75" hidden="false" customHeight="false" outlineLevel="0" collapsed="false">
      <c r="B19" s="2"/>
      <c r="J19" s="10"/>
    </row>
    <row r="20" customFormat="false" ht="12.75" hidden="false" customHeight="false" outlineLevel="0" collapsed="false">
      <c r="A20" s="0" t="n">
        <v>61865</v>
      </c>
      <c r="B20" s="2" t="s">
        <v>28</v>
      </c>
      <c r="C20" s="0" t="n">
        <v>45000</v>
      </c>
      <c r="D20" s="0" t="n">
        <v>1.013</v>
      </c>
      <c r="F20" s="10" t="n">
        <f aca="false">+C20*D20</f>
        <v>45585</v>
      </c>
      <c r="I20" s="14" t="n">
        <f aca="false">1-I$17</f>
        <v>0.988</v>
      </c>
      <c r="J20" s="10" t="n">
        <f aca="false">+F20*I20</f>
        <v>45037.98</v>
      </c>
    </row>
    <row r="21" customFormat="false" ht="12.75" hidden="false" customHeight="false" outlineLevel="0" collapsed="false">
      <c r="B21" s="2"/>
    </row>
    <row r="22" customFormat="false" ht="13.5" hidden="false" customHeight="false" outlineLevel="0" collapsed="false">
      <c r="A22" s="0" t="n">
        <v>55873</v>
      </c>
      <c r="B22" s="2" t="s">
        <v>29</v>
      </c>
      <c r="C22" s="0" t="n">
        <v>15090</v>
      </c>
      <c r="D22" s="0" t="n">
        <v>1.013</v>
      </c>
      <c r="F22" s="10" t="n">
        <f aca="false">+C22*D22</f>
        <v>15286.17</v>
      </c>
      <c r="G22" s="59" t="s">
        <v>64</v>
      </c>
      <c r="I22" s="14"/>
      <c r="K22" s="14" t="n">
        <f aca="false">1-K$17</f>
        <v>0.996</v>
      </c>
      <c r="L22" s="10" t="n">
        <f aca="false">+F22*K22</f>
        <v>15225.02532</v>
      </c>
      <c r="M22" s="59" t="s">
        <v>65</v>
      </c>
    </row>
    <row r="23" customFormat="false" ht="14.25" hidden="false" customHeight="false" outlineLevel="0" collapsed="false">
      <c r="B23" s="2" t="s">
        <v>41</v>
      </c>
      <c r="C23" s="25" t="n">
        <f aca="false">SUM(C18:C22)</f>
        <v>75329</v>
      </c>
      <c r="D23" s="2"/>
      <c r="E23" s="27"/>
      <c r="F23" s="26" t="n">
        <f aca="false">SUM(F18:F22)</f>
        <v>76308.277</v>
      </c>
      <c r="G23" s="2"/>
      <c r="H23" s="27"/>
      <c r="I23" s="2"/>
      <c r="J23" s="26" t="n">
        <f aca="false">SUM(J18:J22)</f>
        <v>60289.841716</v>
      </c>
      <c r="K23" s="2"/>
      <c r="L23" s="26" t="n">
        <f aca="false">SUM(L18:L22)</f>
        <v>15225.02532</v>
      </c>
      <c r="M23" s="2"/>
    </row>
    <row r="24" customFormat="false" ht="13.5" hidden="false" customHeight="false" outlineLevel="0" collapsed="false"/>
    <row r="25" customFormat="false" ht="13.5" hidden="false" customHeight="false" outlineLevel="0" collapsed="false"/>
    <row r="26" customFormat="false" ht="13.5" hidden="false" customHeight="false" outlineLevel="0" collapsed="false">
      <c r="B26" s="28" t="s">
        <v>42</v>
      </c>
      <c r="C26" s="29" t="s">
        <v>43</v>
      </c>
      <c r="D26" s="30" t="n">
        <f aca="false">+H15</f>
        <v>45252.305475</v>
      </c>
      <c r="E26" s="29"/>
      <c r="F26" s="29" t="s">
        <v>44</v>
      </c>
      <c r="G26" s="30" t="n">
        <f aca="false">+D27+D28+1</f>
        <v>68342.348056</v>
      </c>
      <c r="H26" s="29"/>
      <c r="I26" s="29"/>
      <c r="J26" s="29"/>
      <c r="K26" s="29"/>
      <c r="L26" s="31"/>
    </row>
    <row r="27" customFormat="false" ht="12.75" hidden="false" customHeight="false" outlineLevel="0" collapsed="false">
      <c r="B27" s="32" t="s">
        <v>45</v>
      </c>
      <c r="C27" s="33" t="s">
        <v>35</v>
      </c>
      <c r="D27" s="34" t="n">
        <f aca="false">+J23</f>
        <v>60289.841716</v>
      </c>
      <c r="E27" s="33"/>
      <c r="F27" s="33"/>
      <c r="G27" s="33"/>
      <c r="H27" s="33"/>
      <c r="I27" s="33"/>
      <c r="J27" s="33"/>
      <c r="K27" s="33"/>
      <c r="L27" s="35"/>
    </row>
    <row r="28" customFormat="false" ht="12.75" hidden="false" customHeight="false" outlineLevel="0" collapsed="false">
      <c r="B28" s="32" t="s">
        <v>42</v>
      </c>
      <c r="C28" s="33" t="s">
        <v>35</v>
      </c>
      <c r="D28" s="34" t="n">
        <f aca="false">+J15</f>
        <v>8051.50634</v>
      </c>
      <c r="E28" s="33"/>
      <c r="F28" s="33"/>
      <c r="G28" s="33"/>
      <c r="H28" s="33"/>
      <c r="I28" s="33"/>
      <c r="J28" s="33"/>
      <c r="K28" s="33"/>
      <c r="L28" s="35"/>
    </row>
    <row r="29" customFormat="false" ht="13.5" hidden="false" customHeight="false" outlineLevel="0" collapsed="false">
      <c r="B29" s="36" t="s">
        <v>45</v>
      </c>
      <c r="C29" s="7" t="s">
        <v>36</v>
      </c>
      <c r="D29" s="37" t="n">
        <f aca="false">+L23</f>
        <v>15225.02532</v>
      </c>
      <c r="E29" s="7"/>
      <c r="F29" s="7"/>
      <c r="G29" s="7"/>
      <c r="H29" s="7"/>
      <c r="I29" s="7"/>
      <c r="J29" s="7"/>
      <c r="K29" s="7"/>
      <c r="L29" s="38"/>
    </row>
    <row r="30" customFormat="false" ht="13.5" hidden="false" customHeight="false" outlineLevel="0" collapsed="false">
      <c r="D30" s="10"/>
    </row>
    <row r="31" customFormat="false" ht="13.5" hidden="false" customHeight="false" outlineLevel="0" collapsed="false">
      <c r="D31" s="39" t="n">
        <f aca="false">+I1</f>
        <v>0.036</v>
      </c>
      <c r="E31" s="39" t="n">
        <f aca="false">+G1</f>
        <v>0.025</v>
      </c>
    </row>
    <row r="32" customFormat="false" ht="12.75" hidden="false" customHeight="false" outlineLevel="0" collapsed="false">
      <c r="B32" s="40"/>
      <c r="C32" s="41"/>
      <c r="D32" s="41" t="s">
        <v>9</v>
      </c>
      <c r="E32" s="41" t="s">
        <v>9</v>
      </c>
      <c r="F32" s="42"/>
    </row>
    <row r="33" customFormat="false" ht="13.5" hidden="false" customHeight="false" outlineLevel="0" collapsed="false">
      <c r="B33" s="43" t="s">
        <v>46</v>
      </c>
      <c r="C33" s="44"/>
      <c r="D33" s="44" t="s">
        <v>47</v>
      </c>
      <c r="E33" s="44" t="s">
        <v>48</v>
      </c>
      <c r="F33" s="45"/>
      <c r="G33" s="0" t="s">
        <v>49</v>
      </c>
    </row>
    <row r="34" customFormat="false" ht="12.75" hidden="false" customHeight="false" outlineLevel="0" collapsed="false">
      <c r="B34" s="0" t="n">
        <v>10206</v>
      </c>
      <c r="C34" s="0" t="n">
        <v>19975</v>
      </c>
      <c r="E34" s="24" t="n">
        <f aca="false">1-E$31</f>
        <v>0.975</v>
      </c>
      <c r="F34" s="10" t="n">
        <f aca="false">C34/E34-C34</f>
        <v>512.179487179488</v>
      </c>
      <c r="I34" s="49" t="s">
        <v>54</v>
      </c>
      <c r="J34" s="50"/>
      <c r="K34" s="50"/>
      <c r="L34" s="50"/>
      <c r="M34" s="51"/>
    </row>
    <row r="35" customFormat="false" ht="12.75" hidden="false" customHeight="false" outlineLevel="0" collapsed="false">
      <c r="B35" s="0" t="n">
        <v>10207</v>
      </c>
      <c r="C35" s="0" t="n">
        <v>10225</v>
      </c>
      <c r="E35" s="24" t="n">
        <f aca="false">1-E$31</f>
        <v>0.975</v>
      </c>
      <c r="F35" s="10" t="n">
        <f aca="false">C35/E35-C35</f>
        <v>262.179487179488</v>
      </c>
      <c r="I35" s="52" t="s">
        <v>55</v>
      </c>
      <c r="J35" s="33"/>
      <c r="K35" s="34" t="n">
        <f aca="false">+F22-L22</f>
        <v>61.1446799999994</v>
      </c>
      <c r="L35" s="60" t="s">
        <v>66</v>
      </c>
      <c r="M35" s="53" t="s">
        <v>67</v>
      </c>
    </row>
    <row r="36" customFormat="false" ht="12.75" hidden="false" customHeight="false" outlineLevel="0" collapsed="false">
      <c r="B36" s="0" t="n">
        <v>10011</v>
      </c>
      <c r="C36" s="0" t="n">
        <v>15000</v>
      </c>
      <c r="E36" s="24" t="n">
        <f aca="false">1-E$31</f>
        <v>0.975</v>
      </c>
      <c r="F36" s="10" t="n">
        <f aca="false">C36/E36-C36</f>
        <v>384.615384615385</v>
      </c>
      <c r="I36" s="52" t="s">
        <v>56</v>
      </c>
      <c r="J36" s="33"/>
      <c r="K36" s="33" t="n">
        <v>277</v>
      </c>
      <c r="L36" s="33" t="s">
        <v>68</v>
      </c>
      <c r="M36" s="53"/>
    </row>
    <row r="37" customFormat="false" ht="13.5" hidden="false" customHeight="false" outlineLevel="0" collapsed="false">
      <c r="B37" s="2" t="s">
        <v>50</v>
      </c>
      <c r="C37" s="0" t="n">
        <f aca="false">SUM(C34:C36)</f>
        <v>45200</v>
      </c>
      <c r="I37" s="52" t="s">
        <v>57</v>
      </c>
      <c r="J37" s="33"/>
      <c r="K37" s="61" t="n">
        <f aca="false">+K35+K36</f>
        <v>338.144679999999</v>
      </c>
      <c r="L37" s="33" t="s">
        <v>58</v>
      </c>
      <c r="M37" s="53"/>
    </row>
    <row r="38" customFormat="false" ht="13.5" hidden="false" customHeight="false" outlineLevel="0" collapsed="false">
      <c r="I38" s="52"/>
      <c r="J38" s="33" t="s">
        <v>69</v>
      </c>
      <c r="K38" s="33"/>
      <c r="M38" s="53"/>
    </row>
    <row r="39" customFormat="false" ht="13.5" hidden="false" customHeight="false" outlineLevel="0" collapsed="false">
      <c r="B39" s="0" t="n">
        <v>40562</v>
      </c>
      <c r="C39" s="0" t="n">
        <v>15000</v>
      </c>
      <c r="I39" s="55" t="s">
        <v>59</v>
      </c>
      <c r="J39" s="33"/>
      <c r="K39" s="33"/>
      <c r="L39" s="33"/>
      <c r="M39" s="53"/>
    </row>
    <row r="40" customFormat="false" ht="14.25" hidden="false" customHeight="false" outlineLevel="0" collapsed="false">
      <c r="B40" s="2" t="s">
        <v>41</v>
      </c>
      <c r="C40" s="25" t="n">
        <f aca="false">SUM(C37:C39)</f>
        <v>60200</v>
      </c>
      <c r="F40" s="46" t="n">
        <f aca="false">SUM(F34:F39)</f>
        <v>1158.97435897436</v>
      </c>
      <c r="I40" s="52" t="s">
        <v>70</v>
      </c>
      <c r="J40" s="33"/>
      <c r="K40" s="33" t="n">
        <v>0</v>
      </c>
      <c r="L40" s="33"/>
      <c r="M40" s="53"/>
    </row>
    <row r="41" customFormat="false" ht="13.5" hidden="false" customHeight="false" outlineLevel="0" collapsed="false">
      <c r="F41" s="10"/>
      <c r="I41" s="52" t="s">
        <v>61</v>
      </c>
      <c r="J41" s="33"/>
      <c r="K41" s="34" t="n">
        <f aca="false">+F40</f>
        <v>1158.97435897436</v>
      </c>
      <c r="L41" s="33"/>
      <c r="M41" s="53"/>
    </row>
    <row r="42" customFormat="false" ht="13.5" hidden="false" customHeight="false" outlineLevel="0" collapsed="false">
      <c r="B42" s="2" t="n">
        <v>343930</v>
      </c>
      <c r="C42" s="2" t="s">
        <v>51</v>
      </c>
      <c r="D42" s="2"/>
      <c r="I42" s="52" t="s">
        <v>62</v>
      </c>
      <c r="J42" s="33"/>
      <c r="K42" s="61" t="n">
        <f aca="false">+K40+K41</f>
        <v>1158.97435897436</v>
      </c>
      <c r="L42" s="33"/>
      <c r="M42" s="53"/>
    </row>
    <row r="43" customFormat="false" ht="14.25" hidden="false" customHeight="false" outlineLevel="0" collapsed="false">
      <c r="I43" s="56"/>
      <c r="J43" s="57"/>
      <c r="K43" s="57"/>
      <c r="L43" s="57"/>
      <c r="M43" s="58"/>
    </row>
    <row r="45" customFormat="false" ht="15.75" hidden="false" customHeight="false" outlineLevel="0" collapsed="false">
      <c r="A45" s="47" t="s">
        <v>52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42"/>
    <col collapsed="false" customWidth="true" hidden="false" outlineLevel="0" max="3" min="3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72</v>
      </c>
      <c r="C1" s="1"/>
      <c r="D1" s="1"/>
      <c r="E1" s="1"/>
      <c r="F1" s="1"/>
      <c r="G1" s="22" t="n">
        <v>0.021</v>
      </c>
      <c r="H1" s="23"/>
      <c r="I1" s="22" t="n">
        <v>0.032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456807</v>
      </c>
      <c r="B4" s="2" t="s">
        <v>22</v>
      </c>
      <c r="C4" s="0" t="n">
        <v>15239</v>
      </c>
      <c r="D4" s="0" t="n">
        <v>1.014</v>
      </c>
      <c r="E4" s="10" t="n">
        <f aca="false">+C4*D4</f>
        <v>15452.346</v>
      </c>
      <c r="G4" s="24" t="n">
        <f aca="false">1-G$1</f>
        <v>0.979</v>
      </c>
      <c r="H4" s="10" t="n">
        <f aca="false">+E4*G4</f>
        <v>15127.846734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61866</v>
      </c>
      <c r="B6" s="2" t="s">
        <v>23</v>
      </c>
      <c r="C6" s="0" t="n">
        <v>8000</v>
      </c>
      <c r="D6" s="0" t="n">
        <v>1.014</v>
      </c>
      <c r="E6" s="10" t="n">
        <f aca="false">+C6*D6</f>
        <v>8112</v>
      </c>
      <c r="I6" s="24" t="n">
        <f aca="false">1-I$1</f>
        <v>0.968</v>
      </c>
      <c r="J6" s="10" t="n">
        <f aca="false">+E6*I6</f>
        <v>7852.416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1.014</v>
      </c>
      <c r="E8" s="10" t="n">
        <f aca="false">+C8*D8</f>
        <v>248.43</v>
      </c>
      <c r="I8" s="24" t="n">
        <f aca="false">1-I$1</f>
        <v>0.968</v>
      </c>
      <c r="J8" s="10" t="n">
        <f aca="false">+E8*I8</f>
        <v>240.48024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1.014</v>
      </c>
      <c r="E10" s="10" t="n">
        <f aca="false">+C10*D10</f>
        <v>10076.118</v>
      </c>
      <c r="G10" s="24" t="n">
        <f aca="false">1-G$1</f>
        <v>0.979</v>
      </c>
      <c r="H10" s="10" t="n">
        <f aca="false">+E10*G10</f>
        <v>9864.519522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456811</v>
      </c>
      <c r="B12" s="2" t="s">
        <v>26</v>
      </c>
      <c r="C12" s="0" t="n">
        <v>10100</v>
      </c>
      <c r="D12" s="0" t="n">
        <v>1.014</v>
      </c>
      <c r="E12" s="10" t="n">
        <f aca="false">+C12*D12</f>
        <v>10241.4</v>
      </c>
      <c r="G12" s="24" t="n">
        <f aca="false">1-G$1</f>
        <v>0.979</v>
      </c>
      <c r="H12" s="10" t="n">
        <f aca="false">+E12*G12</f>
        <v>10026.3306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1.014</v>
      </c>
      <c r="E14" s="10" t="n">
        <f aca="false">+C14*D14</f>
        <v>10688.574</v>
      </c>
      <c r="G14" s="24" t="n">
        <f aca="false">1-G$1</f>
        <v>0.979</v>
      </c>
      <c r="H14" s="10" t="n">
        <f aca="false">+E14*G14</f>
        <v>10464.113946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54818.868</v>
      </c>
      <c r="F15" s="27"/>
      <c r="G15" s="2"/>
      <c r="H15" s="26" t="n">
        <f aca="false">SUM(H4:H14)</f>
        <v>45482.810802</v>
      </c>
      <c r="I15" s="2"/>
      <c r="J15" s="26" t="n">
        <f aca="false">SUM(J4:J13)</f>
        <v>8092.89624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</v>
      </c>
      <c r="J17" s="23"/>
      <c r="K17" s="22" t="n">
        <v>0.004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1.014</v>
      </c>
      <c r="F18" s="10" t="n">
        <f aca="false">+C18*D18</f>
        <v>15452.346</v>
      </c>
      <c r="I18" s="14" t="n">
        <f aca="false">1-I$17</f>
        <v>0.99</v>
      </c>
      <c r="J18" s="10" t="n">
        <f aca="false">+F18*I18</f>
        <v>15297.82254</v>
      </c>
      <c r="K18" s="14"/>
    </row>
    <row r="19" customFormat="false" ht="12.75" hidden="false" customHeight="false" outlineLevel="0" collapsed="false">
      <c r="B19" s="2"/>
      <c r="E19" s="10"/>
      <c r="I19" s="24"/>
      <c r="J19" s="10"/>
      <c r="K19" s="14"/>
    </row>
    <row r="20" customFormat="false" ht="12.75" hidden="false" customHeight="false" outlineLevel="0" collapsed="false">
      <c r="B20" s="2"/>
      <c r="J20" s="10"/>
    </row>
    <row r="21" customFormat="false" ht="12.75" hidden="false" customHeight="false" outlineLevel="0" collapsed="false">
      <c r="A21" s="0" t="n">
        <v>61865</v>
      </c>
      <c r="B21" s="2" t="s">
        <v>28</v>
      </c>
      <c r="C21" s="0" t="n">
        <v>45000</v>
      </c>
      <c r="D21" s="0" t="n">
        <v>1.014</v>
      </c>
      <c r="F21" s="10" t="n">
        <f aca="false">+C21*D21</f>
        <v>45630</v>
      </c>
      <c r="I21" s="14" t="n">
        <f aca="false">1-I$17</f>
        <v>0.99</v>
      </c>
      <c r="J21" s="10" t="n">
        <f aca="false">+F21*I21</f>
        <v>45173.7</v>
      </c>
    </row>
    <row r="22" customFormat="false" ht="12.75" hidden="false" customHeight="false" outlineLevel="0" collapsed="false">
      <c r="B22" s="2"/>
    </row>
    <row r="23" customFormat="false" ht="12.75" hidden="false" customHeight="false" outlineLevel="0" collapsed="false">
      <c r="A23" s="0" t="n">
        <v>55873</v>
      </c>
      <c r="B23" s="2" t="s">
        <v>29</v>
      </c>
      <c r="C23" s="10" t="n">
        <f aca="false">+F23/D23</f>
        <v>14811.712332565</v>
      </c>
      <c r="D23" s="0" t="n">
        <v>1.014</v>
      </c>
      <c r="F23" s="10" t="n">
        <f aca="false">+L23/K23</f>
        <v>15019.0763052209</v>
      </c>
      <c r="G23" s="59" t="s">
        <v>64</v>
      </c>
      <c r="I23" s="14"/>
      <c r="K23" s="14" t="n">
        <f aca="false">1-K$17</f>
        <v>0.996</v>
      </c>
      <c r="L23" s="10" t="n">
        <v>14959</v>
      </c>
      <c r="M23" s="59" t="s">
        <v>65</v>
      </c>
    </row>
    <row r="24" customFormat="false" ht="13.5" hidden="false" customHeight="false" outlineLevel="0" collapsed="false">
      <c r="B24" s="2"/>
      <c r="C24" s="10" t="n">
        <f aca="false">15090-C23</f>
        <v>278.287667435026</v>
      </c>
      <c r="D24" s="0" t="n">
        <v>1.014</v>
      </c>
      <c r="F24" s="10" t="n">
        <f aca="false">+C24*D24</f>
        <v>282.183694779117</v>
      </c>
      <c r="G24" s="59"/>
      <c r="I24" s="14"/>
      <c r="K24" s="14" t="n">
        <f aca="false">1-K$17</f>
        <v>0.996</v>
      </c>
      <c r="L24" s="10" t="n">
        <f aca="false">+F24*K24</f>
        <v>281.05496</v>
      </c>
      <c r="M24" s="59"/>
    </row>
    <row r="25" customFormat="false" ht="14.25" hidden="false" customHeight="false" outlineLevel="0" collapsed="false">
      <c r="B25" s="2" t="s">
        <v>41</v>
      </c>
      <c r="C25" s="26" t="n">
        <f aca="false">SUM(C18:C23)</f>
        <v>75050.712332565</v>
      </c>
      <c r="D25" s="2"/>
      <c r="E25" s="27"/>
      <c r="F25" s="26" t="n">
        <f aca="false">SUM(F18:F23)</f>
        <v>76101.4223052209</v>
      </c>
      <c r="G25" s="2"/>
      <c r="H25" s="27"/>
      <c r="I25" s="2"/>
      <c r="J25" s="26" t="n">
        <f aca="false">SUM(J18:J23)</f>
        <v>60471.52254</v>
      </c>
      <c r="K25" s="2"/>
      <c r="L25" s="26" t="n">
        <f aca="false">SUM(L23:L24)</f>
        <v>15240.05496</v>
      </c>
      <c r="M25" s="2"/>
    </row>
    <row r="26" customFormat="false" ht="13.5" hidden="false" customHeight="false" outlineLevel="0" collapsed="false">
      <c r="L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B28" s="28" t="s">
        <v>42</v>
      </c>
      <c r="C28" s="29" t="s">
        <v>43</v>
      </c>
      <c r="D28" s="30" t="n">
        <f aca="false">+H15</f>
        <v>45482.810802</v>
      </c>
      <c r="E28" s="29"/>
      <c r="F28" s="29" t="s">
        <v>44</v>
      </c>
      <c r="G28" s="30" t="n">
        <f aca="false">+D29+D30+1</f>
        <v>68565.41878</v>
      </c>
      <c r="H28" s="29"/>
      <c r="I28" s="29"/>
      <c r="J28" s="29"/>
      <c r="K28" s="29"/>
      <c r="L28" s="31"/>
    </row>
    <row r="29" customFormat="false" ht="12.75" hidden="false" customHeight="false" outlineLevel="0" collapsed="false">
      <c r="B29" s="32" t="s">
        <v>45</v>
      </c>
      <c r="C29" s="33" t="s">
        <v>35</v>
      </c>
      <c r="D29" s="34" t="n">
        <f aca="false">+J25</f>
        <v>60471.52254</v>
      </c>
      <c r="E29" s="33"/>
      <c r="F29" s="33"/>
      <c r="G29" s="33"/>
      <c r="H29" s="33"/>
      <c r="I29" s="33"/>
      <c r="J29" s="33"/>
      <c r="K29" s="33"/>
      <c r="L29" s="35"/>
    </row>
    <row r="30" customFormat="false" ht="12.75" hidden="false" customHeight="false" outlineLevel="0" collapsed="false">
      <c r="B30" s="32" t="s">
        <v>42</v>
      </c>
      <c r="C30" s="33" t="s">
        <v>35</v>
      </c>
      <c r="D30" s="34" t="n">
        <f aca="false">+J15</f>
        <v>8092.89624</v>
      </c>
      <c r="E30" s="33"/>
      <c r="F30" s="33"/>
      <c r="G30" s="33"/>
      <c r="H30" s="33"/>
      <c r="I30" s="33"/>
      <c r="J30" s="33"/>
      <c r="K30" s="33"/>
      <c r="L30" s="35"/>
    </row>
    <row r="31" customFormat="false" ht="13.5" hidden="false" customHeight="false" outlineLevel="0" collapsed="false">
      <c r="B31" s="36" t="s">
        <v>45</v>
      </c>
      <c r="C31" s="7" t="s">
        <v>36</v>
      </c>
      <c r="D31" s="37" t="n">
        <f aca="false">+L25</f>
        <v>15240.05496</v>
      </c>
      <c r="E31" s="7"/>
      <c r="F31" s="7"/>
      <c r="G31" s="7"/>
      <c r="H31" s="7"/>
      <c r="I31" s="7"/>
      <c r="J31" s="7"/>
      <c r="K31" s="7"/>
      <c r="L31" s="38"/>
    </row>
    <row r="32" customFormat="false" ht="13.5" hidden="false" customHeight="false" outlineLevel="0" collapsed="false">
      <c r="D32" s="10"/>
    </row>
    <row r="33" customFormat="false" ht="13.5" hidden="false" customHeight="false" outlineLevel="0" collapsed="false">
      <c r="D33" s="39" t="n">
        <f aca="false">+I1</f>
        <v>0.032</v>
      </c>
      <c r="E33" s="39" t="n">
        <f aca="false">+G1</f>
        <v>0.021</v>
      </c>
    </row>
    <row r="34" customFormat="false" ht="12.75" hidden="false" customHeight="false" outlineLevel="0" collapsed="false">
      <c r="B34" s="40"/>
      <c r="C34" s="41"/>
      <c r="D34" s="41" t="s">
        <v>9</v>
      </c>
      <c r="E34" s="41" t="s">
        <v>9</v>
      </c>
      <c r="F34" s="42"/>
    </row>
    <row r="35" customFormat="false" ht="13.5" hidden="false" customHeight="false" outlineLevel="0" collapsed="false">
      <c r="B35" s="43" t="s">
        <v>46</v>
      </c>
      <c r="C35" s="44"/>
      <c r="D35" s="44" t="s">
        <v>47</v>
      </c>
      <c r="E35" s="44" t="s">
        <v>48</v>
      </c>
      <c r="F35" s="45"/>
      <c r="G35" s="0" t="s">
        <v>49</v>
      </c>
    </row>
    <row r="36" customFormat="false" ht="12.75" hidden="false" customHeight="false" outlineLevel="0" collapsed="false">
      <c r="B36" s="0" t="n">
        <v>10206</v>
      </c>
      <c r="C36" s="0" t="n">
        <v>19975</v>
      </c>
      <c r="E36" s="24" t="n">
        <f aca="false">1-E$33</f>
        <v>0.979</v>
      </c>
      <c r="F36" s="10" t="n">
        <f aca="false">C36/E36-C36</f>
        <v>428.472931562821</v>
      </c>
      <c r="I36" s="49" t="s">
        <v>54</v>
      </c>
      <c r="J36" s="50"/>
      <c r="K36" s="50"/>
      <c r="L36" s="50"/>
      <c r="M36" s="51"/>
    </row>
    <row r="37" customFormat="false" ht="12.75" hidden="false" customHeight="false" outlineLevel="0" collapsed="false">
      <c r="B37" s="0" t="n">
        <v>10207</v>
      </c>
      <c r="C37" s="0" t="n">
        <v>10225</v>
      </c>
      <c r="E37" s="24" t="n">
        <f aca="false">1-E$33</f>
        <v>0.979</v>
      </c>
      <c r="F37" s="10" t="n">
        <f aca="false">C37/E37-C37</f>
        <v>219.330949948928</v>
      </c>
      <c r="I37" s="52" t="s">
        <v>55</v>
      </c>
      <c r="J37" s="33"/>
      <c r="K37" s="34" t="n">
        <f aca="false">+F23-L23</f>
        <v>60.076305220884</v>
      </c>
      <c r="L37" s="60" t="s">
        <v>66</v>
      </c>
      <c r="M37" s="53" t="s">
        <v>67</v>
      </c>
    </row>
    <row r="38" customFormat="false" ht="12.75" hidden="false" customHeight="false" outlineLevel="0" collapsed="false">
      <c r="B38" s="0" t="n">
        <v>10011</v>
      </c>
      <c r="C38" s="0" t="n">
        <v>15000</v>
      </c>
      <c r="E38" s="24" t="n">
        <f aca="false">1-E$33</f>
        <v>0.979</v>
      </c>
      <c r="F38" s="10" t="n">
        <f aca="false">C38/E38-C38</f>
        <v>321.756894790604</v>
      </c>
      <c r="I38" s="52" t="s">
        <v>56</v>
      </c>
      <c r="J38" s="33"/>
      <c r="K38" s="34" t="n">
        <f aca="false">14959*0.0181</f>
        <v>270.7579</v>
      </c>
      <c r="L38" s="33" t="n">
        <v>14959</v>
      </c>
      <c r="M38" s="53"/>
    </row>
    <row r="39" customFormat="false" ht="13.5" hidden="false" customHeight="false" outlineLevel="0" collapsed="false">
      <c r="B39" s="2" t="s">
        <v>50</v>
      </c>
      <c r="C39" s="0" t="n">
        <f aca="false">SUM(C36:C38)</f>
        <v>45200</v>
      </c>
      <c r="I39" s="52" t="s">
        <v>57</v>
      </c>
      <c r="J39" s="33"/>
      <c r="K39" s="61" t="n">
        <f aca="false">+K37+K38</f>
        <v>330.834205220884</v>
      </c>
      <c r="L39" s="33" t="s">
        <v>58</v>
      </c>
      <c r="M39" s="53"/>
    </row>
    <row r="40" customFormat="false" ht="13.5" hidden="false" customHeight="false" outlineLevel="0" collapsed="false">
      <c r="I40" s="52"/>
      <c r="J40" s="33" t="s">
        <v>69</v>
      </c>
      <c r="K40" s="33"/>
      <c r="M40" s="53"/>
    </row>
    <row r="41" customFormat="false" ht="13.5" hidden="false" customHeight="false" outlineLevel="0" collapsed="false">
      <c r="B41" s="0" t="n">
        <v>40562</v>
      </c>
      <c r="C41" s="0" t="n">
        <v>15000</v>
      </c>
      <c r="I41" s="55" t="s">
        <v>59</v>
      </c>
      <c r="J41" s="33"/>
      <c r="K41" s="33"/>
      <c r="L41" s="33"/>
      <c r="M41" s="53"/>
    </row>
    <row r="42" customFormat="false" ht="14.25" hidden="false" customHeight="false" outlineLevel="0" collapsed="false">
      <c r="B42" s="2" t="s">
        <v>41</v>
      </c>
      <c r="C42" s="25" t="n">
        <f aca="false">SUM(C39:C41)</f>
        <v>60200</v>
      </c>
      <c r="F42" s="46" t="n">
        <f aca="false">SUM(F36:F41)</f>
        <v>969.560776302353</v>
      </c>
      <c r="I42" s="52" t="s">
        <v>70</v>
      </c>
      <c r="J42" s="33"/>
      <c r="K42" s="33" t="n">
        <v>381</v>
      </c>
      <c r="L42" s="33"/>
      <c r="M42" s="53"/>
    </row>
    <row r="43" customFormat="false" ht="13.5" hidden="false" customHeight="false" outlineLevel="0" collapsed="false">
      <c r="F43" s="10"/>
      <c r="I43" s="52" t="s">
        <v>61</v>
      </c>
      <c r="J43" s="33"/>
      <c r="K43" s="34" t="n">
        <f aca="false">+F42</f>
        <v>969.560776302353</v>
      </c>
      <c r="L43" s="33"/>
      <c r="M43" s="53"/>
    </row>
    <row r="44" customFormat="false" ht="13.5" hidden="false" customHeight="false" outlineLevel="0" collapsed="false">
      <c r="B44" s="2" t="n">
        <v>343930</v>
      </c>
      <c r="C44" s="2" t="s">
        <v>51</v>
      </c>
      <c r="D44" s="2"/>
      <c r="I44" s="52" t="s">
        <v>62</v>
      </c>
      <c r="J44" s="33"/>
      <c r="K44" s="61" t="n">
        <f aca="false">+K42+K43</f>
        <v>1350.56077630235</v>
      </c>
      <c r="L44" s="33"/>
      <c r="M44" s="53"/>
    </row>
    <row r="45" customFormat="false" ht="14.25" hidden="false" customHeight="false" outlineLevel="0" collapsed="false">
      <c r="I45" s="56"/>
      <c r="J45" s="57"/>
      <c r="K45" s="57"/>
      <c r="L45" s="57"/>
      <c r="M45" s="58"/>
    </row>
    <row r="47" customFormat="false" ht="15.75" hidden="false" customHeight="false" outlineLevel="0" collapsed="false">
      <c r="A47" s="47" t="s">
        <v>52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2" activeCellId="0" sqref="K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42"/>
    <col collapsed="false" customWidth="true" hidden="false" outlineLevel="0" max="3" min="3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73</v>
      </c>
      <c r="C1" s="1"/>
      <c r="D1" s="1"/>
      <c r="E1" s="1"/>
      <c r="F1" s="1"/>
      <c r="G1" s="22" t="n">
        <v>0.036</v>
      </c>
      <c r="H1" s="23"/>
      <c r="I1" s="22" t="n">
        <v>0.053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456807</v>
      </c>
      <c r="B4" s="2" t="s">
        <v>22</v>
      </c>
      <c r="C4" s="0" t="n">
        <v>15239</v>
      </c>
      <c r="D4" s="0" t="n">
        <v>1.014</v>
      </c>
      <c r="E4" s="10" t="n">
        <f aca="false">+C4*D4</f>
        <v>15452.346</v>
      </c>
      <c r="G4" s="24" t="n">
        <f aca="false">1-G$1</f>
        <v>0.964</v>
      </c>
      <c r="H4" s="10" t="n">
        <f aca="false">+E4*G4</f>
        <v>14896.061544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61866</v>
      </c>
      <c r="B6" s="2" t="s">
        <v>23</v>
      </c>
      <c r="C6" s="0" t="n">
        <v>8000</v>
      </c>
      <c r="D6" s="0" t="n">
        <v>1.014</v>
      </c>
      <c r="E6" s="10" t="n">
        <f aca="false">+C6*D6</f>
        <v>8112</v>
      </c>
      <c r="I6" s="24" t="n">
        <f aca="false">1-I$1</f>
        <v>0.947</v>
      </c>
      <c r="J6" s="10" t="n">
        <f aca="false">+E6*I6</f>
        <v>7682.064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1.014</v>
      </c>
      <c r="E8" s="10" t="n">
        <f aca="false">+C8*D8</f>
        <v>248.43</v>
      </c>
      <c r="I8" s="24" t="n">
        <f aca="false">1-I$1</f>
        <v>0.947</v>
      </c>
      <c r="J8" s="10" t="n">
        <f aca="false">+E8*I8</f>
        <v>235.26321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1.014</v>
      </c>
      <c r="E10" s="10" t="n">
        <f aca="false">+C10*D10</f>
        <v>10076.118</v>
      </c>
      <c r="G10" s="24" t="n">
        <f aca="false">1-G$1</f>
        <v>0.964</v>
      </c>
      <c r="H10" s="10" t="n">
        <f aca="false">+E10*G10</f>
        <v>9713.377752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456811</v>
      </c>
      <c r="B12" s="2" t="s">
        <v>26</v>
      </c>
      <c r="C12" s="0" t="n">
        <v>10100</v>
      </c>
      <c r="D12" s="0" t="n">
        <v>1.014</v>
      </c>
      <c r="E12" s="10" t="n">
        <f aca="false">+C12*D12</f>
        <v>10241.4</v>
      </c>
      <c r="G12" s="24" t="n">
        <f aca="false">1-G$1</f>
        <v>0.964</v>
      </c>
      <c r="H12" s="10" t="n">
        <f aca="false">+E12*G12</f>
        <v>9872.7096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1.014</v>
      </c>
      <c r="E14" s="10" t="n">
        <f aca="false">+C14*D14</f>
        <v>10688.574</v>
      </c>
      <c r="G14" s="24" t="n">
        <f aca="false">1-G$1</f>
        <v>0.964</v>
      </c>
      <c r="H14" s="10" t="n">
        <f aca="false">+E14*G14</f>
        <v>10303.785336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54818.868</v>
      </c>
      <c r="F15" s="27"/>
      <c r="G15" s="2"/>
      <c r="H15" s="26" t="n">
        <f aca="false">SUM(H4:H14)</f>
        <v>44785.934232</v>
      </c>
      <c r="I15" s="2"/>
      <c r="J15" s="26" t="n">
        <f aca="false">SUM(J4:J13)</f>
        <v>7917.32721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0.017</v>
      </c>
      <c r="J17" s="23"/>
      <c r="K17" s="22" t="n">
        <v>0.006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1.013</v>
      </c>
      <c r="F18" s="10" t="n">
        <f aca="false">+C18*D18</f>
        <v>15437.107</v>
      </c>
      <c r="I18" s="14" t="n">
        <f aca="false">1-I$17</f>
        <v>0.983</v>
      </c>
      <c r="J18" s="10" t="n">
        <f aca="false">+F18*I18</f>
        <v>15174.676181</v>
      </c>
      <c r="K18" s="14"/>
    </row>
    <row r="19" customFormat="false" ht="12.75" hidden="false" customHeight="false" outlineLevel="0" collapsed="false">
      <c r="B19" s="2"/>
      <c r="E19" s="10"/>
      <c r="I19" s="24"/>
      <c r="J19" s="10"/>
      <c r="K19" s="14"/>
    </row>
    <row r="20" customFormat="false" ht="12.75" hidden="false" customHeight="false" outlineLevel="0" collapsed="false">
      <c r="B20" s="2"/>
      <c r="J20" s="10"/>
    </row>
    <row r="21" customFormat="false" ht="12.75" hidden="false" customHeight="false" outlineLevel="0" collapsed="false">
      <c r="A21" s="0" t="n">
        <v>61865</v>
      </c>
      <c r="B21" s="2" t="s">
        <v>28</v>
      </c>
      <c r="C21" s="0" t="n">
        <v>45000</v>
      </c>
      <c r="D21" s="0" t="n">
        <v>1.013</v>
      </c>
      <c r="F21" s="10" t="n">
        <f aca="false">+C21*D21</f>
        <v>45585</v>
      </c>
      <c r="I21" s="14" t="n">
        <f aca="false">1-I$17</f>
        <v>0.983</v>
      </c>
      <c r="J21" s="10" t="n">
        <f aca="false">+F21*I21</f>
        <v>44810.055</v>
      </c>
    </row>
    <row r="22" customFormat="false" ht="12.75" hidden="false" customHeight="false" outlineLevel="0" collapsed="false">
      <c r="B22" s="2"/>
    </row>
    <row r="23" customFormat="false" ht="12.75" hidden="false" customHeight="false" outlineLevel="0" collapsed="false">
      <c r="A23" s="0" t="n">
        <v>55873</v>
      </c>
      <c r="B23" s="2" t="s">
        <v>29</v>
      </c>
      <c r="C23" s="10" t="n">
        <f aca="false">+F23/D23</f>
        <v>14856.1656215675</v>
      </c>
      <c r="D23" s="0" t="n">
        <v>1.013</v>
      </c>
      <c r="F23" s="10" t="n">
        <f aca="false">+L23/K23</f>
        <v>15049.2957746479</v>
      </c>
      <c r="G23" s="59" t="s">
        <v>64</v>
      </c>
      <c r="I23" s="14"/>
      <c r="K23" s="14" t="n">
        <f aca="false">1-K$17</f>
        <v>0.994</v>
      </c>
      <c r="L23" s="10" t="n">
        <v>14959</v>
      </c>
      <c r="M23" s="59" t="s">
        <v>65</v>
      </c>
    </row>
    <row r="24" customFormat="false" ht="13.5" hidden="false" customHeight="false" outlineLevel="0" collapsed="false">
      <c r="B24" s="2"/>
      <c r="C24" s="10" t="n">
        <f aca="false">15090-C23</f>
        <v>233.834378432488</v>
      </c>
      <c r="D24" s="0" t="n">
        <v>1.013</v>
      </c>
      <c r="F24" s="10" t="n">
        <f aca="false">+C24*D24</f>
        <v>236.87422535211</v>
      </c>
      <c r="G24" s="59"/>
      <c r="I24" s="14"/>
      <c r="K24" s="14" t="n">
        <f aca="false">1-K$17</f>
        <v>0.994</v>
      </c>
      <c r="L24" s="10" t="n">
        <f aca="false">+F24*K24</f>
        <v>235.452979999998</v>
      </c>
      <c r="M24" s="59"/>
    </row>
    <row r="25" customFormat="false" ht="14.25" hidden="false" customHeight="false" outlineLevel="0" collapsed="false">
      <c r="B25" s="2" t="s">
        <v>41</v>
      </c>
      <c r="C25" s="26" t="n">
        <f aca="false">SUM(C18:C23)</f>
        <v>75095.1656215675</v>
      </c>
      <c r="D25" s="2"/>
      <c r="E25" s="27"/>
      <c r="F25" s="26" t="n">
        <f aca="false">SUM(F18:F23)</f>
        <v>76071.4027746479</v>
      </c>
      <c r="G25" s="2"/>
      <c r="H25" s="27"/>
      <c r="I25" s="2"/>
      <c r="J25" s="26" t="n">
        <f aca="false">SUM(J18:J23)</f>
        <v>59984.731181</v>
      </c>
      <c r="K25" s="2"/>
      <c r="L25" s="26" t="n">
        <f aca="false">SUM(L23:L24)</f>
        <v>15194.45298</v>
      </c>
      <c r="M25" s="2"/>
    </row>
    <row r="26" customFormat="false" ht="13.5" hidden="false" customHeight="false" outlineLevel="0" collapsed="false">
      <c r="L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B28" s="28" t="s">
        <v>42</v>
      </c>
      <c r="C28" s="29" t="s">
        <v>43</v>
      </c>
      <c r="D28" s="30" t="n">
        <f aca="false">+H15</f>
        <v>44785.934232</v>
      </c>
      <c r="E28" s="29"/>
      <c r="F28" s="29" t="s">
        <v>44</v>
      </c>
      <c r="G28" s="30" t="n">
        <f aca="false">+D29+D30+1</f>
        <v>67903.058391</v>
      </c>
      <c r="H28" s="29"/>
      <c r="I28" s="29"/>
      <c r="J28" s="29"/>
      <c r="K28" s="29"/>
      <c r="L28" s="31"/>
    </row>
    <row r="29" customFormat="false" ht="12.75" hidden="false" customHeight="false" outlineLevel="0" collapsed="false">
      <c r="B29" s="32" t="s">
        <v>45</v>
      </c>
      <c r="C29" s="33" t="s">
        <v>35</v>
      </c>
      <c r="D29" s="34" t="n">
        <f aca="false">+J25</f>
        <v>59984.731181</v>
      </c>
      <c r="E29" s="33"/>
      <c r="F29" s="33"/>
      <c r="G29" s="33"/>
      <c r="H29" s="33"/>
      <c r="I29" s="33"/>
      <c r="J29" s="33"/>
      <c r="K29" s="33"/>
      <c r="L29" s="35"/>
    </row>
    <row r="30" customFormat="false" ht="12.75" hidden="false" customHeight="false" outlineLevel="0" collapsed="false">
      <c r="B30" s="32" t="s">
        <v>42</v>
      </c>
      <c r="C30" s="33" t="s">
        <v>35</v>
      </c>
      <c r="D30" s="34" t="n">
        <f aca="false">+J15</f>
        <v>7917.32721</v>
      </c>
      <c r="E30" s="33"/>
      <c r="F30" s="33"/>
      <c r="G30" s="33"/>
      <c r="H30" s="33"/>
      <c r="I30" s="33"/>
      <c r="J30" s="33"/>
      <c r="K30" s="33"/>
      <c r="L30" s="35"/>
    </row>
    <row r="31" customFormat="false" ht="13.5" hidden="false" customHeight="false" outlineLevel="0" collapsed="false">
      <c r="B31" s="36" t="s">
        <v>45</v>
      </c>
      <c r="C31" s="7" t="s">
        <v>36</v>
      </c>
      <c r="D31" s="37" t="n">
        <f aca="false">+L25</f>
        <v>15194.45298</v>
      </c>
      <c r="E31" s="7"/>
      <c r="F31" s="7"/>
      <c r="G31" s="7"/>
      <c r="H31" s="7"/>
      <c r="I31" s="7"/>
      <c r="J31" s="7"/>
      <c r="K31" s="7"/>
      <c r="L31" s="38"/>
    </row>
    <row r="32" customFormat="false" ht="13.5" hidden="false" customHeight="false" outlineLevel="0" collapsed="false">
      <c r="D32" s="10"/>
    </row>
    <row r="33" customFormat="false" ht="13.5" hidden="false" customHeight="false" outlineLevel="0" collapsed="false">
      <c r="D33" s="39" t="n">
        <f aca="false">+I1</f>
        <v>0.053</v>
      </c>
      <c r="E33" s="39" t="n">
        <f aca="false">+G1</f>
        <v>0.036</v>
      </c>
    </row>
    <row r="34" customFormat="false" ht="12.75" hidden="false" customHeight="false" outlineLevel="0" collapsed="false">
      <c r="B34" s="40"/>
      <c r="C34" s="41"/>
      <c r="D34" s="41" t="s">
        <v>9</v>
      </c>
      <c r="E34" s="41" t="s">
        <v>9</v>
      </c>
      <c r="F34" s="42"/>
    </row>
    <row r="35" customFormat="false" ht="13.5" hidden="false" customHeight="false" outlineLevel="0" collapsed="false">
      <c r="B35" s="43" t="s">
        <v>46</v>
      </c>
      <c r="C35" s="44"/>
      <c r="D35" s="44" t="s">
        <v>47</v>
      </c>
      <c r="E35" s="44" t="s">
        <v>48</v>
      </c>
      <c r="F35" s="45"/>
      <c r="G35" s="0" t="s">
        <v>49</v>
      </c>
    </row>
    <row r="36" customFormat="false" ht="12.75" hidden="false" customHeight="false" outlineLevel="0" collapsed="false">
      <c r="B36" s="0" t="n">
        <v>10206</v>
      </c>
      <c r="C36" s="0" t="n">
        <v>19975</v>
      </c>
      <c r="E36" s="24" t="n">
        <f aca="false">1-E$33</f>
        <v>0.964</v>
      </c>
      <c r="F36" s="10" t="n">
        <f aca="false">C36/E36-C36</f>
        <v>745.954356846472</v>
      </c>
      <c r="I36" s="49" t="s">
        <v>54</v>
      </c>
      <c r="J36" s="50"/>
      <c r="K36" s="50"/>
      <c r="L36" s="50"/>
      <c r="M36" s="51"/>
    </row>
    <row r="37" customFormat="false" ht="12.75" hidden="false" customHeight="false" outlineLevel="0" collapsed="false">
      <c r="B37" s="0" t="n">
        <v>10207</v>
      </c>
      <c r="C37" s="0" t="n">
        <v>10225</v>
      </c>
      <c r="E37" s="24" t="n">
        <f aca="false">1-E$33</f>
        <v>0.964</v>
      </c>
      <c r="F37" s="10" t="n">
        <f aca="false">C37/E37-C37</f>
        <v>381.846473029045</v>
      </c>
      <c r="I37" s="52" t="s">
        <v>55</v>
      </c>
      <c r="J37" s="33"/>
      <c r="K37" s="34" t="n">
        <f aca="false">+F23-L23</f>
        <v>90.2957746478878</v>
      </c>
      <c r="L37" s="60" t="s">
        <v>66</v>
      </c>
      <c r="M37" s="53" t="s">
        <v>67</v>
      </c>
    </row>
    <row r="38" customFormat="false" ht="12.75" hidden="false" customHeight="false" outlineLevel="0" collapsed="false">
      <c r="B38" s="0" t="n">
        <v>10011</v>
      </c>
      <c r="C38" s="0" t="n">
        <v>15000</v>
      </c>
      <c r="E38" s="24" t="n">
        <f aca="false">1-E$33</f>
        <v>0.964</v>
      </c>
      <c r="F38" s="10" t="n">
        <f aca="false">C38/E38-C38</f>
        <v>560.165975103735</v>
      </c>
      <c r="I38" s="52" t="s">
        <v>56</v>
      </c>
      <c r="J38" s="33"/>
      <c r="K38" s="34" t="n">
        <f aca="false">14959*0.0181</f>
        <v>270.7579</v>
      </c>
      <c r="L38" s="33" t="n">
        <v>14959</v>
      </c>
      <c r="M38" s="53"/>
    </row>
    <row r="39" customFormat="false" ht="13.5" hidden="false" customHeight="false" outlineLevel="0" collapsed="false">
      <c r="B39" s="2" t="s">
        <v>50</v>
      </c>
      <c r="C39" s="0" t="n">
        <f aca="false">SUM(C36:C38)</f>
        <v>45200</v>
      </c>
      <c r="I39" s="52" t="s">
        <v>57</v>
      </c>
      <c r="J39" s="33"/>
      <c r="K39" s="61" t="n">
        <f aca="false">+K37+K38</f>
        <v>361.053674647888</v>
      </c>
      <c r="L39" s="33" t="s">
        <v>58</v>
      </c>
      <c r="M39" s="53"/>
    </row>
    <row r="40" customFormat="false" ht="13.5" hidden="false" customHeight="false" outlineLevel="0" collapsed="false">
      <c r="I40" s="52"/>
      <c r="J40" s="33" t="s">
        <v>69</v>
      </c>
      <c r="K40" s="33"/>
      <c r="M40" s="53"/>
    </row>
    <row r="41" customFormat="false" ht="13.5" hidden="false" customHeight="false" outlineLevel="0" collapsed="false">
      <c r="B41" s="0" t="n">
        <v>40562</v>
      </c>
      <c r="C41" s="0" t="n">
        <v>15000</v>
      </c>
      <c r="I41" s="55" t="s">
        <v>59</v>
      </c>
      <c r="J41" s="33"/>
      <c r="K41" s="33"/>
      <c r="L41" s="33"/>
      <c r="M41" s="53"/>
    </row>
    <row r="42" customFormat="false" ht="14.25" hidden="false" customHeight="false" outlineLevel="0" collapsed="false">
      <c r="B42" s="2" t="s">
        <v>41</v>
      </c>
      <c r="C42" s="25" t="n">
        <f aca="false">SUM(C39:C41)</f>
        <v>60200</v>
      </c>
      <c r="F42" s="46" t="n">
        <f aca="false">SUM(F36:F41)</f>
        <v>1687.96680497925</v>
      </c>
      <c r="I42" s="52" t="s">
        <v>70</v>
      </c>
      <c r="J42" s="33"/>
      <c r="K42" s="33" t="n">
        <v>381</v>
      </c>
      <c r="L42" s="33"/>
      <c r="M42" s="53"/>
    </row>
    <row r="43" customFormat="false" ht="13.5" hidden="false" customHeight="false" outlineLevel="0" collapsed="false">
      <c r="F43" s="10"/>
      <c r="I43" s="52" t="s">
        <v>61</v>
      </c>
      <c r="J43" s="33"/>
      <c r="K43" s="34" t="n">
        <f aca="false">+F42</f>
        <v>1687.96680497925</v>
      </c>
      <c r="L43" s="33"/>
      <c r="M43" s="53"/>
    </row>
    <row r="44" customFormat="false" ht="13.5" hidden="false" customHeight="false" outlineLevel="0" collapsed="false">
      <c r="B44" s="2" t="n">
        <v>343930</v>
      </c>
      <c r="C44" s="2" t="s">
        <v>51</v>
      </c>
      <c r="D44" s="2"/>
      <c r="I44" s="52" t="s">
        <v>62</v>
      </c>
      <c r="J44" s="33"/>
      <c r="K44" s="61" t="n">
        <f aca="false">+K42+K43</f>
        <v>2068.96680497925</v>
      </c>
      <c r="L44" s="33"/>
      <c r="M44" s="53"/>
    </row>
    <row r="45" customFormat="false" ht="14.25" hidden="false" customHeight="false" outlineLevel="0" collapsed="false">
      <c r="I45" s="56"/>
      <c r="J45" s="57"/>
      <c r="K45" s="57"/>
      <c r="L45" s="57"/>
      <c r="M45" s="58"/>
    </row>
    <row r="47" customFormat="false" ht="15.75" hidden="false" customHeight="false" outlineLevel="0" collapsed="false">
      <c r="A47" s="47" t="s">
        <v>52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39" activeCellId="0" sqref="K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42"/>
    <col collapsed="false" customWidth="true" hidden="false" outlineLevel="0" max="3" min="3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74</v>
      </c>
      <c r="C1" s="1"/>
      <c r="D1" s="1"/>
      <c r="E1" s="1"/>
      <c r="F1" s="1"/>
      <c r="G1" s="22" t="n">
        <v>0.03</v>
      </c>
      <c r="H1" s="23"/>
      <c r="I1" s="22" t="n">
        <v>0.045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456807</v>
      </c>
      <c r="B4" s="2" t="s">
        <v>22</v>
      </c>
      <c r="C4" s="0" t="n">
        <v>15239</v>
      </c>
      <c r="D4" s="0" t="n">
        <v>1.011</v>
      </c>
      <c r="E4" s="10" t="n">
        <f aca="false">+C4*D4</f>
        <v>15406.629</v>
      </c>
      <c r="G4" s="24" t="n">
        <f aca="false">1-G$1</f>
        <v>0.97</v>
      </c>
      <c r="H4" s="10" t="n">
        <f aca="false">+E4*G4</f>
        <v>14944.43013</v>
      </c>
      <c r="I4" s="24"/>
    </row>
    <row r="5" customFormat="false" ht="12.75" hidden="false" customHeight="false" outlineLevel="0" collapsed="false">
      <c r="B5" s="2"/>
    </row>
    <row r="6" customFormat="false" ht="12.75" hidden="false" customHeight="false" outlineLevel="0" collapsed="false">
      <c r="A6" s="0" t="n">
        <v>61866</v>
      </c>
      <c r="B6" s="2" t="s">
        <v>23</v>
      </c>
      <c r="C6" s="0" t="n">
        <v>8000</v>
      </c>
      <c r="D6" s="0" t="n">
        <v>1.011</v>
      </c>
      <c r="E6" s="10" t="n">
        <f aca="false">+C6*D6</f>
        <v>8088</v>
      </c>
      <c r="I6" s="24" t="n">
        <f aca="false">1-I$1</f>
        <v>0.955</v>
      </c>
      <c r="J6" s="10" t="n">
        <f aca="false">+E6*I6</f>
        <v>7724.04</v>
      </c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0" t="n">
        <v>1.011</v>
      </c>
      <c r="E8" s="10" t="n">
        <f aca="false">+C8*D8</f>
        <v>247.695</v>
      </c>
      <c r="I8" s="24" t="n">
        <f aca="false">1-I$1</f>
        <v>0.955</v>
      </c>
      <c r="J8" s="10" t="n">
        <f aca="false">+E8*I8</f>
        <v>236.548725</v>
      </c>
    </row>
    <row r="9" customFormat="false" ht="12.75" hidden="false" customHeight="false" outlineLevel="0" collapsed="false">
      <c r="B9" s="2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0" t="n">
        <v>1.011</v>
      </c>
      <c r="E10" s="10" t="n">
        <f aca="false">+C10*D10</f>
        <v>10046.307</v>
      </c>
      <c r="G10" s="24" t="n">
        <f aca="false">1-G$1</f>
        <v>0.97</v>
      </c>
      <c r="H10" s="10" t="n">
        <f aca="false">+E10*G10</f>
        <v>9744.91779</v>
      </c>
    </row>
    <row r="11" customFormat="false" ht="12.75" hidden="false" customHeight="false" outlineLevel="0" collapsed="false">
      <c r="B11" s="2"/>
    </row>
    <row r="12" customFormat="false" ht="12.75" hidden="false" customHeight="false" outlineLevel="0" collapsed="false">
      <c r="A12" s="0" t="n">
        <v>456811</v>
      </c>
      <c r="B12" s="2" t="s">
        <v>26</v>
      </c>
      <c r="C12" s="0" t="n">
        <v>10100</v>
      </c>
      <c r="D12" s="0" t="n">
        <v>1.011</v>
      </c>
      <c r="E12" s="10" t="n">
        <f aca="false">+C12*D12</f>
        <v>10211.1</v>
      </c>
      <c r="G12" s="24" t="n">
        <f aca="false">1-G$1</f>
        <v>0.97</v>
      </c>
      <c r="H12" s="10" t="n">
        <f aca="false">+E12*G12</f>
        <v>9904.767</v>
      </c>
    </row>
    <row r="13" customFormat="false" ht="12.75" hidden="false" customHeight="false" outlineLevel="0" collapsed="false">
      <c r="B13" s="2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0" t="n">
        <v>1.011</v>
      </c>
      <c r="E14" s="10" t="n">
        <f aca="false">+C14*D14</f>
        <v>10656.951</v>
      </c>
      <c r="G14" s="24" t="n">
        <f aca="false">1-G$1</f>
        <v>0.97</v>
      </c>
      <c r="H14" s="10" t="n">
        <f aca="false">+E14*G14</f>
        <v>10337.24247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54656.682</v>
      </c>
      <c r="F15" s="27"/>
      <c r="G15" s="2"/>
      <c r="H15" s="26" t="n">
        <f aca="false">SUM(H4:H14)</f>
        <v>44931.35739</v>
      </c>
      <c r="I15" s="2"/>
      <c r="J15" s="26" t="n">
        <f aca="false">SUM(J4:J13)</f>
        <v>7960.588725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0.015</v>
      </c>
      <c r="J17" s="23"/>
      <c r="K17" s="22" t="n">
        <v>0.005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1.011</v>
      </c>
      <c r="F18" s="10" t="n">
        <f aca="false">+C18*D18</f>
        <v>15406.629</v>
      </c>
      <c r="I18" s="14" t="n">
        <f aca="false">1-I$17</f>
        <v>0.985</v>
      </c>
      <c r="J18" s="10" t="n">
        <f aca="false">+F18*I18</f>
        <v>15175.529565</v>
      </c>
      <c r="K18" s="14"/>
    </row>
    <row r="19" customFormat="false" ht="12.75" hidden="false" customHeight="false" outlineLevel="0" collapsed="false">
      <c r="B19" s="2"/>
      <c r="E19" s="10"/>
      <c r="I19" s="24"/>
      <c r="J19" s="10"/>
      <c r="K19" s="14"/>
    </row>
    <row r="20" customFormat="false" ht="12.75" hidden="false" customHeight="false" outlineLevel="0" collapsed="false">
      <c r="B20" s="2"/>
      <c r="J20" s="10"/>
    </row>
    <row r="21" customFormat="false" ht="12.75" hidden="false" customHeight="false" outlineLevel="0" collapsed="false">
      <c r="A21" s="0" t="n">
        <v>61865</v>
      </c>
      <c r="B21" s="2" t="s">
        <v>28</v>
      </c>
      <c r="C21" s="0" t="n">
        <v>45000</v>
      </c>
      <c r="D21" s="0" t="n">
        <v>1.011</v>
      </c>
      <c r="F21" s="10" t="n">
        <f aca="false">+C21*D21</f>
        <v>45495</v>
      </c>
      <c r="I21" s="14" t="n">
        <f aca="false">1-I$17</f>
        <v>0.985</v>
      </c>
      <c r="J21" s="10" t="n">
        <f aca="false">+F21*I21</f>
        <v>44812.575</v>
      </c>
    </row>
    <row r="22" customFormat="false" ht="12.75" hidden="false" customHeight="false" outlineLevel="0" collapsed="false">
      <c r="B22" s="2"/>
    </row>
    <row r="23" customFormat="false" ht="12.75" hidden="false" customHeight="false" outlineLevel="0" collapsed="false">
      <c r="A23" s="0" t="n">
        <v>55873</v>
      </c>
      <c r="B23" s="2" t="s">
        <v>29</v>
      </c>
      <c r="C23" s="10" t="n">
        <f aca="false">+F23/D23</f>
        <v>14870.5943167867</v>
      </c>
      <c r="D23" s="0" t="n">
        <v>1.011</v>
      </c>
      <c r="F23" s="10" t="n">
        <f aca="false">+L23/K23</f>
        <v>15034.1708542714</v>
      </c>
      <c r="G23" s="59" t="s">
        <v>64</v>
      </c>
      <c r="I23" s="14"/>
      <c r="K23" s="14" t="n">
        <f aca="false">1-K$17</f>
        <v>0.995</v>
      </c>
      <c r="L23" s="10" t="n">
        <v>14959</v>
      </c>
      <c r="M23" s="59" t="s">
        <v>65</v>
      </c>
    </row>
    <row r="24" customFormat="false" ht="13.5" hidden="false" customHeight="false" outlineLevel="0" collapsed="false">
      <c r="B24" s="2"/>
      <c r="C24" s="10" t="n">
        <f aca="false">15090-C23</f>
        <v>219.405683213296</v>
      </c>
      <c r="D24" s="0" t="n">
        <v>1.011</v>
      </c>
      <c r="F24" s="10" t="n">
        <f aca="false">+C24*D24</f>
        <v>221.819145728642</v>
      </c>
      <c r="G24" s="59"/>
      <c r="I24" s="14"/>
      <c r="K24" s="14" t="n">
        <f aca="false">1-K$17</f>
        <v>0.995</v>
      </c>
      <c r="L24" s="10" t="n">
        <f aca="false">+F24*K24</f>
        <v>220.710049999999</v>
      </c>
      <c r="M24" s="59"/>
    </row>
    <row r="25" customFormat="false" ht="14.25" hidden="false" customHeight="false" outlineLevel="0" collapsed="false">
      <c r="B25" s="2" t="s">
        <v>41</v>
      </c>
      <c r="C25" s="26" t="n">
        <f aca="false">SUM(C18:C23)</f>
        <v>75109.5943167867</v>
      </c>
      <c r="D25" s="2"/>
      <c r="E25" s="27"/>
      <c r="F25" s="26" t="n">
        <f aca="false">SUM(F18:F23)</f>
        <v>75935.7998542714</v>
      </c>
      <c r="G25" s="2"/>
      <c r="H25" s="27"/>
      <c r="I25" s="2"/>
      <c r="J25" s="26" t="n">
        <f aca="false">SUM(J18:J23)</f>
        <v>59988.104565</v>
      </c>
      <c r="K25" s="2"/>
      <c r="L25" s="26" t="n">
        <f aca="false">SUM(L23:L24)</f>
        <v>15179.71005</v>
      </c>
      <c r="M25" s="2"/>
    </row>
    <row r="26" customFormat="false" ht="13.5" hidden="false" customHeight="false" outlineLevel="0" collapsed="false">
      <c r="L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B28" s="28" t="s">
        <v>42</v>
      </c>
      <c r="C28" s="29" t="s">
        <v>43</v>
      </c>
      <c r="D28" s="30" t="n">
        <f aca="false">+H15</f>
        <v>44931.35739</v>
      </c>
      <c r="E28" s="29"/>
      <c r="F28" s="29" t="s">
        <v>44</v>
      </c>
      <c r="G28" s="30" t="n">
        <f aca="false">+D29+D30+1</f>
        <v>67949.69329</v>
      </c>
      <c r="H28" s="29"/>
      <c r="I28" s="29"/>
      <c r="J28" s="29"/>
      <c r="K28" s="29"/>
      <c r="L28" s="31"/>
    </row>
    <row r="29" customFormat="false" ht="12.75" hidden="false" customHeight="false" outlineLevel="0" collapsed="false">
      <c r="B29" s="32" t="s">
        <v>45</v>
      </c>
      <c r="C29" s="33" t="s">
        <v>35</v>
      </c>
      <c r="D29" s="34" t="n">
        <f aca="false">+J25</f>
        <v>59988.104565</v>
      </c>
      <c r="E29" s="33"/>
      <c r="F29" s="33"/>
      <c r="G29" s="33"/>
      <c r="H29" s="33"/>
      <c r="I29" s="33"/>
      <c r="J29" s="33"/>
      <c r="K29" s="33"/>
      <c r="L29" s="35"/>
    </row>
    <row r="30" customFormat="false" ht="12.75" hidden="false" customHeight="false" outlineLevel="0" collapsed="false">
      <c r="B30" s="32" t="s">
        <v>42</v>
      </c>
      <c r="C30" s="33" t="s">
        <v>35</v>
      </c>
      <c r="D30" s="34" t="n">
        <f aca="false">+J15</f>
        <v>7960.588725</v>
      </c>
      <c r="E30" s="33"/>
      <c r="F30" s="33"/>
      <c r="G30" s="33"/>
      <c r="H30" s="33"/>
      <c r="I30" s="33"/>
      <c r="J30" s="33"/>
      <c r="K30" s="33"/>
      <c r="L30" s="35"/>
    </row>
    <row r="31" customFormat="false" ht="13.5" hidden="false" customHeight="false" outlineLevel="0" collapsed="false">
      <c r="B31" s="36" t="s">
        <v>45</v>
      </c>
      <c r="C31" s="7" t="s">
        <v>36</v>
      </c>
      <c r="D31" s="37" t="n">
        <f aca="false">+L25</f>
        <v>15179.71005</v>
      </c>
      <c r="E31" s="7"/>
      <c r="F31" s="7"/>
      <c r="G31" s="7"/>
      <c r="H31" s="7"/>
      <c r="I31" s="7"/>
      <c r="J31" s="7"/>
      <c r="K31" s="7"/>
      <c r="L31" s="38"/>
    </row>
    <row r="32" customFormat="false" ht="13.5" hidden="false" customHeight="false" outlineLevel="0" collapsed="false">
      <c r="D32" s="10"/>
    </row>
    <row r="33" customFormat="false" ht="13.5" hidden="false" customHeight="false" outlineLevel="0" collapsed="false">
      <c r="D33" s="39" t="n">
        <f aca="false">+I1</f>
        <v>0.045</v>
      </c>
      <c r="E33" s="39" t="n">
        <f aca="false">+G1</f>
        <v>0.03</v>
      </c>
    </row>
    <row r="34" customFormat="false" ht="12.75" hidden="false" customHeight="false" outlineLevel="0" collapsed="false">
      <c r="B34" s="40"/>
      <c r="C34" s="41"/>
      <c r="D34" s="41" t="s">
        <v>9</v>
      </c>
      <c r="E34" s="41" t="s">
        <v>9</v>
      </c>
      <c r="F34" s="42"/>
    </row>
    <row r="35" customFormat="false" ht="13.5" hidden="false" customHeight="false" outlineLevel="0" collapsed="false">
      <c r="B35" s="43" t="s">
        <v>46</v>
      </c>
      <c r="C35" s="44"/>
      <c r="D35" s="44" t="s">
        <v>47</v>
      </c>
      <c r="E35" s="44" t="s">
        <v>48</v>
      </c>
      <c r="F35" s="45"/>
      <c r="G35" s="0" t="s">
        <v>49</v>
      </c>
    </row>
    <row r="36" customFormat="false" ht="12.75" hidden="false" customHeight="false" outlineLevel="0" collapsed="false">
      <c r="B36" s="0" t="n">
        <v>10206</v>
      </c>
      <c r="C36" s="0" t="n">
        <v>19975</v>
      </c>
      <c r="E36" s="24" t="n">
        <f aca="false">1-E$33</f>
        <v>0.97</v>
      </c>
      <c r="F36" s="10" t="n">
        <f aca="false">C36/E36-C36</f>
        <v>617.783505154639</v>
      </c>
      <c r="I36" s="49" t="s">
        <v>54</v>
      </c>
      <c r="J36" s="50"/>
      <c r="K36" s="50"/>
      <c r="L36" s="50"/>
      <c r="M36" s="51"/>
    </row>
    <row r="37" customFormat="false" ht="12.75" hidden="false" customHeight="false" outlineLevel="0" collapsed="false">
      <c r="B37" s="0" t="n">
        <v>10207</v>
      </c>
      <c r="C37" s="0" t="n">
        <v>10225</v>
      </c>
      <c r="E37" s="24" t="n">
        <f aca="false">1-E$33</f>
        <v>0.97</v>
      </c>
      <c r="F37" s="10" t="n">
        <f aca="false">C37/E37-C37</f>
        <v>316.237113402061</v>
      </c>
      <c r="I37" s="52" t="s">
        <v>55</v>
      </c>
      <c r="J37" s="33"/>
      <c r="K37" s="34" t="n">
        <f aca="false">+F23-L23</f>
        <v>75.1708542713568</v>
      </c>
      <c r="L37" s="60" t="s">
        <v>66</v>
      </c>
      <c r="M37" s="53" t="s">
        <v>67</v>
      </c>
    </row>
    <row r="38" customFormat="false" ht="12.75" hidden="false" customHeight="false" outlineLevel="0" collapsed="false">
      <c r="B38" s="0" t="n">
        <v>10011</v>
      </c>
      <c r="C38" s="0" t="n">
        <v>15000</v>
      </c>
      <c r="E38" s="24" t="n">
        <f aca="false">1-E$33</f>
        <v>0.97</v>
      </c>
      <c r="F38" s="10" t="n">
        <f aca="false">C38/E38-C38</f>
        <v>463.917525773197</v>
      </c>
      <c r="I38" s="52" t="s">
        <v>56</v>
      </c>
      <c r="J38" s="33"/>
      <c r="K38" s="34" t="n">
        <f aca="false">14959*0.0181</f>
        <v>270.7579</v>
      </c>
      <c r="L38" s="33" t="n">
        <v>14959</v>
      </c>
      <c r="M38" s="53"/>
    </row>
    <row r="39" customFormat="false" ht="13.5" hidden="false" customHeight="false" outlineLevel="0" collapsed="false">
      <c r="B39" s="2" t="s">
        <v>50</v>
      </c>
      <c r="C39" s="0" t="n">
        <f aca="false">SUM(C36:C38)</f>
        <v>45200</v>
      </c>
      <c r="I39" s="52" t="s">
        <v>57</v>
      </c>
      <c r="J39" s="33"/>
      <c r="K39" s="61" t="n">
        <f aca="false">+K37+K38</f>
        <v>345.928754271357</v>
      </c>
      <c r="L39" s="33" t="s">
        <v>58</v>
      </c>
      <c r="M39" s="53"/>
    </row>
    <row r="40" customFormat="false" ht="13.5" hidden="false" customHeight="false" outlineLevel="0" collapsed="false">
      <c r="I40" s="52"/>
      <c r="J40" s="33" t="s">
        <v>69</v>
      </c>
      <c r="K40" s="33"/>
      <c r="M40" s="53"/>
    </row>
    <row r="41" customFormat="false" ht="13.5" hidden="false" customHeight="false" outlineLevel="0" collapsed="false">
      <c r="B41" s="0" t="n">
        <v>40562</v>
      </c>
      <c r="C41" s="0" t="n">
        <v>15000</v>
      </c>
      <c r="I41" s="55" t="s">
        <v>59</v>
      </c>
      <c r="J41" s="33"/>
      <c r="K41" s="33"/>
      <c r="L41" s="33"/>
      <c r="M41" s="53"/>
    </row>
    <row r="42" customFormat="false" ht="14.25" hidden="false" customHeight="false" outlineLevel="0" collapsed="false">
      <c r="B42" s="2" t="s">
        <v>41</v>
      </c>
      <c r="C42" s="25" t="n">
        <f aca="false">SUM(C39:C41)</f>
        <v>60200</v>
      </c>
      <c r="F42" s="46" t="n">
        <f aca="false">SUM(F36:F41)</f>
        <v>1397.9381443299</v>
      </c>
      <c r="I42" s="52" t="s">
        <v>70</v>
      </c>
      <c r="J42" s="33"/>
      <c r="K42" s="33" t="n">
        <v>0</v>
      </c>
      <c r="L42" s="33"/>
      <c r="M42" s="53"/>
    </row>
    <row r="43" customFormat="false" ht="13.5" hidden="false" customHeight="false" outlineLevel="0" collapsed="false">
      <c r="F43" s="10"/>
      <c r="I43" s="52" t="s">
        <v>61</v>
      </c>
      <c r="J43" s="33"/>
      <c r="K43" s="34" t="n">
        <f aca="false">+F42</f>
        <v>1397.9381443299</v>
      </c>
      <c r="L43" s="33"/>
      <c r="M43" s="53"/>
    </row>
    <row r="44" customFormat="false" ht="13.5" hidden="false" customHeight="false" outlineLevel="0" collapsed="false">
      <c r="B44" s="2" t="n">
        <v>343930</v>
      </c>
      <c r="C44" s="2" t="s">
        <v>51</v>
      </c>
      <c r="D44" s="2"/>
      <c r="I44" s="52" t="s">
        <v>62</v>
      </c>
      <c r="J44" s="33"/>
      <c r="K44" s="61" t="n">
        <f aca="false">+K42+K43</f>
        <v>1397.9381443299</v>
      </c>
      <c r="L44" s="33"/>
      <c r="M44" s="53"/>
    </row>
    <row r="45" customFormat="false" ht="14.25" hidden="false" customHeight="false" outlineLevel="0" collapsed="false">
      <c r="I45" s="56"/>
      <c r="J45" s="57"/>
      <c r="K45" s="57"/>
      <c r="L45" s="57"/>
      <c r="M45" s="58"/>
    </row>
    <row r="47" customFormat="false" ht="15.75" hidden="false" customHeight="false" outlineLevel="0" collapsed="false">
      <c r="A47" s="47" t="s">
        <v>52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42"/>
    <col collapsed="false" customWidth="true" hidden="false" outlineLevel="0" max="3" min="3" style="0" width="11.99"/>
    <col collapsed="false" customWidth="true" hidden="false" outlineLevel="0" max="4" min="4" style="0" width="10.56"/>
    <col collapsed="false" customWidth="true" hidden="false" outlineLevel="0" max="5" min="5" style="0" width="15.85"/>
    <col collapsed="false" customWidth="true" hidden="false" outlineLevel="0" max="6" min="6" style="0" width="15.28"/>
    <col collapsed="false" customWidth="true" hidden="false" outlineLevel="0" max="8" min="8" style="0" width="9.99"/>
    <col collapsed="false" customWidth="true" hidden="false" outlineLevel="0" max="13" min="13" style="0" width="9.41"/>
  </cols>
  <sheetData>
    <row r="1" customFormat="false" ht="13.5" hidden="false" customHeight="false" outlineLevel="0" collapsed="false">
      <c r="B1" s="21" t="s">
        <v>75</v>
      </c>
      <c r="C1" s="1"/>
      <c r="D1" s="1"/>
      <c r="E1" s="1"/>
      <c r="F1" s="1"/>
      <c r="G1" s="22" t="n">
        <v>0.03</v>
      </c>
      <c r="H1" s="23"/>
      <c r="I1" s="22" t="n">
        <v>0.045</v>
      </c>
      <c r="J1" s="1"/>
      <c r="K1" s="1"/>
      <c r="L1" s="1"/>
    </row>
    <row r="2" customFormat="false" ht="12.75" hidden="false" customHeight="false" outlineLevel="0" collapsed="false">
      <c r="A2" s="3" t="s">
        <v>7</v>
      </c>
      <c r="B2" s="1"/>
      <c r="C2" s="1"/>
      <c r="D2" s="1" t="s">
        <v>8</v>
      </c>
      <c r="E2" s="1" t="s">
        <v>9</v>
      </c>
      <c r="F2" s="1" t="s">
        <v>10</v>
      </c>
      <c r="G2" s="1" t="s">
        <v>33</v>
      </c>
      <c r="H2" s="1" t="s">
        <v>34</v>
      </c>
      <c r="I2" s="1" t="s">
        <v>33</v>
      </c>
      <c r="J2" s="1" t="s">
        <v>35</v>
      </c>
      <c r="K2" s="1" t="s">
        <v>33</v>
      </c>
      <c r="L2" s="1" t="s">
        <v>36</v>
      </c>
    </row>
    <row r="3" customFormat="false" ht="13.5" hidden="false" customHeight="false" outlineLevel="0" collapsed="false">
      <c r="A3" s="5" t="s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19</v>
      </c>
      <c r="G3" s="5" t="s">
        <v>10</v>
      </c>
      <c r="H3" s="5" t="s">
        <v>37</v>
      </c>
      <c r="I3" s="5" t="s">
        <v>35</v>
      </c>
      <c r="J3" s="5" t="s">
        <v>34</v>
      </c>
      <c r="K3" s="5" t="s">
        <v>36</v>
      </c>
      <c r="L3" s="5" t="s">
        <v>34</v>
      </c>
    </row>
    <row r="4" customFormat="false" ht="13.5" hidden="false" customHeight="false" outlineLevel="0" collapsed="false">
      <c r="A4" s="0" t="n">
        <v>456807</v>
      </c>
      <c r="B4" s="2" t="s">
        <v>22</v>
      </c>
      <c r="C4" s="0" t="n">
        <v>15239</v>
      </c>
      <c r="D4" s="9" t="n">
        <v>1.023</v>
      </c>
      <c r="E4" s="10" t="n">
        <f aca="false">+C4*D4</f>
        <v>15589.497</v>
      </c>
      <c r="G4" s="24" t="n">
        <f aca="false">1-G$1</f>
        <v>0.97</v>
      </c>
      <c r="H4" s="10" t="n">
        <f aca="false">+E4*G4</f>
        <v>15121.81209</v>
      </c>
      <c r="I4" s="24"/>
    </row>
    <row r="5" customFormat="false" ht="12.75" hidden="false" customHeight="false" outlineLevel="0" collapsed="false">
      <c r="B5" s="2"/>
      <c r="D5" s="9"/>
    </row>
    <row r="6" customFormat="false" ht="12.75" hidden="false" customHeight="false" outlineLevel="0" collapsed="false">
      <c r="A6" s="0" t="n">
        <v>61866</v>
      </c>
      <c r="B6" s="2" t="s">
        <v>23</v>
      </c>
      <c r="C6" s="0" t="n">
        <v>8000</v>
      </c>
      <c r="D6" s="9" t="n">
        <v>1.023</v>
      </c>
      <c r="E6" s="10" t="n">
        <f aca="false">+C6*D6</f>
        <v>8184</v>
      </c>
      <c r="I6" s="24" t="n">
        <f aca="false">1-I$1</f>
        <v>0.955</v>
      </c>
      <c r="J6" s="10" t="n">
        <f aca="false">+E6*I6</f>
        <v>7815.72</v>
      </c>
    </row>
    <row r="7" customFormat="false" ht="12.75" hidden="false" customHeight="false" outlineLevel="0" collapsed="false">
      <c r="B7" s="2"/>
      <c r="D7" s="9"/>
    </row>
    <row r="8" customFormat="false" ht="12.75" hidden="false" customHeight="false" outlineLevel="0" collapsed="false">
      <c r="A8" s="0" t="n">
        <v>61869</v>
      </c>
      <c r="B8" s="2" t="s">
        <v>24</v>
      </c>
      <c r="C8" s="0" t="n">
        <v>245</v>
      </c>
      <c r="D8" s="9" t="n">
        <v>1.023</v>
      </c>
      <c r="E8" s="10" t="n">
        <f aca="false">+C8*D8</f>
        <v>250.635</v>
      </c>
      <c r="I8" s="24" t="n">
        <f aca="false">1-I$1</f>
        <v>0.955</v>
      </c>
      <c r="J8" s="10" t="n">
        <f aca="false">+E8*I8</f>
        <v>239.356425</v>
      </c>
    </row>
    <row r="9" customFormat="false" ht="12.75" hidden="false" customHeight="false" outlineLevel="0" collapsed="false">
      <c r="B9" s="2"/>
      <c r="D9" s="9"/>
    </row>
    <row r="10" customFormat="false" ht="12.75" hidden="false" customHeight="false" outlineLevel="0" collapsed="false">
      <c r="A10" s="0" t="n">
        <v>61867</v>
      </c>
      <c r="B10" s="2" t="s">
        <v>25</v>
      </c>
      <c r="C10" s="0" t="n">
        <v>9937</v>
      </c>
      <c r="D10" s="9" t="n">
        <v>1.023</v>
      </c>
      <c r="E10" s="10" t="n">
        <f aca="false">+C10*D10</f>
        <v>10165.551</v>
      </c>
      <c r="G10" s="24" t="n">
        <f aca="false">1-G$1</f>
        <v>0.97</v>
      </c>
      <c r="H10" s="10" t="n">
        <f aca="false">+E10*G10</f>
        <v>9860.58447</v>
      </c>
    </row>
    <row r="11" customFormat="false" ht="12.75" hidden="false" customHeight="false" outlineLevel="0" collapsed="false">
      <c r="B11" s="2"/>
      <c r="D11" s="9"/>
    </row>
    <row r="12" customFormat="false" ht="12.75" hidden="false" customHeight="false" outlineLevel="0" collapsed="false">
      <c r="A12" s="0" t="n">
        <v>456811</v>
      </c>
      <c r="B12" s="2" t="s">
        <v>26</v>
      </c>
      <c r="C12" s="0" t="n">
        <v>10100</v>
      </c>
      <c r="D12" s="9" t="n">
        <v>1.023</v>
      </c>
      <c r="E12" s="10" t="n">
        <f aca="false">+C12*D12</f>
        <v>10332.3</v>
      </c>
      <c r="G12" s="24" t="n">
        <f aca="false">1-G$1</f>
        <v>0.97</v>
      </c>
      <c r="H12" s="10" t="n">
        <f aca="false">+E12*G12</f>
        <v>10022.331</v>
      </c>
    </row>
    <row r="13" customFormat="false" ht="12.75" hidden="false" customHeight="false" outlineLevel="0" collapsed="false">
      <c r="B13" s="2"/>
      <c r="D13" s="9"/>
    </row>
    <row r="14" customFormat="false" ht="13.5" hidden="false" customHeight="false" outlineLevel="0" collapsed="false">
      <c r="A14" s="0" t="n">
        <v>61868</v>
      </c>
      <c r="B14" s="2" t="s">
        <v>27</v>
      </c>
      <c r="C14" s="0" t="n">
        <v>10541</v>
      </c>
      <c r="D14" s="9" t="n">
        <v>1.023</v>
      </c>
      <c r="E14" s="10" t="n">
        <f aca="false">+C14*D14</f>
        <v>10783.443</v>
      </c>
      <c r="G14" s="24" t="n">
        <f aca="false">1-G$1</f>
        <v>0.97</v>
      </c>
      <c r="H14" s="10" t="n">
        <f aca="false">+E14*G14</f>
        <v>10459.93971</v>
      </c>
    </row>
    <row r="15" customFormat="false" ht="14.25" hidden="false" customHeight="false" outlineLevel="0" collapsed="false">
      <c r="B15" s="2" t="s">
        <v>40</v>
      </c>
      <c r="C15" s="25" t="n">
        <f aca="false">SUM(C4:C14)</f>
        <v>54062</v>
      </c>
      <c r="D15" s="2"/>
      <c r="E15" s="26" t="n">
        <f aca="false">SUM(E4:E14)</f>
        <v>55305.426</v>
      </c>
      <c r="F15" s="27"/>
      <c r="G15" s="2"/>
      <c r="H15" s="26" t="n">
        <f aca="false">SUM(H4:H14)</f>
        <v>45464.66727</v>
      </c>
      <c r="I15" s="2"/>
      <c r="J15" s="26" t="n">
        <f aca="false">SUM(J4:J13)</f>
        <v>8055.076425</v>
      </c>
      <c r="K15" s="2"/>
      <c r="L15" s="2"/>
      <c r="M15" s="2"/>
    </row>
    <row r="16" customFormat="false" ht="14.25" hidden="false" customHeight="false" outlineLevel="0" collapsed="false">
      <c r="B16" s="2"/>
    </row>
    <row r="17" customFormat="false" ht="13.5" hidden="false" customHeight="false" outlineLevel="0" collapsed="false">
      <c r="B17" s="2"/>
      <c r="I17" s="22" t="n">
        <v>0.014</v>
      </c>
      <c r="J17" s="23"/>
      <c r="K17" s="22" t="n">
        <v>0.005</v>
      </c>
    </row>
    <row r="18" customFormat="false" ht="12.75" hidden="false" customHeight="false" outlineLevel="0" collapsed="false">
      <c r="A18" s="0" t="n">
        <v>61866</v>
      </c>
      <c r="B18" s="2" t="s">
        <v>23</v>
      </c>
      <c r="C18" s="0" t="n">
        <v>15239</v>
      </c>
      <c r="D18" s="0" t="n">
        <v>1.023</v>
      </c>
      <c r="F18" s="10" t="n">
        <f aca="false">+C18*D18</f>
        <v>15589.497</v>
      </c>
      <c r="I18" s="14" t="n">
        <f aca="false">1-I$17</f>
        <v>0.986</v>
      </c>
      <c r="J18" s="10" t="n">
        <f aca="false">+F18*I18</f>
        <v>15371.244042</v>
      </c>
      <c r="K18" s="14"/>
    </row>
    <row r="19" customFormat="false" ht="12.75" hidden="false" customHeight="false" outlineLevel="0" collapsed="false">
      <c r="B19" s="2"/>
      <c r="E19" s="10"/>
      <c r="I19" s="24"/>
      <c r="J19" s="10"/>
      <c r="K19" s="14"/>
    </row>
    <row r="20" customFormat="false" ht="12.75" hidden="false" customHeight="false" outlineLevel="0" collapsed="false">
      <c r="B20" s="2"/>
      <c r="J20" s="10"/>
    </row>
    <row r="21" customFormat="false" ht="12.75" hidden="false" customHeight="false" outlineLevel="0" collapsed="false">
      <c r="A21" s="0" t="n">
        <v>61865</v>
      </c>
      <c r="B21" s="2" t="s">
        <v>28</v>
      </c>
      <c r="C21" s="0" t="n">
        <v>45000</v>
      </c>
      <c r="D21" s="0" t="n">
        <v>1.021</v>
      </c>
      <c r="F21" s="10" t="n">
        <f aca="false">+C21*D21</f>
        <v>45945</v>
      </c>
      <c r="I21" s="14" t="n">
        <f aca="false">1-I$17</f>
        <v>0.986</v>
      </c>
      <c r="J21" s="10" t="n">
        <f aca="false">+F21*I21</f>
        <v>45301.77</v>
      </c>
    </row>
    <row r="22" customFormat="false" ht="12.75" hidden="false" customHeight="false" outlineLevel="0" collapsed="false">
      <c r="B22" s="2"/>
    </row>
    <row r="23" customFormat="false" ht="12.75" hidden="false" customHeight="false" outlineLevel="0" collapsed="false">
      <c r="A23" s="0" t="n">
        <v>55873</v>
      </c>
      <c r="B23" s="2" t="s">
        <v>29</v>
      </c>
      <c r="C23" s="10" t="n">
        <f aca="false">+F23/D23</f>
        <v>14724.9469679445</v>
      </c>
      <c r="D23" s="0" t="n">
        <v>1.021</v>
      </c>
      <c r="F23" s="10" t="n">
        <f aca="false">+L23/K23</f>
        <v>15034.1708542714</v>
      </c>
      <c r="G23" s="59" t="s">
        <v>64</v>
      </c>
      <c r="I23" s="14"/>
      <c r="K23" s="14" t="n">
        <f aca="false">1-K$17</f>
        <v>0.995</v>
      </c>
      <c r="L23" s="10" t="n">
        <v>14959</v>
      </c>
      <c r="M23" s="59" t="s">
        <v>65</v>
      </c>
    </row>
    <row r="24" customFormat="false" ht="13.5" hidden="false" customHeight="false" outlineLevel="0" collapsed="false">
      <c r="B24" s="2"/>
      <c r="C24" s="10" t="n">
        <f aca="false">15090-C23</f>
        <v>365.053032055477</v>
      </c>
      <c r="D24" s="0" t="n">
        <v>1.021</v>
      </c>
      <c r="F24" s="10" t="n">
        <f aca="false">+C24*D24</f>
        <v>372.719145728642</v>
      </c>
      <c r="G24" s="59"/>
      <c r="I24" s="14"/>
      <c r="K24" s="14" t="n">
        <f aca="false">1-K$17</f>
        <v>0.995</v>
      </c>
      <c r="L24" s="10" t="n">
        <f aca="false">+F24*K24</f>
        <v>370.855549999999</v>
      </c>
      <c r="M24" s="59"/>
    </row>
    <row r="25" customFormat="false" ht="14.25" hidden="false" customHeight="false" outlineLevel="0" collapsed="false">
      <c r="B25" s="2" t="s">
        <v>41</v>
      </c>
      <c r="C25" s="26" t="n">
        <f aca="false">SUM(C18:C23)</f>
        <v>74963.9469679445</v>
      </c>
      <c r="D25" s="2"/>
      <c r="E25" s="27"/>
      <c r="F25" s="26" t="n">
        <f aca="false">SUM(F18:F23)</f>
        <v>76568.6678542714</v>
      </c>
      <c r="G25" s="2"/>
      <c r="H25" s="27"/>
      <c r="I25" s="2"/>
      <c r="J25" s="26" t="n">
        <f aca="false">SUM(J18:J23)</f>
        <v>60673.014042</v>
      </c>
      <c r="K25" s="2"/>
      <c r="L25" s="26" t="n">
        <f aca="false">SUM(L23:L24)</f>
        <v>15329.85555</v>
      </c>
      <c r="M25" s="2"/>
    </row>
    <row r="26" customFormat="false" ht="13.5" hidden="false" customHeight="false" outlineLevel="0" collapsed="false">
      <c r="L26" s="0" t="n">
        <v>14688</v>
      </c>
    </row>
    <row r="27" customFormat="false" ht="13.5" hidden="false" customHeight="false" outlineLevel="0" collapsed="false"/>
    <row r="28" customFormat="false" ht="13.5" hidden="false" customHeight="false" outlineLevel="0" collapsed="false">
      <c r="B28" s="28" t="s">
        <v>42</v>
      </c>
      <c r="C28" s="29" t="s">
        <v>43</v>
      </c>
      <c r="D28" s="30" t="n">
        <f aca="false">+H15</f>
        <v>45464.66727</v>
      </c>
      <c r="E28" s="29"/>
      <c r="F28" s="29" t="s">
        <v>44</v>
      </c>
      <c r="G28" s="30" t="n">
        <f aca="false">+D29+D30+1</f>
        <v>68729.090467</v>
      </c>
      <c r="H28" s="29"/>
      <c r="I28" s="29"/>
      <c r="J28" s="29"/>
      <c r="K28" s="29"/>
      <c r="L28" s="31"/>
    </row>
    <row r="29" customFormat="false" ht="12.75" hidden="false" customHeight="false" outlineLevel="0" collapsed="false">
      <c r="B29" s="32" t="s">
        <v>45</v>
      </c>
      <c r="C29" s="33" t="s">
        <v>35</v>
      </c>
      <c r="D29" s="34" t="n">
        <f aca="false">+J25</f>
        <v>60673.014042</v>
      </c>
      <c r="E29" s="33"/>
      <c r="F29" s="33"/>
      <c r="G29" s="33"/>
      <c r="H29" s="33"/>
      <c r="I29" s="33"/>
      <c r="J29" s="33"/>
      <c r="K29" s="33"/>
      <c r="L29" s="35"/>
    </row>
    <row r="30" customFormat="false" ht="12.75" hidden="false" customHeight="false" outlineLevel="0" collapsed="false">
      <c r="B30" s="32" t="s">
        <v>42</v>
      </c>
      <c r="C30" s="33" t="s">
        <v>35</v>
      </c>
      <c r="D30" s="34" t="n">
        <f aca="false">+J15</f>
        <v>8055.076425</v>
      </c>
      <c r="E30" s="33"/>
      <c r="F30" s="33"/>
      <c r="G30" s="33"/>
      <c r="H30" s="33"/>
      <c r="I30" s="33"/>
      <c r="J30" s="33"/>
      <c r="K30" s="33"/>
      <c r="L30" s="35"/>
    </row>
    <row r="31" customFormat="false" ht="13.5" hidden="false" customHeight="false" outlineLevel="0" collapsed="false">
      <c r="B31" s="36" t="s">
        <v>45</v>
      </c>
      <c r="C31" s="7" t="s">
        <v>36</v>
      </c>
      <c r="D31" s="37" t="n">
        <f aca="false">+L25</f>
        <v>15329.85555</v>
      </c>
      <c r="E31" s="7"/>
      <c r="F31" s="7"/>
      <c r="G31" s="7"/>
      <c r="H31" s="7"/>
      <c r="I31" s="7"/>
      <c r="J31" s="7"/>
      <c r="K31" s="7"/>
      <c r="L31" s="38"/>
    </row>
    <row r="32" customFormat="false" ht="13.5" hidden="false" customHeight="false" outlineLevel="0" collapsed="false">
      <c r="D32" s="10"/>
    </row>
    <row r="33" customFormat="false" ht="13.5" hidden="false" customHeight="false" outlineLevel="0" collapsed="false">
      <c r="D33" s="39" t="n">
        <f aca="false">+I1</f>
        <v>0.045</v>
      </c>
      <c r="E33" s="39" t="n">
        <f aca="false">+G1</f>
        <v>0.03</v>
      </c>
    </row>
    <row r="34" customFormat="false" ht="12.75" hidden="false" customHeight="false" outlineLevel="0" collapsed="false">
      <c r="B34" s="40"/>
      <c r="C34" s="41"/>
      <c r="D34" s="41" t="s">
        <v>9</v>
      </c>
      <c r="E34" s="41" t="s">
        <v>9</v>
      </c>
      <c r="F34" s="42"/>
    </row>
    <row r="35" customFormat="false" ht="13.5" hidden="false" customHeight="false" outlineLevel="0" collapsed="false">
      <c r="B35" s="43" t="s">
        <v>46</v>
      </c>
      <c r="C35" s="44"/>
      <c r="D35" s="44" t="s">
        <v>47</v>
      </c>
      <c r="E35" s="44" t="s">
        <v>48</v>
      </c>
      <c r="F35" s="45"/>
      <c r="G35" s="0" t="s">
        <v>49</v>
      </c>
    </row>
    <row r="36" customFormat="false" ht="12.75" hidden="false" customHeight="false" outlineLevel="0" collapsed="false">
      <c r="B36" s="0" t="n">
        <v>10206</v>
      </c>
      <c r="C36" s="0" t="n">
        <v>19975</v>
      </c>
      <c r="E36" s="24" t="n">
        <f aca="false">1-E$33</f>
        <v>0.97</v>
      </c>
      <c r="F36" s="10" t="n">
        <f aca="false">C36/E36-C36</f>
        <v>617.783505154639</v>
      </c>
      <c r="I36" s="49" t="s">
        <v>54</v>
      </c>
      <c r="J36" s="50"/>
      <c r="K36" s="50"/>
      <c r="L36" s="50"/>
      <c r="M36" s="51"/>
    </row>
    <row r="37" customFormat="false" ht="12.75" hidden="false" customHeight="false" outlineLevel="0" collapsed="false">
      <c r="B37" s="0" t="n">
        <v>10207</v>
      </c>
      <c r="C37" s="0" t="n">
        <v>10225</v>
      </c>
      <c r="E37" s="24" t="n">
        <f aca="false">1-E$33</f>
        <v>0.97</v>
      </c>
      <c r="F37" s="10" t="n">
        <f aca="false">C37/E37-C37</f>
        <v>316.237113402061</v>
      </c>
      <c r="I37" s="52" t="s">
        <v>55</v>
      </c>
      <c r="J37" s="33"/>
      <c r="K37" s="34" t="n">
        <f aca="false">+F23-L23</f>
        <v>75.1708542713568</v>
      </c>
      <c r="L37" s="60" t="s">
        <v>66</v>
      </c>
      <c r="M37" s="53" t="s">
        <v>67</v>
      </c>
    </row>
    <row r="38" customFormat="false" ht="12.75" hidden="false" customHeight="false" outlineLevel="0" collapsed="false">
      <c r="B38" s="0" t="n">
        <v>10011</v>
      </c>
      <c r="C38" s="0" t="n">
        <v>15000</v>
      </c>
      <c r="E38" s="24" t="n">
        <f aca="false">1-E$33</f>
        <v>0.97</v>
      </c>
      <c r="F38" s="10" t="n">
        <f aca="false">C38/E38-C38</f>
        <v>463.917525773197</v>
      </c>
      <c r="I38" s="52" t="s">
        <v>56</v>
      </c>
      <c r="J38" s="33"/>
      <c r="K38" s="34" t="n">
        <f aca="false">14959*0.0181</f>
        <v>270.7579</v>
      </c>
      <c r="L38" s="33" t="n">
        <v>14959</v>
      </c>
      <c r="M38" s="53"/>
    </row>
    <row r="39" customFormat="false" ht="13.5" hidden="false" customHeight="false" outlineLevel="0" collapsed="false">
      <c r="B39" s="2" t="s">
        <v>50</v>
      </c>
      <c r="C39" s="0" t="n">
        <f aca="false">SUM(C36:C38)</f>
        <v>45200</v>
      </c>
      <c r="I39" s="52" t="s">
        <v>57</v>
      </c>
      <c r="J39" s="33"/>
      <c r="K39" s="61" t="n">
        <f aca="false">+K37+K38</f>
        <v>345.928754271357</v>
      </c>
      <c r="L39" s="33" t="s">
        <v>58</v>
      </c>
      <c r="M39" s="53"/>
    </row>
    <row r="40" customFormat="false" ht="13.5" hidden="false" customHeight="false" outlineLevel="0" collapsed="false">
      <c r="I40" s="52"/>
      <c r="J40" s="33" t="s">
        <v>69</v>
      </c>
      <c r="K40" s="33"/>
      <c r="M40" s="53"/>
    </row>
    <row r="41" customFormat="false" ht="13.5" hidden="false" customHeight="false" outlineLevel="0" collapsed="false">
      <c r="B41" s="0" t="n">
        <v>40562</v>
      </c>
      <c r="C41" s="0" t="n">
        <v>15000</v>
      </c>
      <c r="I41" s="55" t="s">
        <v>59</v>
      </c>
      <c r="J41" s="33"/>
      <c r="K41" s="33"/>
      <c r="L41" s="33"/>
      <c r="M41" s="53"/>
    </row>
    <row r="42" customFormat="false" ht="14.25" hidden="false" customHeight="false" outlineLevel="0" collapsed="false">
      <c r="B42" s="2" t="s">
        <v>41</v>
      </c>
      <c r="C42" s="25" t="n">
        <f aca="false">SUM(C39:C41)</f>
        <v>60200</v>
      </c>
      <c r="F42" s="46" t="n">
        <f aca="false">SUM(F36:F41)</f>
        <v>1397.9381443299</v>
      </c>
      <c r="I42" s="52" t="s">
        <v>70</v>
      </c>
      <c r="J42" s="33"/>
      <c r="K42" s="33" t="n">
        <v>0</v>
      </c>
      <c r="L42" s="33"/>
      <c r="M42" s="53"/>
    </row>
    <row r="43" customFormat="false" ht="13.5" hidden="false" customHeight="false" outlineLevel="0" collapsed="false">
      <c r="F43" s="10"/>
      <c r="I43" s="52" t="s">
        <v>61</v>
      </c>
      <c r="J43" s="33"/>
      <c r="K43" s="34" t="n">
        <f aca="false">+F42</f>
        <v>1397.9381443299</v>
      </c>
      <c r="L43" s="33"/>
      <c r="M43" s="53"/>
    </row>
    <row r="44" customFormat="false" ht="13.5" hidden="false" customHeight="false" outlineLevel="0" collapsed="false">
      <c r="B44" s="2" t="n">
        <v>343930</v>
      </c>
      <c r="C44" s="2" t="s">
        <v>51</v>
      </c>
      <c r="D44" s="2"/>
      <c r="I44" s="52" t="s">
        <v>62</v>
      </c>
      <c r="J44" s="33"/>
      <c r="K44" s="61" t="n">
        <f aca="false">+K42+K43</f>
        <v>1397.9381443299</v>
      </c>
      <c r="L44" s="33"/>
      <c r="M44" s="53"/>
    </row>
    <row r="45" customFormat="false" ht="14.25" hidden="false" customHeight="false" outlineLevel="0" collapsed="false">
      <c r="I45" s="56"/>
      <c r="J45" s="57"/>
      <c r="K45" s="57"/>
      <c r="L45" s="57"/>
      <c r="M45" s="58"/>
    </row>
    <row r="47" customFormat="false" ht="15.75" hidden="false" customHeight="false" outlineLevel="0" collapsed="false">
      <c r="A47" s="47" t="s">
        <v>52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2000-06-26T12:40:13Z</dcterms:created>
  <dc:creator>lisa kinsey</dc:creator>
  <dc:description/>
  <dc:language>en-US</dc:language>
  <cp:lastModifiedBy>lisa kinsey</cp:lastModifiedBy>
  <cp:lastPrinted>2001-03-27T16:51:17Z</cp:lastPrinted>
  <cp:revision>0</cp:revision>
  <dc:subject/>
  <dc:title/>
</cp:coreProperties>
</file>