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" sheetId="1" state="visible" r:id="rId3"/>
    <sheet name="Monthly Expenses" sheetId="2" state="visible" r:id="rId4"/>
    <sheet name="Mortgage pm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<sst xmlns="http://schemas.openxmlformats.org/spreadsheetml/2006/main" count="91" uniqueCount="88">
  <si>
    <t xml:space="preserve">current savings</t>
  </si>
  <si>
    <t xml:space="preserve">Payoff </t>
  </si>
  <si>
    <t xml:space="preserve">Debt</t>
  </si>
  <si>
    <t xml:space="preserve">Month</t>
  </si>
  <si>
    <t xml:space="preserve">Payoff</t>
  </si>
  <si>
    <t xml:space="preserve">Term</t>
  </si>
  <si>
    <t xml:space="preserve">Allison's Exped.</t>
  </si>
  <si>
    <t xml:space="preserve">Star Furniture</t>
  </si>
  <si>
    <t xml:space="preserve">Circuit City</t>
  </si>
  <si>
    <t xml:space="preserve">Total pmts</t>
  </si>
  <si>
    <t xml:space="preserve">Total paid thru Jan 02</t>
  </si>
  <si>
    <t xml:space="preserve">remaining</t>
  </si>
  <si>
    <t xml:space="preserve">12 month pmts =</t>
  </si>
  <si>
    <t xml:space="preserve">17 month pmts =</t>
  </si>
  <si>
    <t xml:space="preserve">Other</t>
  </si>
  <si>
    <t xml:space="preserve">IVF Procedure</t>
  </si>
  <si>
    <t xml:space="preserve">current miles</t>
  </si>
  <si>
    <t xml:space="preserve">Leave in savings</t>
  </si>
  <si>
    <t xml:space="preserve">miles per month</t>
  </si>
  <si>
    <t xml:space="preserve">est miles at 48 mnth</t>
  </si>
  <si>
    <t xml:space="preserve">Investment amount</t>
  </si>
  <si>
    <t xml:space="preserve">miles allowed</t>
  </si>
  <si>
    <t xml:space="preserve">overage</t>
  </si>
  <si>
    <t xml:space="preserve">Penalty</t>
  </si>
  <si>
    <t xml:space="preserve">Monthly Expenses</t>
  </si>
  <si>
    <t xml:space="preserve">Income:</t>
  </si>
  <si>
    <t xml:space="preserve">Enron</t>
  </si>
  <si>
    <t xml:space="preserve">15th</t>
  </si>
  <si>
    <t xml:space="preserve">30th</t>
  </si>
  <si>
    <t xml:space="preserve">Expenses:</t>
  </si>
  <si>
    <t xml:space="preserve">House</t>
  </si>
  <si>
    <t xml:space="preserve">P&amp;I</t>
  </si>
  <si>
    <t xml:space="preserve">Auto</t>
  </si>
  <si>
    <t xml:space="preserve">Loan</t>
  </si>
  <si>
    <t xml:space="preserve">Exped.</t>
  </si>
  <si>
    <t xml:space="preserve">Fuel</t>
  </si>
  <si>
    <t xml:space="preserve">Insurance</t>
  </si>
  <si>
    <t xml:space="preserve">USAA</t>
  </si>
  <si>
    <t xml:space="preserve">Boat</t>
  </si>
  <si>
    <t xml:space="preserve">Storage</t>
  </si>
  <si>
    <t xml:space="preserve">Phone</t>
  </si>
  <si>
    <t xml:space="preserve">Phone </t>
  </si>
  <si>
    <t xml:space="preserve">Cellular</t>
  </si>
  <si>
    <t xml:space="preserve">Utilities</t>
  </si>
  <si>
    <t xml:space="preserve">Water</t>
  </si>
  <si>
    <t xml:space="preserve">Cable</t>
  </si>
  <si>
    <t xml:space="preserve">Electricity</t>
  </si>
  <si>
    <t xml:space="preserve">Gas</t>
  </si>
  <si>
    <t xml:space="preserve">Waste</t>
  </si>
  <si>
    <t xml:space="preserve">Misc.</t>
  </si>
  <si>
    <t xml:space="preserve">Lawn Service</t>
  </si>
  <si>
    <t xml:space="preserve">MDO</t>
  </si>
  <si>
    <t xml:space="preserve">Campus Crusade</t>
  </si>
  <si>
    <t xml:space="preserve">Credit cards</t>
  </si>
  <si>
    <t xml:space="preserve">Restaurants</t>
  </si>
  <si>
    <t xml:space="preserve">house taxes</t>
  </si>
  <si>
    <t xml:space="preserve">savings</t>
  </si>
  <si>
    <t xml:space="preserve">Groceries</t>
  </si>
  <si>
    <t xml:space="preserve">tithe</t>
  </si>
  <si>
    <t xml:space="preserve">Base</t>
  </si>
  <si>
    <t xml:space="preserve">Lot premium</t>
  </si>
  <si>
    <t xml:space="preserve">5th bedroom</t>
  </si>
  <si>
    <t xml:space="preserve">3 car garage</t>
  </si>
  <si>
    <t xml:space="preserve">Stone</t>
  </si>
  <si>
    <t xml:space="preserve">Carpet</t>
  </si>
  <si>
    <t xml:space="preserve">Countertops</t>
  </si>
  <si>
    <t xml:space="preserve">Sprinkler system</t>
  </si>
  <si>
    <t xml:space="preserve">Wood blinds</t>
  </si>
  <si>
    <t xml:space="preserve">Total Price of House</t>
  </si>
  <si>
    <t xml:space="preserve">Down pmt</t>
  </si>
  <si>
    <t xml:space="preserve">Finance amount</t>
  </si>
  <si>
    <t xml:space="preserve">1st mortg</t>
  </si>
  <si>
    <t xml:space="preserve">2nd mortg</t>
  </si>
  <si>
    <t xml:space="preserve">CARPET</t>
  </si>
  <si>
    <t xml:space="preserve">1st mortgage P&amp;I </t>
  </si>
  <si>
    <t xml:space="preserve">2nd Mortgage P&amp;I </t>
  </si>
  <si>
    <t xml:space="preserve">CLOSING</t>
  </si>
  <si>
    <t xml:space="preserve">     Total P&amp;I</t>
  </si>
  <si>
    <t xml:space="preserve">Est. down pmt</t>
  </si>
  <si>
    <t xml:space="preserve">borrowers settlement</t>
  </si>
  <si>
    <t xml:space="preserve">est prepaids</t>
  </si>
  <si>
    <t xml:space="preserve">Property taxes</t>
  </si>
  <si>
    <t xml:space="preserve">earnest$ and upgrades</t>
  </si>
  <si>
    <t xml:space="preserve">Taxes per $100 val</t>
  </si>
  <si>
    <t xml:space="preserve">fees paid in adv</t>
  </si>
  <si>
    <t xml:space="preserve">Monthly pmt</t>
  </si>
  <si>
    <t xml:space="preserve">Total Monthly Pmt</t>
  </si>
  <si>
    <t xml:space="preserve">$ to close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</si>
</sst>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_);[RED]&quot;($&quot;#,##0\)"/>
    <numFmt numFmtId="168" formatCode="[$-409]mmm\-yy"/>
    <numFmt numFmtId="169" formatCode="_(* #,##0.00_);_(* \(#,##0.00\);_(* \-??_);_(@_)"/>
    <numFmt numFmtId="170" formatCode="_(* #,##0_);_(* \(#,##0\);_(* \-??_);_(@_)"/>
    <numFmt numFmtId="171" formatCode="0"/>
    <numFmt numFmtId="172" formatCode="0.00"/>
    <numFmt numFmtId="173" formatCode="0.00_);[RED]\(0.00\)"/>
    <numFmt numFmtId="174" formatCode="0%"/>
    <numFmt numFmtId="175" formatCode="0.00%"/>
    <numFmt numFmtId="176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7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4" min="4" style="0" width="11.28"/>
    <col collapsed="false" customWidth="true" hidden="false" outlineLevel="0" max="6" min="6" style="0" width="11.28"/>
    <col collapsed="false" customWidth="true" hidden="false" outlineLevel="0" max="11" min="11" style="0" width="10.28"/>
  </cols>
  <sheetData>
    <row r="2" customFormat="false" ht="12.75" hidden="false" customHeight="false" outlineLevel="0" collapsed="false">
      <c r="A2" s="0" t="s">
        <v>0</v>
      </c>
      <c r="F2" s="1" t="n">
        <v>55000</v>
      </c>
    </row>
    <row r="3" customFormat="false" ht="12.75" hidden="false" customHeight="false" outlineLevel="0" collapsed="false">
      <c r="F3" s="1"/>
      <c r="I3" s="0" t="s">
        <v>1</v>
      </c>
      <c r="J3" s="0" t="n">
        <v>24000</v>
      </c>
    </row>
    <row r="4" customFormat="false" ht="12.75" hidden="false" customHeight="false" outlineLevel="0" collapsed="false">
      <c r="A4" s="2" t="s">
        <v>2</v>
      </c>
      <c r="C4" s="0" t="s">
        <v>3</v>
      </c>
      <c r="D4" s="0" t="s">
        <v>4</v>
      </c>
      <c r="F4" s="1"/>
      <c r="I4" s="0" t="s">
        <v>5</v>
      </c>
    </row>
    <row r="5" customFormat="false" ht="12.75" hidden="false" customHeight="false" outlineLevel="0" collapsed="false">
      <c r="A5" s="0" t="s">
        <v>6</v>
      </c>
      <c r="C5" s="3" t="n">
        <v>508</v>
      </c>
      <c r="D5" s="1" t="n">
        <v>3000</v>
      </c>
      <c r="F5" s="1"/>
      <c r="I5" s="4" t="n">
        <v>36342</v>
      </c>
    </row>
    <row r="6" customFormat="false" ht="12.75" hidden="false" customHeight="false" outlineLevel="0" collapsed="false">
      <c r="A6" s="0" t="s">
        <v>7</v>
      </c>
      <c r="D6" s="1" t="n">
        <v>8253</v>
      </c>
      <c r="F6" s="1"/>
      <c r="I6" s="4" t="n">
        <v>37803</v>
      </c>
    </row>
    <row r="7" customFormat="false" ht="12.75" hidden="false" customHeight="false" outlineLevel="0" collapsed="false">
      <c r="A7" s="0" t="s">
        <v>8</v>
      </c>
      <c r="D7" s="1" t="n">
        <v>2700</v>
      </c>
      <c r="F7" s="1"/>
      <c r="I7" s="0" t="n">
        <v>48</v>
      </c>
      <c r="J7" s="4" t="s">
        <v>9</v>
      </c>
    </row>
    <row r="8" customFormat="false" ht="12.75" hidden="false" customHeight="false" outlineLevel="0" collapsed="false">
      <c r="D8" s="1"/>
      <c r="F8" s="1"/>
      <c r="I8" s="0" t="n">
        <v>31</v>
      </c>
      <c r="J8" s="4" t="s">
        <v>10</v>
      </c>
    </row>
    <row r="9" customFormat="false" ht="12.75" hidden="false" customHeight="false" outlineLevel="0" collapsed="false">
      <c r="D9" s="1"/>
      <c r="F9" s="1" t="n">
        <f aca="false">SUM(D5:D7)</f>
        <v>13953</v>
      </c>
      <c r="I9" s="0" t="n">
        <f aca="false">+I7-I8</f>
        <v>17</v>
      </c>
      <c r="J9" s="4" t="s">
        <v>11</v>
      </c>
    </row>
    <row r="10" customFormat="false" ht="12.75" hidden="false" customHeight="false" outlineLevel="0" collapsed="false">
      <c r="D10" s="1"/>
      <c r="F10" s="1"/>
      <c r="J10" s="4"/>
    </row>
    <row r="11" customFormat="false" ht="12.75" hidden="false" customHeight="false" outlineLevel="0" collapsed="false">
      <c r="D11" s="1"/>
      <c r="F11" s="1"/>
      <c r="I11" s="0" t="s">
        <v>12</v>
      </c>
      <c r="J11" s="4"/>
      <c r="K11" s="0" t="n">
        <f aca="false">+C5*12</f>
        <v>6096</v>
      </c>
    </row>
    <row r="12" customFormat="false" ht="12.75" hidden="false" customHeight="false" outlineLevel="0" collapsed="false">
      <c r="D12" s="1"/>
      <c r="F12" s="1"/>
      <c r="I12" s="0" t="s">
        <v>13</v>
      </c>
      <c r="J12" s="4"/>
      <c r="K12" s="0" t="n">
        <f aca="false">+C5*17</f>
        <v>8636</v>
      </c>
    </row>
    <row r="13" customFormat="false" ht="12.75" hidden="false" customHeight="false" outlineLevel="0" collapsed="false">
      <c r="A13" s="2" t="s">
        <v>14</v>
      </c>
      <c r="D13" s="1"/>
      <c r="F13" s="1"/>
      <c r="J13" s="4"/>
    </row>
    <row r="14" customFormat="false" ht="12.75" hidden="false" customHeight="false" outlineLevel="0" collapsed="false">
      <c r="A14" s="0" t="s">
        <v>15</v>
      </c>
      <c r="D14" s="1" t="n">
        <v>8000</v>
      </c>
      <c r="F14" s="1" t="n">
        <f aca="false">+D14</f>
        <v>8000</v>
      </c>
      <c r="I14" s="0" t="s">
        <v>16</v>
      </c>
      <c r="J14" s="4"/>
      <c r="K14" s="5" t="n">
        <v>54000</v>
      </c>
    </row>
    <row r="15" customFormat="false" ht="12.75" hidden="false" customHeight="false" outlineLevel="0" collapsed="false">
      <c r="A15" s="0" t="s">
        <v>17</v>
      </c>
      <c r="D15" s="1" t="n">
        <v>8000</v>
      </c>
      <c r="F15" s="1" t="n">
        <f aca="false">+D15</f>
        <v>8000</v>
      </c>
      <c r="I15" s="0" t="s">
        <v>18</v>
      </c>
      <c r="J15" s="4"/>
      <c r="K15" s="6" t="n">
        <f aca="false">+K14/I8</f>
        <v>1741.93548387097</v>
      </c>
    </row>
    <row r="16" customFormat="false" ht="12.75" hidden="false" customHeight="false" outlineLevel="0" collapsed="false">
      <c r="F16" s="1"/>
      <c r="I16" s="0" t="s">
        <v>19</v>
      </c>
      <c r="J16" s="4"/>
      <c r="K16" s="5" t="n">
        <f aca="false">+K15*I7</f>
        <v>83612.9032258065</v>
      </c>
    </row>
    <row r="17" customFormat="false" ht="12.75" hidden="false" customHeight="false" outlineLevel="0" collapsed="false">
      <c r="B17" s="7" t="s">
        <v>20</v>
      </c>
      <c r="F17" s="8" t="n">
        <f aca="false">+F2-F9-F14-F15</f>
        <v>25047</v>
      </c>
      <c r="I17" s="0" t="s">
        <v>21</v>
      </c>
      <c r="J17" s="4"/>
      <c r="K17" s="5" t="n">
        <v>60000</v>
      </c>
    </row>
    <row r="18" customFormat="false" ht="12.75" hidden="false" customHeight="false" outlineLevel="0" collapsed="false">
      <c r="I18" s="0" t="s">
        <v>22</v>
      </c>
      <c r="J18" s="4"/>
      <c r="K18" s="5" t="n">
        <f aca="false">+K16-K17</f>
        <v>23612.9032258065</v>
      </c>
    </row>
    <row r="19" customFormat="false" ht="12.75" hidden="false" customHeight="false" outlineLevel="0" collapsed="false">
      <c r="I19" s="7" t="s">
        <v>23</v>
      </c>
      <c r="J19" s="9" t="n">
        <v>0.322</v>
      </c>
      <c r="K19" s="10" t="n">
        <f aca="false">+K18*J19</f>
        <v>7603.35483870968</v>
      </c>
    </row>
    <row r="20" customFormat="false" ht="12.75" hidden="false" customHeight="false" outlineLevel="0" collapsed="false">
      <c r="J20" s="4"/>
    </row>
    <row r="21" customFormat="false" ht="12.75" hidden="false" customHeight="false" outlineLevel="0" collapsed="false">
      <c r="J21" s="4"/>
    </row>
    <row r="22" customFormat="false" ht="12.75" hidden="false" customHeight="false" outlineLevel="0" collapsed="false">
      <c r="A22" s="0" t="n">
        <v>524455259</v>
      </c>
      <c r="J22" s="4"/>
    </row>
    <row r="23" customFormat="false" ht="12.75" hidden="false" customHeight="false" outlineLevel="0" collapsed="false">
      <c r="J23" s="4"/>
    </row>
    <row r="24" customFormat="false" ht="12.75" hidden="false" customHeight="false" outlineLevel="0" collapsed="false">
      <c r="J24" s="4"/>
    </row>
    <row r="25" customFormat="false" ht="12.75" hidden="false" customHeight="false" outlineLevel="0" collapsed="false">
      <c r="J25" s="4"/>
    </row>
    <row r="26" customFormat="false" ht="12.75" hidden="false" customHeight="false" outlineLevel="0" collapsed="false">
      <c r="J26" s="4"/>
    </row>
    <row r="27" customFormat="false" ht="12.75" hidden="false" customHeight="false" outlineLevel="0" collapsed="false">
      <c r="J27" s="4"/>
    </row>
    <row r="28" customFormat="false" ht="12.75" hidden="false" customHeight="false" outlineLevel="0" collapsed="false">
      <c r="J28" s="4"/>
    </row>
    <row r="29" customFormat="false" ht="12.75" hidden="false" customHeight="false" outlineLevel="0" collapsed="false">
      <c r="J29" s="4"/>
    </row>
    <row r="30" customFormat="false" ht="12.75" hidden="false" customHeight="false" outlineLevel="0" collapsed="false">
      <c r="J30" s="4"/>
    </row>
    <row r="31" customFormat="false" ht="12.75" hidden="false" customHeight="false" outlineLevel="0" collapsed="false">
      <c r="J31" s="4"/>
    </row>
    <row r="32" customFormat="false" ht="12.75" hidden="false" customHeight="false" outlineLevel="0" collapsed="false">
      <c r="J32" s="4"/>
    </row>
    <row r="33" customFormat="false" ht="12.75" hidden="false" customHeight="false" outlineLevel="0" collapsed="false">
      <c r="J33" s="4"/>
    </row>
    <row r="34" customFormat="false" ht="12.75" hidden="false" customHeight="false" outlineLevel="0" collapsed="false">
      <c r="J34" s="4"/>
    </row>
    <row r="35" customFormat="false" ht="12.75" hidden="false" customHeight="false" outlineLevel="0" collapsed="false">
      <c r="J3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14"/>
    <col collapsed="false" customWidth="true" hidden="false" outlineLevel="0" max="3" min="3" style="0" width="7.85"/>
    <col collapsed="false" customWidth="true" hidden="false" outlineLevel="0" max="6" min="5" style="9" width="8.7"/>
    <col collapsed="false" customWidth="true" hidden="false" outlineLevel="0" max="7" min="7" style="0" width="9.85"/>
  </cols>
  <sheetData>
    <row r="1" customFormat="false" ht="12.75" hidden="false" customHeight="true" outlineLevel="0" collapsed="false">
      <c r="A1" s="11" t="s">
        <v>24</v>
      </c>
      <c r="B1" s="11"/>
      <c r="C1" s="11"/>
      <c r="D1" s="11"/>
      <c r="E1" s="12"/>
      <c r="F1" s="12" t="n">
        <v>600</v>
      </c>
      <c r="G1" s="11"/>
    </row>
    <row r="2" customFormat="false" ht="12.75" hidden="false" customHeight="true" outlineLevel="0" collapsed="false">
      <c r="A2" s="11"/>
      <c r="B2" s="11"/>
      <c r="C2" s="11"/>
      <c r="D2" s="11"/>
      <c r="E2" s="12"/>
      <c r="F2" s="12" t="n">
        <v>2994</v>
      </c>
      <c r="G2" s="12" t="n">
        <f aca="false">+F2+F1</f>
        <v>3594</v>
      </c>
    </row>
    <row r="3" customFormat="false" ht="12.75" hidden="false" customHeight="true" outlineLevel="0" collapsed="false">
      <c r="A3" s="13" t="s">
        <v>25</v>
      </c>
      <c r="B3" s="13" t="s">
        <v>26</v>
      </c>
      <c r="C3" s="13" t="s">
        <v>27</v>
      </c>
      <c r="D3" s="13"/>
      <c r="E3" s="14"/>
      <c r="F3" s="14"/>
      <c r="G3" s="15" t="n">
        <v>3594</v>
      </c>
    </row>
    <row r="4" customFormat="false" ht="12.75" hidden="false" customHeight="true" outlineLevel="0" collapsed="false">
      <c r="A4" s="13"/>
      <c r="B4" s="13"/>
      <c r="C4" s="13" t="s">
        <v>28</v>
      </c>
      <c r="D4" s="13"/>
      <c r="E4" s="14"/>
      <c r="F4" s="14"/>
      <c r="G4" s="16" t="n">
        <v>3594</v>
      </c>
    </row>
    <row r="5" customFormat="false" ht="12.75" hidden="false" customHeight="true" outlineLevel="0" collapsed="false">
      <c r="A5" s="13"/>
      <c r="B5" s="13"/>
      <c r="C5" s="13"/>
      <c r="D5" s="13"/>
      <c r="E5" s="14"/>
      <c r="F5" s="14"/>
      <c r="G5" s="15" t="n">
        <f aca="false">SUM(G3:G4)</f>
        <v>7188</v>
      </c>
    </row>
    <row r="6" customFormat="false" ht="12.75" hidden="false" customHeight="true" outlineLevel="0" collapsed="false">
      <c r="A6" s="11"/>
      <c r="B6" s="11"/>
      <c r="C6" s="11"/>
      <c r="D6" s="11"/>
      <c r="E6" s="12"/>
      <c r="F6" s="12"/>
      <c r="G6" s="11"/>
    </row>
    <row r="7" customFormat="false" ht="12.75" hidden="false" customHeight="true" outlineLevel="0" collapsed="false">
      <c r="A7" s="11" t="s">
        <v>29</v>
      </c>
      <c r="B7" s="11"/>
      <c r="C7" s="11"/>
      <c r="D7" s="11"/>
      <c r="E7" s="12"/>
      <c r="F7" s="12"/>
      <c r="G7" s="11"/>
    </row>
    <row r="8" customFormat="false" ht="12.75" hidden="false" customHeight="true" outlineLevel="0" collapsed="false">
      <c r="A8" s="11"/>
      <c r="B8" s="17" t="s">
        <v>30</v>
      </c>
      <c r="C8" s="11" t="s">
        <v>31</v>
      </c>
      <c r="D8" s="11"/>
      <c r="E8" s="12"/>
      <c r="F8" s="12" t="n">
        <v>-1500</v>
      </c>
      <c r="G8" s="11"/>
    </row>
    <row r="9" customFormat="false" ht="12.75" hidden="false" customHeight="true" outlineLevel="0" collapsed="false">
      <c r="A9" s="11"/>
      <c r="B9" s="17" t="s">
        <v>32</v>
      </c>
      <c r="C9" s="11"/>
      <c r="D9" s="11"/>
      <c r="E9" s="12"/>
      <c r="F9" s="12"/>
      <c r="G9" s="11"/>
    </row>
    <row r="10" customFormat="false" ht="12.75" hidden="false" customHeight="true" outlineLevel="0" collapsed="false">
      <c r="A10" s="11"/>
      <c r="B10" s="11"/>
      <c r="C10" s="11" t="s">
        <v>33</v>
      </c>
      <c r="D10" s="11"/>
      <c r="E10" s="12"/>
      <c r="F10" s="12"/>
      <c r="G10" s="11"/>
    </row>
    <row r="11" customFormat="false" ht="12.75" hidden="false" customHeight="true" outlineLevel="0" collapsed="false">
      <c r="A11" s="11"/>
      <c r="B11" s="11"/>
      <c r="C11" s="11"/>
      <c r="D11" s="11" t="s">
        <v>34</v>
      </c>
      <c r="E11" s="18" t="n">
        <v>-508.05</v>
      </c>
      <c r="F11" s="12"/>
      <c r="G11" s="11"/>
    </row>
    <row r="12" customFormat="false" ht="12.75" hidden="false" customHeight="true" outlineLevel="0" collapsed="false">
      <c r="A12" s="11"/>
      <c r="B12" s="11"/>
      <c r="C12" s="11"/>
      <c r="D12" s="11"/>
      <c r="E12" s="12"/>
      <c r="F12" s="12" t="n">
        <f aca="false">SUM(E10:E11)</f>
        <v>-508.05</v>
      </c>
      <c r="G12" s="11"/>
    </row>
    <row r="13" customFormat="false" ht="12.75" hidden="false" customHeight="true" outlineLevel="0" collapsed="false">
      <c r="A13" s="11"/>
      <c r="B13" s="11"/>
      <c r="C13" s="11" t="s">
        <v>35</v>
      </c>
      <c r="D13" s="11"/>
      <c r="E13" s="12"/>
      <c r="F13" s="12" t="n">
        <v>-200</v>
      </c>
      <c r="G13" s="11"/>
    </row>
    <row r="14" customFormat="false" ht="12.75" hidden="false" customHeight="true" outlineLevel="0" collapsed="false">
      <c r="A14" s="11"/>
      <c r="B14" s="11"/>
      <c r="C14" s="11"/>
      <c r="D14" s="11"/>
      <c r="E14" s="12"/>
      <c r="F14" s="12"/>
      <c r="G14" s="11"/>
    </row>
    <row r="15" customFormat="false" ht="12.75" hidden="false" customHeight="true" outlineLevel="0" collapsed="false">
      <c r="A15" s="11"/>
      <c r="B15" s="11"/>
      <c r="C15" s="11"/>
      <c r="D15" s="11"/>
      <c r="E15" s="19"/>
      <c r="F15" s="12"/>
      <c r="G15" s="11"/>
    </row>
    <row r="16" customFormat="false" ht="12.75" hidden="false" customHeight="true" outlineLevel="0" collapsed="false">
      <c r="A16" s="11"/>
      <c r="B16" s="11"/>
      <c r="C16" s="11"/>
      <c r="D16" s="11"/>
      <c r="E16" s="12"/>
      <c r="F16" s="19"/>
      <c r="G16" s="11"/>
    </row>
    <row r="17" customFormat="false" ht="12.75" hidden="false" customHeight="true" outlineLevel="0" collapsed="false">
      <c r="A17" s="11"/>
      <c r="B17" s="11"/>
      <c r="C17" s="11" t="s">
        <v>36</v>
      </c>
      <c r="D17" s="11" t="s">
        <v>37</v>
      </c>
      <c r="E17" s="12"/>
      <c r="F17" s="12" t="n">
        <v>-125</v>
      </c>
      <c r="G17" s="11"/>
    </row>
    <row r="18" customFormat="false" ht="12.75" hidden="false" customHeight="true" outlineLevel="0" collapsed="false">
      <c r="A18" s="11"/>
      <c r="B18" s="11"/>
      <c r="C18" s="11"/>
      <c r="D18" s="11"/>
      <c r="E18" s="12"/>
      <c r="F18" s="12"/>
      <c r="G18" s="11"/>
    </row>
    <row r="19" customFormat="false" ht="12.75" hidden="false" customHeight="true" outlineLevel="0" collapsed="false">
      <c r="A19" s="11"/>
      <c r="B19" s="17" t="s">
        <v>38</v>
      </c>
      <c r="C19" s="11" t="s">
        <v>33</v>
      </c>
      <c r="D19" s="11"/>
      <c r="E19" s="12" t="n">
        <v>-238</v>
      </c>
      <c r="F19" s="12"/>
      <c r="G19" s="11"/>
    </row>
    <row r="20" customFormat="false" ht="12.75" hidden="false" customHeight="true" outlineLevel="0" collapsed="false">
      <c r="A20" s="11"/>
      <c r="B20" s="11"/>
      <c r="C20" s="11" t="s">
        <v>39</v>
      </c>
      <c r="D20" s="11"/>
      <c r="E20" s="12" t="n">
        <v>-60</v>
      </c>
      <c r="F20" s="12"/>
      <c r="G20" s="11"/>
    </row>
    <row r="21" customFormat="false" ht="12.75" hidden="false" customHeight="true" outlineLevel="0" collapsed="false">
      <c r="A21" s="11"/>
      <c r="B21" s="11"/>
      <c r="C21" s="11" t="s">
        <v>36</v>
      </c>
      <c r="D21" s="11"/>
      <c r="E21" s="18"/>
      <c r="F21" s="12"/>
      <c r="G21" s="11"/>
    </row>
    <row r="22" customFormat="false" ht="12.75" hidden="false" customHeight="true" outlineLevel="0" collapsed="false">
      <c r="A22" s="11"/>
      <c r="B22" s="11"/>
      <c r="C22" s="11"/>
      <c r="D22" s="11"/>
      <c r="E22" s="12"/>
      <c r="F22" s="12" t="n">
        <f aca="false">SUM(E19+E20+E21)</f>
        <v>-298</v>
      </c>
      <c r="G22" s="11"/>
    </row>
    <row r="23" customFormat="false" ht="12.75" hidden="false" customHeight="true" outlineLevel="0" collapsed="false">
      <c r="A23" s="11"/>
      <c r="B23" s="11"/>
      <c r="C23" s="11"/>
      <c r="D23" s="11"/>
      <c r="E23" s="12"/>
      <c r="F23" s="12"/>
      <c r="G23" s="11"/>
    </row>
    <row r="24" customFormat="false" ht="12.75" hidden="false" customHeight="true" outlineLevel="0" collapsed="false">
      <c r="A24" s="11"/>
      <c r="B24" s="17" t="s">
        <v>40</v>
      </c>
      <c r="C24" s="11"/>
      <c r="D24" s="11"/>
      <c r="E24" s="12"/>
      <c r="F24" s="12"/>
      <c r="G24" s="11"/>
    </row>
    <row r="25" customFormat="false" ht="12.75" hidden="false" customHeight="true" outlineLevel="0" collapsed="false">
      <c r="A25" s="11"/>
      <c r="B25" s="11"/>
      <c r="C25" s="11" t="s">
        <v>41</v>
      </c>
      <c r="D25" s="11"/>
      <c r="E25" s="12" t="n">
        <v>-35</v>
      </c>
      <c r="F25" s="12"/>
      <c r="G25" s="11"/>
    </row>
    <row r="26" customFormat="false" ht="12.75" hidden="false" customHeight="true" outlineLevel="0" collapsed="false">
      <c r="A26" s="11"/>
      <c r="B26" s="11"/>
      <c r="C26" s="11"/>
      <c r="D26" s="11"/>
      <c r="E26" s="12"/>
      <c r="F26" s="12"/>
      <c r="G26" s="11"/>
    </row>
    <row r="27" customFormat="false" ht="12.75" hidden="false" customHeight="true" outlineLevel="0" collapsed="false">
      <c r="A27" s="11"/>
      <c r="B27" s="11"/>
      <c r="C27" s="11" t="s">
        <v>42</v>
      </c>
      <c r="D27" s="11"/>
      <c r="E27" s="18" t="n">
        <v>-45</v>
      </c>
      <c r="F27" s="12"/>
      <c r="G27" s="11"/>
    </row>
    <row r="28" customFormat="false" ht="12.75" hidden="false" customHeight="true" outlineLevel="0" collapsed="false">
      <c r="A28" s="11"/>
      <c r="B28" s="11"/>
      <c r="C28" s="11"/>
      <c r="D28" s="11"/>
      <c r="E28" s="12"/>
      <c r="F28" s="12" t="n">
        <f aca="false">SUM(E25:E27)</f>
        <v>-80</v>
      </c>
      <c r="G28" s="11"/>
    </row>
    <row r="29" customFormat="false" ht="12.75" hidden="false" customHeight="true" outlineLevel="0" collapsed="false">
      <c r="A29" s="11"/>
      <c r="B29" s="17" t="s">
        <v>43</v>
      </c>
      <c r="C29" s="11"/>
      <c r="D29" s="11"/>
      <c r="E29" s="12"/>
      <c r="F29" s="12"/>
      <c r="G29" s="11"/>
    </row>
    <row r="30" customFormat="false" ht="12.75" hidden="false" customHeight="true" outlineLevel="0" collapsed="false">
      <c r="A30" s="11"/>
      <c r="B30" s="11"/>
      <c r="C30" s="11" t="s">
        <v>44</v>
      </c>
      <c r="D30" s="11"/>
      <c r="E30" s="12" t="n">
        <v>-30</v>
      </c>
      <c r="F30" s="12"/>
      <c r="G30" s="11"/>
    </row>
    <row r="31" customFormat="false" ht="12.75" hidden="false" customHeight="true" outlineLevel="0" collapsed="false">
      <c r="A31" s="11"/>
      <c r="B31" s="11"/>
      <c r="C31" s="11" t="s">
        <v>45</v>
      </c>
      <c r="D31" s="11"/>
      <c r="E31" s="12" t="n">
        <v>-90</v>
      </c>
      <c r="F31" s="12"/>
      <c r="G31" s="11"/>
    </row>
    <row r="32" customFormat="false" ht="12.75" hidden="false" customHeight="true" outlineLevel="0" collapsed="false">
      <c r="A32" s="11"/>
      <c r="B32" s="11"/>
      <c r="C32" s="11" t="s">
        <v>46</v>
      </c>
      <c r="D32" s="11"/>
      <c r="E32" s="12" t="n">
        <v>-125</v>
      </c>
      <c r="F32" s="12"/>
      <c r="G32" s="11"/>
    </row>
    <row r="33" customFormat="false" ht="12.75" hidden="false" customHeight="true" outlineLevel="0" collapsed="false">
      <c r="A33" s="11"/>
      <c r="B33" s="11"/>
      <c r="C33" s="11" t="s">
        <v>47</v>
      </c>
      <c r="D33" s="11"/>
      <c r="E33" s="12" t="n">
        <v>-50</v>
      </c>
      <c r="F33" s="12"/>
      <c r="G33" s="11"/>
    </row>
    <row r="34" customFormat="false" ht="12.75" hidden="false" customHeight="true" outlineLevel="0" collapsed="false">
      <c r="A34" s="11"/>
      <c r="B34" s="11"/>
      <c r="C34" s="11" t="s">
        <v>48</v>
      </c>
      <c r="D34" s="11"/>
      <c r="E34" s="18" t="n">
        <v>-12</v>
      </c>
      <c r="F34" s="12"/>
      <c r="G34" s="11"/>
    </row>
    <row r="35" customFormat="false" ht="12.75" hidden="false" customHeight="true" outlineLevel="0" collapsed="false">
      <c r="A35" s="11"/>
      <c r="B35" s="11"/>
      <c r="C35" s="11"/>
      <c r="D35" s="11"/>
      <c r="E35" s="12"/>
      <c r="F35" s="12" t="n">
        <f aca="false">SUM(E30:E34)</f>
        <v>-307</v>
      </c>
      <c r="G35" s="11"/>
    </row>
    <row r="36" customFormat="false" ht="12.75" hidden="false" customHeight="true" outlineLevel="0" collapsed="false">
      <c r="A36" s="11"/>
      <c r="B36" s="11"/>
      <c r="C36" s="11"/>
      <c r="D36" s="11"/>
      <c r="E36" s="12"/>
      <c r="F36" s="19"/>
      <c r="G36" s="11"/>
    </row>
    <row r="37" customFormat="false" ht="12.75" hidden="false" customHeight="true" outlineLevel="0" collapsed="false">
      <c r="A37" s="11"/>
      <c r="B37" s="17" t="s">
        <v>49</v>
      </c>
      <c r="C37" s="11"/>
      <c r="D37" s="11"/>
      <c r="E37" s="12"/>
      <c r="F37" s="12"/>
      <c r="G37" s="11"/>
    </row>
    <row r="38" customFormat="false" ht="12.75" hidden="false" customHeight="true" outlineLevel="0" collapsed="false">
      <c r="A38" s="11"/>
      <c r="B38" s="11"/>
      <c r="C38" s="11" t="s">
        <v>50</v>
      </c>
      <c r="D38" s="11"/>
      <c r="E38" s="12" t="n">
        <v>-100</v>
      </c>
      <c r="F38" s="12"/>
      <c r="G38" s="11"/>
    </row>
    <row r="39" customFormat="false" ht="12.75" hidden="false" customHeight="true" outlineLevel="0" collapsed="false">
      <c r="A39" s="11"/>
      <c r="B39" s="11"/>
      <c r="C39" s="11" t="s">
        <v>51</v>
      </c>
      <c r="D39" s="11"/>
      <c r="E39" s="12" t="n">
        <v>-190</v>
      </c>
      <c r="F39" s="12"/>
      <c r="G39" s="11"/>
    </row>
    <row r="40" customFormat="false" ht="12.75" hidden="false" customHeight="true" outlineLevel="0" collapsed="false">
      <c r="A40" s="11"/>
      <c r="B40" s="11"/>
      <c r="C40" s="11" t="s">
        <v>52</v>
      </c>
      <c r="D40" s="11"/>
      <c r="E40" s="12" t="n">
        <v>-60</v>
      </c>
      <c r="F40" s="12"/>
      <c r="G40" s="11"/>
    </row>
    <row r="41" customFormat="false" ht="12.75" hidden="false" customHeight="true" outlineLevel="0" collapsed="false">
      <c r="A41" s="11"/>
      <c r="B41" s="11"/>
      <c r="C41" s="11" t="s">
        <v>53</v>
      </c>
      <c r="D41" s="11"/>
      <c r="E41" s="19"/>
      <c r="F41" s="12"/>
      <c r="G41" s="11"/>
    </row>
    <row r="42" customFormat="false" ht="12.75" hidden="false" customHeight="true" outlineLevel="0" collapsed="false">
      <c r="A42" s="11"/>
      <c r="B42" s="11"/>
      <c r="C42" s="11" t="s">
        <v>54</v>
      </c>
      <c r="D42" s="11"/>
      <c r="E42" s="19"/>
      <c r="F42" s="12"/>
      <c r="G42" s="12"/>
    </row>
    <row r="43" customFormat="false" ht="12.75" hidden="false" customHeight="true" outlineLevel="0" collapsed="false">
      <c r="A43" s="11"/>
      <c r="B43" s="11"/>
      <c r="C43" s="11" t="s">
        <v>55</v>
      </c>
      <c r="D43" s="11"/>
      <c r="E43" s="19"/>
      <c r="F43" s="12"/>
      <c r="G43" s="11"/>
    </row>
    <row r="44" customFormat="false" ht="12.75" hidden="false" customHeight="true" outlineLevel="0" collapsed="false">
      <c r="A44" s="11"/>
      <c r="B44" s="11"/>
      <c r="C44" s="11" t="s">
        <v>56</v>
      </c>
      <c r="D44" s="11"/>
      <c r="E44" s="19" t="n">
        <v>-1200</v>
      </c>
      <c r="F44" s="12"/>
      <c r="G44" s="11"/>
    </row>
    <row r="45" customFormat="false" ht="12.75" hidden="false" customHeight="true" outlineLevel="0" collapsed="false">
      <c r="A45" s="11"/>
      <c r="B45" s="11"/>
      <c r="C45" s="11" t="s">
        <v>57</v>
      </c>
      <c r="D45" s="11"/>
      <c r="E45" s="19" t="n">
        <v>-500</v>
      </c>
      <c r="F45" s="12"/>
      <c r="G45" s="11"/>
    </row>
    <row r="46" customFormat="false" ht="12.75" hidden="false" customHeight="true" outlineLevel="0" collapsed="false">
      <c r="A46" s="11"/>
      <c r="B46" s="11"/>
      <c r="C46" s="11" t="s">
        <v>58</v>
      </c>
      <c r="D46" s="11"/>
      <c r="E46" s="19" t="n">
        <v>-700</v>
      </c>
      <c r="F46" s="12"/>
      <c r="G46" s="11"/>
    </row>
    <row r="47" customFormat="false" ht="12.75" hidden="false" customHeight="true" outlineLevel="0" collapsed="false">
      <c r="A47" s="11"/>
      <c r="B47" s="11"/>
      <c r="C47" s="11"/>
      <c r="D47" s="11"/>
      <c r="E47" s="12"/>
      <c r="F47" s="12" t="n">
        <f aca="false">SUM(E38:E46)</f>
        <v>-2750</v>
      </c>
      <c r="G47" s="11"/>
    </row>
    <row r="48" customFormat="false" ht="12.75" hidden="false" customHeight="true" outlineLevel="0" collapsed="false">
      <c r="A48" s="11"/>
      <c r="B48" s="11"/>
      <c r="C48" s="11"/>
      <c r="D48" s="11"/>
      <c r="E48" s="12"/>
      <c r="F48" s="12"/>
      <c r="G48" s="20" t="n">
        <f aca="false">SUM(F8:F47)</f>
        <v>-5768.05</v>
      </c>
    </row>
    <row r="49" customFormat="false" ht="12.75" hidden="false" customHeight="true" outlineLevel="0" collapsed="false">
      <c r="A49" s="11"/>
      <c r="B49" s="11"/>
      <c r="C49" s="11"/>
      <c r="D49" s="11"/>
      <c r="E49" s="12"/>
      <c r="F49" s="12"/>
      <c r="G49" s="20" t="n">
        <f aca="false">SUM(G5+G48)</f>
        <v>1419.95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4" min="4" style="1" width="13.28"/>
    <col collapsed="false" customWidth="true" hidden="false" outlineLevel="0" max="5" min="5" style="0" width="11.28"/>
    <col collapsed="false" customWidth="true" hidden="false" outlineLevel="0" max="6" min="6" style="1" width="13.28"/>
    <col collapsed="false" customWidth="true" hidden="false" outlineLevel="0" max="10" min="10" style="0" width="10.13"/>
  </cols>
  <sheetData>
    <row r="1" customFormat="false" ht="12.75" hidden="false" customHeight="false" outlineLevel="0" collapsed="false">
      <c r="A1" s="0" t="s">
        <v>59</v>
      </c>
      <c r="D1" s="1" t="n">
        <v>250000</v>
      </c>
      <c r="G1" s="1"/>
    </row>
    <row r="2" customFormat="false" ht="12.75" hidden="false" customHeight="false" outlineLevel="0" collapsed="false">
      <c r="A2" s="0" t="s">
        <v>60</v>
      </c>
      <c r="G2" s="1"/>
      <c r="I2" s="21"/>
    </row>
    <row r="3" customFormat="false" ht="12.75" hidden="false" customHeight="false" outlineLevel="0" collapsed="false">
      <c r="A3" s="0" t="s">
        <v>61</v>
      </c>
      <c r="G3" s="1"/>
    </row>
    <row r="4" customFormat="false" ht="12.75" hidden="false" customHeight="false" outlineLevel="0" collapsed="false">
      <c r="A4" s="0" t="s">
        <v>62</v>
      </c>
      <c r="G4" s="1"/>
      <c r="H4" s="21"/>
      <c r="I4" s="21"/>
      <c r="J4" s="21"/>
    </row>
    <row r="5" customFormat="false" ht="12.75" hidden="false" customHeight="false" outlineLevel="0" collapsed="false">
      <c r="A5" s="0" t="s">
        <v>63</v>
      </c>
      <c r="E5" s="21" t="n">
        <f aca="false">SUM(D1:D5)</f>
        <v>250000</v>
      </c>
      <c r="G5" s="1"/>
    </row>
    <row r="6" customFormat="false" ht="12.75" hidden="false" customHeight="false" outlineLevel="0" collapsed="false">
      <c r="A6" s="22"/>
      <c r="G6" s="21"/>
      <c r="H6" s="21"/>
    </row>
    <row r="7" customFormat="false" ht="12.75" hidden="false" customHeight="false" outlineLevel="0" collapsed="false">
      <c r="A7" s="0" t="s">
        <v>64</v>
      </c>
      <c r="D7" s="23"/>
      <c r="G7" s="1"/>
      <c r="I7" s="21"/>
      <c r="J7" s="1"/>
      <c r="K7" s="21"/>
    </row>
    <row r="8" customFormat="false" ht="12.75" hidden="false" customHeight="false" outlineLevel="0" collapsed="false">
      <c r="A8" s="0" t="s">
        <v>65</v>
      </c>
      <c r="D8" s="23"/>
      <c r="G8" s="1"/>
    </row>
    <row r="9" customFormat="false" ht="12.75" hidden="false" customHeight="false" outlineLevel="0" collapsed="false">
      <c r="A9" s="0" t="s">
        <v>66</v>
      </c>
      <c r="D9" s="23" t="n">
        <v>2500</v>
      </c>
    </row>
    <row r="10" customFormat="false" ht="12.75" hidden="false" customHeight="false" outlineLevel="0" collapsed="false">
      <c r="A10" s="0" t="s">
        <v>67</v>
      </c>
      <c r="D10" s="23" t="n">
        <v>5000</v>
      </c>
      <c r="E10" s="21"/>
      <c r="G10" s="1"/>
      <c r="H10" s="1"/>
      <c r="I10" s="21"/>
      <c r="J10" s="1"/>
      <c r="K10" s="21"/>
    </row>
    <row r="11" customFormat="false" ht="12.75" hidden="false" customHeight="false" outlineLevel="0" collapsed="false">
      <c r="D11" s="23"/>
    </row>
    <row r="12" customFormat="false" ht="12.75" hidden="false" customHeight="false" outlineLevel="0" collapsed="false">
      <c r="D12" s="23"/>
      <c r="E12" s="21"/>
      <c r="G12" s="1"/>
      <c r="I12" s="21"/>
    </row>
    <row r="13" customFormat="false" ht="12.75" hidden="false" customHeight="false" outlineLevel="0" collapsed="false">
      <c r="A13" s="0" t="s">
        <v>14</v>
      </c>
      <c r="D13" s="23"/>
      <c r="E13" s="21" t="n">
        <f aca="false">SUM(D7:D13)</f>
        <v>7500</v>
      </c>
      <c r="G13" s="1"/>
    </row>
    <row r="14" customFormat="false" ht="12.75" hidden="false" customHeight="false" outlineLevel="0" collapsed="false">
      <c r="G14" s="1"/>
    </row>
    <row r="15" customFormat="false" ht="12.75" hidden="false" customHeight="false" outlineLevel="0" collapsed="false">
      <c r="A15" s="0" t="s">
        <v>68</v>
      </c>
      <c r="D15" s="24" t="n">
        <f aca="false">+E13+E5</f>
        <v>257500</v>
      </c>
      <c r="G15" s="25"/>
    </row>
    <row r="16" customFormat="false" ht="13.5" hidden="false" customHeight="false" outlineLevel="0" collapsed="false">
      <c r="B16" s="0" t="s">
        <v>69</v>
      </c>
      <c r="C16" s="26" t="n">
        <v>0.1</v>
      </c>
      <c r="D16" s="27" t="n">
        <f aca="false">+D15*C16</f>
        <v>25750</v>
      </c>
      <c r="G16" s="1"/>
    </row>
    <row r="17" customFormat="false" ht="13.5" hidden="false" customHeight="false" outlineLevel="0" collapsed="false">
      <c r="B17" s="0" t="s">
        <v>70</v>
      </c>
      <c r="C17" s="26"/>
      <c r="D17" s="1" t="n">
        <f aca="false">+D15*0.9</f>
        <v>231750</v>
      </c>
      <c r="G17" s="1"/>
    </row>
    <row r="18" customFormat="false" ht="12.75" hidden="false" customHeight="false" outlineLevel="0" collapsed="false">
      <c r="G18" s="1"/>
    </row>
    <row r="19" customFormat="false" ht="12.75" hidden="false" customHeight="false" outlineLevel="0" collapsed="false">
      <c r="B19" s="21" t="s">
        <v>71</v>
      </c>
      <c r="C19" s="26" t="n">
        <v>0.8</v>
      </c>
      <c r="D19" s="1" t="n">
        <f aca="false">+D15*C19</f>
        <v>206000</v>
      </c>
      <c r="G19" s="1"/>
    </row>
    <row r="20" customFormat="false" ht="12.75" hidden="false" customHeight="false" outlineLevel="0" collapsed="false">
      <c r="B20" s="21" t="s">
        <v>72</v>
      </c>
      <c r="C20" s="26" t="n">
        <v>0.1</v>
      </c>
      <c r="D20" s="1" t="n">
        <f aca="false">+D15*C20</f>
        <v>25750</v>
      </c>
      <c r="F20" s="1" t="s">
        <v>73</v>
      </c>
      <c r="G20" s="1"/>
    </row>
    <row r="21" customFormat="false" ht="13.5" hidden="false" customHeight="false" outlineLevel="0" collapsed="false">
      <c r="G21" s="1"/>
    </row>
    <row r="22" customFormat="false" ht="12.75" hidden="false" customHeight="false" outlineLevel="0" collapsed="false">
      <c r="A22" s="28" t="s">
        <v>74</v>
      </c>
      <c r="B22" s="29"/>
      <c r="C22" s="30" t="n">
        <v>0.06375</v>
      </c>
      <c r="D22" s="31" t="n">
        <f aca="false">PMT(C22/12,360,D19)*-1</f>
        <v>1285.17199158803</v>
      </c>
      <c r="E22" s="32"/>
      <c r="G22" s="1"/>
      <c r="I22" s="21"/>
    </row>
    <row r="23" customFormat="false" ht="12.75" hidden="false" customHeight="false" outlineLevel="0" collapsed="false">
      <c r="A23" s="33" t="s">
        <v>75</v>
      </c>
      <c r="B23" s="34"/>
      <c r="C23" s="35" t="n">
        <v>0.0825</v>
      </c>
      <c r="D23" s="36" t="n">
        <f aca="false">PMT(C23/12,180,D20)*-1</f>
        <v>249.811142131727</v>
      </c>
      <c r="F23" s="7" t="s">
        <v>76</v>
      </c>
      <c r="G23" s="1"/>
    </row>
    <row r="24" customFormat="false" ht="13.5" hidden="false" customHeight="false" outlineLevel="0" collapsed="false">
      <c r="A24" s="33" t="s">
        <v>77</v>
      </c>
      <c r="B24" s="34"/>
      <c r="C24" s="34"/>
      <c r="D24" s="37" t="n">
        <f aca="false">SUM(D22:D23)</f>
        <v>1534.98313371976</v>
      </c>
      <c r="F24" s="0"/>
      <c r="G24" s="1"/>
    </row>
    <row r="25" customFormat="false" ht="12.75" hidden="false" customHeight="false" outlineLevel="0" collapsed="false">
      <c r="A25" s="33"/>
      <c r="B25" s="34"/>
      <c r="C25" s="34"/>
      <c r="D25" s="38"/>
      <c r="F25" s="28" t="s">
        <v>78</v>
      </c>
      <c r="G25" s="1"/>
      <c r="I25" s="21"/>
    </row>
    <row r="26" customFormat="false" ht="12.75" hidden="false" customHeight="false" outlineLevel="0" collapsed="false">
      <c r="A26" s="33"/>
      <c r="B26" s="34"/>
      <c r="C26" s="34"/>
      <c r="D26" s="38"/>
      <c r="F26" s="33" t="s">
        <v>79</v>
      </c>
      <c r="G26" s="1"/>
    </row>
    <row r="27" customFormat="false" ht="12.75" hidden="false" customHeight="false" outlineLevel="0" collapsed="false">
      <c r="A27" s="33"/>
      <c r="B27" s="34"/>
      <c r="C27" s="34"/>
      <c r="D27" s="38"/>
      <c r="F27" s="33" t="s">
        <v>80</v>
      </c>
    </row>
    <row r="28" customFormat="false" ht="12.75" hidden="false" customHeight="false" outlineLevel="0" collapsed="false">
      <c r="A28" s="33" t="s">
        <v>81</v>
      </c>
      <c r="B28" s="34"/>
      <c r="C28" s="1" t="n">
        <f aca="false">((+D15)*0.95)/100</f>
        <v>2446.25</v>
      </c>
      <c r="D28" s="38"/>
      <c r="F28" s="33" t="s">
        <v>82</v>
      </c>
    </row>
    <row r="29" customFormat="false" ht="12.75" hidden="false" customHeight="false" outlineLevel="0" collapsed="false">
      <c r="A29" s="33" t="s">
        <v>83</v>
      </c>
      <c r="B29" s="34"/>
      <c r="C29" s="39" t="n">
        <v>3.32</v>
      </c>
      <c r="D29" s="38"/>
      <c r="F29" s="33" t="s">
        <v>84</v>
      </c>
    </row>
    <row r="30" customFormat="false" ht="12.75" hidden="false" customHeight="false" outlineLevel="0" collapsed="false">
      <c r="A30" s="33" t="s">
        <v>85</v>
      </c>
      <c r="B30" s="34"/>
      <c r="C30" s="40" t="n">
        <f aca="false">+C28*C29</f>
        <v>8121.55</v>
      </c>
      <c r="D30" s="41" t="n">
        <f aca="false">+(C28*C29)/12</f>
        <v>676.795833333333</v>
      </c>
      <c r="F30" s="33"/>
    </row>
    <row r="31" customFormat="false" ht="13.5" hidden="false" customHeight="false" outlineLevel="0" collapsed="false">
      <c r="A31" s="33"/>
      <c r="B31" s="34"/>
      <c r="C31" s="34"/>
      <c r="D31" s="38"/>
      <c r="F31" s="33"/>
    </row>
    <row r="32" customFormat="false" ht="13.5" hidden="false" customHeight="false" outlineLevel="0" collapsed="false">
      <c r="A32" s="42" t="s">
        <v>86</v>
      </c>
      <c r="B32" s="43"/>
      <c r="C32" s="43"/>
      <c r="D32" s="44" t="n">
        <f aca="false">+D24+D30</f>
        <v>2211.77896705309</v>
      </c>
      <c r="F32" s="45" t="s">
        <v>87</v>
      </c>
    </row>
    <row r="34" customFormat="false" ht="12.75" hidden="false" customHeight="false" outlineLevel="0" collapsed="false">
      <c r="D34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2000-09-19T18:11:17Z</dcterms:created>
  <dc:creator>Allison King</dc:creator>
  <dc:description/>
  <dc:language>en-US</dc:language>
  <cp:lastModifiedBy>Allison King</cp:lastModifiedBy>
  <cp:lastPrinted>2000-09-19T18:50:27Z</cp:lastPrinted>
  <cp:revision>0</cp:revision>
  <dc:subject/>
  <dc:title/>
</cp:coreProperties>
</file>