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<sst xmlns="http://schemas.openxmlformats.org/spreadsheetml/2006/main" count="158" uniqueCount="118">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</sst>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36819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36812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32.5</v>
      </c>
      <c r="F10" s="96"/>
      <c r="G10" s="95" t="n">
        <f aca="false">DDE("REUTER","IDN","NBP,DIVIDEND")</f>
        <v>2.8</v>
      </c>
      <c r="H10" s="97"/>
      <c r="I10" s="98" t="n">
        <f aca="false">+G10/E10</f>
        <v>0.0861538461538462</v>
      </c>
      <c r="J10" s="98"/>
      <c r="K10" s="99" t="n">
        <f aca="false">(+I10-E$27)*10000</f>
        <v>288.938461538462</v>
      </c>
      <c r="L10" s="94"/>
      <c r="M10" s="98" t="n">
        <f aca="false">(I10*AA10)+((I10*(1-AA10))*(1-0.3))</f>
        <v>0.0848615384615385</v>
      </c>
      <c r="N10" s="94"/>
      <c r="O10" s="100" t="n">
        <f aca="false">+G10/Z10</f>
        <v>1.07692307692308</v>
      </c>
      <c r="P10" s="101"/>
      <c r="Q10" s="100" t="n">
        <f aca="false">(AF10+$E10-AG10)/AG10</f>
        <v>-0.0114068441064639</v>
      </c>
      <c r="R10" s="101"/>
      <c r="S10" s="100" t="n">
        <f aca="false">(AH10+$E10-AI10)/AI10</f>
        <v>0.0276679841897233</v>
      </c>
      <c r="T10" s="97"/>
      <c r="U10" s="102" t="n">
        <f aca="false">(AJ10+$E10-AK10)/AK10</f>
        <v>0.497826086956522</v>
      </c>
      <c r="V10" s="103"/>
      <c r="W10" s="18"/>
      <c r="X10" s="40"/>
      <c r="Y10" s="104" t="n">
        <f aca="false">ROUND(G52,2)</f>
        <v>2.5</v>
      </c>
      <c r="Z10" s="105" t="n">
        <f aca="false">+I52</f>
        <v>2.6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32.875</v>
      </c>
      <c r="AH10" s="111"/>
      <c r="AI10" s="95" t="n">
        <v>31.625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15.625</v>
      </c>
      <c r="F11" s="120"/>
      <c r="G11" s="119" t="n">
        <f aca="false">DDE("REUTER","IDN","EOT,DIVIDEND")</f>
        <v>1.9</v>
      </c>
      <c r="H11" s="121"/>
      <c r="I11" s="122" t="n">
        <f aca="false">+G11/E11</f>
        <v>0.1216</v>
      </c>
      <c r="J11" s="122"/>
      <c r="K11" s="123" t="n">
        <f aca="false">(+I11-E$27)*10000</f>
        <v>643.4</v>
      </c>
      <c r="L11" s="118"/>
      <c r="M11" s="122" t="n">
        <f aca="false">(I11*AA11)+((I11*(1-AA11))*(1-0.3))</f>
        <v>0.119776</v>
      </c>
      <c r="N11" s="118"/>
      <c r="O11" s="124" t="n">
        <f aca="false">+G11/Z11</f>
        <v>3.20945945945946</v>
      </c>
      <c r="P11" s="125"/>
      <c r="Q11" s="124" t="n">
        <f aca="false">(AF11+$E11-AG11)/AG11</f>
        <v>0.0288065843621399</v>
      </c>
      <c r="R11" s="125"/>
      <c r="S11" s="124" t="n">
        <f aca="false">(AH11+$E11-AI11)/AI11</f>
        <v>0.0416666666666667</v>
      </c>
      <c r="T11" s="121"/>
      <c r="U11" s="126" t="n">
        <f aca="false">(AJ11+E11-AK11)/AK11</f>
        <v>0.311538461538462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15.1875</v>
      </c>
      <c r="AH11" s="111"/>
      <c r="AI11" s="119" t="n">
        <v>15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18.125</v>
      </c>
      <c r="F13" s="129"/>
      <c r="G13" s="128" t="n">
        <f aca="false">DDE("REUTER","IDN","APU,DIVIDEND")</f>
        <v>2.2</v>
      </c>
      <c r="H13" s="13"/>
      <c r="I13" s="68" t="n">
        <f aca="false">+G13/E13</f>
        <v>0.121379310344828</v>
      </c>
      <c r="J13" s="68"/>
      <c r="K13" s="135" t="n">
        <f aca="false">(+I13-E$27)*10000</f>
        <v>641.193103448276</v>
      </c>
      <c r="L13" s="23"/>
      <c r="M13" s="68" t="n">
        <f aca="false">(I13*AA13)+((I13*(1-AA13))*(1-0.3))</f>
        <v>0.110455172413793</v>
      </c>
      <c r="N13" s="23"/>
      <c r="O13" s="33" t="n">
        <f aca="false">+G13/Y13</f>
        <v>4.88888888888889</v>
      </c>
      <c r="P13" s="131"/>
      <c r="Q13" s="33" t="n">
        <f aca="false">(AF13+$E13-AG13)/AG13</f>
        <v>-0.0202702702702703</v>
      </c>
      <c r="R13" s="131"/>
      <c r="S13" s="33" t="n">
        <f aca="false">(AH13+$E13-AI13)/AI13</f>
        <v>-0.0460526315789474</v>
      </c>
      <c r="T13" s="13"/>
      <c r="U13" s="136" t="n">
        <f aca="false">(AJ13+E13-AK13)/AK13</f>
        <v>0.329411764705882</v>
      </c>
      <c r="V13" s="103"/>
      <c r="W13" s="18"/>
      <c r="X13" s="40"/>
      <c r="Y13" s="104" t="n">
        <v>0.45</v>
      </c>
      <c r="Z13" s="105" t="n">
        <v>1.01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18.5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28</v>
      </c>
      <c r="F14" s="129"/>
      <c r="G14" s="128" t="n">
        <f aca="false">DDE("REUTER","IDN","BPL,DIVIDEND")</f>
        <v>2.4</v>
      </c>
      <c r="H14" s="13"/>
      <c r="I14" s="68" t="n">
        <f aca="false">+G14/E14</f>
        <v>0.0857142857142857</v>
      </c>
      <c r="J14" s="68"/>
      <c r="K14" s="135" t="n">
        <f aca="false">(+I14-E$27)*10000</f>
        <v>284.542857142857</v>
      </c>
      <c r="L14" s="23"/>
      <c r="M14" s="68" t="n">
        <f aca="false">(I14*AA14)+((I14*(1-AA14))*(1-0.3))</f>
        <v>0.0792857142857143</v>
      </c>
      <c r="N14" s="23"/>
      <c r="O14" s="33" t="n">
        <f aca="false">+G14/Z14</f>
        <v>0.94488188976378</v>
      </c>
      <c r="P14" s="131"/>
      <c r="Q14" s="33" t="n">
        <f aca="false">(AF14+$E14-AG14)/AG14</f>
        <v>-0.00665188470066519</v>
      </c>
      <c r="R14" s="131"/>
      <c r="S14" s="33" t="n">
        <f aca="false">(AH14+$E14-AI14)/AI14</f>
        <v>-0.0260869565217391</v>
      </c>
      <c r="T14" s="13"/>
      <c r="U14" s="136" t="n">
        <f aca="false">(AJ14+E14-AK14)/AK14</f>
        <v>0.146153846153846</v>
      </c>
      <c r="V14" s="103"/>
      <c r="W14" s="18"/>
      <c r="X14" s="40"/>
      <c r="Y14" s="104" t="n">
        <v>2.44</v>
      </c>
      <c r="Z14" s="105" t="n">
        <v>2.54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28.1875</v>
      </c>
      <c r="AH14" s="111"/>
      <c r="AI14" s="128" t="n">
        <v>28.75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26.125</v>
      </c>
      <c r="F15" s="129"/>
      <c r="G15" s="128" t="n">
        <f aca="false">DDE("REUTER","IDN","EPN,DIVIDEND")</f>
        <v>2.2</v>
      </c>
      <c r="H15" s="13"/>
      <c r="I15" s="68" t="n">
        <f aca="false">+G15/E15</f>
        <v>0.0842105263157895</v>
      </c>
      <c r="J15" s="68"/>
      <c r="K15" s="135" t="n">
        <f aca="false">(+I15-E$27)*10000</f>
        <v>269.505263157895</v>
      </c>
      <c r="L15" s="23"/>
      <c r="M15" s="68" t="n">
        <f aca="false">(I15*AA15)+((I15*(1-AA15))*(1-0.3))</f>
        <v>0.0832</v>
      </c>
      <c r="N15" s="23"/>
      <c r="O15" s="33" t="n">
        <f aca="false">+G15/Z15</f>
        <v>13.75</v>
      </c>
      <c r="P15" s="131"/>
      <c r="Q15" s="33" t="n">
        <f aca="false">(AF15+$E15-AG15)/AG15</f>
        <v>-0.0210772833723653</v>
      </c>
      <c r="R15" s="131"/>
      <c r="S15" s="33" t="n">
        <f aca="false">(AH15+$E15-AI15)/AI15</f>
        <v>-0.0233644859813084</v>
      </c>
      <c r="T15" s="13"/>
      <c r="U15" s="136" t="n">
        <f aca="false">(AJ15+E15-AK15)/AK15</f>
        <v>0.45921052631579</v>
      </c>
      <c r="V15" s="103"/>
      <c r="W15" s="18"/>
      <c r="X15" s="40"/>
      <c r="Y15" s="104" t="n">
        <v>0.1</v>
      </c>
      <c r="Z15" s="105" t="n">
        <v>0.16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26.6875</v>
      </c>
      <c r="AH15" s="111"/>
      <c r="AI15" s="128" t="n">
        <v>26.75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14.25</v>
      </c>
      <c r="F16" s="129"/>
      <c r="G16" s="128" t="n">
        <f aca="false">DDE("REUTER","IDN","FGP,DIVIDEND")</f>
        <v>2</v>
      </c>
      <c r="H16" s="13"/>
      <c r="I16" s="68" t="n">
        <f aca="false">+G16/E16</f>
        <v>0.140350877192982</v>
      </c>
      <c r="J16" s="68"/>
      <c r="K16" s="135" t="n">
        <f aca="false">(+I16-E$27)*10000</f>
        <v>830.908771929824</v>
      </c>
      <c r="L16" s="23"/>
      <c r="M16" s="68" t="n">
        <f aca="false">(I16*AA16)+((I16*(1-AA16))*(1-0.3))</f>
        <v>0.139508771929825</v>
      </c>
      <c r="N16" s="23"/>
      <c r="O16" s="33" t="n">
        <f aca="false">+G16/Z16</f>
        <v>2.66666666666667</v>
      </c>
      <c r="P16" s="140"/>
      <c r="Q16" s="33" t="n">
        <f aca="false">(AF16+$E16-AG16)/AG16</f>
        <v>0.00884955752212389</v>
      </c>
      <c r="R16" s="140"/>
      <c r="S16" s="33" t="n">
        <f aca="false">(AH16+$E16-AI16)/AI16</f>
        <v>-0.129770992366412</v>
      </c>
      <c r="T16" s="13"/>
      <c r="U16" s="136" t="n">
        <f aca="false">(AJ16+E16-AK16)/AK16</f>
        <v>0.247524752475248</v>
      </c>
      <c r="V16" s="103"/>
      <c r="W16" s="18"/>
      <c r="X16" s="40"/>
      <c r="Y16" s="104" t="n">
        <v>0.41</v>
      </c>
      <c r="Z16" s="105" t="n">
        <v>0.75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14.125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6.4375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0.310679611650485</v>
      </c>
      <c r="J17" s="68"/>
      <c r="K17" s="135" t="n">
        <f aca="false">(+I17-E$27)*10000</f>
        <v>2534.19611650485</v>
      </c>
      <c r="L17" s="23"/>
      <c r="M17" s="68" t="n">
        <f aca="false">(I17*AA17)+((I17*(1-AA17))*(1-0.3))</f>
        <v>0.310679611650485</v>
      </c>
      <c r="N17" s="23"/>
      <c r="O17" s="33" t="n">
        <f aca="false">+G17/Z17</f>
        <v>20</v>
      </c>
      <c r="P17" s="131"/>
      <c r="Q17" s="33" t="n">
        <f aca="false">(AF17+$E17-AG17)/AG17</f>
        <v>-0.0720720720720721</v>
      </c>
      <c r="R17" s="131"/>
      <c r="S17" s="33" t="n">
        <f aca="false">(AH17+$E17-AI17)/AI17</f>
        <v>-0.055045871559633</v>
      </c>
      <c r="T17" s="13"/>
      <c r="U17" s="136" t="n">
        <f aca="false">(AJ17+E17-AK17)/AK17</f>
        <v>-0.0155038759689922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6.9375</v>
      </c>
      <c r="AH17" s="111"/>
      <c r="AI17" s="128" t="n">
        <v>6.8125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28.1875</v>
      </c>
      <c r="F18" s="129"/>
      <c r="G18" s="128" t="n">
        <f aca="false">DDE("REUTER","IDN","KPP,DIVIDEND")</f>
        <v>2.8</v>
      </c>
      <c r="H18" s="13"/>
      <c r="I18" s="68" t="n">
        <f aca="false">+G18/E18</f>
        <v>0.0993348115299335</v>
      </c>
      <c r="J18" s="68"/>
      <c r="K18" s="135" t="n">
        <f aca="false">(+I18-E$27)*10000</f>
        <v>420.748115299335</v>
      </c>
      <c r="L18" s="23"/>
      <c r="M18" s="68" t="n">
        <f aca="false">(I18*AA18)+((I18*(1-AA18))*(1-0.3))</f>
        <v>0.0933747228381375</v>
      </c>
      <c r="N18" s="23"/>
      <c r="O18" s="33" t="n">
        <f aca="false">+G18/Z18</f>
        <v>0.989399293286219</v>
      </c>
      <c r="P18" s="131"/>
      <c r="Q18" s="33" t="n">
        <f aca="false">(AF18+$E18-AG18)/AG18</f>
        <v>-0.0363247863247863</v>
      </c>
      <c r="R18" s="131"/>
      <c r="S18" s="33" t="n">
        <f aca="false">(AH18+$E18-AI18)/AI18</f>
        <v>-0.0465116279069767</v>
      </c>
      <c r="T18" s="13"/>
      <c r="U18" s="136" t="n">
        <f aca="false">(AJ18+E18-AK18)/AK18</f>
        <v>0.226835443037975</v>
      </c>
      <c r="V18" s="103"/>
      <c r="W18" s="18"/>
      <c r="X18" s="40"/>
      <c r="Y18" s="104" t="n">
        <v>2.54</v>
      </c>
      <c r="Z18" s="105" t="n">
        <v>2.83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29.25</v>
      </c>
      <c r="AH18" s="111"/>
      <c r="AI18" s="128" t="n">
        <v>29.5625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48.5</v>
      </c>
      <c r="F19" s="129"/>
      <c r="G19" s="128" t="n">
        <f aca="false">0.85*4</f>
        <v>3.4</v>
      </c>
      <c r="H19" s="141"/>
      <c r="I19" s="68" t="n">
        <f aca="false">+G19/E19</f>
        <v>0.0701030927835052</v>
      </c>
      <c r="J19" s="68"/>
      <c r="K19" s="135" t="n">
        <f aca="false">(+I19-E$27)*10000</f>
        <v>128.430927835052</v>
      </c>
      <c r="L19" s="23"/>
      <c r="M19" s="68" t="n">
        <f aca="false">(I19*AA19)+((I19*(1-AA19))*(1-0.3))</f>
        <v>0.068</v>
      </c>
      <c r="N19" s="23"/>
      <c r="O19" s="33" t="n">
        <f aca="false">+G19/Z19</f>
        <v>1.15254237288136</v>
      </c>
      <c r="P19" s="131"/>
      <c r="Q19" s="33" t="n">
        <f aca="false">(AF19+$E19-AG19)/AG19</f>
        <v>0.0130548302872063</v>
      </c>
      <c r="R19" s="131"/>
      <c r="S19" s="33" t="n">
        <f aca="false">(AH19+$E19-AI19)/AI19</f>
        <v>0.0237467018469657</v>
      </c>
      <c r="T19" s="13"/>
      <c r="U19" s="136" t="n">
        <f aca="false">(AJ19+E19-AK19)/AK19</f>
        <v>0.227149321266968</v>
      </c>
      <c r="V19" s="103"/>
      <c r="W19" s="18"/>
      <c r="X19" s="40"/>
      <c r="Y19" s="104" t="n">
        <v>2.65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47.875</v>
      </c>
      <c r="AH19" s="111"/>
      <c r="AI19" s="128" t="n">
        <v>47.375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40.125</v>
      </c>
      <c r="F20" s="129"/>
      <c r="G20" s="128" t="n">
        <f aca="false">DDE("REUTER","IDN","LHP,DIVIDEND")</f>
        <v>3.5</v>
      </c>
      <c r="H20" s="13"/>
      <c r="I20" s="68" t="n">
        <f aca="false">+G20/E20</f>
        <v>0.0872274143302181</v>
      </c>
      <c r="J20" s="68"/>
      <c r="K20" s="135" t="n">
        <f aca="false">(+I20-E$27)*10000</f>
        <v>299.674143302181</v>
      </c>
      <c r="L20" s="23"/>
      <c r="M20" s="68" t="n">
        <f aca="false">(I20*AA20)+((I20*(1-AA20))*(1-0.3))</f>
        <v>0.0859190031152648</v>
      </c>
      <c r="N20" s="23"/>
      <c r="O20" s="33" t="n">
        <f aca="false">+G20/Z20</f>
        <v>1.30597014925373</v>
      </c>
      <c r="P20" s="131"/>
      <c r="Q20" s="33" t="n">
        <f aca="false">(AF20+$E20-AG20)/AG20</f>
        <v>-0.0107858243451464</v>
      </c>
      <c r="R20" s="131"/>
      <c r="S20" s="33" t="n">
        <f aca="false">(AH20+$E20-AI20)/AI20</f>
        <v>-0.0331325301204819</v>
      </c>
      <c r="T20" s="13"/>
      <c r="U20" s="136" t="n">
        <f aca="false">(AJ20+E20-AK20)/AK20</f>
        <v>0.228007181328546</v>
      </c>
      <c r="V20" s="103"/>
      <c r="W20" s="18"/>
      <c r="X20" s="40"/>
      <c r="Y20" s="104" t="n">
        <v>2.16</v>
      </c>
      <c r="Z20" s="105" t="n">
        <v>2.68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40.5625</v>
      </c>
      <c r="AH20" s="111"/>
      <c r="AI20" s="128" t="n">
        <v>41.5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18.375</v>
      </c>
      <c r="F21" s="129"/>
      <c r="G21" s="128" t="n">
        <f aca="false">DDE("REUTER","IDN","PAA,DIVIDEND")</f>
        <v>1.85</v>
      </c>
      <c r="H21" s="141"/>
      <c r="I21" s="68" t="n">
        <f aca="false">+G21/E21</f>
        <v>0.100680272108844</v>
      </c>
      <c r="J21" s="68"/>
      <c r="K21" s="135" t="n">
        <f aca="false">(+I21-E$27)*10000</f>
        <v>434.202721088435</v>
      </c>
      <c r="L21" s="23"/>
      <c r="M21" s="68" t="n">
        <f aca="false">(I21*AA21)+((I21*(1-AA21))*(1-0.3))</f>
        <v>0.0916190476190476</v>
      </c>
      <c r="N21" s="23"/>
      <c r="O21" s="33" t="n">
        <f aca="false">+G21/Z21</f>
        <v>1.10119047619048</v>
      </c>
      <c r="P21" s="131"/>
      <c r="Q21" s="33" t="n">
        <f aca="false">(AF21+$E21-AG21)/AG21</f>
        <v>-0.0392156862745098</v>
      </c>
      <c r="R21" s="131"/>
      <c r="S21" s="33" t="n">
        <f aca="false">(AH21+$E21-AI21)/AI21</f>
        <v>-0.0516129032258065</v>
      </c>
      <c r="T21" s="13"/>
      <c r="U21" s="136" t="n">
        <f aca="false">(AJ21+E21-AK21)/AK21</f>
        <v>0.518307692307692</v>
      </c>
      <c r="V21" s="103"/>
      <c r="W21" s="18"/>
      <c r="X21" s="40"/>
      <c r="Y21" s="104" t="n">
        <v>1.45</v>
      </c>
      <c r="Z21" s="105" t="n">
        <v>1.68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19.125</v>
      </c>
      <c r="AH21" s="111"/>
      <c r="AI21" s="128" t="n">
        <v>19.375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19.875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0.0905660377358491</v>
      </c>
      <c r="J22" s="68"/>
      <c r="K22" s="135" t="n">
        <f aca="false">(+I22-E$27)*10000</f>
        <v>333.060377358491</v>
      </c>
      <c r="L22" s="23"/>
      <c r="M22" s="68" t="n">
        <f aca="false">(I22*AA22)+((I22*(1-AA22))*(1-0.3))</f>
        <v>0.0892075471698113</v>
      </c>
      <c r="N22" s="23"/>
      <c r="O22" s="33" t="n">
        <f aca="false">+G22/Z22</f>
        <v>0.923076923076923</v>
      </c>
      <c r="P22" s="131"/>
      <c r="Q22" s="33" t="n">
        <f aca="false">(AF22+$E22-AG22)/AG22</f>
        <v>0.0127388535031847</v>
      </c>
      <c r="R22" s="131"/>
      <c r="S22" s="33" t="n">
        <f aca="false">(AH22+$E22-AI22)/AI22</f>
        <v>0.0127388535031847</v>
      </c>
      <c r="T22" s="13"/>
      <c r="U22" s="136" t="n">
        <f aca="false">(AJ22+E22-AK22)/AK22</f>
        <v>0.489473684210526</v>
      </c>
      <c r="V22" s="103"/>
      <c r="W22" s="18"/>
      <c r="X22" s="40"/>
      <c r="Y22" s="104" t="n">
        <v>1.91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28" t="n">
        <v>19.625</v>
      </c>
      <c r="AH22" s="111"/>
      <c r="AI22" s="144" t="n">
        <v>19.625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25</v>
      </c>
      <c r="F23" s="129"/>
      <c r="G23" s="128" t="n">
        <f aca="false">DDE("REUTER","IDN","TPP,DIVIDEND")</f>
        <v>2.1</v>
      </c>
      <c r="H23" s="13"/>
      <c r="I23" s="68" t="n">
        <f aca="false">+G23/E23</f>
        <v>0.084</v>
      </c>
      <c r="J23" s="68"/>
      <c r="K23" s="135" t="n">
        <f aca="false">(+I23-E$27)*10000</f>
        <v>267.4</v>
      </c>
      <c r="L23" s="23"/>
      <c r="M23" s="68" t="n">
        <f aca="false">(I23*AA23)+((I23*(1-AA23))*(1-0.3))</f>
        <v>0.07644</v>
      </c>
      <c r="N23" s="23"/>
      <c r="O23" s="33" t="n">
        <f aca="false">+G23/Z23</f>
        <v>0.985915492957747</v>
      </c>
      <c r="P23" s="131"/>
      <c r="Q23" s="33" t="n">
        <f aca="false">(AF23+$E23-AG23)/AG23</f>
        <v>-0.0147783251231527</v>
      </c>
      <c r="R23" s="131"/>
      <c r="S23" s="33" t="n">
        <f aca="false">(AH23+$E23-AI23)/AI23</f>
        <v>-0.0588235294117647</v>
      </c>
      <c r="T23" s="13"/>
      <c r="U23" s="136" t="n">
        <f aca="false">(AJ23+E23-AK23)/AK23</f>
        <v>0.370873786407767</v>
      </c>
      <c r="V23" s="103"/>
      <c r="W23" s="18"/>
      <c r="X23" s="40"/>
      <c r="Y23" s="104" t="n">
        <v>1.98</v>
      </c>
      <c r="Z23" s="105" t="n">
        <v>2.13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25.375</v>
      </c>
      <c r="AH23" s="111"/>
      <c r="AI23" s="128" t="n">
        <v>26.5625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0.115840567246065</v>
      </c>
      <c r="J25" s="158"/>
      <c r="K25" s="159" t="n">
        <f aca="false">(+I25-E$27)*10000</f>
        <v>585.805672460655</v>
      </c>
      <c r="L25" s="154"/>
      <c r="M25" s="158" t="n">
        <f aca="false">AVERAGEA(M13:M23)</f>
        <v>0.111608144638371</v>
      </c>
      <c r="N25" s="154"/>
      <c r="O25" s="160" t="n">
        <f aca="false">AVERAGEA(O13:O23)</f>
        <v>4.42804837754234</v>
      </c>
      <c r="P25" s="161"/>
      <c r="Q25" s="160" t="n">
        <f aca="false">AVERAGEA(Q13:Q23)</f>
        <v>-0.0169575355609503</v>
      </c>
      <c r="R25" s="161"/>
      <c r="S25" s="160" t="n">
        <f aca="false">AVERAGEA(S13:S23)</f>
        <v>-0.03944690666572</v>
      </c>
      <c r="T25" s="157"/>
      <c r="U25" s="162" t="n">
        <f aca="false">AVERAGEA(U13:U23)</f>
        <v>0.293404011112841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110.515197494067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109.279620848176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0.05726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0.040082</v>
      </c>
      <c r="N27" s="23"/>
      <c r="O27" s="33"/>
      <c r="P27" s="131"/>
      <c r="Q27" s="33" t="n">
        <f aca="false">(AF26+$E26-AG26)/AG26</f>
        <v>0.0113065605123922</v>
      </c>
      <c r="R27" s="131"/>
      <c r="S27" s="33" t="n">
        <f aca="false">(AH26+$E26-AI26)/AI26</f>
        <v>0.00399723598094296</v>
      </c>
      <c r="T27" s="13"/>
      <c r="U27" s="136" t="n">
        <f aca="false">(AJ26+E26-AK26)/AK26</f>
        <v>0.10515197494067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0.058092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2.5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0.52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2.499</v>
      </c>
      <c r="H52" s="13"/>
      <c r="I52" s="264" t="n">
        <f aca="false">AVERAGEA(I40:I50)</f>
        <v>2.6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2000-10-20T18:10:16Z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