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omments9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YTD Mgmt Summary" sheetId="1" state="hidden" r:id="rId3"/>
    <sheet name="QTD Mgmt Summary" sheetId="2" state="visible" r:id="rId4"/>
    <sheet name="Mgmt Summary" sheetId="3" state="visible" r:id="rId5"/>
    <sheet name="GM-WeeklyChnge" sheetId="4" state="visible" r:id="rId6"/>
    <sheet name="GrossMargin" sheetId="5" state="visible" r:id="rId7"/>
    <sheet name="Expenses" sheetId="6" state="visible" r:id="rId8"/>
    <sheet name="Expense Weekly Change" sheetId="7" state="hidden" r:id="rId9"/>
    <sheet name="AllocExp" sheetId="8" state="visible" r:id="rId10"/>
    <sheet name="Headcount" sheetId="9" state="hidden" r:id="rId11"/>
  </sheets>
  <externalReferences>
    <externalReference r:id="rId12"/>
    <externalReference r:id="rId13"/>
    <externalReference r:id="rId14"/>
    <externalReference r:id="rId15"/>
  </externalReferences>
  <definedNames>
    <definedName function="false" hidden="false" localSheetId="7" name="_xlnm.Print_Area" vbProcedure="false">AllocExp!$B$2:$P$29</definedName>
    <definedName function="false" hidden="false" localSheetId="6" name="_xlnm.Print_Area" vbProcedure="false">'Expense Weekly Change'!$A$2:$J$40</definedName>
    <definedName function="false" hidden="false" localSheetId="5" name="_xlnm.Print_Area" vbProcedure="false">Expenses!$B$2:$K$34</definedName>
    <definedName function="false" hidden="false" localSheetId="3" name="_xlnm.Print_Area" vbProcedure="false">'GM-WeeklyChnge'!$A$1:$K$34</definedName>
    <definedName function="false" hidden="false" localSheetId="4" name="_xlnm.Print_Area" vbProcedure="false">GrossMargin!$B$2:$N$36</definedName>
    <definedName function="false" hidden="false" localSheetId="8" name="_xlnm.Print_Area" vbProcedure="false">Headcount!$B$1:$N$19</definedName>
    <definedName function="false" hidden="false" localSheetId="2" name="_xlnm.Print_Area" vbProcedure="false">'Mgmt Summary'!$A$1:$V$38</definedName>
    <definedName function="false" hidden="false" localSheetId="1" name="_xlnm.Print_Area" vbProcedure="false">'QTD Mgmt Summary'!$A$1:$Q$36</definedName>
    <definedName function="false" hidden="false" name="CriteriaAll" vbProcedure="false">'[2]Mgmt Summary'!$A$12:$A$14</definedName>
    <definedName function="false" hidden="false" name="CriteriaForUK" vbProcedure="false">'[2]Mgmt Summary'!$A$17:$A$18</definedName>
    <definedName function="false" hidden="false" name="DealMakerTable" vbProcedure="false">'[2]Mgmt Summary'!$B$2:$C$106</definedName>
    <definedName function="false" hidden="false" name="Excel_BuiltIn_Criteria" vbProcedure="false">'[2]Mgmt Summary'!$A$5:$A$6</definedName>
    <definedName function="false" hidden="false" name="HedgeNames" vbProcedure="false">'[2]Mgmt Summary'!$E$93:$E$130</definedName>
    <definedName function="false" hidden="false" name="HedgeUsedMarketValue" vbProcedure="false">'[2]Mgmt Summary'!$G$93:$G$130</definedName>
    <definedName function="false" hidden="false" name="Hedge_Beta" vbProcedure="false">'[2]Mgmt Summary'!$AS$389:$AT$741</definedName>
    <definedName function="false" hidden="false" name="Hedge_Daily_P_L" vbProcedure="false">'[2]Mgmt Summary'!$I$93:$I$130</definedName>
    <definedName function="false" hidden="false" name="Hedge_QTD_P_L" vbProcedure="false">'[2]Mgmt Summary'!$J$93:$J$130</definedName>
    <definedName function="false" hidden="false" name="IndexLivePercentChange" vbProcedure="false">'[2]Mgmt Summary'!$S$61:$S$88</definedName>
    <definedName function="false" hidden="false" name="IndexSummaryTable" vbProcedure="false">'[2]Mgmt Summary'!$A$1:$I$27</definedName>
    <definedName function="false" hidden="false" name="IndexTags" vbProcedure="false">'[2]Mgmt Summary'!$F$61:$F$88</definedName>
    <definedName function="false" hidden="false" name="IndexValues" vbProcedure="false">'[2]Mgmt Summary'!$E$59:$S$88</definedName>
    <definedName function="false" hidden="false" name="NAMEECM_Non_SLP_Total" vbProcedure="false">'[2]Mgmt Summary'!$H$4:$H$19</definedName>
    <definedName function="false" hidden="false" name="NAMEECM_SLP_Total" vbProcedure="false">'[2]Mgmt Summary'!$G$4:$G$19</definedName>
    <definedName function="false" hidden="false" name="NAMEEnron_Asia_Pacific_Total" vbProcedure="false">'[2]Mgmt Summary'!$K$4:$K$19</definedName>
    <definedName function="false" hidden="false" name="NAMEEnron_Broadband_Svcs__Total" vbProcedure="false">'[2]Mgmt Summary'!$O$4:$O$19</definedName>
    <definedName function="false" hidden="false" name="NAMEEnron_CALME_Total" vbProcedure="false">'[2]Mgmt Summary'!$J$4:$J$19</definedName>
    <definedName function="false" hidden="false" name="NAMEEnron_Corp__Total" vbProcedure="false">'[2]Mgmt Summary'!$I$4:$I$19</definedName>
    <definedName function="false" hidden="false" name="NAMEEnron_Europe_Total" vbProcedure="false">'[2]Mgmt Summary'!$N$4:$N$19</definedName>
    <definedName function="false" hidden="false" name="NAMEEnron_NA_Accrual_Income" vbProcedure="false">'[2]Mgmt Summary'!$F$4:$F$19</definedName>
    <definedName function="false" hidden="false" name="NAMEEnron_NA_Funding_Cost" vbProcedure="false">'[2]Mgmt Summary'!$E$4:$E$19</definedName>
    <definedName function="false" hidden="false" name="NAMEEnron_NA_Int_l_Total" vbProcedure="false">'[2]Mgmt Summary'!$M$4:$M$19</definedName>
    <definedName function="false" hidden="false" name="NAMEEnron_NA_Total" vbProcedure="false">'[2]Mgmt Summary'!$C$4:$C$19</definedName>
    <definedName function="false" hidden="false" name="NAMEEnron_Networks_Total" vbProcedure="false">'[2]Mgmt Summary'!$P$4:$P$19</definedName>
    <definedName function="false" hidden="false" name="NAMEEnron_South_America_Total" vbProcedure="false">'[2]Mgmt Summary'!$L$4:$L$19</definedName>
    <definedName function="false" hidden="false" name="NAMEGrand_Total" vbProcedure="false">'[2]Mgmt Summary'!$Q$4:$Q$19</definedName>
    <definedName function="false" hidden="false" name="NAMEPortfolio_Insurance" vbProcedure="false">'[2]Mgmt Summary'!$D$4:$D$19</definedName>
    <definedName function="false" hidden="false" name="nr_Mgmt_Summary" vbProcedure="false">'QTD Mgmt Summary'!$A$1:$M$36</definedName>
    <definedName function="false" hidden="false" name="PL_Date" vbProcedure="false">'[2]Mgmt Summary'!$V$54</definedName>
    <definedName function="false" hidden="false" name="Position" vbProcedure="false">'[2]Mgmt Summary'!$A$1:$AE$347</definedName>
    <definedName function="false" hidden="false" name="PricingTypeOptions" vbProcedure="false">'[2]Mgmt Summary'!$B$6:$B$10</definedName>
    <definedName function="false" hidden="false" name="Pricing_Type_Options" vbProcedure="false">'[2]Mgmt Summary'!$A$5:$B$9</definedName>
    <definedName function="false" hidden="false" name="StockPriceTable" vbProcedure="false">'[2]Mgmt Summary'!$F$19:$N$56</definedName>
    <definedName function="false" hidden="false" name="SummaryPivotPoint" vbProcedure="false">'[2]Mgmt Summary'!$A$453</definedName>
    <definedName function="false" hidden="false" name="Z_83874C97_8BB7_11D2_9732_00104B678AA7__wvu_Cols" vbProcedure="false">'[2]Mgmt Summary'!$A$1:$A$1048576,'[2]Mgmt Summary'!$I$1:$R$1048576,'[2]Mgmt Summary'!$W$1:$Y$1048576,'[2]Mgmt Summary'!$AM$1:$AO$1048576</definedName>
    <definedName function="false" hidden="false" name="Z_83874C97_8BB7_11D2_9732_00104B678AA7__wvu_PrintArea" vbProcedure="false">'[2]Mgmt Summary'!$B$1:$BE$347</definedName>
    <definedName function="false" hidden="false" name="Z_83874C97_8BB7_11D2_9732_00104B678AA7__wvu_PrintTitles" vbProcedure="false">'[2]Mgmt Summary'!$A$52:$XFD$54</definedName>
    <definedName function="true" hidden="false" name="HPVAL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36" authorId="0">
      <text>
        <r>
          <rPr>
            <b val="true"/>
            <sz val="8"/>
            <color rgb="FF000000"/>
            <rFont val="Tahoma"/>
            <family val="0"/>
          </rPr>
          <t xml:space="preserve">Trey Hardy:
</t>
        </r>
        <r>
          <rPr>
            <sz val="8"/>
            <color rgb="FF000000"/>
            <rFont val="Tahoma"/>
            <family val="0"/>
          </rPr>
          <t xml:space="preserve">Add formula next week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8</xdr:col>
                <xdr:colOff>16</xdr:colOff>
                <xdr:row>34</xdr:row>
                <xdr:rowOff>1</xdr:rowOff>
              </xdr:from>
              <xdr:to>
                <xdr:col>12</xdr:col>
                <xdr:colOff>33</xdr:colOff>
                <xdr:row>42</xdr:row>
                <xdr:rowOff>13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36" authorId="0">
      <text>
        <r>
          <rPr>
            <b val="true"/>
            <sz val="8"/>
            <color rgb="FF000000"/>
            <rFont val="Tahoma"/>
            <family val="0"/>
          </rPr>
          <t xml:space="preserve">Trey Hardy:
</t>
        </r>
        <r>
          <rPr>
            <sz val="8"/>
            <color rgb="FF000000"/>
            <rFont val="Tahoma"/>
            <family val="0"/>
          </rPr>
          <t xml:space="preserve">Add formula next week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8</xdr:col>
                <xdr:colOff>16</xdr:colOff>
                <xdr:row>37</xdr:row>
                <xdr:rowOff>10</xdr:rowOff>
              </xdr:from>
              <xdr:to>
                <xdr:col>12</xdr:col>
                <xdr:colOff>33</xdr:colOff>
                <xdr:row>44</xdr:row>
                <xdr:rowOff>12</xdr:rowOff>
              </xdr:to>
            </anchor>
          </commentPr>
        </mc:Choice>
        <mc:Fallback/>
      </mc:AlternateContent>
    </comment>
  </commentList>
</comments>
</file>

<file path=xl/comments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4" authorId="0">
      <text>
        <r>
          <rPr>
            <b val="true"/>
            <sz val="8"/>
            <color rgb="FF000000"/>
            <rFont val="Tahoma"/>
            <family val="0"/>
          </rPr>
          <t xml:space="preserve">Patricia Anderson:
</t>
        </r>
        <r>
          <rPr>
            <sz val="8"/>
            <color rgb="FF000000"/>
            <rFont val="Tahoma"/>
            <family val="0"/>
          </rPr>
          <t xml:space="preserve">Equity Trading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</xdr:colOff>
                <xdr:row>12</xdr:row>
                <xdr:rowOff>8</xdr:rowOff>
              </xdr:from>
              <xdr:to>
                <xdr:col>4</xdr:col>
                <xdr:colOff>59</xdr:colOff>
                <xdr:row>14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<sst xmlns="http://schemas.openxmlformats.org/spreadsheetml/2006/main" count="434" uniqueCount="138">
  <si>
    <t xml:space="preserve">ENRON GLOBAL MARKETS</t>
  </si>
  <si>
    <t xml:space="preserve">2001 EARNINGS ESTIMATE</t>
  </si>
  <si>
    <t xml:space="preserve">2nd QUARTER YTD</t>
  </si>
  <si>
    <t xml:space="preserve">Plan</t>
  </si>
  <si>
    <t xml:space="preserve">Components of Earnings Before Tax</t>
  </si>
  <si>
    <t xml:space="preserve">Variances from Plan</t>
  </si>
  <si>
    <t xml:space="preserve">Actual</t>
  </si>
  <si>
    <t xml:space="preserve">Deals</t>
  </si>
  <si>
    <t xml:space="preserve">Forecast</t>
  </si>
  <si>
    <t xml:space="preserve">Total</t>
  </si>
  <si>
    <t xml:space="preserve">Operating</t>
  </si>
  <si>
    <t xml:space="preserve">Capital</t>
  </si>
  <si>
    <t xml:space="preserve">Direct</t>
  </si>
  <si>
    <t xml:space="preserve">Allocated</t>
  </si>
  <si>
    <t xml:space="preserve">Business Team</t>
  </si>
  <si>
    <t xml:space="preserve">Margin</t>
  </si>
  <si>
    <r>
      <rPr>
        <b val="true"/>
        <sz val="9"/>
        <rFont val="Arial Narrow"/>
        <family val="2"/>
      </rPr>
      <t xml:space="preserve">Expenses</t>
    </r>
    <r>
      <rPr>
        <b val="true"/>
        <vertAlign val="superscript"/>
        <sz val="9"/>
        <rFont val="Arial Narrow"/>
        <family val="2"/>
      </rPr>
      <t xml:space="preserve">(1)</t>
    </r>
  </si>
  <si>
    <t xml:space="preserve">EBT</t>
  </si>
  <si>
    <t xml:space="preserve">Identified</t>
  </si>
  <si>
    <t xml:space="preserve">Expenses</t>
  </si>
  <si>
    <t xml:space="preserve">Charge</t>
  </si>
  <si>
    <t xml:space="preserve">Crude &amp; Products</t>
  </si>
  <si>
    <t xml:space="preserve">Coal</t>
  </si>
  <si>
    <t xml:space="preserve">Vessel Trading</t>
  </si>
  <si>
    <t xml:space="preserve">Emissions</t>
  </si>
  <si>
    <t xml:space="preserve">Weather</t>
  </si>
  <si>
    <t xml:space="preserve">Global Risk Markets</t>
  </si>
  <si>
    <t xml:space="preserve">Financial Trading</t>
  </si>
  <si>
    <t xml:space="preserve">Freight Markets</t>
  </si>
  <si>
    <t xml:space="preserve">LNG</t>
  </si>
  <si>
    <t xml:space="preserve">Middle East (1Q01 only)</t>
  </si>
  <si>
    <t xml:space="preserve">Puerto Rico</t>
  </si>
  <si>
    <t xml:space="preserve">Finance and Structuring</t>
  </si>
  <si>
    <t xml:space="preserve">Office of the Chairman</t>
  </si>
  <si>
    <t xml:space="preserve">Total Commercial</t>
  </si>
  <si>
    <t xml:space="preserve">Group Support Cost</t>
  </si>
  <si>
    <t xml:space="preserve">Support Cost Allocated to Teams</t>
  </si>
  <si>
    <t xml:space="preserve">Other Interest Related Charges</t>
  </si>
  <si>
    <t xml:space="preserve">Capital Charge Offset</t>
  </si>
  <si>
    <t xml:space="preserve">Global Markets EBIT</t>
  </si>
  <si>
    <t xml:space="preserve">Other Expenses:</t>
  </si>
  <si>
    <t xml:space="preserve"> </t>
  </si>
  <si>
    <t xml:space="preserve">Interest Expense/(Income)</t>
  </si>
  <si>
    <t xml:space="preserve">Global Markets Pre-tax Income</t>
  </si>
  <si>
    <t xml:space="preserve">MPR Change:</t>
  </si>
  <si>
    <t xml:space="preserve">(1) Includes capital charge, direct, and allocated expenses</t>
  </si>
  <si>
    <t xml:space="preserve">Enron Global Markets</t>
  </si>
  <si>
    <t xml:space="preserve">PRIVATE &amp; CONFIDENTIAL</t>
  </si>
  <si>
    <t xml:space="preserve">2nd QTR 2001 EARNINGS ESTIMATE</t>
  </si>
  <si>
    <r>
      <rPr>
        <b val="true"/>
        <sz val="10"/>
        <color rgb="FFFF0000"/>
        <rFont val="Arial Narrow"/>
        <family val="2"/>
      </rPr>
      <t xml:space="preserve">Expenses</t>
    </r>
    <r>
      <rPr>
        <b val="true"/>
        <vertAlign val="superscript"/>
        <sz val="10"/>
        <color rgb="FFFF0000"/>
        <rFont val="Arial Narrow"/>
        <family val="2"/>
      </rPr>
      <t xml:space="preserve"> (1)</t>
    </r>
  </si>
  <si>
    <t xml:space="preserve">EBIT</t>
  </si>
  <si>
    <t xml:space="preserve">Change - Fav / (Unfav)</t>
  </si>
  <si>
    <t xml:space="preserve">Variance</t>
  </si>
  <si>
    <r>
      <rPr>
        <b val="true"/>
        <sz val="8"/>
        <rFont val="Arial Narrow"/>
        <family val="2"/>
      </rPr>
      <t xml:space="preserve">Expenses</t>
    </r>
    <r>
      <rPr>
        <vertAlign val="superscript"/>
        <sz val="8"/>
        <rFont val="Arial Narrow"/>
        <family val="2"/>
      </rPr>
      <t xml:space="preserve"> (1)</t>
    </r>
  </si>
  <si>
    <t xml:space="preserve">Coal / Emissions</t>
  </si>
  <si>
    <t xml:space="preserve">Overview</t>
  </si>
  <si>
    <t xml:space="preserve">Group Cost</t>
  </si>
  <si>
    <t xml:space="preserve">(1) Includes direct and allocated expenses</t>
  </si>
  <si>
    <t xml:space="preserve">Margin change from: 10/26/00</t>
  </si>
  <si>
    <t xml:space="preserve">Expense changes from: 10/26/00</t>
  </si>
  <si>
    <t xml:space="preserve">DPR Change</t>
  </si>
  <si>
    <t xml:space="preserve">Operating Expense</t>
  </si>
  <si>
    <t xml:space="preserve">MPR Change</t>
  </si>
  <si>
    <t xml:space="preserve">Commercial Expense</t>
  </si>
  <si>
    <t xml:space="preserve">Other Margin Changes</t>
  </si>
  <si>
    <t xml:space="preserve">Other</t>
  </si>
  <si>
    <t xml:space="preserve">Total Change</t>
  </si>
  <si>
    <t xml:space="preserve">Total Margin - QTD</t>
  </si>
  <si>
    <t xml:space="preserve">Total Expense</t>
  </si>
  <si>
    <t xml:space="preserve">Prior Week:</t>
  </si>
  <si>
    <t xml:space="preserve">This Week:</t>
  </si>
  <si>
    <t xml:space="preserve">Change:</t>
  </si>
  <si>
    <t xml:space="preserve">2nd QUARTER 2001 EARNINGS ESTIMATE</t>
  </si>
  <si>
    <t xml:space="preserve">Results based on activity through May 18, 2001</t>
  </si>
  <si>
    <t xml:space="preserve">2nd QUARTER 2001 DETAIL OF GROSS MARGIN - WEEKLY CHANGE</t>
  </si>
  <si>
    <t xml:space="preserve">Accrual /</t>
  </si>
  <si>
    <r>
      <rPr>
        <b val="true"/>
        <sz val="9"/>
        <rFont val="Arial Narrow"/>
        <family val="2"/>
      </rPr>
      <t xml:space="preserve">DPR</t>
    </r>
    <r>
      <rPr>
        <b val="true"/>
        <vertAlign val="superscript"/>
        <sz val="9"/>
        <rFont val="Arial Narrow"/>
        <family val="2"/>
      </rPr>
      <t xml:space="preserve">(1)</t>
    </r>
  </si>
  <si>
    <t xml:space="preserve">MPR</t>
  </si>
  <si>
    <t xml:space="preserve">Accruals</t>
  </si>
  <si>
    <t xml:space="preserve">Other </t>
  </si>
  <si>
    <t xml:space="preserve">FTA</t>
  </si>
  <si>
    <t xml:space="preserve">Equity Trading</t>
  </si>
  <si>
    <t xml:space="preserve">Convertible Trading</t>
  </si>
  <si>
    <t xml:space="preserve">FX / Int Rate Trading</t>
  </si>
  <si>
    <t xml:space="preserve">Soft Commodities Trading</t>
  </si>
  <si>
    <t xml:space="preserve">Grain Trading</t>
  </si>
  <si>
    <t xml:space="preserve">Meat Trading</t>
  </si>
  <si>
    <t xml:space="preserve">Subtotal Gross Margin Change</t>
  </si>
  <si>
    <t xml:space="preserve">Change in EGM Pre-tax Income</t>
  </si>
  <si>
    <t xml:space="preserve">(1) Excludes Cap. Charge &amp; Operating Costs</t>
  </si>
  <si>
    <t xml:space="preserve">PLAN2000</t>
  </si>
  <si>
    <t xml:space="preserve">GROSS_MARGIN</t>
  </si>
  <si>
    <t xml:space="preserve">2nd QUARTER 2001 DETAIL OF GROSS MARGIN</t>
  </si>
  <si>
    <t xml:space="preserve">M.QTD</t>
  </si>
  <si>
    <t xml:space="preserve">ENA</t>
  </si>
  <si>
    <t xml:space="preserve">COAL</t>
  </si>
  <si>
    <t xml:space="preserve">SO2</t>
  </si>
  <si>
    <t xml:space="preserve">WEATHER</t>
  </si>
  <si>
    <t xml:space="preserve">INSURANCE</t>
  </si>
  <si>
    <t xml:space="preserve">ECT_INV_IRFX</t>
  </si>
  <si>
    <t xml:space="preserve">Subtotal Gross Margin</t>
  </si>
  <si>
    <t xml:space="preserve">EGM Gross Margin</t>
  </si>
  <si>
    <t xml:space="preserve">TOT_OPS_EXPENSES</t>
  </si>
  <si>
    <t xml:space="preserve">DEALS IDENTIFIED</t>
  </si>
  <si>
    <t xml:space="preserve">2nd QUARTER 2001 DIRECT EXPENSES</t>
  </si>
  <si>
    <t xml:space="preserve">Direct Expenses</t>
  </si>
  <si>
    <t xml:space="preserve">Variance Explanation</t>
  </si>
  <si>
    <t xml:space="preserve">Unplanned McKinsey Petchem studies</t>
  </si>
  <si>
    <t xml:space="preserve">Noxtech activity</t>
  </si>
  <si>
    <t xml:space="preserve">Bahamas / S Florida Outside Services</t>
  </si>
  <si>
    <t xml:space="preserve">Donation to Wharton School of Business</t>
  </si>
  <si>
    <t xml:space="preserve">Subtotal Commercial</t>
  </si>
  <si>
    <t xml:space="preserve">Group</t>
  </si>
  <si>
    <t xml:space="preserve">Operating Expenses</t>
  </si>
  <si>
    <t xml:space="preserve">2nd QUARTER 2001 EXPENSES - WEEKLY CHANGE</t>
  </si>
  <si>
    <t xml:space="preserve">Freight</t>
  </si>
  <si>
    <t xml:space="preserve">Middle East</t>
  </si>
  <si>
    <t xml:space="preserve">CAP_CHRG</t>
  </si>
  <si>
    <t xml:space="preserve">TOT_ALLOCATION</t>
  </si>
  <si>
    <t xml:space="preserve">2nd QUARTER 2001  ALLOCATED EXPENSES</t>
  </si>
  <si>
    <t xml:space="preserve">Capital Charge</t>
  </si>
  <si>
    <t xml:space="preserve">Allocated Expenses</t>
  </si>
  <si>
    <t xml:space="preserve">Explanation</t>
  </si>
  <si>
    <t xml:space="preserve">Cap Charge Offset</t>
  </si>
  <si>
    <t xml:space="preserve">Group Allocated to Teams</t>
  </si>
  <si>
    <t xml:space="preserve">TOT_COM_HC</t>
  </si>
  <si>
    <t xml:space="preserve">3RD QUARTER 2000 HEADCOUNT</t>
  </si>
  <si>
    <t xml:space="preserve">TOT_NC_HC</t>
  </si>
  <si>
    <t xml:space="preserve">Actuals - September Team Report</t>
  </si>
  <si>
    <t xml:space="preserve">Plan - September</t>
  </si>
  <si>
    <t xml:space="preserve">Variance to Plan</t>
  </si>
  <si>
    <t xml:space="preserve">Commercial</t>
  </si>
  <si>
    <t xml:space="preserve">Global Liquids</t>
  </si>
  <si>
    <t xml:space="preserve">GRM - New Products</t>
  </si>
  <si>
    <t xml:space="preserve">EQU_TRD</t>
  </si>
  <si>
    <t xml:space="preserve">GROUP</t>
  </si>
  <si>
    <t xml:space="preserve">ACTUAL</t>
  </si>
  <si>
    <t xml:space="preserve">Total Headcount</t>
  </si>
</sst>
</file>

<file path=xl/styles.xml><?xml version="1.0" encoding="utf-8"?>
<styleSheet xmlns="http://schemas.openxmlformats.org/spreadsheetml/2006/main">
  <numFmts count="18">
    <numFmt numFmtId="164" formatCode="General"/>
    <numFmt numFmtId="165" formatCode="\$#,##0_);[RED]&quot;($&quot;#,##0\)"/>
    <numFmt numFmtId="166" formatCode="_ \\* #,##0.00_ ;_ \\* &quot;\\\\\-&quot;#,##0.00_ ;_ \\* \-??_ ;_ @_ "/>
    <numFmt numFmtId="167" formatCode="yy&quot;\\\-&quot;mm&quot;\\\-&quot;dd&quot;\\\\ &quot;h:mm"/>
    <numFmt numFmtId="168" formatCode="#&quot;\\\\ &quot;??/??"/>
    <numFmt numFmtId="169" formatCode="[$-409]#,##0_);\(#,##0\)"/>
    <numFmt numFmtId="170" formatCode="#,##0"/>
    <numFmt numFmtId="171" formatCode="#,##0;[RED]\-#,##0"/>
    <numFmt numFmtId="172" formatCode="#,##0.00;[RED]\-#,##0.00"/>
    <numFmt numFmtId="173" formatCode="\\#,##0.00;[RED]&quot;\-&quot;#,##0.00"/>
    <numFmt numFmtId="174" formatCode="\\#,##0;[RED]&quot;\-&quot;#,##0"/>
    <numFmt numFmtId="175" formatCode="mmmm\ d&quot;, &quot;yyyy"/>
    <numFmt numFmtId="176" formatCode="_(* #,##0.00_);_(* \(#,##0.00\);_(* \-??_);_(@_)"/>
    <numFmt numFmtId="177" formatCode="_(* #,##0_);_(* \(#,##0\);_(* \-??_);_(@_)"/>
    <numFmt numFmtId="178" formatCode="_(\$* #,##0.00_);_(\$* \(#,##0.00\);_(\$* \-??_);_(@_)"/>
    <numFmt numFmtId="179" formatCode="_(\$* #,##0_);_(\$* \(#,##0\);_(\$* \-??_);_(@_)"/>
    <numFmt numFmtId="180" formatCode="[$-409]mmm\-yy"/>
    <numFmt numFmtId="181" formatCode="_(* #,##0.0_);_(* \(#,##0.0\);_(* \-??_);_(@_)"/>
  </numFmts>
  <fonts count="5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돋움"/>
      <family val="3"/>
      <charset val="129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8"/>
      <name val="Arial"/>
      <family val="0"/>
    </font>
    <font>
      <sz val="8"/>
      <name val="Arial"/>
      <family val="2"/>
    </font>
    <font>
      <sz val="8"/>
      <color rgb="FF0000FF"/>
      <name val="Arial"/>
      <family val="2"/>
    </font>
    <font>
      <sz val="12"/>
      <name val="바탕체"/>
      <family val="1"/>
      <charset val="129"/>
    </font>
    <font>
      <sz val="8"/>
      <name val="Arial Narrow"/>
      <family val="2"/>
    </font>
    <font>
      <b val="true"/>
      <sz val="12"/>
      <color rgb="FFFFFFFF"/>
      <name val="Arial Narrow"/>
      <family val="2"/>
    </font>
    <font>
      <b val="true"/>
      <sz val="11"/>
      <color rgb="FFFFFFFF"/>
      <name val="Arial Narrow"/>
      <family val="2"/>
    </font>
    <font>
      <b val="true"/>
      <sz val="10"/>
      <color rgb="FFFFFFFF"/>
      <name val="Arial Narrow"/>
      <family val="2"/>
    </font>
    <font>
      <sz val="9"/>
      <name val="Arial Narrow"/>
      <family val="2"/>
    </font>
    <font>
      <b val="true"/>
      <sz val="9"/>
      <name val="Arial Narrow"/>
      <family val="2"/>
    </font>
    <font>
      <b val="true"/>
      <vertAlign val="superscript"/>
      <sz val="9"/>
      <name val="Arial Narrow"/>
      <family val="2"/>
    </font>
    <font>
      <sz val="10"/>
      <name val="Arial Narrow"/>
      <family val="2"/>
    </font>
    <font>
      <b val="true"/>
      <sz val="10"/>
      <name val="Arial Narrow"/>
      <family val="2"/>
    </font>
    <font>
      <b val="true"/>
      <sz val="8"/>
      <name val="Arial Narrow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sz val="12"/>
      <color rgb="FFFFFFFF"/>
      <name val="Arial Narrow"/>
      <family val="2"/>
    </font>
    <font>
      <b val="true"/>
      <sz val="12"/>
      <color rgb="FF000000"/>
      <name val="Arial Narrow"/>
      <family val="2"/>
    </font>
    <font>
      <sz val="8"/>
      <color rgb="FF000000"/>
      <name val="Arial Narrow"/>
      <family val="2"/>
    </font>
    <font>
      <b val="true"/>
      <sz val="22"/>
      <color rgb="FF000000"/>
      <name val="Arial"/>
      <family val="2"/>
    </font>
    <font>
      <b val="true"/>
      <sz val="11"/>
      <color rgb="FF000000"/>
      <name val="Arial"/>
      <family val="2"/>
    </font>
    <font>
      <b val="true"/>
      <sz val="16"/>
      <color rgb="FF000000"/>
      <name val="Arial"/>
      <family val="2"/>
    </font>
    <font>
      <b val="true"/>
      <sz val="11"/>
      <color rgb="FF000000"/>
      <name val="Arial Narrow"/>
      <family val="2"/>
    </font>
    <font>
      <b val="true"/>
      <sz val="10"/>
      <color rgb="FF000000"/>
      <name val="Arial"/>
      <family val="2"/>
    </font>
    <font>
      <b val="true"/>
      <sz val="10"/>
      <color rgb="FF000000"/>
      <name val="Arial Narrow"/>
      <family val="2"/>
    </font>
    <font>
      <sz val="8"/>
      <color rgb="FFFF0000"/>
      <name val="Arial Narrow"/>
      <family val="2"/>
    </font>
    <font>
      <b val="true"/>
      <sz val="10"/>
      <color rgb="FFFF0000"/>
      <name val="Arial Narrow"/>
      <family val="2"/>
    </font>
    <font>
      <b val="true"/>
      <vertAlign val="superscript"/>
      <sz val="10"/>
      <color rgb="FFFF0000"/>
      <name val="Arial Narrow"/>
      <family val="2"/>
    </font>
    <font>
      <vertAlign val="superscript"/>
      <sz val="8"/>
      <name val="Arial Narrow"/>
      <family val="2"/>
    </font>
    <font>
      <b val="true"/>
      <sz val="11"/>
      <name val="Arial Narrow"/>
      <family val="2"/>
    </font>
    <font>
      <b val="true"/>
      <sz val="10"/>
      <color rgb="FF0000FF"/>
      <name val="Arial Narrow"/>
      <family val="2"/>
    </font>
    <font>
      <b val="true"/>
      <i val="true"/>
      <sz val="10"/>
      <color rgb="FFFFFFFF"/>
      <name val="Arial Narrow"/>
      <family val="2"/>
    </font>
    <font>
      <i val="true"/>
      <sz val="9"/>
      <color rgb="FF0000FF"/>
      <name val="Arial Narrow"/>
      <family val="2"/>
    </font>
    <font>
      <b val="true"/>
      <i val="true"/>
      <sz val="9"/>
      <color rgb="FF0000FF"/>
      <name val="Arial Narrow"/>
      <family val="2"/>
    </font>
    <font>
      <sz val="6"/>
      <name val="Arial Narrow"/>
      <family val="2"/>
    </font>
    <font>
      <b val="true"/>
      <sz val="12"/>
      <color rgb="FFFF0000"/>
      <name val="Arial Narrow"/>
      <family val="2"/>
    </font>
    <font>
      <b val="true"/>
      <i val="true"/>
      <sz val="8"/>
      <color rgb="FFFFFFFF"/>
      <name val="Arial Narrow"/>
      <family val="2"/>
    </font>
    <font>
      <b val="true"/>
      <sz val="6"/>
      <name val="Arial Narrow"/>
      <family val="2"/>
    </font>
    <font>
      <sz val="6"/>
      <name val="Arial"/>
      <family val="2"/>
    </font>
    <font>
      <b val="true"/>
      <sz val="12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0"/>
      <color rgb="FFFFFFFF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0000FF"/>
        <bgColor rgb="FF0000FF"/>
      </patternFill>
    </fill>
    <fill>
      <patternFill patternType="solid">
        <fgColor rgb="FF000000"/>
        <bgColor rgb="FF003300"/>
      </patternFill>
    </fill>
  </fills>
  <borders count="38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3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applyFont="true" applyBorder="false" applyAlignment="false" applyProtection="false"/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1" applyFont="true" applyBorder="true" applyAlignment="false" applyProtection="false"/>
    <xf numFmtId="16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2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0" applyFont="true" applyBorder="false" applyAlignment="false" applyProtection="false"/>
    <xf numFmtId="169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" borderId="0" applyFont="true" applyBorder="false" applyAlignment="false" applyProtection="false"/>
    <xf numFmtId="170" fontId="9" fillId="0" borderId="1" applyFont="true" applyBorder="tru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6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2" borderId="5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77" fontId="16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2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6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6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6" fillId="2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6" fillId="2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1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1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2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3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5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3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5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5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2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3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5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5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5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8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8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9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1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0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1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0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2" borderId="27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15" fillId="5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7" fontId="37" fillId="2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37" fillId="2" borderId="2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37" fillId="2" borderId="3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18" fillId="5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7" fontId="19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2" borderId="31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15" fillId="5" borderId="3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9" fontId="37" fillId="2" borderId="3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37" fillId="2" borderId="3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37" fillId="2" borderId="34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18" fillId="5" borderId="3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2" borderId="2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7" fillId="2" borderId="3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7" fillId="2" borderId="3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20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20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0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20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7" fillId="2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2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9" fillId="2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9" fillId="2" borderId="3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9" fillId="2" borderId="3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5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9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9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9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9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9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5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8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8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8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9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9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2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11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4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7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9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5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2" borderId="5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77" fontId="50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5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50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50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5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50" fillId="2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49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9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5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9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9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5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5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5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2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1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9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7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3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3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3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49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4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5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50" fillId="2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50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50" fillId="2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2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Date" xfId="20"/>
    <cellStyle name="Fixed" xfId="21"/>
    <cellStyle name="HEADER" xfId="22"/>
    <cellStyle name="Heading 1" xfId="23"/>
    <cellStyle name="Heading2" xfId="24"/>
    <cellStyle name="HIGHLIGHT" xfId="25"/>
    <cellStyle name="Normal - Style1" xfId="26"/>
    <cellStyle name="Total" xfId="27"/>
    <cellStyle name="Unprot" xfId="28"/>
    <cellStyle name="Unprot$" xfId="29"/>
    <cellStyle name="Unprot_dimon" xfId="30"/>
    <cellStyle name="Unprotect" xfId="31"/>
    <cellStyle name="콤마 [0]_94하반기" xfId="32"/>
    <cellStyle name="콤마_94하반기" xfId="33"/>
    <cellStyle name="통화 [0]_94하반기" xfId="34"/>
    <cellStyle name="통화_94하반기" xfId="35"/>
    <cellStyle name="표준_Ⅰ.경영실적" xfId="36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externalLink" Target="externalLinks/externalLink1.xml"/><Relationship Id="rId13" Type="http://schemas.openxmlformats.org/officeDocument/2006/relationships/externalLink" Target="externalLinks/externalLink2.xml"/><Relationship Id="rId14" Type="http://schemas.openxmlformats.org/officeDocument/2006/relationships/externalLink" Target="externalLinks/externalLink3.xml"/><Relationship Id="rId15" Type="http://schemas.openxmlformats.org/officeDocument/2006/relationships/externalLink" Target="externalLinks/externalLink4.xml"/><Relationship Id="rId1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492840</xdr:colOff>
      <xdr:row>0</xdr:row>
      <xdr:rowOff>76680</xdr:rowOff>
    </xdr:from>
    <xdr:to>
      <xdr:col>21</xdr:col>
      <xdr:colOff>453240</xdr:colOff>
      <xdr:row>2</xdr:row>
      <xdr:rowOff>38160</xdr:rowOff>
    </xdr:to>
    <xdr:sp>
      <xdr:nvSpPr>
        <xdr:cNvPr id="0" name="Text 1"/>
        <xdr:cNvSpPr/>
      </xdr:nvSpPr>
      <xdr:spPr>
        <a:xfrm>
          <a:off x="7542000" y="76680"/>
          <a:ext cx="169020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16</xdr:col>
      <xdr:colOff>492840</xdr:colOff>
      <xdr:row>0</xdr:row>
      <xdr:rowOff>76680</xdr:rowOff>
    </xdr:from>
    <xdr:to>
      <xdr:col>21</xdr:col>
      <xdr:colOff>453240</xdr:colOff>
      <xdr:row>2</xdr:row>
      <xdr:rowOff>38160</xdr:rowOff>
    </xdr:to>
    <xdr:sp>
      <xdr:nvSpPr>
        <xdr:cNvPr id="1" name="Text 3"/>
        <xdr:cNvSpPr/>
      </xdr:nvSpPr>
      <xdr:spPr>
        <a:xfrm>
          <a:off x="7542000" y="76680"/>
          <a:ext cx="169020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16</xdr:col>
      <xdr:colOff>492840</xdr:colOff>
      <xdr:row>0</xdr:row>
      <xdr:rowOff>76680</xdr:rowOff>
    </xdr:from>
    <xdr:to>
      <xdr:col>21</xdr:col>
      <xdr:colOff>453240</xdr:colOff>
      <xdr:row>2</xdr:row>
      <xdr:rowOff>38160</xdr:rowOff>
    </xdr:to>
    <xdr:sp>
      <xdr:nvSpPr>
        <xdr:cNvPr id="2" name="Text 5"/>
        <xdr:cNvSpPr/>
      </xdr:nvSpPr>
      <xdr:spPr>
        <a:xfrm>
          <a:off x="7542000" y="76680"/>
          <a:ext cx="169020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15</xdr:col>
      <xdr:colOff>10080</xdr:colOff>
      <xdr:row>0</xdr:row>
      <xdr:rowOff>76680</xdr:rowOff>
    </xdr:from>
    <xdr:to>
      <xdr:col>21</xdr:col>
      <xdr:colOff>453240</xdr:colOff>
      <xdr:row>2</xdr:row>
      <xdr:rowOff>38160</xdr:rowOff>
    </xdr:to>
    <xdr:sp>
      <xdr:nvSpPr>
        <xdr:cNvPr id="3" name="Text 6"/>
        <xdr:cNvSpPr/>
      </xdr:nvSpPr>
      <xdr:spPr>
        <a:xfrm>
          <a:off x="6999480" y="76680"/>
          <a:ext cx="223272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10440</xdr:colOff>
      <xdr:row>0</xdr:row>
      <xdr:rowOff>47880</xdr:rowOff>
    </xdr:from>
    <xdr:to>
      <xdr:col>5</xdr:col>
      <xdr:colOff>39960</xdr:colOff>
      <xdr:row>0</xdr:row>
      <xdr:rowOff>47880</xdr:rowOff>
    </xdr:to>
    <xdr:sp>
      <xdr:nvSpPr>
        <xdr:cNvPr id="4" name="Line 2"/>
        <xdr:cNvSpPr/>
      </xdr:nvSpPr>
      <xdr:spPr>
        <a:xfrm flipH="1">
          <a:off x="10440" y="47880"/>
          <a:ext cx="414360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653040</xdr:colOff>
      <xdr:row>4</xdr:row>
      <xdr:rowOff>105120</xdr:rowOff>
    </xdr:from>
    <xdr:to>
      <xdr:col>16</xdr:col>
      <xdr:colOff>332640</xdr:colOff>
      <xdr:row>4</xdr:row>
      <xdr:rowOff>105120</xdr:rowOff>
    </xdr:to>
    <xdr:sp>
      <xdr:nvSpPr>
        <xdr:cNvPr id="5" name="Line 3"/>
        <xdr:cNvSpPr/>
      </xdr:nvSpPr>
      <xdr:spPr>
        <a:xfrm flipH="1">
          <a:off x="2816640" y="1002960"/>
          <a:ext cx="68378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10080</xdr:colOff>
      <xdr:row>0</xdr:row>
      <xdr:rowOff>47880</xdr:rowOff>
    </xdr:from>
    <xdr:to>
      <xdr:col>8</xdr:col>
      <xdr:colOff>10440</xdr:colOff>
      <xdr:row>0</xdr:row>
      <xdr:rowOff>47880</xdr:rowOff>
    </xdr:to>
    <xdr:sp>
      <xdr:nvSpPr>
        <xdr:cNvPr id="6" name="Line 5"/>
        <xdr:cNvSpPr/>
      </xdr:nvSpPr>
      <xdr:spPr>
        <a:xfrm flipH="1">
          <a:off x="10080" y="47880"/>
          <a:ext cx="54010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10440</xdr:colOff>
      <xdr:row>0</xdr:row>
      <xdr:rowOff>47880</xdr:rowOff>
    </xdr:from>
    <xdr:to>
      <xdr:col>5</xdr:col>
      <xdr:colOff>39960</xdr:colOff>
      <xdr:row>0</xdr:row>
      <xdr:rowOff>47880</xdr:rowOff>
    </xdr:to>
    <xdr:sp>
      <xdr:nvSpPr>
        <xdr:cNvPr id="7" name="Line 9"/>
        <xdr:cNvSpPr/>
      </xdr:nvSpPr>
      <xdr:spPr>
        <a:xfrm flipH="1">
          <a:off x="10440" y="47880"/>
          <a:ext cx="414360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653040</xdr:colOff>
      <xdr:row>4</xdr:row>
      <xdr:rowOff>105120</xdr:rowOff>
    </xdr:from>
    <xdr:to>
      <xdr:col>16</xdr:col>
      <xdr:colOff>332640</xdr:colOff>
      <xdr:row>4</xdr:row>
      <xdr:rowOff>105120</xdr:rowOff>
    </xdr:to>
    <xdr:sp>
      <xdr:nvSpPr>
        <xdr:cNvPr id="8" name="Line 10"/>
        <xdr:cNvSpPr/>
      </xdr:nvSpPr>
      <xdr:spPr>
        <a:xfrm flipH="1">
          <a:off x="2816640" y="1002960"/>
          <a:ext cx="68378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10080</xdr:colOff>
      <xdr:row>0</xdr:row>
      <xdr:rowOff>47880</xdr:rowOff>
    </xdr:from>
    <xdr:to>
      <xdr:col>8</xdr:col>
      <xdr:colOff>10440</xdr:colOff>
      <xdr:row>0</xdr:row>
      <xdr:rowOff>47880</xdr:rowOff>
    </xdr:to>
    <xdr:sp>
      <xdr:nvSpPr>
        <xdr:cNvPr id="9" name="Line 12"/>
        <xdr:cNvSpPr/>
      </xdr:nvSpPr>
      <xdr:spPr>
        <a:xfrm flipH="1">
          <a:off x="10080" y="47880"/>
          <a:ext cx="54010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19</xdr:col>
      <xdr:colOff>482400</xdr:colOff>
      <xdr:row>0</xdr:row>
      <xdr:rowOff>28800</xdr:rowOff>
    </xdr:from>
    <xdr:to>
      <xdr:col>21</xdr:col>
      <xdr:colOff>554040</xdr:colOff>
      <xdr:row>2</xdr:row>
      <xdr:rowOff>142560</xdr:rowOff>
    </xdr:to>
    <xdr:sp>
      <xdr:nvSpPr>
        <xdr:cNvPr id="10" name="Text 94"/>
        <xdr:cNvSpPr/>
      </xdr:nvSpPr>
      <xdr:spPr>
        <a:xfrm>
          <a:off x="8175600" y="28800"/>
          <a:ext cx="1157400" cy="52344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i="1" lang="en-US" sz="10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i="1" lang="en-US" sz="10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503280</xdr:colOff>
      <xdr:row>0</xdr:row>
      <xdr:rowOff>76680</xdr:rowOff>
    </xdr:from>
    <xdr:to>
      <xdr:col>11</xdr:col>
      <xdr:colOff>720</xdr:colOff>
      <xdr:row>2</xdr:row>
      <xdr:rowOff>152640</xdr:rowOff>
    </xdr:to>
    <xdr:sp>
      <xdr:nvSpPr>
        <xdr:cNvPr id="11" name="Text 100"/>
        <xdr:cNvSpPr/>
      </xdr:nvSpPr>
      <xdr:spPr>
        <a:xfrm>
          <a:off x="5462640" y="76680"/>
          <a:ext cx="1026360" cy="48564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80280</xdr:colOff>
      <xdr:row>1</xdr:row>
      <xdr:rowOff>76320</xdr:rowOff>
    </xdr:from>
    <xdr:to>
      <xdr:col>13</xdr:col>
      <xdr:colOff>543240</xdr:colOff>
      <xdr:row>3</xdr:row>
      <xdr:rowOff>38160</xdr:rowOff>
    </xdr:to>
    <xdr:sp>
      <xdr:nvSpPr>
        <xdr:cNvPr id="12" name="Text 5"/>
        <xdr:cNvSpPr/>
      </xdr:nvSpPr>
      <xdr:spPr>
        <a:xfrm>
          <a:off x="5129280" y="238320"/>
          <a:ext cx="1689840" cy="3715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9720</xdr:colOff>
      <xdr:row>1</xdr:row>
      <xdr:rowOff>66240</xdr:rowOff>
    </xdr:from>
    <xdr:to>
      <xdr:col>10</xdr:col>
      <xdr:colOff>1037520</xdr:colOff>
      <xdr:row>3</xdr:row>
      <xdr:rowOff>47520</xdr:rowOff>
    </xdr:to>
    <xdr:sp>
      <xdr:nvSpPr>
        <xdr:cNvPr id="13" name="Text 1"/>
        <xdr:cNvSpPr/>
      </xdr:nvSpPr>
      <xdr:spPr>
        <a:xfrm>
          <a:off x="684036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9720</xdr:colOff>
      <xdr:row>1</xdr:row>
      <xdr:rowOff>66240</xdr:rowOff>
    </xdr:from>
    <xdr:to>
      <xdr:col>10</xdr:col>
      <xdr:colOff>1037520</xdr:colOff>
      <xdr:row>3</xdr:row>
      <xdr:rowOff>47520</xdr:rowOff>
    </xdr:to>
    <xdr:sp>
      <xdr:nvSpPr>
        <xdr:cNvPr id="14" name="Text 69"/>
        <xdr:cNvSpPr/>
      </xdr:nvSpPr>
      <xdr:spPr>
        <a:xfrm>
          <a:off x="684036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5" name="Text 1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6" name="Text 8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7" name="Text 13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8" name="Text 14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9" name="Text 20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20" name="Text 21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21" name="Text 22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22" name="Text 23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14</xdr:col>
      <xdr:colOff>241200</xdr:colOff>
      <xdr:row>1</xdr:row>
      <xdr:rowOff>95400</xdr:rowOff>
    </xdr:from>
    <xdr:to>
      <xdr:col>15</xdr:col>
      <xdr:colOff>896400</xdr:colOff>
      <xdr:row>3</xdr:row>
      <xdr:rowOff>75960</xdr:rowOff>
    </xdr:to>
    <xdr:sp>
      <xdr:nvSpPr>
        <xdr:cNvPr id="23" name="Text 1"/>
        <xdr:cNvSpPr/>
      </xdr:nvSpPr>
      <xdr:spPr>
        <a:xfrm>
          <a:off x="5643720" y="95400"/>
          <a:ext cx="170172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Global/Management%20Summaries/2001/1Q%202001/Management%20Summary/MgmtSum-Q101-Global-no%20cap%20charg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Global/Management%20Summaries/2001/1Q%202001/Management%20Summary/GlobalMgmtSum-Q101-0330%20FINAL%20ADJ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Global/Management%20Summaries/2001/2Q%202001/Management%20Summaries/MgmtSum-Q201-Global-0511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Global/Management%20Summaries/2001/2Q%202001/Management%20Summaries/MgmtSum-Q201-Global-no%20cap%20charg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TD Mgmt Summary"/>
      <sheetName val="Mgmt Summary"/>
      <sheetName val="GM-WeeklyChnge"/>
      <sheetName val="GrossMargin"/>
      <sheetName val="Expenses"/>
      <sheetName val="Expense Weekly Change"/>
      <sheetName val="Alloc Exp"/>
      <sheetName val="Headcount"/>
    </sheetNames>
    <sheetDataSet>
      <sheetData sheetId="0">
        <row r="19">
          <cell r="S19">
            <v>0</v>
          </cell>
        </row>
        <row r="20">
          <cell r="S20">
            <v>0</v>
          </cell>
        </row>
        <row r="21">
          <cell r="S21">
            <v>0</v>
          </cell>
        </row>
        <row r="25">
          <cell r="S25">
            <v>0</v>
          </cell>
        </row>
        <row r="26">
          <cell r="S26">
            <v>0</v>
          </cell>
        </row>
        <row r="27">
          <cell r="S27">
            <v>0</v>
          </cell>
        </row>
        <row r="32">
          <cell r="C32">
            <v>0</v>
          </cell>
          <cell r="D32">
            <v>308</v>
          </cell>
        </row>
        <row r="32">
          <cell r="G32">
            <v>0</v>
          </cell>
        </row>
        <row r="32">
          <cell r="I32">
            <v>0</v>
          </cell>
        </row>
        <row r="32">
          <cell r="M32">
            <v>308</v>
          </cell>
          <cell r="N32">
            <v>0</v>
          </cell>
        </row>
        <row r="32">
          <cell r="Q32">
            <v>0</v>
          </cell>
        </row>
        <row r="32">
          <cell r="S32">
            <v>0</v>
          </cell>
          <cell r="T32">
            <v>0</v>
          </cell>
          <cell r="U32">
            <v>0</v>
          </cell>
        </row>
      </sheetData>
      <sheetData sheetId="1">
        <row r="27">
          <cell r="C27">
            <v>0</v>
          </cell>
        </row>
        <row r="27">
          <cell r="G27">
            <v>0</v>
          </cell>
        </row>
        <row r="39">
          <cell r="G39" t="str">
            <v>Operating Expense</v>
          </cell>
        </row>
      </sheetData>
      <sheetData sheetId="2"/>
      <sheetData sheetId="3">
        <row r="38">
          <cell r="C38">
            <v>-4872.493</v>
          </cell>
          <cell r="D38">
            <v>-132.97831</v>
          </cell>
          <cell r="E38">
            <v>2791.276</v>
          </cell>
          <cell r="F38">
            <v>649.617</v>
          </cell>
          <cell r="G38">
            <v>0</v>
          </cell>
        </row>
      </sheetData>
      <sheetData sheetId="4"/>
      <sheetData sheetId="5">
        <row r="26">
          <cell r="D26">
            <v>0</v>
          </cell>
          <cell r="E26">
            <v>0</v>
          </cell>
        </row>
      </sheetData>
      <sheetData sheetId="6">
        <row r="21">
          <cell r="E21">
            <v>1033</v>
          </cell>
        </row>
        <row r="22">
          <cell r="E22">
            <v>-545</v>
          </cell>
        </row>
      </sheetData>
      <sheetData sheetId="7">
        <row r="10">
          <cell r="D10">
            <v>0</v>
          </cell>
        </row>
        <row r="10">
          <cell r="F10">
            <v>0</v>
          </cell>
        </row>
        <row r="11">
          <cell r="D11">
            <v>0</v>
          </cell>
        </row>
        <row r="11">
          <cell r="F11">
            <v>0</v>
          </cell>
        </row>
        <row r="13">
          <cell r="D13">
            <v>0</v>
          </cell>
        </row>
        <row r="13">
          <cell r="F13">
            <v>0</v>
          </cell>
        </row>
        <row r="14">
          <cell r="D14">
            <v>0</v>
          </cell>
        </row>
        <row r="14">
          <cell r="F14">
            <v>0</v>
          </cell>
        </row>
        <row r="15">
          <cell r="D15">
            <v>0</v>
          </cell>
        </row>
        <row r="15">
          <cell r="F15">
            <v>0</v>
          </cell>
        </row>
        <row r="16">
          <cell r="D16">
            <v>0</v>
          </cell>
        </row>
        <row r="16">
          <cell r="F16">
            <v>0</v>
          </cell>
        </row>
        <row r="17">
          <cell r="D17">
            <v>0</v>
          </cell>
        </row>
        <row r="17">
          <cell r="F17">
            <v>0</v>
          </cell>
        </row>
        <row r="18">
          <cell r="D18">
            <v>0</v>
          </cell>
        </row>
        <row r="18">
          <cell r="F18">
            <v>0</v>
          </cell>
        </row>
        <row r="19">
          <cell r="D19">
            <v>0</v>
          </cell>
        </row>
        <row r="20">
          <cell r="D20">
            <v>0</v>
          </cell>
        </row>
        <row r="20">
          <cell r="F20">
            <v>0</v>
          </cell>
        </row>
        <row r="21">
          <cell r="D21">
            <v>0</v>
          </cell>
        </row>
        <row r="22">
          <cell r="D22">
            <v>0</v>
          </cell>
        </row>
        <row r="22">
          <cell r="F22">
            <v>0</v>
          </cell>
        </row>
        <row r="26">
          <cell r="D26">
            <v>0</v>
          </cell>
          <cell r="E26">
            <v>0</v>
          </cell>
          <cell r="F26">
            <v>0</v>
          </cell>
        </row>
        <row r="27">
          <cell r="D27">
            <v>0</v>
          </cell>
        </row>
      </sheetData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TD Mgmt Summary"/>
      <sheetName val="Mgmt Summary"/>
      <sheetName val="GM-WeeklyChnge"/>
      <sheetName val="GrossMargin"/>
      <sheetName val="Expenses"/>
      <sheetName val="Expense Weekly Change"/>
      <sheetName val="AllocExp"/>
      <sheetName val="Headcount"/>
      <sheetName val="GlobalMgmtSum-Q101-0330 FINAL A"/>
    </sheetNames>
    <sheetDataSet>
      <sheetData sheetId="0"/>
      <sheetData sheetId="1"/>
      <sheetData sheetId="2">
        <row r="9">
          <cell r="C9">
            <v>40000</v>
          </cell>
          <cell r="D9">
            <v>16750.212</v>
          </cell>
        </row>
        <row r="9">
          <cell r="G9">
            <v>61971.161</v>
          </cell>
        </row>
        <row r="9">
          <cell r="I9">
            <v>0</v>
          </cell>
        </row>
        <row r="9">
          <cell r="M9">
            <v>7068.216</v>
          </cell>
          <cell r="N9">
            <v>8595.8335</v>
          </cell>
        </row>
        <row r="9">
          <cell r="Q9">
            <v>21971.161</v>
          </cell>
        </row>
        <row r="9">
          <cell r="T9">
            <v>-300.446</v>
          </cell>
          <cell r="U9">
            <v>1386.6085</v>
          </cell>
        </row>
        <row r="10">
          <cell r="C10">
            <v>11250</v>
          </cell>
          <cell r="D10">
            <v>7412.746</v>
          </cell>
        </row>
        <row r="10">
          <cell r="G10">
            <v>15691.58333</v>
          </cell>
        </row>
        <row r="10">
          <cell r="I10">
            <v>0</v>
          </cell>
        </row>
        <row r="10">
          <cell r="M10">
            <v>3584.983</v>
          </cell>
          <cell r="N10">
            <v>3176.892</v>
          </cell>
        </row>
        <row r="10">
          <cell r="Q10">
            <v>4441.58333</v>
          </cell>
        </row>
        <row r="10">
          <cell r="T10">
            <v>428.11</v>
          </cell>
          <cell r="U10">
            <v>223</v>
          </cell>
        </row>
        <row r="11">
          <cell r="C11">
            <v>2500</v>
          </cell>
          <cell r="D11">
            <v>0</v>
          </cell>
        </row>
        <row r="11">
          <cell r="G11">
            <v>4581</v>
          </cell>
        </row>
        <row r="11">
          <cell r="I11">
            <v>0</v>
          </cell>
        </row>
        <row r="11">
          <cell r="M11">
            <v>0</v>
          </cell>
          <cell r="N11">
            <v>0</v>
          </cell>
        </row>
        <row r="11">
          <cell r="Q11">
            <v>2081</v>
          </cell>
        </row>
        <row r="11">
          <cell r="T11">
            <v>0</v>
          </cell>
          <cell r="U11">
            <v>0</v>
          </cell>
        </row>
        <row r="12">
          <cell r="C12">
            <v>5000</v>
          </cell>
          <cell r="D12">
            <v>2084.375</v>
          </cell>
        </row>
        <row r="12">
          <cell r="G12">
            <v>-6238.153</v>
          </cell>
        </row>
        <row r="12">
          <cell r="I12">
            <v>0</v>
          </cell>
        </row>
        <row r="12">
          <cell r="M12">
            <v>570.503</v>
          </cell>
          <cell r="N12">
            <v>751.697</v>
          </cell>
        </row>
        <row r="12">
          <cell r="Q12">
            <v>-11238.153</v>
          </cell>
        </row>
        <row r="12">
          <cell r="T12">
            <v>643.115</v>
          </cell>
          <cell r="U12">
            <v>119</v>
          </cell>
        </row>
        <row r="13">
          <cell r="C13">
            <v>8509.251</v>
          </cell>
          <cell r="D13">
            <v>4048.269</v>
          </cell>
        </row>
        <row r="13">
          <cell r="G13">
            <v>8725</v>
          </cell>
        </row>
        <row r="13">
          <cell r="I13">
            <v>0</v>
          </cell>
        </row>
        <row r="13">
          <cell r="M13">
            <v>1721.372</v>
          </cell>
          <cell r="N13">
            <v>1164.559</v>
          </cell>
        </row>
        <row r="13">
          <cell r="Q13">
            <v>215.749</v>
          </cell>
        </row>
        <row r="13">
          <cell r="T13">
            <v>87.1510000000001</v>
          </cell>
          <cell r="U13">
            <v>1075</v>
          </cell>
        </row>
        <row r="14">
          <cell r="C14">
            <v>4875</v>
          </cell>
          <cell r="D14">
            <v>2615.979</v>
          </cell>
        </row>
        <row r="14">
          <cell r="G14">
            <v>1672.01528</v>
          </cell>
        </row>
        <row r="14">
          <cell r="I14">
            <v>0</v>
          </cell>
        </row>
        <row r="14">
          <cell r="M14">
            <v>790.135</v>
          </cell>
          <cell r="N14">
            <v>543.884</v>
          </cell>
        </row>
        <row r="14">
          <cell r="Q14">
            <v>-3202.98472</v>
          </cell>
        </row>
        <row r="14">
          <cell r="T14">
            <v>1012.513</v>
          </cell>
          <cell r="U14">
            <v>269</v>
          </cell>
        </row>
        <row r="15">
          <cell r="C15">
            <v>20000</v>
          </cell>
          <cell r="D15">
            <v>5545.394</v>
          </cell>
        </row>
        <row r="15">
          <cell r="G15">
            <v>13281.757</v>
          </cell>
        </row>
        <row r="15">
          <cell r="I15">
            <v>0</v>
          </cell>
        </row>
        <row r="15">
          <cell r="M15">
            <v>2364.778</v>
          </cell>
          <cell r="N15">
            <v>1452.784</v>
          </cell>
        </row>
        <row r="15">
          <cell r="Q15">
            <v>-6718.243</v>
          </cell>
        </row>
        <row r="15">
          <cell r="T15">
            <v>1102.608</v>
          </cell>
          <cell r="U15">
            <v>625</v>
          </cell>
        </row>
        <row r="16">
          <cell r="C16">
            <v>500</v>
          </cell>
          <cell r="D16">
            <v>633.803</v>
          </cell>
        </row>
        <row r="16">
          <cell r="G16">
            <v>40.954</v>
          </cell>
        </row>
        <row r="16">
          <cell r="I16">
            <v>0</v>
          </cell>
        </row>
        <row r="16">
          <cell r="M16">
            <v>1615.797</v>
          </cell>
          <cell r="N16">
            <v>268.631</v>
          </cell>
        </row>
        <row r="16">
          <cell r="Q16">
            <v>-459.046</v>
          </cell>
        </row>
        <row r="16">
          <cell r="T16">
            <v>-1154.09</v>
          </cell>
          <cell r="U16">
            <v>-96.535</v>
          </cell>
        </row>
        <row r="17">
          <cell r="C17">
            <v>3000</v>
          </cell>
          <cell r="D17">
            <v>2634.064</v>
          </cell>
        </row>
        <row r="17">
          <cell r="G17">
            <v>1679.991</v>
          </cell>
        </row>
        <row r="17">
          <cell r="I17">
            <v>0</v>
          </cell>
        </row>
        <row r="17">
          <cell r="M17">
            <v>2763.129</v>
          </cell>
          <cell r="N17">
            <v>1075.427</v>
          </cell>
        </row>
        <row r="17">
          <cell r="Q17">
            <v>-1320.009</v>
          </cell>
        </row>
        <row r="17">
          <cell r="T17">
            <v>-1332.879</v>
          </cell>
          <cell r="U17">
            <v>128.387</v>
          </cell>
        </row>
        <row r="18">
          <cell r="C18">
            <v>1413</v>
          </cell>
          <cell r="D18">
            <v>1600.923</v>
          </cell>
        </row>
        <row r="18">
          <cell r="G18">
            <v>168.794</v>
          </cell>
        </row>
        <row r="18">
          <cell r="I18">
            <v>0</v>
          </cell>
        </row>
        <row r="18">
          <cell r="M18">
            <v>1557.302</v>
          </cell>
          <cell r="N18">
            <v>576.469</v>
          </cell>
        </row>
        <row r="18">
          <cell r="Q18">
            <v>-1244.206</v>
          </cell>
        </row>
        <row r="18">
          <cell r="T18">
            <v>-747.802</v>
          </cell>
          <cell r="U18">
            <v>214.954</v>
          </cell>
        </row>
        <row r="19">
          <cell r="C19">
            <v>-858.501</v>
          </cell>
          <cell r="D19">
            <v>842.066</v>
          </cell>
        </row>
        <row r="19">
          <cell r="G19">
            <v>-959.679</v>
          </cell>
        </row>
        <row r="19">
          <cell r="I19">
            <v>0</v>
          </cell>
        </row>
        <row r="19">
          <cell r="M19">
            <v>428.864</v>
          </cell>
          <cell r="N19">
            <v>497.162</v>
          </cell>
        </row>
        <row r="19">
          <cell r="Q19">
            <v>-101.178</v>
          </cell>
        </row>
        <row r="19">
          <cell r="T19">
            <v>-156.322</v>
          </cell>
          <cell r="U19">
            <v>72.362</v>
          </cell>
        </row>
        <row r="20">
          <cell r="C20">
            <v>0</v>
          </cell>
          <cell r="D20">
            <v>783.779</v>
          </cell>
        </row>
        <row r="20">
          <cell r="G20">
            <v>47.174</v>
          </cell>
        </row>
        <row r="20">
          <cell r="I20">
            <v>0</v>
          </cell>
        </row>
        <row r="20">
          <cell r="M20">
            <v>326.597</v>
          </cell>
          <cell r="N20">
            <v>97.929</v>
          </cell>
        </row>
        <row r="20">
          <cell r="Q20">
            <v>47.174</v>
          </cell>
        </row>
        <row r="20">
          <cell r="T20">
            <v>385.573</v>
          </cell>
          <cell r="U20">
            <v>-26.32</v>
          </cell>
        </row>
        <row r="21">
          <cell r="C21">
            <v>0</v>
          </cell>
          <cell r="D21">
            <v>1008.636</v>
          </cell>
        </row>
        <row r="21">
          <cell r="G21">
            <v>0</v>
          </cell>
        </row>
        <row r="21">
          <cell r="I21">
            <v>0</v>
          </cell>
        </row>
        <row r="21">
          <cell r="M21">
            <v>522.074</v>
          </cell>
          <cell r="N21">
            <v>347.05</v>
          </cell>
        </row>
        <row r="21">
          <cell r="Q21">
            <v>0</v>
          </cell>
        </row>
        <row r="21">
          <cell r="T21">
            <v>11.295</v>
          </cell>
          <cell r="U21">
            <v>128.217</v>
          </cell>
        </row>
        <row r="25">
          <cell r="C25">
            <v>0</v>
          </cell>
          <cell r="D25">
            <v>27406.816</v>
          </cell>
        </row>
        <row r="25">
          <cell r="G25">
            <v>0</v>
          </cell>
        </row>
        <row r="25">
          <cell r="I25">
            <v>0</v>
          </cell>
        </row>
        <row r="25">
          <cell r="M25">
            <v>30751.067</v>
          </cell>
          <cell r="N25">
            <v>0</v>
          </cell>
        </row>
        <row r="25">
          <cell r="Q25">
            <v>0</v>
          </cell>
        </row>
        <row r="25">
          <cell r="T25">
            <v>-3344.251</v>
          </cell>
          <cell r="U25">
            <v>0</v>
          </cell>
        </row>
        <row r="26">
          <cell r="C26">
            <v>0</v>
          </cell>
          <cell r="D26">
            <v>-22667.67</v>
          </cell>
        </row>
        <row r="26">
          <cell r="G26">
            <v>0</v>
          </cell>
        </row>
        <row r="26">
          <cell r="I26">
            <v>0</v>
          </cell>
        </row>
        <row r="26">
          <cell r="M26">
            <v>0</v>
          </cell>
          <cell r="N26">
            <v>-18548.3175</v>
          </cell>
        </row>
        <row r="26">
          <cell r="Q26">
            <v>0</v>
          </cell>
        </row>
        <row r="26">
          <cell r="T26">
            <v>-4119.3525</v>
          </cell>
          <cell r="U26">
            <v>0</v>
          </cell>
        </row>
        <row r="27">
          <cell r="C27">
            <v>-500</v>
          </cell>
          <cell r="D27">
            <v>0</v>
          </cell>
        </row>
        <row r="27">
          <cell r="G27">
            <v>-281.118</v>
          </cell>
        </row>
        <row r="27">
          <cell r="I27">
            <v>0</v>
          </cell>
        </row>
        <row r="27">
          <cell r="M27">
            <v>0</v>
          </cell>
          <cell r="N27">
            <v>0</v>
          </cell>
        </row>
        <row r="27">
          <cell r="Q27">
            <v>218.882</v>
          </cell>
        </row>
        <row r="27">
          <cell r="T27">
            <v>0</v>
          </cell>
          <cell r="U27">
            <v>0</v>
          </cell>
        </row>
      </sheetData>
      <sheetData sheetId="3"/>
      <sheetData sheetId="4"/>
      <sheetData sheetId="5">
        <row r="31">
          <cell r="D31" t="str">
            <v>Operating Expenses</v>
          </cell>
        </row>
        <row r="33">
          <cell r="D33">
            <v>0</v>
          </cell>
          <cell r="E33">
            <v>0</v>
          </cell>
        </row>
        <row r="34">
          <cell r="D34">
            <v>0</v>
          </cell>
          <cell r="E34">
            <v>0</v>
          </cell>
        </row>
        <row r="35">
          <cell r="D35">
            <v>0</v>
          </cell>
          <cell r="E35">
            <v>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TD Mgmt Summary"/>
      <sheetName val="Mgmt Summary"/>
      <sheetName val="GM-WeeklyChnge"/>
      <sheetName val="GrossMargin"/>
      <sheetName val="Expenses"/>
      <sheetName val="Expense Weekly Change"/>
      <sheetName val="AllocExp"/>
      <sheetName val="Headcount"/>
    </sheetNames>
    <sheetDataSet>
      <sheetData sheetId="0"/>
      <sheetData sheetId="1">
        <row r="9">
          <cell r="C9">
            <v>-58250</v>
          </cell>
        </row>
        <row r="9">
          <cell r="G9">
            <v>17173.484</v>
          </cell>
        </row>
        <row r="10">
          <cell r="C10">
            <v>1031.90705</v>
          </cell>
        </row>
        <row r="10">
          <cell r="G10">
            <v>9728.016</v>
          </cell>
        </row>
        <row r="11">
          <cell r="C11">
            <v>-1774</v>
          </cell>
        </row>
        <row r="11">
          <cell r="G11">
            <v>0</v>
          </cell>
        </row>
        <row r="12">
          <cell r="C12">
            <v>0</v>
          </cell>
        </row>
        <row r="12">
          <cell r="G12">
            <v>0</v>
          </cell>
        </row>
        <row r="13">
          <cell r="C13">
            <v>744</v>
          </cell>
        </row>
        <row r="13">
          <cell r="G13">
            <v>3240.632</v>
          </cell>
        </row>
        <row r="14">
          <cell r="C14">
            <v>0</v>
          </cell>
        </row>
        <row r="14">
          <cell r="G14">
            <v>3259.814</v>
          </cell>
        </row>
        <row r="15">
          <cell r="C15">
            <v>-6926</v>
          </cell>
        </row>
        <row r="15">
          <cell r="G15">
            <v>6013.245</v>
          </cell>
        </row>
        <row r="16">
          <cell r="C16">
            <v>90.68872</v>
          </cell>
        </row>
        <row r="16">
          <cell r="G16">
            <v>4934.711</v>
          </cell>
        </row>
        <row r="17">
          <cell r="C17">
            <v>414</v>
          </cell>
        </row>
        <row r="17">
          <cell r="G17">
            <v>4122.096</v>
          </cell>
        </row>
        <row r="18">
          <cell r="C18">
            <v>-1445</v>
          </cell>
        </row>
        <row r="18">
          <cell r="G18">
            <v>875.346</v>
          </cell>
        </row>
        <row r="19">
          <cell r="C19">
            <v>0</v>
          </cell>
        </row>
        <row r="19">
          <cell r="G19">
            <v>766.232</v>
          </cell>
        </row>
        <row r="20">
          <cell r="C20">
            <v>0</v>
          </cell>
        </row>
        <row r="20">
          <cell r="G20">
            <v>1261.224</v>
          </cell>
        </row>
        <row r="21">
          <cell r="C21">
            <v>0</v>
          </cell>
        </row>
        <row r="21">
          <cell r="G21">
            <v>0</v>
          </cell>
        </row>
        <row r="25">
          <cell r="C25">
            <v>0</v>
          </cell>
        </row>
        <row r="25">
          <cell r="G25">
            <v>28242.491</v>
          </cell>
        </row>
        <row r="26">
          <cell r="C26">
            <v>0</v>
          </cell>
        </row>
        <row r="26">
          <cell r="G26">
            <v>-22036.86</v>
          </cell>
        </row>
        <row r="27">
          <cell r="C27">
            <v>0</v>
          </cell>
        </row>
        <row r="27">
          <cell r="G27">
            <v>0</v>
          </cell>
        </row>
        <row r="32">
          <cell r="C32">
            <v>0</v>
          </cell>
        </row>
        <row r="32">
          <cell r="G32">
            <v>9400</v>
          </cell>
        </row>
      </sheetData>
      <sheetData sheetId="2"/>
      <sheetData sheetId="3"/>
      <sheetData sheetId="4">
        <row r="10">
          <cell r="D10">
            <v>-58250</v>
          </cell>
          <cell r="E10">
            <v>0</v>
          </cell>
        </row>
        <row r="10">
          <cell r="G10">
            <v>0</v>
          </cell>
        </row>
        <row r="10">
          <cell r="K10">
            <v>0</v>
          </cell>
        </row>
        <row r="11">
          <cell r="D11">
            <v>873</v>
          </cell>
          <cell r="E11">
            <v>232.47763</v>
          </cell>
        </row>
        <row r="11">
          <cell r="G11">
            <v>-73.57058</v>
          </cell>
        </row>
        <row r="11">
          <cell r="K11">
            <v>0</v>
          </cell>
        </row>
        <row r="12">
          <cell r="D12">
            <v>-1774</v>
          </cell>
          <cell r="E12">
            <v>0</v>
          </cell>
        </row>
        <row r="12">
          <cell r="G12">
            <v>0</v>
          </cell>
        </row>
        <row r="12">
          <cell r="K12">
            <v>0</v>
          </cell>
        </row>
        <row r="13">
          <cell r="D13">
            <v>0</v>
          </cell>
          <cell r="E13">
            <v>0</v>
          </cell>
        </row>
        <row r="13">
          <cell r="G13">
            <v>0</v>
          </cell>
        </row>
        <row r="13">
          <cell r="K13">
            <v>0</v>
          </cell>
        </row>
        <row r="14">
          <cell r="D14">
            <v>744</v>
          </cell>
          <cell r="E14">
            <v>0</v>
          </cell>
        </row>
        <row r="14">
          <cell r="G14">
            <v>0</v>
          </cell>
        </row>
        <row r="14">
          <cell r="K14">
            <v>0</v>
          </cell>
        </row>
        <row r="15">
          <cell r="D15">
            <v>0</v>
          </cell>
          <cell r="E15">
            <v>0</v>
          </cell>
        </row>
        <row r="15">
          <cell r="G15">
            <v>0</v>
          </cell>
        </row>
        <row r="15">
          <cell r="K15">
            <v>0</v>
          </cell>
        </row>
        <row r="16">
          <cell r="D16">
            <v>-8361</v>
          </cell>
          <cell r="E16">
            <v>0</v>
          </cell>
        </row>
        <row r="16">
          <cell r="G16">
            <v>0</v>
          </cell>
        </row>
        <row r="16">
          <cell r="K16">
            <v>0</v>
          </cell>
        </row>
        <row r="17">
          <cell r="D17">
            <v>2990</v>
          </cell>
          <cell r="E17">
            <v>0</v>
          </cell>
        </row>
        <row r="17">
          <cell r="G17">
            <v>0</v>
          </cell>
        </row>
        <row r="17">
          <cell r="K17">
            <v>0</v>
          </cell>
        </row>
        <row r="18">
          <cell r="D18">
            <v>-1542</v>
          </cell>
          <cell r="E18">
            <v>0</v>
          </cell>
        </row>
        <row r="18">
          <cell r="G18">
            <v>0</v>
          </cell>
        </row>
        <row r="18">
          <cell r="K18">
            <v>0</v>
          </cell>
        </row>
        <row r="19">
          <cell r="D19">
            <v>40</v>
          </cell>
          <cell r="E19">
            <v>0</v>
          </cell>
        </row>
        <row r="19">
          <cell r="G19">
            <v>0</v>
          </cell>
        </row>
        <row r="19">
          <cell r="K19">
            <v>0</v>
          </cell>
        </row>
        <row r="20">
          <cell r="D20">
            <v>-53</v>
          </cell>
          <cell r="E20">
            <v>0</v>
          </cell>
        </row>
        <row r="20">
          <cell r="G20">
            <v>0</v>
          </cell>
        </row>
        <row r="20">
          <cell r="K20">
            <v>0</v>
          </cell>
        </row>
        <row r="21">
          <cell r="D21">
            <v>0</v>
          </cell>
          <cell r="E21">
            <v>0</v>
          </cell>
        </row>
        <row r="21">
          <cell r="G21">
            <v>0</v>
          </cell>
        </row>
        <row r="21">
          <cell r="K21">
            <v>0</v>
          </cell>
        </row>
        <row r="23">
          <cell r="D23">
            <v>59</v>
          </cell>
          <cell r="E23">
            <v>31.68872</v>
          </cell>
        </row>
        <row r="23">
          <cell r="G23">
            <v>0</v>
          </cell>
        </row>
        <row r="23">
          <cell r="K23">
            <v>0</v>
          </cell>
        </row>
        <row r="24">
          <cell r="D24">
            <v>376</v>
          </cell>
          <cell r="E24">
            <v>0</v>
          </cell>
        </row>
        <row r="24">
          <cell r="G24">
            <v>38</v>
          </cell>
        </row>
        <row r="24">
          <cell r="K24">
            <v>0</v>
          </cell>
        </row>
        <row r="25">
          <cell r="D25">
            <v>0</v>
          </cell>
          <cell r="E25">
            <v>0</v>
          </cell>
        </row>
        <row r="25">
          <cell r="G25">
            <v>-1445</v>
          </cell>
        </row>
        <row r="25">
          <cell r="K25">
            <v>0</v>
          </cell>
        </row>
        <row r="26">
          <cell r="D26">
            <v>0</v>
          </cell>
          <cell r="E26">
            <v>0</v>
          </cell>
        </row>
        <row r="26">
          <cell r="G26">
            <v>0</v>
          </cell>
        </row>
        <row r="26">
          <cell r="K26">
            <v>0</v>
          </cell>
        </row>
        <row r="27">
          <cell r="D27">
            <v>0</v>
          </cell>
          <cell r="E27">
            <v>0</v>
          </cell>
        </row>
        <row r="27">
          <cell r="G27">
            <v>0</v>
          </cell>
        </row>
        <row r="27">
          <cell r="K27">
            <v>0</v>
          </cell>
        </row>
        <row r="28">
          <cell r="D28">
            <v>0</v>
          </cell>
          <cell r="E28">
            <v>0</v>
          </cell>
        </row>
        <row r="28">
          <cell r="G28">
            <v>0</v>
          </cell>
        </row>
        <row r="28">
          <cell r="K28">
            <v>0</v>
          </cell>
        </row>
      </sheetData>
      <sheetData sheetId="5">
        <row r="9">
          <cell r="D9">
            <v>7194.312</v>
          </cell>
          <cell r="E9">
            <v>6994.312</v>
          </cell>
        </row>
        <row r="10">
          <cell r="D10">
            <v>5560.996</v>
          </cell>
          <cell r="E10">
            <v>5360.996</v>
          </cell>
        </row>
        <row r="11">
          <cell r="D11">
            <v>0</v>
          </cell>
          <cell r="E11">
            <v>0</v>
          </cell>
        </row>
        <row r="12">
          <cell r="D12">
            <v>0</v>
          </cell>
          <cell r="E12">
            <v>0</v>
          </cell>
        </row>
        <row r="13">
          <cell r="D13">
            <v>1463.007</v>
          </cell>
          <cell r="E13">
            <v>1463.007</v>
          </cell>
        </row>
        <row r="14">
          <cell r="D14">
            <v>2304.121</v>
          </cell>
          <cell r="E14">
            <v>2304.121</v>
          </cell>
        </row>
        <row r="15">
          <cell r="D15">
            <v>3742.614</v>
          </cell>
          <cell r="E15">
            <v>3742.614</v>
          </cell>
        </row>
        <row r="16">
          <cell r="D16">
            <v>4357.293</v>
          </cell>
          <cell r="E16">
            <v>4357.293</v>
          </cell>
        </row>
        <row r="17">
          <cell r="D17">
            <v>2930.25</v>
          </cell>
          <cell r="E17">
            <v>1430.25</v>
          </cell>
        </row>
        <row r="18">
          <cell r="D18">
            <v>302.281</v>
          </cell>
          <cell r="E18">
            <v>302.281</v>
          </cell>
        </row>
        <row r="19">
          <cell r="D19">
            <v>695.866</v>
          </cell>
          <cell r="E19">
            <v>695.866</v>
          </cell>
        </row>
        <row r="20">
          <cell r="D20">
            <v>787.2</v>
          </cell>
          <cell r="E20">
            <v>537.2</v>
          </cell>
        </row>
        <row r="25">
          <cell r="D25">
            <v>0</v>
          </cell>
          <cell r="E25">
            <v>0</v>
          </cell>
        </row>
      </sheetData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TD Mgmt Summary"/>
      <sheetName val="Mgmt Summary"/>
      <sheetName val="GM-WeeklyChnge"/>
      <sheetName val="GrossMargin"/>
      <sheetName val="Expenses"/>
      <sheetName val="Expense Weekly Change"/>
      <sheetName val="Alloc Exp"/>
      <sheetName val="Headcount"/>
    </sheetNames>
    <sheetDataSet>
      <sheetData sheetId="0"/>
      <sheetData sheetId="1"/>
      <sheetData sheetId="2"/>
      <sheetData sheetId="3"/>
      <sheetData sheetId="4"/>
      <sheetData sheetId="5"/>
      <sheetData sheetId="6">
        <row r="9">
          <cell r="E9">
            <v>0</v>
          </cell>
        </row>
        <row r="10">
          <cell r="E10">
            <v>-380</v>
          </cell>
        </row>
        <row r="11">
          <cell r="E11">
            <v>1320</v>
          </cell>
        </row>
        <row r="12">
          <cell r="E12">
            <v>0</v>
          </cell>
        </row>
        <row r="13">
          <cell r="E13">
            <v>250</v>
          </cell>
        </row>
        <row r="14">
          <cell r="E14">
            <v>0</v>
          </cell>
        </row>
        <row r="15">
          <cell r="E15">
            <v>1525</v>
          </cell>
        </row>
        <row r="16">
          <cell r="E16">
            <v>750</v>
          </cell>
        </row>
        <row r="20">
          <cell r="E20">
            <v>1488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41"/>
    <col collapsed="false" customWidth="true" hidden="false" outlineLevel="0" max="2" min="2" style="1" width="0.85"/>
    <col collapsed="false" customWidth="true" hidden="false" outlineLevel="0" max="3" min="3" style="1" width="7.7"/>
    <col collapsed="false" customWidth="true" hidden="false" outlineLevel="0" max="4" min="4" style="1" width="8.85"/>
    <col collapsed="false" customWidth="true" hidden="false" outlineLevel="0" max="5" min="5" style="1" width="7.7"/>
    <col collapsed="false" customWidth="true" hidden="false" outlineLevel="0" max="6" min="6" style="1" width="0.85"/>
    <col collapsed="false" customWidth="true" hidden="false" outlineLevel="0" max="7" min="7" style="1" width="8.14"/>
    <col collapsed="false" customWidth="true" hidden="true" outlineLevel="0" max="8" min="8" style="1" width="7.7"/>
    <col collapsed="false" customWidth="true" hidden="false" outlineLevel="0" max="9" min="9" style="1" width="7.7"/>
    <col collapsed="false" customWidth="true" hidden="false" outlineLevel="0" max="10" min="10" style="1" width="8.28"/>
    <col collapsed="false" customWidth="true" hidden="true" outlineLevel="0" max="12" min="11" style="1" width="7.7"/>
    <col collapsed="false" customWidth="true" hidden="false" outlineLevel="0" max="14" min="13" style="1" width="7.7"/>
    <col collapsed="false" customWidth="true" hidden="false" outlineLevel="0" max="15" min="15" style="1" width="8.28"/>
    <col collapsed="false" customWidth="true" hidden="false" outlineLevel="0" max="16" min="16" style="1" width="0.85"/>
    <col collapsed="false" customWidth="false" hidden="false" outlineLevel="0" max="17" min="17" style="1" width="9.14"/>
    <col collapsed="false" customWidth="true" hidden="true" outlineLevel="0" max="19" min="18" style="1" width="7.7"/>
    <col collapsed="false" customWidth="true" hidden="false" outlineLevel="0" max="21" min="20" style="1" width="7.7"/>
    <col collapsed="false" customWidth="false" hidden="false" outlineLevel="0" max="22" min="22" style="1" width="9.14"/>
    <col collapsed="false" customWidth="true" hidden="false" outlineLevel="0" max="23" min="23" style="1" width="0.85"/>
    <col collapsed="false" customWidth="false" hidden="false" outlineLevel="0" max="257" min="24" style="1" width="9.1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</row>
    <row r="2" customFormat="false" ht="16.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4"/>
    </row>
    <row r="3" customFormat="false" ht="15.75" hidden="false" customHeight="fals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5"/>
    </row>
    <row r="4" customFormat="false" ht="3" hidden="false" customHeight="true" outlineLevel="0" collapsed="false"/>
    <row r="5" customFormat="false" ht="15" hidden="false" customHeight="true" outlineLevel="0" collapsed="false">
      <c r="A5" s="6"/>
      <c r="B5" s="7"/>
      <c r="C5" s="8" t="s">
        <v>3</v>
      </c>
      <c r="D5" s="8"/>
      <c r="E5" s="8"/>
      <c r="F5" s="7"/>
      <c r="G5" s="8" t="s">
        <v>4</v>
      </c>
      <c r="H5" s="8"/>
      <c r="I5" s="8"/>
      <c r="J5" s="8"/>
      <c r="K5" s="8"/>
      <c r="L5" s="8"/>
      <c r="M5" s="8"/>
      <c r="N5" s="8"/>
      <c r="O5" s="8"/>
      <c r="P5" s="7"/>
      <c r="Q5" s="8" t="s">
        <v>5</v>
      </c>
      <c r="R5" s="8"/>
      <c r="S5" s="8"/>
      <c r="T5" s="8"/>
      <c r="U5" s="8"/>
      <c r="V5" s="8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  <c r="IW5" s="7"/>
    </row>
    <row r="6" customFormat="false" ht="15" hidden="false" customHeight="true" outlineLevel="0" collapsed="false">
      <c r="A6" s="9"/>
      <c r="B6" s="7"/>
      <c r="C6" s="10"/>
      <c r="D6" s="11"/>
      <c r="E6" s="10"/>
      <c r="F6" s="7"/>
      <c r="G6" s="12" t="s">
        <v>6</v>
      </c>
      <c r="H6" s="12" t="s">
        <v>7</v>
      </c>
      <c r="I6" s="12" t="s">
        <v>8</v>
      </c>
      <c r="J6" s="12" t="s">
        <v>9</v>
      </c>
      <c r="K6" s="12" t="s">
        <v>10</v>
      </c>
      <c r="L6" s="12" t="s">
        <v>11</v>
      </c>
      <c r="M6" s="12" t="s">
        <v>12</v>
      </c>
      <c r="N6" s="12" t="s">
        <v>13</v>
      </c>
      <c r="O6" s="12"/>
      <c r="P6" s="7"/>
      <c r="Q6" s="10" t="s">
        <v>9</v>
      </c>
      <c r="R6" s="10" t="s">
        <v>10</v>
      </c>
      <c r="S6" s="12" t="s">
        <v>11</v>
      </c>
      <c r="T6" s="10" t="s">
        <v>12</v>
      </c>
      <c r="U6" s="10" t="s">
        <v>13</v>
      </c>
      <c r="V6" s="6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</row>
    <row r="7" customFormat="false" ht="15" hidden="false" customHeight="true" outlineLevel="0" collapsed="false">
      <c r="A7" s="12" t="s">
        <v>14</v>
      </c>
      <c r="B7" s="9"/>
      <c r="C7" s="13" t="s">
        <v>15</v>
      </c>
      <c r="D7" s="14" t="s">
        <v>16</v>
      </c>
      <c r="E7" s="13" t="s">
        <v>17</v>
      </c>
      <c r="F7" s="15"/>
      <c r="G7" s="12" t="s">
        <v>15</v>
      </c>
      <c r="H7" s="12" t="s">
        <v>18</v>
      </c>
      <c r="I7" s="12" t="s">
        <v>15</v>
      </c>
      <c r="J7" s="12" t="s">
        <v>15</v>
      </c>
      <c r="K7" s="13" t="s">
        <v>19</v>
      </c>
      <c r="L7" s="12" t="s">
        <v>20</v>
      </c>
      <c r="M7" s="12" t="s">
        <v>19</v>
      </c>
      <c r="N7" s="12" t="s">
        <v>19</v>
      </c>
      <c r="O7" s="12" t="s">
        <v>9</v>
      </c>
      <c r="P7" s="7"/>
      <c r="Q7" s="12" t="s">
        <v>15</v>
      </c>
      <c r="R7" s="12" t="s">
        <v>19</v>
      </c>
      <c r="S7" s="12" t="s">
        <v>20</v>
      </c>
      <c r="T7" s="12" t="s">
        <v>19</v>
      </c>
      <c r="U7" s="12" t="s">
        <v>19</v>
      </c>
      <c r="V7" s="12" t="s">
        <v>9</v>
      </c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  <c r="IW7" s="7"/>
    </row>
    <row r="8" customFormat="false" ht="3" hidden="false" customHeight="true" outlineLevel="0" collapsed="false">
      <c r="A8" s="16"/>
      <c r="B8" s="17"/>
      <c r="C8" s="18"/>
      <c r="D8" s="19"/>
      <c r="E8" s="20"/>
      <c r="F8" s="17"/>
      <c r="G8" s="18"/>
      <c r="H8" s="19"/>
      <c r="I8" s="19"/>
      <c r="J8" s="16"/>
      <c r="K8" s="19"/>
      <c r="L8" s="18"/>
      <c r="M8" s="19"/>
      <c r="N8" s="19"/>
      <c r="O8" s="16"/>
      <c r="P8" s="21"/>
      <c r="Q8" s="18"/>
      <c r="R8" s="19"/>
      <c r="S8" s="19"/>
      <c r="T8" s="19"/>
      <c r="U8" s="19"/>
      <c r="V8" s="20"/>
      <c r="W8" s="21"/>
    </row>
    <row r="9" customFormat="false" ht="13.5" hidden="false" customHeight="true" outlineLevel="0" collapsed="false">
      <c r="A9" s="9" t="s">
        <v>21</v>
      </c>
      <c r="B9" s="22"/>
      <c r="C9" s="23" t="n">
        <f aca="false">+'Mgmt Summary'!C9+'[2]Mgmt Summary'!C9</f>
        <v>72500</v>
      </c>
      <c r="D9" s="24" t="n">
        <f aca="false">+'Mgmt Summary'!D9+'[2]Mgmt Summary'!D9</f>
        <v>33723.696</v>
      </c>
      <c r="E9" s="25" t="n">
        <f aca="false">C9-D9</f>
        <v>38776.304</v>
      </c>
      <c r="F9" s="24"/>
      <c r="G9" s="23" t="n">
        <f aca="false">+'Mgmt Summary'!G9+'[2]Mgmt Summary'!G9</f>
        <v>-8786.839</v>
      </c>
      <c r="H9" s="24" t="n">
        <f aca="false">GrossMargin!J10</f>
        <v>0</v>
      </c>
      <c r="I9" s="26" t="n">
        <f aca="false">+'Mgmt Summary'!I9+'[2]Mgmt Summary'!I9</f>
        <v>0</v>
      </c>
      <c r="J9" s="27" t="n">
        <f aca="false">SUM(G9:I9)</f>
        <v>-8786.839</v>
      </c>
      <c r="K9" s="28"/>
      <c r="L9" s="23"/>
      <c r="M9" s="24" t="n">
        <f aca="false">+'Mgmt Summary'!M9+'[2]Mgmt Summary'!M9</f>
        <v>14262.528</v>
      </c>
      <c r="N9" s="24" t="n">
        <f aca="false">+'Mgmt Summary'!N9+'[2]Mgmt Summary'!N9</f>
        <v>18575.0055</v>
      </c>
      <c r="O9" s="27" t="n">
        <f aca="false">J9-K9-M9-N9-L9</f>
        <v>-41624.3725</v>
      </c>
      <c r="P9" s="24"/>
      <c r="Q9" s="23" t="n">
        <f aca="false">+'Mgmt Summary'!Q9+'[2]Mgmt Summary'!Q9</f>
        <v>-81286.839</v>
      </c>
      <c r="R9" s="24"/>
      <c r="S9" s="24"/>
      <c r="T9" s="24" t="n">
        <f aca="false">+'Mgmt Summary'!T9+'[2]Mgmt Summary'!T9</f>
        <v>-500.446</v>
      </c>
      <c r="U9" s="24" t="n">
        <f aca="false">+'Mgmt Summary'!U9+'[2]Mgmt Summary'!U9</f>
        <v>1386.6085</v>
      </c>
      <c r="V9" s="25" t="n">
        <f aca="false">ROUND(SUM(Q9:U9),0)</f>
        <v>-80401</v>
      </c>
      <c r="W9" s="21"/>
    </row>
    <row r="10" customFormat="false" ht="13.5" hidden="false" customHeight="true" outlineLevel="0" collapsed="false">
      <c r="A10" s="9" t="s">
        <v>22</v>
      </c>
      <c r="B10" s="22"/>
      <c r="C10" s="23" t="n">
        <f aca="false">+'Mgmt Summary'!C10+'[2]Mgmt Summary'!C10</f>
        <v>27500</v>
      </c>
      <c r="D10" s="24" t="n">
        <f aca="false">+'Mgmt Summary'!D10+'[2]Mgmt Summary'!D10</f>
        <v>16940.762</v>
      </c>
      <c r="E10" s="25" t="n">
        <f aca="false">C10-D10</f>
        <v>10559.238</v>
      </c>
      <c r="F10" s="24"/>
      <c r="G10" s="23" t="n">
        <f aca="false">+'Mgmt Summary'!G10+'[2]Mgmt Summary'!G10</f>
        <v>16450.49038</v>
      </c>
      <c r="H10" s="24" t="n">
        <f aca="false">GrossMargin!J11</f>
        <v>0</v>
      </c>
      <c r="I10" s="26" t="n">
        <f aca="false">+'Mgmt Summary'!I10+'[2]Mgmt Summary'!I10</f>
        <v>0</v>
      </c>
      <c r="J10" s="27" t="n">
        <f aca="false">SUM(G10:I10)</f>
        <v>16450.49038</v>
      </c>
      <c r="K10" s="28"/>
      <c r="L10" s="23"/>
      <c r="M10" s="24" t="n">
        <f aca="false">+'Mgmt Summary'!M10+'[2]Mgmt Summary'!M10</f>
        <v>9145.979</v>
      </c>
      <c r="N10" s="24" t="n">
        <f aca="false">+'Mgmt Summary'!N10+'[2]Mgmt Summary'!N10</f>
        <v>7343.912</v>
      </c>
      <c r="O10" s="27" t="n">
        <f aca="false">J10-K10-M10-N10-L10</f>
        <v>-39.4006200000003</v>
      </c>
      <c r="P10" s="24"/>
      <c r="Q10" s="23" t="n">
        <f aca="false">+'Mgmt Summary'!Q10+'[2]Mgmt Summary'!Q10</f>
        <v>-11049.50962</v>
      </c>
      <c r="R10" s="24"/>
      <c r="S10" s="24"/>
      <c r="T10" s="24" t="n">
        <f aca="false">+'Mgmt Summary'!T10+'[2]Mgmt Summary'!T10</f>
        <v>228.11</v>
      </c>
      <c r="U10" s="24" t="n">
        <f aca="false">+'Mgmt Summary'!U10+'[2]Mgmt Summary'!U10</f>
        <v>223</v>
      </c>
      <c r="V10" s="25" t="n">
        <f aca="false">ROUND(SUM(Q10:U10),0)</f>
        <v>-10598</v>
      </c>
      <c r="W10" s="21"/>
    </row>
    <row r="11" customFormat="false" ht="13.5" hidden="false" customHeight="true" outlineLevel="0" collapsed="false">
      <c r="A11" s="9" t="s">
        <v>23</v>
      </c>
      <c r="B11" s="22"/>
      <c r="C11" s="23" t="n">
        <f aca="false">+'Mgmt Summary'!C11+'[2]Mgmt Summary'!C11</f>
        <v>5000</v>
      </c>
      <c r="D11" s="24" t="n">
        <f aca="false">+'Mgmt Summary'!D11+'[2]Mgmt Summary'!D11</f>
        <v>0</v>
      </c>
      <c r="E11" s="25" t="n">
        <f aca="false">C11-D11</f>
        <v>5000</v>
      </c>
      <c r="F11" s="24"/>
      <c r="G11" s="23" t="n">
        <f aca="false">+'Mgmt Summary'!G11+'[2]Mgmt Summary'!G11</f>
        <v>3211</v>
      </c>
      <c r="H11" s="24" t="n">
        <f aca="false">GrossMargin!J12</f>
        <v>0</v>
      </c>
      <c r="I11" s="26" t="n">
        <f aca="false">+'Mgmt Summary'!I11+'[2]Mgmt Summary'!I11</f>
        <v>0</v>
      </c>
      <c r="J11" s="27" t="n">
        <f aca="false">SUM(G11:I11)</f>
        <v>3211</v>
      </c>
      <c r="K11" s="28"/>
      <c r="L11" s="23"/>
      <c r="M11" s="24" t="n">
        <f aca="false">+'Mgmt Summary'!M11+'[2]Mgmt Summary'!M11</f>
        <v>0</v>
      </c>
      <c r="N11" s="24" t="n">
        <f aca="false">+'Mgmt Summary'!N11+'[2]Mgmt Summary'!N11</f>
        <v>0</v>
      </c>
      <c r="O11" s="27" t="n">
        <f aca="false">J11-K11-M11-N11-L11</f>
        <v>3211</v>
      </c>
      <c r="P11" s="24"/>
      <c r="Q11" s="23" t="n">
        <f aca="false">+'Mgmt Summary'!Q11+'[2]Mgmt Summary'!Q11</f>
        <v>-1789</v>
      </c>
      <c r="R11" s="24"/>
      <c r="S11" s="24"/>
      <c r="T11" s="24" t="n">
        <f aca="false">+'Mgmt Summary'!T11+'[2]Mgmt Summary'!T11</f>
        <v>0</v>
      </c>
      <c r="U11" s="24" t="n">
        <f aca="false">+'Mgmt Summary'!U11+'[2]Mgmt Summary'!U11</f>
        <v>0</v>
      </c>
      <c r="V11" s="25" t="n">
        <f aca="false">ROUND(SUM(Q11:U11),0)</f>
        <v>-1789</v>
      </c>
      <c r="W11" s="21"/>
    </row>
    <row r="12" customFormat="false" ht="13.5" hidden="false" customHeight="true" outlineLevel="0" collapsed="false">
      <c r="A12" s="9" t="s">
        <v>24</v>
      </c>
      <c r="B12" s="22"/>
      <c r="C12" s="23" t="n">
        <f aca="false">+'Mgmt Summary'!C12+'[2]Mgmt Summary'!C12</f>
        <v>5000</v>
      </c>
      <c r="D12" s="24" t="n">
        <f aca="false">+'Mgmt Summary'!D12+'[2]Mgmt Summary'!D12</f>
        <v>2084.375</v>
      </c>
      <c r="E12" s="25" t="n">
        <f aca="false">C12-D12</f>
        <v>2915.625</v>
      </c>
      <c r="F12" s="24"/>
      <c r="G12" s="23" t="n">
        <f aca="false">+'Mgmt Summary'!G12+'[2]Mgmt Summary'!G12</f>
        <v>-6238.153</v>
      </c>
      <c r="H12" s="24" t="n">
        <f aca="false">GrossMargin!J13</f>
        <v>0</v>
      </c>
      <c r="I12" s="26" t="n">
        <f aca="false">+'Mgmt Summary'!I12+'[2]Mgmt Summary'!I12</f>
        <v>0</v>
      </c>
      <c r="J12" s="27" t="n">
        <f aca="false">SUM(G12:I12)</f>
        <v>-6238.153</v>
      </c>
      <c r="K12" s="28"/>
      <c r="L12" s="23"/>
      <c r="M12" s="24" t="n">
        <f aca="false">+'Mgmt Summary'!M12+'[2]Mgmt Summary'!M12</f>
        <v>570.503</v>
      </c>
      <c r="N12" s="24" t="n">
        <f aca="false">+'Mgmt Summary'!N12+'[2]Mgmt Summary'!N12</f>
        <v>751.697</v>
      </c>
      <c r="O12" s="27" t="n">
        <f aca="false">J12-K12-M12-N12-L12</f>
        <v>-7560.353</v>
      </c>
      <c r="P12" s="24"/>
      <c r="Q12" s="23" t="n">
        <f aca="false">+'Mgmt Summary'!Q12+'[2]Mgmt Summary'!Q12</f>
        <v>-11238.153</v>
      </c>
      <c r="R12" s="24"/>
      <c r="S12" s="24"/>
      <c r="T12" s="24" t="n">
        <f aca="false">+'Mgmt Summary'!T12+'[2]Mgmt Summary'!T12</f>
        <v>643.115</v>
      </c>
      <c r="U12" s="24" t="n">
        <f aca="false">+'Mgmt Summary'!U12+'[2]Mgmt Summary'!U12</f>
        <v>119</v>
      </c>
      <c r="V12" s="25" t="n">
        <f aca="false">ROUND(SUM(Q12:U12),0)</f>
        <v>-10476</v>
      </c>
      <c r="W12" s="21"/>
    </row>
    <row r="13" customFormat="false" ht="13.5" hidden="false" customHeight="true" outlineLevel="0" collapsed="false">
      <c r="A13" s="9" t="s">
        <v>25</v>
      </c>
      <c r="B13" s="22"/>
      <c r="C13" s="23" t="n">
        <f aca="false">+'Mgmt Summary'!C13+'[2]Mgmt Summary'!C13</f>
        <v>15588.07</v>
      </c>
      <c r="D13" s="24" t="n">
        <f aca="false">+'Mgmt Summary'!D13+'[2]Mgmt Summary'!D13</f>
        <v>7288.901</v>
      </c>
      <c r="E13" s="25" t="n">
        <f aca="false">C13-D13</f>
        <v>8299.169</v>
      </c>
      <c r="F13" s="24"/>
      <c r="G13" s="23" t="n">
        <f aca="false">+'Mgmt Summary'!G13+'[2]Mgmt Summary'!G13</f>
        <v>8949</v>
      </c>
      <c r="H13" s="24" t="n">
        <f aca="false">GrossMargin!J14</f>
        <v>0</v>
      </c>
      <c r="I13" s="26" t="n">
        <f aca="false">+'Mgmt Summary'!I13+'[2]Mgmt Summary'!I13</f>
        <v>0</v>
      </c>
      <c r="J13" s="27" t="n">
        <f aca="false">SUM(G13:I13)</f>
        <v>8949</v>
      </c>
      <c r="K13" s="28"/>
      <c r="L13" s="23"/>
      <c r="M13" s="24" t="n">
        <f aca="false">+'Mgmt Summary'!M13+'[2]Mgmt Summary'!M13</f>
        <v>3184.379</v>
      </c>
      <c r="N13" s="24" t="n">
        <f aca="false">+'Mgmt Summary'!N13+'[2]Mgmt Summary'!N13</f>
        <v>2942.184</v>
      </c>
      <c r="O13" s="27" t="n">
        <f aca="false">J13-K13-M13-N13-L13</f>
        <v>2822.437</v>
      </c>
      <c r="P13" s="24"/>
      <c r="Q13" s="23" t="n">
        <f aca="false">+'Mgmt Summary'!Q13+'[2]Mgmt Summary'!Q13</f>
        <v>-6639.07</v>
      </c>
      <c r="R13" s="24"/>
      <c r="S13" s="24"/>
      <c r="T13" s="24" t="n">
        <f aca="false">+'Mgmt Summary'!T13+'[2]Mgmt Summary'!T13</f>
        <v>87.1510000000001</v>
      </c>
      <c r="U13" s="24" t="n">
        <f aca="false">+'Mgmt Summary'!U13+'[2]Mgmt Summary'!U13</f>
        <v>1075</v>
      </c>
      <c r="V13" s="25" t="n">
        <f aca="false">ROUND(SUM(Q13:U13),0)</f>
        <v>-5477</v>
      </c>
      <c r="W13" s="21"/>
    </row>
    <row r="14" customFormat="false" ht="13.5" hidden="false" customHeight="true" outlineLevel="0" collapsed="false">
      <c r="A14" s="9" t="s">
        <v>26</v>
      </c>
      <c r="B14" s="22"/>
      <c r="C14" s="23" t="n">
        <f aca="false">+'Mgmt Summary'!C14+'[2]Mgmt Summary'!C14</f>
        <v>16750</v>
      </c>
      <c r="D14" s="24" t="n">
        <f aca="false">+'Mgmt Summary'!D14+'[2]Mgmt Summary'!D14</f>
        <v>5875.793</v>
      </c>
      <c r="E14" s="25" t="n">
        <f aca="false">C14-D14</f>
        <v>10874.207</v>
      </c>
      <c r="F14" s="24"/>
      <c r="G14" s="23" t="n">
        <f aca="false">+'Mgmt Summary'!G14+'[2]Mgmt Summary'!G14</f>
        <v>2320.01528</v>
      </c>
      <c r="H14" s="24" t="n">
        <f aca="false">GrossMargin!J15</f>
        <v>0</v>
      </c>
      <c r="I14" s="26" t="n">
        <f aca="false">+'Mgmt Summary'!I14+'[2]Mgmt Summary'!I14</f>
        <v>0</v>
      </c>
      <c r="J14" s="27" t="n">
        <f aca="false">SUM(G14:I14)</f>
        <v>2320.01528</v>
      </c>
      <c r="K14" s="28"/>
      <c r="L14" s="23"/>
      <c r="M14" s="24" t="n">
        <f aca="false">+'Mgmt Summary'!M14+'[2]Mgmt Summary'!M14</f>
        <v>3094.256</v>
      </c>
      <c r="N14" s="24" t="n">
        <f aca="false">+'Mgmt Summary'!N14+'[2]Mgmt Summary'!N14</f>
        <v>1499.577</v>
      </c>
      <c r="O14" s="27" t="n">
        <f aca="false">J14-K14-M14-N14-L14</f>
        <v>-2273.81772</v>
      </c>
      <c r="P14" s="24"/>
      <c r="Q14" s="23" t="n">
        <f aca="false">+'Mgmt Summary'!Q14+'[2]Mgmt Summary'!Q14</f>
        <v>-14429.98472</v>
      </c>
      <c r="R14" s="24"/>
      <c r="S14" s="24"/>
      <c r="T14" s="24" t="n">
        <f aca="false">+'Mgmt Summary'!T14+'[2]Mgmt Summary'!T14</f>
        <v>1012.513</v>
      </c>
      <c r="U14" s="24" t="n">
        <f aca="false">+'Mgmt Summary'!U14+'[2]Mgmt Summary'!U14</f>
        <v>269</v>
      </c>
      <c r="V14" s="25" t="n">
        <f aca="false">ROUND(SUM(Q14:U14),0)</f>
        <v>-13148</v>
      </c>
      <c r="W14" s="21"/>
    </row>
    <row r="15" customFormat="false" ht="13.5" hidden="false" customHeight="true" outlineLevel="0" collapsed="false">
      <c r="A15" s="29" t="s">
        <v>27</v>
      </c>
      <c r="B15" s="30"/>
      <c r="C15" s="23" t="n">
        <f aca="false">+'Mgmt Summary'!C15+'[2]Mgmt Summary'!C15</f>
        <v>47500</v>
      </c>
      <c r="D15" s="24" t="n">
        <f aca="false">+'Mgmt Summary'!D15+'[2]Mgmt Summary'!D15</f>
        <v>11558.639</v>
      </c>
      <c r="E15" s="25" t="n">
        <f aca="false">C15-D15</f>
        <v>35941.361</v>
      </c>
      <c r="F15" s="24"/>
      <c r="G15" s="23" t="n">
        <f aca="false">+'Mgmt Summary'!G15+'[2]Mgmt Summary'!G15</f>
        <v>3020.757</v>
      </c>
      <c r="H15" s="24" t="n">
        <f aca="false">GrossMargin!J16</f>
        <v>0</v>
      </c>
      <c r="I15" s="26" t="n">
        <f aca="false">+'Mgmt Summary'!I15+'[2]Mgmt Summary'!I15</f>
        <v>0</v>
      </c>
      <c r="J15" s="27" t="n">
        <f aca="false">SUM(G15:I15)</f>
        <v>3020.757</v>
      </c>
      <c r="K15" s="28"/>
      <c r="L15" s="23"/>
      <c r="M15" s="24" t="n">
        <f aca="false">+'Mgmt Summary'!M15+'[2]Mgmt Summary'!M15</f>
        <v>6107.392</v>
      </c>
      <c r="N15" s="24" t="n">
        <f aca="false">+'Mgmt Summary'!N15+'[2]Mgmt Summary'!N15</f>
        <v>3723.415</v>
      </c>
      <c r="O15" s="27" t="n">
        <f aca="false">J15-K15-M15-N15-L15</f>
        <v>-6810.05</v>
      </c>
      <c r="P15" s="24"/>
      <c r="Q15" s="23" t="n">
        <f aca="false">+'Mgmt Summary'!Q15+'[2]Mgmt Summary'!Q15</f>
        <v>-44479.243</v>
      </c>
      <c r="R15" s="24"/>
      <c r="S15" s="24"/>
      <c r="T15" s="24" t="n">
        <f aca="false">+'Mgmt Summary'!T15+'[2]Mgmt Summary'!T15</f>
        <v>1102.608</v>
      </c>
      <c r="U15" s="24" t="n">
        <f aca="false">+'Mgmt Summary'!U15+'[2]Mgmt Summary'!U15</f>
        <v>625</v>
      </c>
      <c r="V15" s="25" t="n">
        <f aca="false">ROUND(SUM(Q15:U15),0)</f>
        <v>-42752</v>
      </c>
      <c r="W15" s="31"/>
      <c r="X15" s="32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  <c r="IQ15" s="33"/>
      <c r="IR15" s="33"/>
      <c r="IS15" s="33"/>
      <c r="IT15" s="33"/>
      <c r="IU15" s="33"/>
      <c r="IV15" s="33"/>
      <c r="IW15" s="33"/>
    </row>
    <row r="16" customFormat="false" ht="13.5" hidden="false" customHeight="true" outlineLevel="0" collapsed="false">
      <c r="A16" s="29" t="s">
        <v>28</v>
      </c>
      <c r="B16" s="30"/>
      <c r="C16" s="23" t="n">
        <f aca="false">+'Mgmt Summary'!C16+'[2]Mgmt Summary'!C16</f>
        <v>1811</v>
      </c>
      <c r="D16" s="24" t="n">
        <f aca="false">+'Mgmt Summary'!D16+'[2]Mgmt Summary'!D16</f>
        <v>5568.514</v>
      </c>
      <c r="E16" s="25" t="n">
        <f aca="false">C16-D16</f>
        <v>-3757.514</v>
      </c>
      <c r="F16" s="24"/>
      <c r="G16" s="23" t="n">
        <f aca="false">+'Mgmt Summary'!G16+'[2]Mgmt Summary'!G16</f>
        <v>128.32532</v>
      </c>
      <c r="H16" s="24" t="n">
        <f aca="false">GrossMargin!J17</f>
        <v>0</v>
      </c>
      <c r="I16" s="26" t="n">
        <f aca="false">+'Mgmt Summary'!I16+'[2]Mgmt Summary'!I16</f>
        <v>0</v>
      </c>
      <c r="J16" s="27" t="n">
        <f aca="false">SUM(G16:I16)</f>
        <v>128.32532</v>
      </c>
      <c r="K16" s="28"/>
      <c r="L16" s="23"/>
      <c r="M16" s="24" t="n">
        <f aca="false">+'Mgmt Summary'!M16+'[2]Mgmt Summary'!M16</f>
        <v>5973.09</v>
      </c>
      <c r="N16" s="24" t="n">
        <f aca="false">+'Mgmt Summary'!N16+'[2]Mgmt Summary'!N16</f>
        <v>846.049</v>
      </c>
      <c r="O16" s="27" t="n">
        <f aca="false">J16-K16-M16-N16-L16</f>
        <v>-6690.81368</v>
      </c>
      <c r="P16" s="24"/>
      <c r="Q16" s="23" t="n">
        <f aca="false">+'Mgmt Summary'!Q16+'[2]Mgmt Summary'!Q16</f>
        <v>-1682.67468</v>
      </c>
      <c r="R16" s="24"/>
      <c r="S16" s="24"/>
      <c r="T16" s="24" t="n">
        <f aca="false">+'Mgmt Summary'!T16+'[2]Mgmt Summary'!T16</f>
        <v>-1154.09</v>
      </c>
      <c r="U16" s="24" t="n">
        <f aca="false">+'Mgmt Summary'!U16+'[2]Mgmt Summary'!U16</f>
        <v>-96.535</v>
      </c>
      <c r="V16" s="25" t="n">
        <f aca="false">ROUND(SUM(Q16:U16),0)</f>
        <v>-2933</v>
      </c>
      <c r="W16" s="31"/>
      <c r="X16" s="32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  <c r="IU16" s="33"/>
      <c r="IV16" s="33"/>
      <c r="IW16" s="33"/>
    </row>
    <row r="17" customFormat="false" ht="13.5" hidden="false" customHeight="true" outlineLevel="0" collapsed="false">
      <c r="A17" s="29" t="s">
        <v>29</v>
      </c>
      <c r="B17" s="30"/>
      <c r="C17" s="23" t="n">
        <f aca="false">+'Mgmt Summary'!C17+'[2]Mgmt Summary'!C17</f>
        <v>8000</v>
      </c>
      <c r="D17" s="24" t="n">
        <f aca="false">+'Mgmt Summary'!D17+'[2]Mgmt Summary'!D17</f>
        <v>5256.16</v>
      </c>
      <c r="E17" s="25" t="n">
        <f aca="false">C17-D17</f>
        <v>2743.84</v>
      </c>
      <c r="F17" s="24"/>
      <c r="G17" s="23" t="n">
        <f aca="false">+'Mgmt Summary'!G17+'[2]Mgmt Summary'!G17</f>
        <v>2093.991</v>
      </c>
      <c r="H17" s="24" t="n">
        <f aca="false">GrossMargin!J18</f>
        <v>0</v>
      </c>
      <c r="I17" s="26" t="n">
        <f aca="false">+'Mgmt Summary'!I17+'[2]Mgmt Summary'!I17</f>
        <v>0</v>
      </c>
      <c r="J17" s="27" t="n">
        <f aca="false">SUM(G17:I17)</f>
        <v>2093.991</v>
      </c>
      <c r="K17" s="28"/>
      <c r="L17" s="23"/>
      <c r="M17" s="24" t="n">
        <f aca="false">+'Mgmt Summary'!M17+'[2]Mgmt Summary'!M17</f>
        <v>5693.379</v>
      </c>
      <c r="N17" s="24" t="n">
        <f aca="false">+'Mgmt Summary'!N17+'[2]Mgmt Summary'!N17</f>
        <v>2267.273</v>
      </c>
      <c r="O17" s="27" t="n">
        <f aca="false">J17-K17-M17-N17-L17</f>
        <v>-5866.661</v>
      </c>
      <c r="P17" s="24"/>
      <c r="Q17" s="23" t="n">
        <f aca="false">+'Mgmt Summary'!Q17+'[2]Mgmt Summary'!Q17</f>
        <v>-5906.009</v>
      </c>
      <c r="R17" s="24"/>
      <c r="S17" s="24"/>
      <c r="T17" s="24" t="n">
        <f aca="false">+'Mgmt Summary'!T17+'[2]Mgmt Summary'!T17</f>
        <v>-2832.879</v>
      </c>
      <c r="U17" s="24" t="n">
        <f aca="false">+'Mgmt Summary'!U17+'[2]Mgmt Summary'!U17</f>
        <v>128.387</v>
      </c>
      <c r="V17" s="25" t="n">
        <f aca="false">ROUND(SUM(Q17:U17),0)</f>
        <v>-8611</v>
      </c>
      <c r="W17" s="31"/>
      <c r="X17" s="32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  <c r="IT17" s="33"/>
      <c r="IU17" s="33"/>
      <c r="IV17" s="33"/>
      <c r="IW17" s="33"/>
    </row>
    <row r="18" customFormat="false" ht="13.5" hidden="false" customHeight="true" outlineLevel="0" collapsed="false">
      <c r="A18" s="29" t="s">
        <v>30</v>
      </c>
      <c r="B18" s="30"/>
      <c r="C18" s="23" t="n">
        <f aca="false">+'[2]Mgmt Summary'!C18</f>
        <v>1413</v>
      </c>
      <c r="D18" s="24" t="n">
        <f aca="false">+'[2]Mgmt Summary'!D18</f>
        <v>1600.923</v>
      </c>
      <c r="E18" s="25" t="n">
        <f aca="false">C18-D18</f>
        <v>-187.923</v>
      </c>
      <c r="F18" s="24"/>
      <c r="G18" s="23" t="n">
        <f aca="false">+'[2]Mgmt Summary'!G18</f>
        <v>168.794</v>
      </c>
      <c r="H18" s="24" t="n">
        <f aca="false">GrossMargin!J19</f>
        <v>0</v>
      </c>
      <c r="I18" s="26" t="n">
        <f aca="false">+'[2]Mgmt Summary'!I18</f>
        <v>0</v>
      </c>
      <c r="J18" s="27" t="n">
        <f aca="false">SUM(G18:I18)</f>
        <v>168.794</v>
      </c>
      <c r="K18" s="28"/>
      <c r="L18" s="23"/>
      <c r="M18" s="24" t="n">
        <f aca="false">+'[2]Mgmt Summary'!M18</f>
        <v>1557.302</v>
      </c>
      <c r="N18" s="24" t="n">
        <f aca="false">+'[2]Mgmt Summary'!N18</f>
        <v>576.469</v>
      </c>
      <c r="O18" s="27" t="n">
        <f aca="false">J18-K18-M18-N18-L18</f>
        <v>-1964.977</v>
      </c>
      <c r="P18" s="24"/>
      <c r="Q18" s="23" t="n">
        <f aca="false">+'[2]Mgmt Summary'!Q18</f>
        <v>-1244.206</v>
      </c>
      <c r="R18" s="24"/>
      <c r="S18" s="24"/>
      <c r="T18" s="24" t="n">
        <f aca="false">+'[2]Mgmt Summary'!T18</f>
        <v>-747.802</v>
      </c>
      <c r="U18" s="24" t="n">
        <f aca="false">+'[2]Mgmt Summary'!U18</f>
        <v>214.954</v>
      </c>
      <c r="V18" s="25" t="n">
        <f aca="false">ROUND(SUM(Q18:U18),0)</f>
        <v>-1777</v>
      </c>
      <c r="W18" s="31"/>
      <c r="X18" s="32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  <c r="IT18" s="33"/>
      <c r="IU18" s="33"/>
      <c r="IV18" s="33"/>
      <c r="IW18" s="33"/>
    </row>
    <row r="19" customFormat="false" ht="13.5" hidden="false" customHeight="true" outlineLevel="0" collapsed="false">
      <c r="A19" s="29" t="s">
        <v>31</v>
      </c>
      <c r="B19" s="30"/>
      <c r="C19" s="23" t="n">
        <f aca="false">+'Mgmt Summary'!C18+'[2]Mgmt Summary'!C19</f>
        <v>513.998</v>
      </c>
      <c r="D19" s="24" t="n">
        <f aca="false">+'Mgmt Summary'!D18+'[2]Mgmt Summary'!D19</f>
        <v>1717.412</v>
      </c>
      <c r="E19" s="25" t="n">
        <f aca="false">C19-D19</f>
        <v>-1203.414</v>
      </c>
      <c r="F19" s="24"/>
      <c r="G19" s="23" t="n">
        <f aca="false">+'Mgmt Summary'!G18+'[2]Mgmt Summary'!G19</f>
        <v>-2404.679</v>
      </c>
      <c r="H19" s="24" t="n">
        <f aca="false">GrossMargin!J26</f>
        <v>0</v>
      </c>
      <c r="I19" s="26" t="n">
        <f aca="false">+'Mgmt Summary'!I18+'[2]Mgmt Summary'!I19</f>
        <v>0</v>
      </c>
      <c r="J19" s="27" t="n">
        <f aca="false">SUM(G19:I19)</f>
        <v>-2404.679</v>
      </c>
      <c r="K19" s="28"/>
      <c r="L19" s="23"/>
      <c r="M19" s="24" t="n">
        <f aca="false">+'Mgmt Summary'!M18+'[2]Mgmt Summary'!M19</f>
        <v>731.145</v>
      </c>
      <c r="N19" s="24" t="n">
        <f aca="false">+'Mgmt Summary'!N18+'[2]Mgmt Summary'!N19</f>
        <v>1070.227</v>
      </c>
      <c r="O19" s="27" t="n">
        <f aca="false">J19-K19-M19-N19-L19</f>
        <v>-4206.051</v>
      </c>
      <c r="P19" s="24"/>
      <c r="Q19" s="23" t="n">
        <f aca="false">+'Mgmt Summary'!Q18+'[2]Mgmt Summary'!Q19</f>
        <v>-2918.677</v>
      </c>
      <c r="R19" s="24" t="n">
        <f aca="false">+'Mgmt Summary'!R18+'[1]YTD Mgmt Summary'!R19</f>
        <v>0</v>
      </c>
      <c r="S19" s="24" t="n">
        <f aca="false">+'Mgmt Summary'!S18+'[1]YTD Mgmt Summary'!S19</f>
        <v>0</v>
      </c>
      <c r="T19" s="24" t="n">
        <f aca="false">+'Mgmt Summary'!T18+'[2]Mgmt Summary'!T19</f>
        <v>-156.322</v>
      </c>
      <c r="U19" s="24" t="n">
        <f aca="false">+'Mgmt Summary'!U18+'[2]Mgmt Summary'!U19</f>
        <v>72.362</v>
      </c>
      <c r="V19" s="25" t="n">
        <f aca="false">ROUND(SUM(Q19:U19),0)</f>
        <v>-3003</v>
      </c>
      <c r="W19" s="31"/>
      <c r="X19" s="32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  <c r="IT19" s="33"/>
      <c r="IU19" s="33"/>
      <c r="IV19" s="33"/>
      <c r="IW19" s="33"/>
    </row>
    <row r="20" customFormat="false" ht="13.5" hidden="false" customHeight="true" outlineLevel="0" collapsed="false">
      <c r="A20" s="9" t="s">
        <v>32</v>
      </c>
      <c r="B20" s="22"/>
      <c r="C20" s="23" t="n">
        <f aca="false">+'Mgmt Summary'!C19+'[2]Mgmt Summary'!C20</f>
        <v>0</v>
      </c>
      <c r="D20" s="24" t="n">
        <f aca="false">+'Mgmt Summary'!D19+'[2]Mgmt Summary'!D20</f>
        <v>1550.011</v>
      </c>
      <c r="E20" s="25" t="n">
        <f aca="false">C20-D20</f>
        <v>-1550.011</v>
      </c>
      <c r="F20" s="24"/>
      <c r="G20" s="23" t="n">
        <f aca="false">+'Mgmt Summary'!G19+'[2]Mgmt Summary'!G20</f>
        <v>47.174</v>
      </c>
      <c r="H20" s="24" t="n">
        <f aca="false">GrossMargin!J28</f>
        <v>0</v>
      </c>
      <c r="I20" s="26" t="n">
        <f aca="false">+'Mgmt Summary'!I19+'[2]Mgmt Summary'!I20</f>
        <v>0</v>
      </c>
      <c r="J20" s="27" t="n">
        <f aca="false">SUM(G20:I20)</f>
        <v>47.174</v>
      </c>
      <c r="K20" s="28"/>
      <c r="L20" s="23"/>
      <c r="M20" s="24" t="n">
        <f aca="false">+'Mgmt Summary'!M19+'[2]Mgmt Summary'!M20</f>
        <v>1022.463</v>
      </c>
      <c r="N20" s="24" t="n">
        <f aca="false">+'Mgmt Summary'!N19+'[2]Mgmt Summary'!N20</f>
        <v>168.295</v>
      </c>
      <c r="O20" s="27" t="n">
        <f aca="false">J20-K20-M20-N20-L20</f>
        <v>-1143.584</v>
      </c>
      <c r="P20" s="24"/>
      <c r="Q20" s="23" t="n">
        <f aca="false">+'Mgmt Summary'!Q19+'[2]Mgmt Summary'!Q20</f>
        <v>47.174</v>
      </c>
      <c r="R20" s="24" t="n">
        <f aca="false">+'Mgmt Summary'!R19+'[1]YTD Mgmt Summary'!R20</f>
        <v>0</v>
      </c>
      <c r="S20" s="24" t="n">
        <f aca="false">+'Mgmt Summary'!S19+'[1]YTD Mgmt Summary'!S20</f>
        <v>0</v>
      </c>
      <c r="T20" s="24" t="n">
        <f aca="false">+'Mgmt Summary'!T19+'[2]Mgmt Summary'!T20</f>
        <v>385.573</v>
      </c>
      <c r="U20" s="24" t="n">
        <f aca="false">+'Mgmt Summary'!U19+'[2]Mgmt Summary'!U20</f>
        <v>-26.32</v>
      </c>
      <c r="V20" s="25" t="n">
        <f aca="false">ROUND(SUM(Q20:U20),0)</f>
        <v>406</v>
      </c>
      <c r="W20" s="21"/>
    </row>
    <row r="21" customFormat="false" ht="13.5" hidden="false" customHeight="true" outlineLevel="0" collapsed="false">
      <c r="A21" s="9" t="s">
        <v>33</v>
      </c>
      <c r="B21" s="22"/>
      <c r="C21" s="23" t="n">
        <f aca="false">+'Mgmt Summary'!C20+'[2]Mgmt Summary'!C21</f>
        <v>0</v>
      </c>
      <c r="D21" s="24" t="n">
        <f aca="false">+'Mgmt Summary'!D20+'[2]Mgmt Summary'!D21</f>
        <v>2019.86</v>
      </c>
      <c r="E21" s="25" t="n">
        <f aca="false">C21-D21</f>
        <v>-2019.86</v>
      </c>
      <c r="F21" s="24"/>
      <c r="G21" s="23" t="n">
        <f aca="false">+'Mgmt Summary'!G20+'[2]Mgmt Summary'!G21</f>
        <v>0</v>
      </c>
      <c r="H21" s="24" t="n">
        <f aca="false">GrossMargin!J29</f>
        <v>0</v>
      </c>
      <c r="I21" s="26" t="n">
        <f aca="false">+'Mgmt Summary'!I20+'[2]Mgmt Summary'!I21</f>
        <v>0</v>
      </c>
      <c r="J21" s="27" t="n">
        <f aca="false">SUM(G21:I21)</f>
        <v>0</v>
      </c>
      <c r="K21" s="28"/>
      <c r="L21" s="23"/>
      <c r="M21" s="24" t="n">
        <f aca="false">+'Mgmt Summary'!M20+'[2]Mgmt Summary'!M21</f>
        <v>1309.274</v>
      </c>
      <c r="N21" s="24" t="n">
        <f aca="false">+'Mgmt Summary'!N20+'[2]Mgmt Summary'!N21</f>
        <v>821.074</v>
      </c>
      <c r="O21" s="27" t="n">
        <f aca="false">J21-K21-M21-N21-L21</f>
        <v>-2130.348</v>
      </c>
      <c r="P21" s="24"/>
      <c r="Q21" s="23" t="n">
        <f aca="false">+'Mgmt Summary'!Q20+'[2]Mgmt Summary'!Q21</f>
        <v>0</v>
      </c>
      <c r="R21" s="24" t="n">
        <f aca="false">+'Mgmt Summary'!R20+'[1]YTD Mgmt Summary'!R21</f>
        <v>0</v>
      </c>
      <c r="S21" s="24" t="n">
        <f aca="false">+'Mgmt Summary'!S20+'[1]YTD Mgmt Summary'!S21</f>
        <v>0</v>
      </c>
      <c r="T21" s="24" t="n">
        <f aca="false">+'Mgmt Summary'!T20+'[2]Mgmt Summary'!T21</f>
        <v>-238.705</v>
      </c>
      <c r="U21" s="24" t="n">
        <f aca="false">+'Mgmt Summary'!U20+'[2]Mgmt Summary'!U21</f>
        <v>128.217</v>
      </c>
      <c r="V21" s="25" t="n">
        <f aca="false">ROUND(SUM(Q21:U21),0)</f>
        <v>-110</v>
      </c>
      <c r="W21" s="21"/>
    </row>
    <row r="22" customFormat="false" ht="3" hidden="false" customHeight="true" outlineLevel="0" collapsed="false">
      <c r="A22" s="9"/>
      <c r="B22" s="22"/>
      <c r="C22" s="23"/>
      <c r="D22" s="24"/>
      <c r="E22" s="25"/>
      <c r="F22" s="24"/>
      <c r="G22" s="23"/>
      <c r="H22" s="24"/>
      <c r="I22" s="24"/>
      <c r="J22" s="27"/>
      <c r="K22" s="28"/>
      <c r="L22" s="34"/>
      <c r="M22" s="24"/>
      <c r="N22" s="24"/>
      <c r="O22" s="27"/>
      <c r="P22" s="24"/>
      <c r="Q22" s="23"/>
      <c r="R22" s="24"/>
      <c r="S22" s="24"/>
      <c r="T22" s="24"/>
      <c r="U22" s="24"/>
      <c r="V22" s="25"/>
      <c r="W22" s="21"/>
    </row>
    <row r="23" customFormat="false" ht="12" hidden="false" customHeight="true" outlineLevel="0" collapsed="false">
      <c r="A23" s="35" t="s">
        <v>34</v>
      </c>
      <c r="B23" s="22"/>
      <c r="C23" s="36" t="n">
        <f aca="false">SUM(C9:C22)</f>
        <v>201576.068</v>
      </c>
      <c r="D23" s="37" t="n">
        <f aca="false">SUM(D9:D22)</f>
        <v>95185.046</v>
      </c>
      <c r="E23" s="38" t="n">
        <f aca="false">SUM(E9:E22)</f>
        <v>106391.022</v>
      </c>
      <c r="F23" s="24" t="e">
        <f aca="false">SUM(#REF!)</f>
        <v>#REF!</v>
      </c>
      <c r="G23" s="36" t="n">
        <f aca="false">SUM(G9:G22)</f>
        <v>18959.87598</v>
      </c>
      <c r="H23" s="37" t="n">
        <f aca="false">SUM(H9:H22)</f>
        <v>0</v>
      </c>
      <c r="I23" s="37" t="n">
        <f aca="false">SUM(I9:I22)</f>
        <v>0</v>
      </c>
      <c r="J23" s="39" t="n">
        <f aca="false">SUM(J9:J22)</f>
        <v>18959.87598</v>
      </c>
      <c r="K23" s="37" t="n">
        <f aca="false">SUM(K9:K22)</f>
        <v>0</v>
      </c>
      <c r="L23" s="36" t="n">
        <f aca="false">SUM(L9:L22)</f>
        <v>0</v>
      </c>
      <c r="M23" s="37" t="n">
        <f aca="false">SUM(M9:M22)</f>
        <v>52651.69</v>
      </c>
      <c r="N23" s="37" t="n">
        <f aca="false">SUM(N9:N22)</f>
        <v>40585.1775</v>
      </c>
      <c r="O23" s="39" t="n">
        <f aca="false">SUM(O9:O22)</f>
        <v>-74276.99152</v>
      </c>
      <c r="P23" s="24"/>
      <c r="Q23" s="36" t="n">
        <f aca="false">SUM(Q9:Q22)</f>
        <v>-182616.19202</v>
      </c>
      <c r="R23" s="37" t="n">
        <f aca="false">SUM(R9:R22)</f>
        <v>0</v>
      </c>
      <c r="S23" s="37" t="n">
        <f aca="false">SUM(S9:S22)</f>
        <v>0</v>
      </c>
      <c r="T23" s="37" t="n">
        <f aca="false">SUM(T9:T22)</f>
        <v>-2171.174</v>
      </c>
      <c r="U23" s="37" t="n">
        <f aca="false">SUM(U9:U22)</f>
        <v>4118.6735</v>
      </c>
      <c r="V23" s="38" t="n">
        <f aca="false">SUM(V9:V22)</f>
        <v>-180669</v>
      </c>
      <c r="W23" s="21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  <c r="IW23" s="7"/>
    </row>
    <row r="24" customFormat="false" ht="3" hidden="false" customHeight="true" outlineLevel="0" collapsed="false">
      <c r="A24" s="9"/>
      <c r="B24" s="22"/>
      <c r="C24" s="23"/>
      <c r="D24" s="24"/>
      <c r="E24" s="25"/>
      <c r="F24" s="24"/>
      <c r="G24" s="23"/>
      <c r="H24" s="24"/>
      <c r="I24" s="24"/>
      <c r="J24" s="27"/>
      <c r="K24" s="28"/>
      <c r="L24" s="34"/>
      <c r="M24" s="24"/>
      <c r="N24" s="24"/>
      <c r="O24" s="27"/>
      <c r="P24" s="24"/>
      <c r="Q24" s="23"/>
      <c r="R24" s="24"/>
      <c r="S24" s="24"/>
      <c r="T24" s="24"/>
      <c r="U24" s="24"/>
      <c r="V24" s="25"/>
      <c r="W24" s="21"/>
    </row>
    <row r="25" customFormat="false" ht="13.5" hidden="false" customHeight="true" outlineLevel="0" collapsed="false">
      <c r="A25" s="9" t="s">
        <v>35</v>
      </c>
      <c r="B25" s="22"/>
      <c r="C25" s="23" t="n">
        <f aca="false">+'Mgmt Summary'!C25+'[2]Mgmt Summary'!C25</f>
        <v>0</v>
      </c>
      <c r="D25" s="24" t="n">
        <f aca="false">+'Mgmt Summary'!D25+'[2]Mgmt Summary'!D25</f>
        <v>55649.307</v>
      </c>
      <c r="E25" s="25" t="n">
        <f aca="false">C25-D25</f>
        <v>-55649.307</v>
      </c>
      <c r="F25" s="24"/>
      <c r="G25" s="23" t="n">
        <f aca="false">+'Mgmt Summary'!G25+'[2]Mgmt Summary'!G25</f>
        <v>0</v>
      </c>
      <c r="H25" s="24" t="n">
        <f aca="false">GrossMargin!J33</f>
        <v>0</v>
      </c>
      <c r="I25" s="26" t="n">
        <f aca="false">+'Mgmt Summary'!I25+'[2]Mgmt Summary'!I25</f>
        <v>0</v>
      </c>
      <c r="J25" s="27" t="n">
        <f aca="false">SUM(G25:I25)</f>
        <v>0</v>
      </c>
      <c r="K25" s="28"/>
      <c r="L25" s="23"/>
      <c r="M25" s="24" t="n">
        <f aca="false">+'Mgmt Summary'!M25+'[2]Mgmt Summary'!M25</f>
        <v>58993.558</v>
      </c>
      <c r="N25" s="24" t="n">
        <f aca="false">+'Mgmt Summary'!N25+'[2]Mgmt Summary'!N25</f>
        <v>0</v>
      </c>
      <c r="O25" s="27" t="n">
        <f aca="false">J25-K25-M25-N25-L25</f>
        <v>-58993.558</v>
      </c>
      <c r="P25" s="24"/>
      <c r="Q25" s="23" t="n">
        <f aca="false">+'Mgmt Summary'!Q25+'[2]Mgmt Summary'!Q25</f>
        <v>0</v>
      </c>
      <c r="R25" s="24" t="n">
        <f aca="false">+'Mgmt Summary'!R25+'[1]YTD Mgmt Summary'!R25</f>
        <v>0</v>
      </c>
      <c r="S25" s="24" t="n">
        <f aca="false">+'Mgmt Summary'!S25+'[1]YTD Mgmt Summary'!S25</f>
        <v>0</v>
      </c>
      <c r="T25" s="24" t="n">
        <f aca="false">+'Mgmt Summary'!T25+'[2]Mgmt Summary'!T25</f>
        <v>-3344.251</v>
      </c>
      <c r="U25" s="24" t="n">
        <f aca="false">+'Mgmt Summary'!U25+'[2]Mgmt Summary'!U25</f>
        <v>0</v>
      </c>
      <c r="V25" s="25" t="n">
        <f aca="false">ROUND(SUM(Q25:U25),0)</f>
        <v>-3344</v>
      </c>
      <c r="W25" s="21"/>
    </row>
    <row r="26" customFormat="false" ht="13.5" hidden="false" customHeight="true" outlineLevel="0" collapsed="false">
      <c r="A26" s="9" t="s">
        <v>36</v>
      </c>
      <c r="B26" s="22"/>
      <c r="C26" s="23" t="n">
        <f aca="false">+'Mgmt Summary'!C26+'[2]Mgmt Summary'!C26</f>
        <v>0</v>
      </c>
      <c r="D26" s="24" t="n">
        <f aca="false">+'Mgmt Summary'!D26+'[2]Mgmt Summary'!D26</f>
        <v>-44704.53</v>
      </c>
      <c r="E26" s="25" t="n">
        <f aca="false">C26-D26</f>
        <v>44704.53</v>
      </c>
      <c r="F26" s="24"/>
      <c r="G26" s="23" t="n">
        <f aca="false">+'Mgmt Summary'!G26+'[2]Mgmt Summary'!G26</f>
        <v>0</v>
      </c>
      <c r="H26" s="24" t="n">
        <f aca="false">GrossMargin!J34</f>
        <v>0</v>
      </c>
      <c r="I26" s="26" t="n">
        <f aca="false">+'Mgmt Summary'!I26+'[2]Mgmt Summary'!I26</f>
        <v>0</v>
      </c>
      <c r="J26" s="27" t="n">
        <f aca="false">SUM(G26:I26)</f>
        <v>0</v>
      </c>
      <c r="K26" s="28"/>
      <c r="L26" s="23"/>
      <c r="M26" s="24" t="n">
        <f aca="false">+'Mgmt Summary'!M26+'[2]Mgmt Summary'!M26</f>
        <v>0</v>
      </c>
      <c r="N26" s="24" t="n">
        <f aca="false">+'Mgmt Summary'!N26+'[2]Mgmt Summary'!N26</f>
        <v>-40585.1775</v>
      </c>
      <c r="O26" s="27" t="n">
        <f aca="false">J26-K26-M26-N26-L26</f>
        <v>40585.1775</v>
      </c>
      <c r="P26" s="24"/>
      <c r="Q26" s="23" t="n">
        <f aca="false">+'Mgmt Summary'!Q26+'[2]Mgmt Summary'!Q26</f>
        <v>0</v>
      </c>
      <c r="R26" s="24" t="n">
        <f aca="false">+'Mgmt Summary'!R26+'[1]YTD Mgmt Summary'!R26</f>
        <v>0</v>
      </c>
      <c r="S26" s="24" t="n">
        <f aca="false">+'Mgmt Summary'!S26+'[1]YTD Mgmt Summary'!S26</f>
        <v>0</v>
      </c>
      <c r="T26" s="24" t="n">
        <f aca="false">+'Mgmt Summary'!T26+'[2]Mgmt Summary'!T26</f>
        <v>-4119.3525</v>
      </c>
      <c r="U26" s="24" t="n">
        <f aca="false">+'Mgmt Summary'!U26+'[2]Mgmt Summary'!U26</f>
        <v>0</v>
      </c>
      <c r="V26" s="25" t="n">
        <f aca="false">ROUND(SUM(Q26:U26),0)</f>
        <v>-4119</v>
      </c>
      <c r="W26" s="21"/>
    </row>
    <row r="27" customFormat="false" ht="13.5" hidden="false" customHeight="true" outlineLevel="0" collapsed="false">
      <c r="A27" s="9" t="s">
        <v>37</v>
      </c>
      <c r="B27" s="22"/>
      <c r="C27" s="23" t="n">
        <f aca="false">+'Mgmt Summary'!C27+'[2]Mgmt Summary'!C27</f>
        <v>-500</v>
      </c>
      <c r="D27" s="24" t="n">
        <f aca="false">+'Mgmt Summary'!D27+'[2]Mgmt Summary'!D27</f>
        <v>0</v>
      </c>
      <c r="E27" s="25" t="n">
        <f aca="false">C27-D27</f>
        <v>-500</v>
      </c>
      <c r="F27" s="24"/>
      <c r="G27" s="23" t="n">
        <f aca="false">+'Mgmt Summary'!G27+'[2]Mgmt Summary'!G27</f>
        <v>-281.118</v>
      </c>
      <c r="H27" s="24" t="n">
        <f aca="false">GrossMargin!J35</f>
        <v>0</v>
      </c>
      <c r="I27" s="26" t="n">
        <f aca="false">+'Mgmt Summary'!I27+'[2]Mgmt Summary'!I27</f>
        <v>0</v>
      </c>
      <c r="J27" s="27" t="n">
        <f aca="false">SUM(G27:I27)</f>
        <v>-281.118</v>
      </c>
      <c r="K27" s="28"/>
      <c r="L27" s="23"/>
      <c r="M27" s="24" t="n">
        <f aca="false">+'Mgmt Summary'!M27+'[2]Mgmt Summary'!M27</f>
        <v>0</v>
      </c>
      <c r="N27" s="24" t="n">
        <f aca="false">+'Mgmt Summary'!N27+'[2]Mgmt Summary'!N27</f>
        <v>0</v>
      </c>
      <c r="O27" s="27" t="n">
        <f aca="false">J27-K27-M27-N27-L27</f>
        <v>-281.118</v>
      </c>
      <c r="P27" s="24"/>
      <c r="Q27" s="23" t="n">
        <f aca="false">+'Mgmt Summary'!Q27+'[2]Mgmt Summary'!Q27</f>
        <v>218.882</v>
      </c>
      <c r="R27" s="24" t="n">
        <f aca="false">+'Mgmt Summary'!R27+'[1]YTD Mgmt Summary'!R27</f>
        <v>0</v>
      </c>
      <c r="S27" s="24" t="n">
        <f aca="false">+'Mgmt Summary'!S27+'[1]YTD Mgmt Summary'!S27</f>
        <v>0</v>
      </c>
      <c r="T27" s="24" t="n">
        <f aca="false">+'Mgmt Summary'!T27+'[2]Mgmt Summary'!T27</f>
        <v>0</v>
      </c>
      <c r="U27" s="24" t="n">
        <f aca="false">+'Mgmt Summary'!U27+'[2]Mgmt Summary'!U27</f>
        <v>0</v>
      </c>
      <c r="V27" s="25" t="n">
        <f aca="false">ROUND(SUM(Q27:U27),0)</f>
        <v>219</v>
      </c>
      <c r="W27" s="21"/>
    </row>
    <row r="28" customFormat="false" ht="13.5" hidden="true" customHeight="true" outlineLevel="0" collapsed="false">
      <c r="A28" s="9" t="s">
        <v>38</v>
      </c>
      <c r="B28" s="22"/>
      <c r="C28" s="23"/>
      <c r="D28" s="24"/>
      <c r="E28" s="25" t="n">
        <f aca="false">C28-D28</f>
        <v>0</v>
      </c>
      <c r="F28" s="24"/>
      <c r="G28" s="23"/>
      <c r="H28" s="24"/>
      <c r="I28" s="24"/>
      <c r="J28" s="27" t="n">
        <f aca="false">SUM(G28:I28)</f>
        <v>0</v>
      </c>
      <c r="K28" s="28"/>
      <c r="L28" s="23"/>
      <c r="M28" s="24"/>
      <c r="N28" s="24"/>
      <c r="O28" s="27" t="n">
        <f aca="false">J28-K28-M28-N28-L28</f>
        <v>0</v>
      </c>
      <c r="P28" s="24"/>
      <c r="Q28" s="23"/>
      <c r="R28" s="24"/>
      <c r="S28" s="24"/>
      <c r="T28" s="24"/>
      <c r="U28" s="24"/>
      <c r="V28" s="25"/>
      <c r="W28" s="21"/>
    </row>
    <row r="29" customFormat="false" ht="3" hidden="false" customHeight="true" outlineLevel="0" collapsed="false">
      <c r="A29" s="9"/>
      <c r="B29" s="22"/>
      <c r="C29" s="23"/>
      <c r="D29" s="24"/>
      <c r="E29" s="25"/>
      <c r="F29" s="24"/>
      <c r="G29" s="23"/>
      <c r="H29" s="24"/>
      <c r="I29" s="24"/>
      <c r="J29" s="27"/>
      <c r="K29" s="28"/>
      <c r="L29" s="34"/>
      <c r="M29" s="24"/>
      <c r="N29" s="24"/>
      <c r="O29" s="27"/>
      <c r="P29" s="24"/>
      <c r="Q29" s="23"/>
      <c r="R29" s="24"/>
      <c r="S29" s="24"/>
      <c r="T29" s="24"/>
      <c r="U29" s="24"/>
      <c r="V29" s="25" t="n">
        <f aca="false">ROUND(SUM(Q29:U29),0)</f>
        <v>0</v>
      </c>
      <c r="W29" s="21"/>
    </row>
    <row r="30" customFormat="false" ht="12" hidden="false" customHeight="true" outlineLevel="0" collapsed="false">
      <c r="A30" s="35" t="s">
        <v>39</v>
      </c>
      <c r="B30" s="22"/>
      <c r="C30" s="36" t="n">
        <f aca="false">SUM(C23:C29)</f>
        <v>201076.068</v>
      </c>
      <c r="D30" s="37" t="n">
        <f aca="false">SUM(D23:D29)</f>
        <v>106129.823</v>
      </c>
      <c r="E30" s="38" t="n">
        <f aca="false">SUM(E23:E29)</f>
        <v>94946.245</v>
      </c>
      <c r="F30" s="24"/>
      <c r="G30" s="36" t="n">
        <f aca="false">SUM(G23:G29)</f>
        <v>18678.75798</v>
      </c>
      <c r="H30" s="37" t="n">
        <f aca="false">SUM(H23:H29)</f>
        <v>0</v>
      </c>
      <c r="I30" s="37" t="n">
        <f aca="false">SUM(I23:I29)</f>
        <v>0</v>
      </c>
      <c r="J30" s="39" t="n">
        <f aca="false">SUM(J23:J29)</f>
        <v>18678.75798</v>
      </c>
      <c r="K30" s="37" t="n">
        <f aca="false">SUM(K23:K29)</f>
        <v>0</v>
      </c>
      <c r="L30" s="36" t="n">
        <f aca="false">SUM(L23:L29)</f>
        <v>0</v>
      </c>
      <c r="M30" s="37" t="n">
        <f aca="false">SUM(M23:M29)</f>
        <v>111645.248</v>
      </c>
      <c r="N30" s="37" t="n">
        <f aca="false">SUM(N23:N29)</f>
        <v>0</v>
      </c>
      <c r="O30" s="39" t="n">
        <f aca="false">J30-K30-M30-N30-L30</f>
        <v>-92966.49002</v>
      </c>
      <c r="P30" s="24"/>
      <c r="Q30" s="36" t="n">
        <f aca="false">SUM(Q23:Q29)</f>
        <v>-182397.31002</v>
      </c>
      <c r="R30" s="37" t="n">
        <f aca="false">SUM(R23:R29)</f>
        <v>0</v>
      </c>
      <c r="S30" s="37" t="n">
        <f aca="false">SUM(S23:S29)</f>
        <v>0</v>
      </c>
      <c r="T30" s="37" t="n">
        <f aca="false">SUM(T23:T29)</f>
        <v>-9634.7775</v>
      </c>
      <c r="U30" s="37" t="n">
        <f aca="false">SUM(U23:U29)</f>
        <v>4118.6735</v>
      </c>
      <c r="V30" s="38" t="n">
        <f aca="false">SUM(V23:V29)</f>
        <v>-187913</v>
      </c>
      <c r="W30" s="21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7"/>
      <c r="IV30" s="7"/>
      <c r="IW30" s="7"/>
    </row>
    <row r="31" customFormat="false" ht="3" hidden="false" customHeight="true" outlineLevel="0" collapsed="false">
      <c r="A31" s="9"/>
      <c r="B31" s="22"/>
      <c r="C31" s="23"/>
      <c r="D31" s="24"/>
      <c r="E31" s="25"/>
      <c r="F31" s="24"/>
      <c r="G31" s="23" t="s">
        <v>40</v>
      </c>
      <c r="H31" s="24"/>
      <c r="I31" s="24"/>
      <c r="J31" s="27"/>
      <c r="K31" s="28"/>
      <c r="L31" s="34"/>
      <c r="M31" s="24" t="s">
        <v>41</v>
      </c>
      <c r="N31" s="24"/>
      <c r="O31" s="27"/>
      <c r="P31" s="24"/>
      <c r="Q31" s="23"/>
      <c r="R31" s="24"/>
      <c r="S31" s="24"/>
      <c r="T31" s="24"/>
      <c r="U31" s="24"/>
      <c r="V31" s="25"/>
      <c r="W31" s="21"/>
    </row>
    <row r="32" customFormat="false" ht="12" hidden="false" customHeight="true" outlineLevel="0" collapsed="false">
      <c r="A32" s="9" t="s">
        <v>42</v>
      </c>
      <c r="B32" s="22"/>
      <c r="C32" s="23" t="n">
        <f aca="false">+'Mgmt Summary'!C32+'[1]YTD Mgmt Summary'!C32</f>
        <v>0</v>
      </c>
      <c r="D32" s="24" t="n">
        <f aca="false">+'Mgmt Summary'!D32+'[1]YTD Mgmt Summary'!D32</f>
        <v>7208</v>
      </c>
      <c r="E32" s="25" t="n">
        <f aca="false">C32-D32</f>
        <v>-7208</v>
      </c>
      <c r="F32" s="24"/>
      <c r="G32" s="23" t="n">
        <f aca="false">+'Mgmt Summary'!G32+'[1]YTD Mgmt Summary'!G32</f>
        <v>0</v>
      </c>
      <c r="H32" s="24" t="n">
        <f aca="false">GrossMargin!J40</f>
        <v>0</v>
      </c>
      <c r="I32" s="26" t="n">
        <f aca="false">+'Mgmt Summary'!I32+'[1]YTD Mgmt Summary'!I32</f>
        <v>0</v>
      </c>
      <c r="J32" s="27" t="n">
        <f aca="false">SUM(G32:I32)</f>
        <v>0</v>
      </c>
      <c r="K32" s="28"/>
      <c r="L32" s="23"/>
      <c r="M32" s="24" t="n">
        <f aca="false">+'Mgmt Summary'!M32+'[1]YTD Mgmt Summary'!M32</f>
        <v>9708</v>
      </c>
      <c r="N32" s="24" t="n">
        <f aca="false">+'Mgmt Summary'!N32+'[1]YTD Mgmt Summary'!N32</f>
        <v>0</v>
      </c>
      <c r="O32" s="27" t="n">
        <f aca="false">J32-K32-M32-N32-L32</f>
        <v>-9708</v>
      </c>
      <c r="P32" s="24"/>
      <c r="Q32" s="23" t="n">
        <f aca="false">+'Mgmt Summary'!Q32+'[1]YTD Mgmt Summary'!Q32</f>
        <v>0</v>
      </c>
      <c r="R32" s="24" t="n">
        <f aca="false">+'Mgmt Summary'!R32+'[1]YTD Mgmt Summary'!R32</f>
        <v>0</v>
      </c>
      <c r="S32" s="24" t="n">
        <f aca="false">+'Mgmt Summary'!S32+'[1]YTD Mgmt Summary'!S32</f>
        <v>0</v>
      </c>
      <c r="T32" s="24" t="n">
        <f aca="false">+'Mgmt Summary'!T32+'[1]YTD Mgmt Summary'!T32</f>
        <v>-2500</v>
      </c>
      <c r="U32" s="24" t="n">
        <f aca="false">+'Mgmt Summary'!U32+'[1]YTD Mgmt Summary'!U32</f>
        <v>0</v>
      </c>
      <c r="V32" s="25" t="n">
        <f aca="false">ROUND(SUM(Q32:U32),0)</f>
        <v>-2500</v>
      </c>
      <c r="W32" s="21"/>
    </row>
    <row r="33" customFormat="false" ht="3" hidden="false" customHeight="true" outlineLevel="0" collapsed="false">
      <c r="A33" s="9"/>
      <c r="B33" s="22"/>
      <c r="C33" s="23"/>
      <c r="D33" s="24"/>
      <c r="E33" s="25"/>
      <c r="F33" s="24"/>
      <c r="G33" s="23"/>
      <c r="H33" s="24"/>
      <c r="I33" s="24"/>
      <c r="J33" s="27"/>
      <c r="K33" s="28"/>
      <c r="L33" s="34"/>
      <c r="M33" s="24"/>
      <c r="N33" s="24"/>
      <c r="O33" s="27"/>
      <c r="P33" s="24"/>
      <c r="Q33" s="23"/>
      <c r="R33" s="24"/>
      <c r="S33" s="24"/>
      <c r="T33" s="24"/>
      <c r="U33" s="24"/>
      <c r="V33" s="25"/>
      <c r="W33" s="21"/>
    </row>
    <row r="34" customFormat="false" ht="12" hidden="false" customHeight="true" outlineLevel="0" collapsed="false">
      <c r="A34" s="35" t="s">
        <v>43</v>
      </c>
      <c r="B34" s="22"/>
      <c r="C34" s="40" t="n">
        <f aca="false">SUM(C30:C32)</f>
        <v>201076.068</v>
      </c>
      <c r="D34" s="41" t="n">
        <f aca="false">SUM(D30:D32)</f>
        <v>113337.823</v>
      </c>
      <c r="E34" s="42" t="n">
        <f aca="false">SUM(E30:E32)</f>
        <v>87738.245</v>
      </c>
      <c r="F34" s="24"/>
      <c r="G34" s="40" t="n">
        <f aca="false">SUM(G30:G32)</f>
        <v>18678.75798</v>
      </c>
      <c r="H34" s="41" t="n">
        <f aca="false">SUM(H30:H32)</f>
        <v>0</v>
      </c>
      <c r="I34" s="41" t="n">
        <f aca="false">SUM(I30:I32)</f>
        <v>0</v>
      </c>
      <c r="J34" s="43" t="n">
        <f aca="false">SUM(J30:J32)</f>
        <v>18678.75798</v>
      </c>
      <c r="K34" s="41" t="n">
        <f aca="false">SUM(K30:K32)</f>
        <v>0</v>
      </c>
      <c r="L34" s="40" t="n">
        <f aca="false">SUM(L30:L32)</f>
        <v>0</v>
      </c>
      <c r="M34" s="41" t="n">
        <f aca="false">SUM(M30:M32)</f>
        <v>121353.248</v>
      </c>
      <c r="N34" s="41" t="n">
        <f aca="false">SUM(N30:N32)</f>
        <v>0</v>
      </c>
      <c r="O34" s="43" t="n">
        <f aca="false">J34-K34-M34-N34-L34</f>
        <v>-102674.49002</v>
      </c>
      <c r="P34" s="24"/>
      <c r="Q34" s="40" t="n">
        <f aca="false">SUM(Q30:Q32)</f>
        <v>-182397.31002</v>
      </c>
      <c r="R34" s="41" t="n">
        <f aca="false">SUM(R30:R32)</f>
        <v>0</v>
      </c>
      <c r="S34" s="41" t="n">
        <f aca="false">SUM(S30:S32)</f>
        <v>0</v>
      </c>
      <c r="T34" s="41" t="n">
        <f aca="false">SUM(T30:T32)</f>
        <v>-12134.7775</v>
      </c>
      <c r="U34" s="41" t="n">
        <f aca="false">SUM(U30:U32)</f>
        <v>4118.6735</v>
      </c>
      <c r="V34" s="42" t="n">
        <f aca="false">SUM(V30:V32)</f>
        <v>-190413</v>
      </c>
      <c r="W34" s="21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7"/>
      <c r="IV34" s="7"/>
      <c r="IW34" s="7"/>
    </row>
    <row r="35" customFormat="false" ht="3" hidden="false" customHeight="true" outlineLevel="0" collapsed="false">
      <c r="A35" s="44"/>
      <c r="B35" s="45"/>
      <c r="C35" s="46"/>
      <c r="D35" s="47"/>
      <c r="E35" s="48"/>
      <c r="F35" s="49"/>
      <c r="G35" s="50"/>
      <c r="H35" s="51"/>
      <c r="I35" s="51"/>
      <c r="J35" s="44"/>
      <c r="K35" s="51"/>
      <c r="L35" s="50"/>
      <c r="M35" s="51"/>
      <c r="N35" s="51"/>
      <c r="O35" s="44"/>
      <c r="P35" s="52"/>
      <c r="Q35" s="50"/>
      <c r="R35" s="51"/>
      <c r="S35" s="51"/>
      <c r="T35" s="51"/>
      <c r="U35" s="51"/>
      <c r="V35" s="53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52"/>
      <c r="HJ35" s="52"/>
      <c r="HK35" s="52"/>
      <c r="HL35" s="52"/>
      <c r="HM35" s="52"/>
      <c r="HN35" s="52"/>
      <c r="HO35" s="52"/>
      <c r="HP35" s="52"/>
      <c r="HQ35" s="52"/>
      <c r="HR35" s="52"/>
      <c r="HS35" s="52"/>
      <c r="HT35" s="52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52"/>
      <c r="IF35" s="52"/>
      <c r="IG35" s="52"/>
      <c r="IH35" s="52"/>
      <c r="II35" s="52"/>
      <c r="IJ35" s="52"/>
      <c r="IK35" s="52"/>
      <c r="IL35" s="52"/>
      <c r="IM35" s="52"/>
      <c r="IN35" s="52"/>
      <c r="IO35" s="52"/>
      <c r="IP35" s="52"/>
      <c r="IQ35" s="52"/>
      <c r="IR35" s="52"/>
      <c r="IS35" s="52"/>
      <c r="IT35" s="52"/>
      <c r="IU35" s="52"/>
      <c r="IV35" s="52"/>
      <c r="IW35" s="52"/>
    </row>
    <row r="36" customFormat="false" ht="13.5" hidden="true" customHeight="false" outlineLevel="0" collapsed="false">
      <c r="A36" s="54"/>
      <c r="C36" s="55"/>
      <c r="D36" s="49"/>
      <c r="E36" s="54" t="s">
        <v>44</v>
      </c>
      <c r="F36" s="49"/>
      <c r="G36" s="56" t="n">
        <f aca="false">+'GM-WeeklyChnge'!C39</f>
        <v>0</v>
      </c>
    </row>
    <row r="37" customFormat="false" ht="6" hidden="false" customHeight="true" outlineLevel="0" collapsed="false">
      <c r="C37" s="49"/>
      <c r="D37" s="49"/>
      <c r="E37" s="49"/>
      <c r="F37" s="49"/>
    </row>
    <row r="38" customFormat="false" ht="12.75" hidden="false" customHeight="false" outlineLevel="0" collapsed="false">
      <c r="A38" s="57" t="s">
        <v>45</v>
      </c>
      <c r="C38" s="49"/>
      <c r="D38" s="49"/>
      <c r="E38" s="49"/>
      <c r="F38" s="49"/>
      <c r="M38" s="58"/>
      <c r="T38" s="58"/>
    </row>
    <row r="39" customFormat="false" ht="12.75" hidden="false" customHeight="false" outlineLevel="0" collapsed="false">
      <c r="C39" s="49"/>
      <c r="D39" s="49"/>
      <c r="E39" s="49"/>
      <c r="F39" s="49"/>
      <c r="G39" s="58"/>
    </row>
    <row r="40" customFormat="false" ht="12.75" hidden="false" customHeight="false" outlineLevel="0" collapsed="false">
      <c r="C40" s="49"/>
      <c r="D40" s="49"/>
      <c r="E40" s="49"/>
      <c r="F40" s="49"/>
      <c r="V40" s="58"/>
    </row>
    <row r="41" customFormat="false" ht="12.75" hidden="false" customHeight="false" outlineLevel="0" collapsed="false">
      <c r="C41" s="49"/>
      <c r="D41" s="49"/>
      <c r="E41" s="49"/>
      <c r="F41" s="49"/>
    </row>
    <row r="42" customFormat="false" ht="12.75" hidden="false" customHeight="false" outlineLevel="0" collapsed="false">
      <c r="C42" s="49"/>
      <c r="D42" s="49"/>
      <c r="E42" s="49"/>
      <c r="F42" s="49"/>
    </row>
    <row r="43" customFormat="false" ht="12.75" hidden="false" customHeight="false" outlineLevel="0" collapsed="false">
      <c r="C43" s="49"/>
      <c r="D43" s="49"/>
      <c r="E43" s="49"/>
      <c r="F43" s="49"/>
    </row>
    <row r="44" customFormat="false" ht="12.75" hidden="false" customHeight="false" outlineLevel="0" collapsed="false">
      <c r="C44" s="49"/>
      <c r="D44" s="49"/>
      <c r="E44" s="49"/>
      <c r="F44" s="49"/>
    </row>
    <row r="45" customFormat="false" ht="12.75" hidden="false" customHeight="false" outlineLevel="0" collapsed="false">
      <c r="C45" s="49"/>
      <c r="D45" s="49"/>
      <c r="E45" s="49"/>
      <c r="F45" s="49"/>
    </row>
    <row r="46" customFormat="false" ht="12.75" hidden="false" customHeight="false" outlineLevel="0" collapsed="false">
      <c r="C46" s="49"/>
      <c r="D46" s="49"/>
      <c r="E46" s="49"/>
    </row>
    <row r="47" customFormat="false" ht="12.75" hidden="false" customHeight="false" outlineLevel="0" collapsed="false">
      <c r="C47" s="49"/>
      <c r="D47" s="49"/>
      <c r="E47" s="49"/>
    </row>
    <row r="48" customFormat="false" ht="12.75" hidden="false" customHeight="false" outlineLevel="0" collapsed="false">
      <c r="C48" s="49"/>
      <c r="D48" s="49"/>
      <c r="E48" s="49"/>
    </row>
    <row r="49" customFormat="false" ht="12.75" hidden="false" customHeight="false" outlineLevel="0" collapsed="false">
      <c r="C49" s="49"/>
      <c r="D49" s="49"/>
      <c r="E49" s="49"/>
    </row>
    <row r="50" customFormat="false" ht="12.75" hidden="false" customHeight="false" outlineLevel="0" collapsed="false">
      <c r="C50" s="49"/>
      <c r="D50" s="49"/>
      <c r="E50" s="49"/>
    </row>
    <row r="51" customFormat="false" ht="12.75" hidden="false" customHeight="false" outlineLevel="0" collapsed="false">
      <c r="C51" s="49"/>
      <c r="D51" s="49"/>
      <c r="E51" s="49"/>
    </row>
    <row r="52" customFormat="false" ht="12.75" hidden="true" customHeight="false" outlineLevel="0" collapsed="false">
      <c r="C52" s="49"/>
      <c r="D52" s="49"/>
      <c r="E52" s="49"/>
      <c r="F52" s="49"/>
    </row>
    <row r="53" customFormat="false" ht="12.75" hidden="true" customHeight="false" outlineLevel="0" collapsed="false">
      <c r="A53" s="49"/>
    </row>
    <row r="54" customFormat="false" ht="12.75" hidden="true" customHeight="false" outlineLevel="0" collapsed="false">
      <c r="A54" s="49"/>
    </row>
    <row r="55" customFormat="false" ht="12.75" hidden="true" customHeight="false" outlineLevel="0" collapsed="false">
      <c r="A55" s="49"/>
    </row>
    <row r="56" customFormat="false" ht="12.75" hidden="true" customHeight="false" outlineLevel="0" collapsed="false">
      <c r="A56" s="49"/>
    </row>
    <row r="57" customFormat="false" ht="12.75" hidden="true" customHeight="false" outlineLevel="0" collapsed="false">
      <c r="A57" s="49"/>
    </row>
    <row r="58" customFormat="false" ht="12.75" hidden="true" customHeight="false" outlineLevel="0" collapsed="false">
      <c r="A58" s="49"/>
    </row>
    <row r="59" customFormat="false" ht="12.75" hidden="true" customHeight="false" outlineLevel="0" collapsed="false">
      <c r="C59" s="49"/>
      <c r="D59" s="49"/>
      <c r="E59" s="49"/>
      <c r="F59" s="49"/>
    </row>
    <row r="60" customFormat="false" ht="12.75" hidden="true" customHeight="false" outlineLevel="0" collapsed="false">
      <c r="C60" s="49"/>
      <c r="D60" s="49"/>
      <c r="E60" s="49"/>
      <c r="F60" s="49"/>
    </row>
    <row r="61" customFormat="false" ht="12.75" hidden="true" customHeight="false" outlineLevel="0" collapsed="false"/>
    <row r="62" customFormat="false" ht="12.75" hidden="true" customHeight="false" outlineLevel="0" collapsed="false"/>
    <row r="63" customFormat="false" ht="12.75" hidden="true" customHeight="false" outlineLevel="0" collapsed="false"/>
    <row r="64" customFormat="false" ht="12.75" hidden="true" customHeight="false" outlineLevel="0" collapsed="false"/>
  </sheetData>
  <mergeCells count="6">
    <mergeCell ref="A1:V1"/>
    <mergeCell ref="A2:V2"/>
    <mergeCell ref="A3:V3"/>
    <mergeCell ref="C5:E5"/>
    <mergeCell ref="G5:O5"/>
    <mergeCell ref="Q5:V5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9.85"/>
    <col collapsed="false" customWidth="true" hidden="false" outlineLevel="0" max="2" min="2" style="1" width="0.85"/>
    <col collapsed="false" customWidth="true" hidden="false" outlineLevel="0" max="3" min="3" style="1" width="9.56"/>
    <col collapsed="false" customWidth="true" hidden="false" outlineLevel="0" max="4" min="4" style="1" width="8.7"/>
    <col collapsed="false" customWidth="true" hidden="false" outlineLevel="0" max="5" min="5" style="1" width="9.41"/>
    <col collapsed="false" customWidth="true" hidden="false" outlineLevel="0" max="6" min="6" style="1" width="0.85"/>
    <col collapsed="false" customWidth="true" hidden="false" outlineLevel="0" max="9" min="7" style="1" width="8.7"/>
    <col collapsed="false" customWidth="true" hidden="false" outlineLevel="0" max="10" min="10" style="1" width="0.85"/>
    <col collapsed="false" customWidth="true" hidden="false" outlineLevel="0" max="11" min="11" style="1" width="9.56"/>
    <col collapsed="false" customWidth="true" hidden="false" outlineLevel="0" max="12" min="12" style="1" width="8.7"/>
    <col collapsed="false" customWidth="true" hidden="false" outlineLevel="0" max="13" min="13" style="1" width="9.28"/>
    <col collapsed="false" customWidth="true" hidden="false" outlineLevel="0" max="14" min="14" style="1" width="0.85"/>
    <col collapsed="false" customWidth="true" hidden="false" outlineLevel="0" max="15" min="15" style="1" width="8.7"/>
    <col collapsed="false" customWidth="true" hidden="false" outlineLevel="0" max="16" min="16" style="1" width="8.99"/>
    <col collapsed="false" customWidth="true" hidden="false" outlineLevel="0" max="17" min="17" style="1" width="9.28"/>
    <col collapsed="false" customWidth="true" hidden="false" outlineLevel="0" max="19" min="18" style="1" width="7.7"/>
    <col collapsed="false" customWidth="true" hidden="false" outlineLevel="0" max="21" min="20" style="1" width="8.7"/>
    <col collapsed="false" customWidth="true" hidden="false" outlineLevel="0" max="22" min="22" style="1" width="0.85"/>
    <col collapsed="false" customWidth="false" hidden="false" outlineLevel="0" max="257" min="23" style="1" width="9.14"/>
  </cols>
  <sheetData>
    <row r="1" customFormat="false" ht="9.95" hidden="false" customHeight="tru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59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  <c r="CR1" s="60"/>
      <c r="CS1" s="60"/>
      <c r="CT1" s="60"/>
      <c r="CU1" s="60"/>
      <c r="CV1" s="60"/>
      <c r="CW1" s="60"/>
      <c r="CX1" s="60"/>
      <c r="CY1" s="60"/>
      <c r="CZ1" s="60"/>
      <c r="DA1" s="60"/>
      <c r="DB1" s="60"/>
      <c r="DC1" s="60"/>
      <c r="DD1" s="60"/>
      <c r="DE1" s="60"/>
      <c r="DF1" s="60"/>
      <c r="DG1" s="60"/>
      <c r="DH1" s="60"/>
      <c r="DI1" s="60"/>
      <c r="DJ1" s="60"/>
      <c r="DK1" s="60"/>
      <c r="DL1" s="60"/>
      <c r="DM1" s="60"/>
      <c r="DN1" s="60"/>
      <c r="DO1" s="60"/>
      <c r="DP1" s="60"/>
      <c r="DQ1" s="60"/>
      <c r="DR1" s="60"/>
      <c r="DS1" s="60"/>
      <c r="DT1" s="60"/>
      <c r="DU1" s="60"/>
      <c r="DV1" s="60"/>
      <c r="DW1" s="60"/>
      <c r="DX1" s="60"/>
      <c r="DY1" s="60"/>
      <c r="DZ1" s="60"/>
      <c r="EA1" s="60"/>
      <c r="EB1" s="60"/>
      <c r="EC1" s="60"/>
      <c r="ED1" s="60"/>
      <c r="EE1" s="60"/>
      <c r="EF1" s="60"/>
      <c r="EG1" s="60"/>
      <c r="EH1" s="60"/>
      <c r="EI1" s="60"/>
      <c r="EJ1" s="60"/>
      <c r="EK1" s="60"/>
      <c r="EL1" s="60"/>
      <c r="EM1" s="60"/>
      <c r="EN1" s="60"/>
      <c r="EO1" s="60"/>
      <c r="EP1" s="60"/>
      <c r="EQ1" s="60"/>
      <c r="ER1" s="60"/>
      <c r="ES1" s="60"/>
      <c r="ET1" s="60"/>
      <c r="EU1" s="60"/>
      <c r="EV1" s="60"/>
      <c r="EW1" s="60"/>
      <c r="EX1" s="60"/>
      <c r="EY1" s="60"/>
      <c r="EZ1" s="60"/>
      <c r="FA1" s="60"/>
      <c r="FB1" s="60"/>
      <c r="FC1" s="60"/>
      <c r="FD1" s="60"/>
      <c r="FE1" s="60"/>
      <c r="FF1" s="60"/>
      <c r="FG1" s="60"/>
      <c r="FH1" s="60"/>
      <c r="FI1" s="60"/>
      <c r="FJ1" s="60"/>
      <c r="FK1" s="60"/>
      <c r="FL1" s="60"/>
      <c r="FM1" s="60"/>
      <c r="FN1" s="60"/>
      <c r="FO1" s="60"/>
      <c r="FP1" s="60"/>
      <c r="FQ1" s="60"/>
      <c r="FR1" s="60"/>
      <c r="FS1" s="60"/>
      <c r="FT1" s="60"/>
      <c r="FU1" s="60"/>
      <c r="FV1" s="60"/>
      <c r="FW1" s="60"/>
      <c r="FX1" s="60"/>
      <c r="FY1" s="60"/>
      <c r="FZ1" s="60"/>
      <c r="GA1" s="60"/>
      <c r="GB1" s="60"/>
      <c r="GC1" s="60"/>
      <c r="GD1" s="60"/>
      <c r="GE1" s="60"/>
      <c r="GF1" s="60"/>
      <c r="GG1" s="60"/>
      <c r="GH1" s="60"/>
      <c r="GI1" s="60"/>
      <c r="GJ1" s="60"/>
      <c r="GK1" s="60"/>
      <c r="GL1" s="60"/>
      <c r="GM1" s="60"/>
      <c r="GN1" s="60"/>
      <c r="GO1" s="60"/>
      <c r="GP1" s="60"/>
      <c r="GQ1" s="60"/>
      <c r="GR1" s="60"/>
      <c r="GS1" s="60"/>
      <c r="GT1" s="60"/>
      <c r="GU1" s="60"/>
      <c r="GV1" s="60"/>
      <c r="GW1" s="60"/>
      <c r="GX1" s="60"/>
      <c r="GY1" s="60"/>
      <c r="GZ1" s="60"/>
      <c r="HA1" s="60"/>
      <c r="HB1" s="60"/>
      <c r="HC1" s="60"/>
      <c r="HD1" s="60"/>
      <c r="HE1" s="60"/>
      <c r="HF1" s="60"/>
      <c r="HG1" s="60"/>
      <c r="HH1" s="60"/>
      <c r="HI1" s="60"/>
      <c r="HJ1" s="60"/>
      <c r="HK1" s="60"/>
      <c r="HL1" s="60"/>
      <c r="HM1" s="60"/>
      <c r="HN1" s="60"/>
      <c r="HO1" s="60"/>
      <c r="HP1" s="60"/>
      <c r="HQ1" s="60"/>
      <c r="HR1" s="60"/>
      <c r="HS1" s="60"/>
      <c r="HT1" s="60"/>
      <c r="HU1" s="60"/>
      <c r="HV1" s="60"/>
      <c r="HW1" s="60"/>
      <c r="HX1" s="60"/>
      <c r="HY1" s="60"/>
      <c r="HZ1" s="60"/>
      <c r="IA1" s="60"/>
      <c r="IB1" s="60"/>
      <c r="IC1" s="60"/>
      <c r="ID1" s="60"/>
      <c r="IE1" s="60"/>
      <c r="IF1" s="60"/>
      <c r="IG1" s="60"/>
      <c r="IH1" s="60"/>
      <c r="II1" s="60"/>
      <c r="IJ1" s="60"/>
      <c r="IK1" s="60"/>
      <c r="IL1" s="60"/>
      <c r="IM1" s="60"/>
      <c r="IN1" s="60"/>
      <c r="IO1" s="60"/>
      <c r="IP1" s="60"/>
      <c r="IQ1" s="60"/>
      <c r="IR1" s="60"/>
      <c r="IS1" s="60"/>
      <c r="IT1" s="60"/>
      <c r="IU1" s="60"/>
      <c r="IV1" s="60"/>
      <c r="IW1" s="60"/>
    </row>
    <row r="2" customFormat="false" ht="29.25" hidden="false" customHeight="true" outlineLevel="0" collapsed="false">
      <c r="A2" s="61" t="s">
        <v>46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3"/>
      <c r="N2" s="62"/>
      <c r="O2" s="62"/>
      <c r="P2" s="62"/>
      <c r="Q2" s="64" t="s">
        <v>47</v>
      </c>
      <c r="R2" s="62"/>
      <c r="S2" s="62"/>
      <c r="T2" s="62"/>
      <c r="U2" s="65"/>
      <c r="V2" s="66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  <c r="CT2" s="65"/>
      <c r="CU2" s="65"/>
      <c r="CV2" s="65"/>
      <c r="CW2" s="65"/>
      <c r="CX2" s="65"/>
      <c r="CY2" s="65"/>
      <c r="CZ2" s="65"/>
      <c r="DA2" s="65"/>
      <c r="DB2" s="65"/>
      <c r="DC2" s="65"/>
      <c r="DD2" s="65"/>
      <c r="DE2" s="65"/>
      <c r="DF2" s="65"/>
      <c r="DG2" s="65"/>
      <c r="DH2" s="65"/>
      <c r="DI2" s="65"/>
      <c r="DJ2" s="65"/>
      <c r="DK2" s="65"/>
      <c r="DL2" s="65"/>
      <c r="DM2" s="65"/>
      <c r="DN2" s="65"/>
      <c r="DO2" s="65"/>
      <c r="DP2" s="65"/>
      <c r="DQ2" s="65"/>
      <c r="DR2" s="65"/>
      <c r="DS2" s="65"/>
      <c r="DT2" s="65"/>
      <c r="DU2" s="65"/>
      <c r="DV2" s="65"/>
      <c r="DW2" s="65"/>
      <c r="DX2" s="65"/>
      <c r="DY2" s="65"/>
      <c r="DZ2" s="65"/>
      <c r="EA2" s="65"/>
      <c r="EB2" s="65"/>
      <c r="EC2" s="65"/>
      <c r="ED2" s="65"/>
      <c r="EE2" s="65"/>
      <c r="EF2" s="65"/>
      <c r="EG2" s="65"/>
      <c r="EH2" s="65"/>
      <c r="EI2" s="65"/>
      <c r="EJ2" s="65"/>
      <c r="EK2" s="65"/>
      <c r="EL2" s="65"/>
      <c r="EM2" s="65"/>
      <c r="EN2" s="65"/>
      <c r="EO2" s="65"/>
      <c r="EP2" s="65"/>
      <c r="EQ2" s="65"/>
      <c r="ER2" s="65"/>
      <c r="ES2" s="65"/>
      <c r="ET2" s="65"/>
      <c r="EU2" s="65"/>
      <c r="EV2" s="65"/>
      <c r="EW2" s="65"/>
      <c r="EX2" s="65"/>
      <c r="EY2" s="65"/>
      <c r="EZ2" s="65"/>
      <c r="FA2" s="65"/>
      <c r="FB2" s="65"/>
      <c r="FC2" s="65"/>
      <c r="FD2" s="65"/>
      <c r="FE2" s="65"/>
      <c r="FF2" s="65"/>
      <c r="FG2" s="65"/>
      <c r="FH2" s="65"/>
      <c r="FI2" s="65"/>
      <c r="FJ2" s="65"/>
      <c r="FK2" s="65"/>
      <c r="FL2" s="65"/>
      <c r="FM2" s="65"/>
      <c r="FN2" s="65"/>
      <c r="FO2" s="65"/>
      <c r="FP2" s="65"/>
      <c r="FQ2" s="65"/>
      <c r="FR2" s="65"/>
      <c r="FS2" s="65"/>
      <c r="FT2" s="65"/>
      <c r="FU2" s="65"/>
      <c r="FV2" s="65"/>
      <c r="FW2" s="65"/>
      <c r="FX2" s="65"/>
      <c r="FY2" s="65"/>
      <c r="FZ2" s="65"/>
      <c r="GA2" s="65"/>
      <c r="GB2" s="65"/>
      <c r="GC2" s="65"/>
      <c r="GD2" s="65"/>
      <c r="GE2" s="65"/>
      <c r="GF2" s="65"/>
      <c r="GG2" s="65"/>
      <c r="GH2" s="65"/>
      <c r="GI2" s="65"/>
      <c r="GJ2" s="65"/>
      <c r="GK2" s="65"/>
      <c r="GL2" s="65"/>
      <c r="GM2" s="65"/>
      <c r="GN2" s="65"/>
      <c r="GO2" s="65"/>
      <c r="GP2" s="65"/>
      <c r="GQ2" s="65"/>
      <c r="GR2" s="65"/>
      <c r="GS2" s="65"/>
      <c r="GT2" s="65"/>
      <c r="GU2" s="65"/>
      <c r="GV2" s="65"/>
      <c r="GW2" s="65"/>
      <c r="GX2" s="65"/>
      <c r="GY2" s="65"/>
      <c r="GZ2" s="65"/>
      <c r="HA2" s="65"/>
      <c r="HB2" s="65"/>
      <c r="HC2" s="65"/>
      <c r="HD2" s="65"/>
      <c r="HE2" s="65"/>
      <c r="HF2" s="65"/>
      <c r="HG2" s="65"/>
      <c r="HH2" s="65"/>
      <c r="HI2" s="65"/>
      <c r="HJ2" s="65"/>
      <c r="HK2" s="65"/>
      <c r="HL2" s="65"/>
      <c r="HM2" s="65"/>
      <c r="HN2" s="65"/>
      <c r="HO2" s="65"/>
      <c r="HP2" s="65"/>
      <c r="HQ2" s="65"/>
      <c r="HR2" s="65"/>
      <c r="HS2" s="65"/>
      <c r="HT2" s="65"/>
      <c r="HU2" s="65"/>
      <c r="HV2" s="65"/>
      <c r="HW2" s="65"/>
      <c r="HX2" s="65"/>
      <c r="HY2" s="65"/>
      <c r="HZ2" s="65"/>
      <c r="IA2" s="65"/>
      <c r="IB2" s="65"/>
      <c r="IC2" s="65"/>
      <c r="ID2" s="65"/>
      <c r="IE2" s="65"/>
      <c r="IF2" s="65"/>
      <c r="IG2" s="65"/>
      <c r="IH2" s="65"/>
      <c r="II2" s="65"/>
      <c r="IJ2" s="65"/>
      <c r="IK2" s="65"/>
      <c r="IL2" s="65"/>
      <c r="IM2" s="65"/>
      <c r="IN2" s="65"/>
      <c r="IO2" s="65"/>
      <c r="IP2" s="65"/>
      <c r="IQ2" s="65"/>
      <c r="IR2" s="65"/>
      <c r="IS2" s="65"/>
      <c r="IT2" s="65"/>
      <c r="IU2" s="65"/>
      <c r="IV2" s="65"/>
      <c r="IW2" s="65"/>
    </row>
    <row r="3" customFormat="false" ht="15.75" hidden="false" customHeight="tru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67"/>
      <c r="N3" s="0"/>
      <c r="O3" s="0"/>
      <c r="P3" s="0"/>
      <c r="Q3" s="67" t="s">
        <v>48</v>
      </c>
      <c r="R3" s="0"/>
      <c r="S3" s="0"/>
      <c r="T3" s="0"/>
      <c r="U3" s="60"/>
      <c r="V3" s="66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  <c r="CS3" s="60"/>
      <c r="CT3" s="60"/>
      <c r="CU3" s="60"/>
      <c r="CV3" s="60"/>
      <c r="CW3" s="60"/>
      <c r="CX3" s="60"/>
      <c r="CY3" s="60"/>
      <c r="CZ3" s="60"/>
      <c r="DA3" s="60"/>
      <c r="DB3" s="60"/>
      <c r="DC3" s="60"/>
      <c r="DD3" s="60"/>
      <c r="DE3" s="60"/>
      <c r="DF3" s="60"/>
      <c r="DG3" s="60"/>
      <c r="DH3" s="60"/>
      <c r="DI3" s="60"/>
      <c r="DJ3" s="60"/>
      <c r="DK3" s="60"/>
      <c r="DL3" s="60"/>
      <c r="DM3" s="60"/>
      <c r="DN3" s="60"/>
      <c r="DO3" s="60"/>
      <c r="DP3" s="60"/>
      <c r="DQ3" s="60"/>
      <c r="DR3" s="60"/>
      <c r="DS3" s="60"/>
      <c r="DT3" s="60"/>
      <c r="DU3" s="60"/>
      <c r="DV3" s="60"/>
      <c r="DW3" s="60"/>
      <c r="DX3" s="60"/>
      <c r="DY3" s="60"/>
      <c r="DZ3" s="60"/>
      <c r="EA3" s="60"/>
      <c r="EB3" s="60"/>
      <c r="EC3" s="60"/>
      <c r="ED3" s="60"/>
      <c r="EE3" s="60"/>
      <c r="EF3" s="60"/>
      <c r="EG3" s="60"/>
      <c r="EH3" s="60"/>
      <c r="EI3" s="60"/>
      <c r="EJ3" s="60"/>
      <c r="EK3" s="60"/>
      <c r="EL3" s="60"/>
      <c r="EM3" s="60"/>
      <c r="EN3" s="60"/>
      <c r="EO3" s="60"/>
      <c r="EP3" s="60"/>
      <c r="EQ3" s="60"/>
      <c r="ER3" s="60"/>
      <c r="ES3" s="60"/>
      <c r="ET3" s="60"/>
      <c r="EU3" s="60"/>
      <c r="EV3" s="60"/>
      <c r="EW3" s="60"/>
      <c r="EX3" s="60"/>
      <c r="EY3" s="60"/>
      <c r="EZ3" s="60"/>
      <c r="FA3" s="60"/>
      <c r="FB3" s="60"/>
      <c r="FC3" s="60"/>
      <c r="FD3" s="60"/>
      <c r="FE3" s="60"/>
      <c r="FF3" s="60"/>
      <c r="FG3" s="60"/>
      <c r="FH3" s="60"/>
      <c r="FI3" s="60"/>
      <c r="FJ3" s="60"/>
      <c r="FK3" s="60"/>
      <c r="FL3" s="60"/>
      <c r="FM3" s="60"/>
      <c r="FN3" s="60"/>
      <c r="FO3" s="60"/>
      <c r="FP3" s="60"/>
      <c r="FQ3" s="60"/>
      <c r="FR3" s="60"/>
      <c r="FS3" s="60"/>
      <c r="FT3" s="60"/>
      <c r="FU3" s="60"/>
      <c r="FV3" s="60"/>
      <c r="FW3" s="60"/>
      <c r="FX3" s="60"/>
      <c r="FY3" s="60"/>
      <c r="FZ3" s="60"/>
      <c r="GA3" s="60"/>
      <c r="GB3" s="60"/>
      <c r="GC3" s="60"/>
      <c r="GD3" s="60"/>
      <c r="GE3" s="60"/>
      <c r="GF3" s="60"/>
      <c r="GG3" s="60"/>
      <c r="GH3" s="60"/>
      <c r="GI3" s="60"/>
      <c r="GJ3" s="60"/>
      <c r="GK3" s="60"/>
      <c r="GL3" s="60"/>
      <c r="GM3" s="60"/>
      <c r="GN3" s="60"/>
      <c r="GO3" s="60"/>
      <c r="GP3" s="60"/>
      <c r="GQ3" s="60"/>
      <c r="GR3" s="60"/>
      <c r="GS3" s="60"/>
      <c r="GT3" s="60"/>
      <c r="GU3" s="60"/>
      <c r="GV3" s="60"/>
      <c r="GW3" s="60"/>
      <c r="GX3" s="60"/>
      <c r="GY3" s="60"/>
      <c r="GZ3" s="60"/>
      <c r="HA3" s="60"/>
      <c r="HB3" s="60"/>
      <c r="HC3" s="60"/>
      <c r="HD3" s="60"/>
      <c r="HE3" s="60"/>
      <c r="HF3" s="60"/>
      <c r="HG3" s="60"/>
      <c r="HH3" s="60"/>
      <c r="HI3" s="60"/>
      <c r="HJ3" s="60"/>
      <c r="HK3" s="60"/>
      <c r="HL3" s="60"/>
      <c r="HM3" s="60"/>
      <c r="HN3" s="60"/>
      <c r="HO3" s="60"/>
      <c r="HP3" s="60"/>
      <c r="HQ3" s="60"/>
      <c r="HR3" s="60"/>
      <c r="HS3" s="60"/>
      <c r="HT3" s="60"/>
      <c r="HU3" s="60"/>
      <c r="HV3" s="60"/>
      <c r="HW3" s="60"/>
      <c r="HX3" s="60"/>
      <c r="HY3" s="60"/>
      <c r="HZ3" s="60"/>
      <c r="IA3" s="60"/>
      <c r="IB3" s="60"/>
      <c r="IC3" s="60"/>
      <c r="ID3" s="60"/>
      <c r="IE3" s="60"/>
      <c r="IF3" s="60"/>
      <c r="IG3" s="60"/>
      <c r="IH3" s="60"/>
      <c r="II3" s="60"/>
      <c r="IJ3" s="60"/>
      <c r="IK3" s="60"/>
      <c r="IL3" s="60"/>
      <c r="IM3" s="60"/>
      <c r="IN3" s="60"/>
      <c r="IO3" s="60"/>
      <c r="IP3" s="60"/>
      <c r="IQ3" s="60"/>
      <c r="IR3" s="60"/>
      <c r="IS3" s="60"/>
      <c r="IT3" s="60"/>
      <c r="IU3" s="60"/>
      <c r="IV3" s="60"/>
      <c r="IW3" s="60"/>
    </row>
    <row r="4" customFormat="false" ht="15.75" hidden="false" customHeight="true" outlineLevel="0" collapsed="false">
      <c r="A4" s="0"/>
      <c r="B4" s="0"/>
      <c r="C4" s="0"/>
      <c r="D4" s="0"/>
      <c r="E4" s="0"/>
      <c r="F4" s="0"/>
      <c r="G4" s="0"/>
      <c r="H4" s="0"/>
      <c r="I4" s="0"/>
      <c r="J4" s="0"/>
      <c r="K4" s="0"/>
      <c r="L4" s="0"/>
      <c r="M4" s="67"/>
      <c r="N4" s="0"/>
      <c r="O4" s="0"/>
      <c r="P4" s="0"/>
      <c r="Q4" s="67" t="str">
        <f aca="false">+'Mgmt Summary'!A3</f>
        <v>Results based on activity through May 18, 2001</v>
      </c>
      <c r="R4" s="0"/>
      <c r="S4" s="0"/>
      <c r="T4" s="0"/>
      <c r="U4" s="60"/>
      <c r="V4" s="66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0"/>
      <c r="EW4" s="60"/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/>
      <c r="FJ4" s="60"/>
      <c r="FK4" s="60"/>
      <c r="FL4" s="60"/>
      <c r="FM4" s="60"/>
      <c r="FN4" s="60"/>
      <c r="FO4" s="60"/>
      <c r="FP4" s="60"/>
      <c r="FQ4" s="60"/>
      <c r="FR4" s="60"/>
      <c r="FS4" s="60"/>
      <c r="FT4" s="60"/>
      <c r="FU4" s="60"/>
      <c r="FV4" s="60"/>
      <c r="FW4" s="60"/>
      <c r="FX4" s="60"/>
      <c r="FY4" s="60"/>
      <c r="FZ4" s="60"/>
      <c r="GA4" s="60"/>
      <c r="GB4" s="60"/>
      <c r="GC4" s="60"/>
      <c r="GD4" s="60"/>
      <c r="GE4" s="60"/>
      <c r="GF4" s="60"/>
      <c r="GG4" s="60"/>
      <c r="GH4" s="60"/>
      <c r="GI4" s="60"/>
      <c r="GJ4" s="60"/>
      <c r="GK4" s="60"/>
      <c r="GL4" s="60"/>
      <c r="GM4" s="60"/>
      <c r="GN4" s="60"/>
      <c r="GO4" s="60"/>
      <c r="GP4" s="60"/>
      <c r="GQ4" s="60"/>
      <c r="GR4" s="60"/>
      <c r="GS4" s="60"/>
      <c r="GT4" s="60"/>
      <c r="GU4" s="60"/>
      <c r="GV4" s="60"/>
      <c r="GW4" s="60"/>
      <c r="GX4" s="60"/>
      <c r="GY4" s="60"/>
      <c r="GZ4" s="60"/>
      <c r="HA4" s="60"/>
      <c r="HB4" s="60"/>
      <c r="HC4" s="60"/>
      <c r="HD4" s="60"/>
      <c r="HE4" s="60"/>
      <c r="HF4" s="60"/>
      <c r="HG4" s="60"/>
      <c r="HH4" s="60"/>
      <c r="HI4" s="60"/>
      <c r="HJ4" s="60"/>
      <c r="HK4" s="60"/>
      <c r="HL4" s="60"/>
      <c r="HM4" s="60"/>
      <c r="HN4" s="60"/>
      <c r="HO4" s="60"/>
      <c r="HP4" s="60"/>
      <c r="HQ4" s="60"/>
      <c r="HR4" s="60"/>
      <c r="HS4" s="60"/>
      <c r="HT4" s="60"/>
      <c r="HU4" s="60"/>
      <c r="HV4" s="60"/>
      <c r="HW4" s="60"/>
      <c r="HX4" s="60"/>
      <c r="HY4" s="60"/>
      <c r="HZ4" s="60"/>
      <c r="IA4" s="60"/>
      <c r="IB4" s="60"/>
      <c r="IC4" s="60"/>
      <c r="ID4" s="60"/>
      <c r="IE4" s="60"/>
      <c r="IF4" s="60"/>
      <c r="IG4" s="60"/>
      <c r="IH4" s="60"/>
      <c r="II4" s="60"/>
      <c r="IJ4" s="60"/>
      <c r="IK4" s="60"/>
      <c r="IL4" s="60"/>
      <c r="IM4" s="60"/>
      <c r="IN4" s="60"/>
      <c r="IO4" s="60"/>
      <c r="IP4" s="60"/>
      <c r="IQ4" s="60"/>
      <c r="IR4" s="60"/>
      <c r="IS4" s="60"/>
      <c r="IT4" s="60"/>
      <c r="IU4" s="60"/>
      <c r="IV4" s="60"/>
      <c r="IW4" s="60"/>
    </row>
    <row r="5" customFormat="false" ht="15" hidden="false" customHeight="true" outlineLevel="0" collapsed="false">
      <c r="A5" s="0"/>
      <c r="B5" s="0"/>
      <c r="C5" s="0"/>
      <c r="D5" s="0"/>
      <c r="E5" s="0"/>
      <c r="F5" s="0"/>
      <c r="G5" s="0"/>
      <c r="H5" s="0"/>
      <c r="I5" s="0"/>
      <c r="J5" s="0"/>
      <c r="K5" s="0"/>
      <c r="L5" s="0"/>
      <c r="M5" s="0"/>
      <c r="N5" s="68"/>
      <c r="O5" s="0"/>
      <c r="P5" s="0"/>
      <c r="Q5" s="0"/>
      <c r="R5" s="0"/>
      <c r="S5" s="0"/>
      <c r="T5" s="0"/>
      <c r="U5" s="0"/>
      <c r="V5" s="6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0"/>
      <c r="BN5" s="60"/>
      <c r="BO5" s="60"/>
      <c r="BP5" s="60"/>
      <c r="BQ5" s="60"/>
      <c r="BR5" s="60"/>
      <c r="BS5" s="60"/>
      <c r="BT5" s="60"/>
      <c r="BU5" s="60"/>
      <c r="BV5" s="60"/>
      <c r="BW5" s="60"/>
      <c r="BX5" s="60"/>
      <c r="BY5" s="60"/>
      <c r="BZ5" s="60"/>
      <c r="CA5" s="60"/>
      <c r="CB5" s="60"/>
      <c r="CC5" s="60"/>
      <c r="CD5" s="60"/>
      <c r="CE5" s="60"/>
      <c r="CF5" s="60"/>
      <c r="CG5" s="60"/>
      <c r="CH5" s="60"/>
      <c r="CI5" s="60"/>
      <c r="CJ5" s="60"/>
      <c r="CK5" s="60"/>
      <c r="CL5" s="60"/>
      <c r="CM5" s="60"/>
      <c r="CN5" s="60"/>
      <c r="CO5" s="60"/>
      <c r="CP5" s="60"/>
      <c r="CQ5" s="60"/>
      <c r="CR5" s="60"/>
      <c r="CS5" s="60"/>
      <c r="CT5" s="60"/>
      <c r="CU5" s="60"/>
      <c r="CV5" s="60"/>
      <c r="CW5" s="60"/>
      <c r="CX5" s="60"/>
      <c r="CY5" s="60"/>
      <c r="CZ5" s="60"/>
      <c r="DA5" s="60"/>
      <c r="DB5" s="60"/>
      <c r="DC5" s="60"/>
      <c r="DD5" s="60"/>
      <c r="DE5" s="60"/>
      <c r="DF5" s="60"/>
      <c r="DG5" s="60"/>
      <c r="DH5" s="60"/>
      <c r="DI5" s="60"/>
      <c r="DJ5" s="60"/>
      <c r="DK5" s="60"/>
      <c r="DL5" s="60"/>
      <c r="DM5" s="60"/>
      <c r="DN5" s="60"/>
      <c r="DO5" s="60"/>
      <c r="DP5" s="60"/>
      <c r="DQ5" s="60"/>
      <c r="DR5" s="60"/>
      <c r="DS5" s="60"/>
      <c r="DT5" s="60"/>
      <c r="DU5" s="60"/>
      <c r="DV5" s="60"/>
      <c r="DW5" s="60"/>
      <c r="DX5" s="60"/>
      <c r="DY5" s="60"/>
      <c r="DZ5" s="60"/>
      <c r="EA5" s="60"/>
      <c r="EB5" s="60"/>
      <c r="EC5" s="60"/>
      <c r="ED5" s="60"/>
      <c r="EE5" s="60"/>
      <c r="EF5" s="60"/>
      <c r="EG5" s="60"/>
      <c r="EH5" s="60"/>
      <c r="EI5" s="60"/>
      <c r="EJ5" s="60"/>
      <c r="EK5" s="60"/>
      <c r="EL5" s="60"/>
      <c r="EM5" s="60"/>
      <c r="EN5" s="60"/>
      <c r="EO5" s="60"/>
      <c r="EP5" s="60"/>
      <c r="EQ5" s="60"/>
      <c r="ER5" s="60"/>
      <c r="ES5" s="60"/>
      <c r="ET5" s="60"/>
      <c r="EU5" s="60"/>
      <c r="EV5" s="60"/>
      <c r="EW5" s="60"/>
      <c r="EX5" s="60"/>
      <c r="EY5" s="60"/>
      <c r="EZ5" s="60"/>
      <c r="FA5" s="60"/>
      <c r="FB5" s="60"/>
      <c r="FC5" s="60"/>
      <c r="FD5" s="60"/>
      <c r="FE5" s="60"/>
      <c r="FF5" s="60"/>
      <c r="FG5" s="60"/>
      <c r="FH5" s="60"/>
      <c r="FI5" s="60"/>
      <c r="FJ5" s="60"/>
      <c r="FK5" s="60"/>
      <c r="FL5" s="60"/>
      <c r="FM5" s="60"/>
      <c r="FN5" s="60"/>
      <c r="FO5" s="60"/>
      <c r="FP5" s="60"/>
      <c r="FQ5" s="60"/>
      <c r="FR5" s="60"/>
      <c r="FS5" s="60"/>
      <c r="FT5" s="60"/>
      <c r="FU5" s="60"/>
      <c r="FV5" s="60"/>
      <c r="FW5" s="60"/>
      <c r="FX5" s="60"/>
      <c r="FY5" s="60"/>
      <c r="FZ5" s="60"/>
      <c r="GA5" s="60"/>
      <c r="GB5" s="60"/>
      <c r="GC5" s="60"/>
      <c r="GD5" s="60"/>
      <c r="GE5" s="60"/>
      <c r="GF5" s="60"/>
      <c r="GG5" s="60"/>
      <c r="GH5" s="60"/>
      <c r="GI5" s="60"/>
      <c r="GJ5" s="60"/>
      <c r="GK5" s="60"/>
      <c r="GL5" s="60"/>
      <c r="GM5" s="60"/>
      <c r="GN5" s="60"/>
      <c r="GO5" s="60"/>
      <c r="GP5" s="60"/>
      <c r="GQ5" s="60"/>
      <c r="GR5" s="60"/>
      <c r="GS5" s="60"/>
      <c r="GT5" s="60"/>
      <c r="GU5" s="60"/>
      <c r="GV5" s="60"/>
      <c r="GW5" s="60"/>
      <c r="GX5" s="60"/>
      <c r="GY5" s="60"/>
      <c r="GZ5" s="60"/>
      <c r="HA5" s="60"/>
      <c r="HB5" s="60"/>
      <c r="HC5" s="60"/>
      <c r="HD5" s="60"/>
      <c r="HE5" s="60"/>
      <c r="HF5" s="60"/>
      <c r="HG5" s="60"/>
      <c r="HH5" s="60"/>
      <c r="HI5" s="60"/>
      <c r="HJ5" s="60"/>
      <c r="HK5" s="60"/>
      <c r="HL5" s="60"/>
      <c r="HM5" s="60"/>
      <c r="HN5" s="60"/>
      <c r="HO5" s="60"/>
      <c r="HP5" s="60"/>
      <c r="HQ5" s="60"/>
      <c r="HR5" s="60"/>
      <c r="HS5" s="60"/>
      <c r="HT5" s="60"/>
      <c r="HU5" s="60"/>
      <c r="HV5" s="60"/>
      <c r="HW5" s="60"/>
      <c r="HX5" s="60"/>
      <c r="HY5" s="60"/>
      <c r="HZ5" s="60"/>
      <c r="IA5" s="60"/>
      <c r="IB5" s="60"/>
      <c r="IC5" s="60"/>
      <c r="ID5" s="60"/>
      <c r="IE5" s="60"/>
      <c r="IF5" s="60"/>
      <c r="IG5" s="60"/>
      <c r="IH5" s="60"/>
      <c r="II5" s="60"/>
      <c r="IJ5" s="60"/>
      <c r="IK5" s="60"/>
      <c r="IL5" s="60"/>
      <c r="IM5" s="60"/>
      <c r="IN5" s="60"/>
      <c r="IO5" s="60"/>
      <c r="IP5" s="60"/>
      <c r="IQ5" s="60"/>
      <c r="IR5" s="60"/>
      <c r="IS5" s="60"/>
      <c r="IT5" s="60"/>
      <c r="IU5" s="60"/>
      <c r="IV5" s="60"/>
      <c r="IW5" s="60"/>
    </row>
    <row r="6" customFormat="false" ht="18" hidden="false" customHeight="true" outlineLevel="0" collapsed="false">
      <c r="A6" s="70"/>
      <c r="B6" s="71"/>
      <c r="C6" s="72" t="s">
        <v>15</v>
      </c>
      <c r="D6" s="72"/>
      <c r="E6" s="72"/>
      <c r="F6" s="73"/>
      <c r="G6" s="72" t="s">
        <v>49</v>
      </c>
      <c r="H6" s="72"/>
      <c r="I6" s="72"/>
      <c r="J6" s="74"/>
      <c r="K6" s="72" t="s">
        <v>50</v>
      </c>
      <c r="L6" s="72"/>
      <c r="M6" s="72"/>
      <c r="N6" s="75"/>
      <c r="O6" s="72" t="s">
        <v>51</v>
      </c>
      <c r="P6" s="72"/>
      <c r="Q6" s="72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/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76"/>
      <c r="DZ6" s="76"/>
      <c r="EA6" s="76"/>
      <c r="EB6" s="76"/>
      <c r="EC6" s="76"/>
      <c r="ED6" s="76"/>
      <c r="EE6" s="76"/>
      <c r="EF6" s="76"/>
      <c r="EG6" s="76"/>
      <c r="EH6" s="76"/>
      <c r="EI6" s="76"/>
      <c r="EJ6" s="76"/>
      <c r="EK6" s="76"/>
      <c r="EL6" s="76"/>
      <c r="EM6" s="76"/>
      <c r="EN6" s="76"/>
      <c r="EO6" s="76"/>
      <c r="EP6" s="76"/>
      <c r="EQ6" s="76"/>
      <c r="ER6" s="76"/>
      <c r="ES6" s="76"/>
      <c r="ET6" s="76"/>
      <c r="EU6" s="76"/>
      <c r="EV6" s="76"/>
      <c r="EW6" s="76"/>
      <c r="EX6" s="76"/>
      <c r="EY6" s="76"/>
      <c r="EZ6" s="76"/>
      <c r="FA6" s="76"/>
      <c r="FB6" s="76"/>
      <c r="FC6" s="76"/>
      <c r="FD6" s="76"/>
      <c r="FE6" s="76"/>
      <c r="FF6" s="76"/>
      <c r="FG6" s="76"/>
      <c r="FH6" s="76"/>
      <c r="FI6" s="76"/>
      <c r="FJ6" s="76"/>
      <c r="FK6" s="76"/>
      <c r="FL6" s="76"/>
      <c r="FM6" s="76"/>
      <c r="FN6" s="76"/>
      <c r="FO6" s="76"/>
      <c r="FP6" s="76"/>
      <c r="FQ6" s="76"/>
      <c r="FR6" s="76"/>
      <c r="FS6" s="76"/>
      <c r="FT6" s="76"/>
      <c r="FU6" s="76"/>
      <c r="FV6" s="76"/>
      <c r="FW6" s="76"/>
      <c r="FX6" s="76"/>
      <c r="FY6" s="76"/>
      <c r="FZ6" s="76"/>
      <c r="GA6" s="76"/>
      <c r="GB6" s="76"/>
      <c r="GC6" s="76"/>
      <c r="GD6" s="76"/>
      <c r="GE6" s="76"/>
      <c r="GF6" s="76"/>
      <c r="GG6" s="76"/>
      <c r="GH6" s="76"/>
      <c r="GI6" s="76"/>
      <c r="GJ6" s="76"/>
      <c r="GK6" s="76"/>
      <c r="GL6" s="76"/>
      <c r="GM6" s="76"/>
      <c r="GN6" s="76"/>
      <c r="GO6" s="76"/>
      <c r="GP6" s="76"/>
      <c r="GQ6" s="76"/>
      <c r="GR6" s="76"/>
      <c r="GS6" s="76"/>
      <c r="GT6" s="76"/>
      <c r="GU6" s="76"/>
      <c r="GV6" s="76"/>
      <c r="GW6" s="76"/>
      <c r="GX6" s="76"/>
      <c r="GY6" s="76"/>
      <c r="GZ6" s="76"/>
      <c r="HA6" s="76"/>
      <c r="HB6" s="76"/>
      <c r="HC6" s="76"/>
      <c r="HD6" s="76"/>
      <c r="HE6" s="76"/>
      <c r="HF6" s="76"/>
      <c r="HG6" s="76"/>
      <c r="HH6" s="76"/>
      <c r="HI6" s="76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6"/>
      <c r="HU6" s="76"/>
      <c r="HV6" s="76"/>
      <c r="HW6" s="76"/>
      <c r="HX6" s="76"/>
      <c r="HY6" s="76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  <c r="IS6" s="76"/>
      <c r="IT6" s="76"/>
      <c r="IU6" s="76"/>
      <c r="IV6" s="76"/>
      <c r="IW6" s="76"/>
    </row>
    <row r="7" customFormat="false" ht="18.75" hidden="false" customHeight="true" outlineLevel="0" collapsed="false">
      <c r="A7" s="77" t="s">
        <v>14</v>
      </c>
      <c r="B7" s="78"/>
      <c r="C7" s="79" t="s">
        <v>6</v>
      </c>
      <c r="D7" s="80" t="s">
        <v>3</v>
      </c>
      <c r="E7" s="81" t="s">
        <v>52</v>
      </c>
      <c r="F7" s="82"/>
      <c r="G7" s="79" t="s">
        <v>8</v>
      </c>
      <c r="H7" s="80" t="s">
        <v>3</v>
      </c>
      <c r="I7" s="81" t="s">
        <v>52</v>
      </c>
      <c r="J7" s="82"/>
      <c r="K7" s="79" t="s">
        <v>8</v>
      </c>
      <c r="L7" s="80" t="s">
        <v>3</v>
      </c>
      <c r="M7" s="81" t="s">
        <v>52</v>
      </c>
      <c r="N7" s="83"/>
      <c r="O7" s="79" t="s">
        <v>15</v>
      </c>
      <c r="P7" s="80" t="s">
        <v>53</v>
      </c>
      <c r="Q7" s="81" t="s">
        <v>9</v>
      </c>
    </row>
    <row r="8" customFormat="false" ht="4.5" hidden="false" customHeight="true" outlineLevel="0" collapsed="false">
      <c r="A8" s="84"/>
      <c r="B8" s="78"/>
      <c r="C8" s="85"/>
      <c r="D8" s="45"/>
      <c r="E8" s="86"/>
      <c r="F8" s="87"/>
      <c r="G8" s="85"/>
      <c r="H8" s="45"/>
      <c r="I8" s="86"/>
      <c r="J8" s="87"/>
      <c r="K8" s="85"/>
      <c r="L8" s="45"/>
      <c r="M8" s="86"/>
      <c r="N8" s="83"/>
      <c r="O8" s="85"/>
      <c r="P8" s="45"/>
      <c r="Q8" s="86"/>
    </row>
    <row r="9" customFormat="false" ht="13.5" hidden="false" customHeight="true" outlineLevel="0" collapsed="false">
      <c r="A9" s="88" t="s">
        <v>21</v>
      </c>
      <c r="B9" s="89"/>
      <c r="C9" s="90" t="n">
        <f aca="false">+'Mgmt Summary'!J9</f>
        <v>-70758</v>
      </c>
      <c r="D9" s="91" t="n">
        <f aca="false">+'Mgmt Summary'!C9</f>
        <v>32500</v>
      </c>
      <c r="E9" s="92" t="n">
        <f aca="false">-D9+C9</f>
        <v>-103258</v>
      </c>
      <c r="F9" s="93"/>
      <c r="G9" s="90" t="n">
        <f aca="false">+'Mgmt Summary'!M9+'Mgmt Summary'!N9</f>
        <v>17173.484</v>
      </c>
      <c r="H9" s="91" t="n">
        <f aca="false">+'Mgmt Summary'!D9</f>
        <v>16973.484</v>
      </c>
      <c r="I9" s="92" t="n">
        <f aca="false">+H9-G9</f>
        <v>-200</v>
      </c>
      <c r="J9" s="93"/>
      <c r="K9" s="90" t="n">
        <f aca="false">+C9-G9</f>
        <v>-87931.484</v>
      </c>
      <c r="L9" s="91" t="n">
        <f aca="false">D9-H9</f>
        <v>15526.516</v>
      </c>
      <c r="M9" s="92" t="n">
        <f aca="false">K9-L9</f>
        <v>-103458</v>
      </c>
      <c r="N9" s="94"/>
      <c r="O9" s="90" t="n">
        <f aca="false">+C9-'[3]QTD Mgmt Summary'!C9</f>
        <v>-12508</v>
      </c>
      <c r="P9" s="91" t="n">
        <f aca="false">+'[3]QTD Mgmt Summary'!G9-G9</f>
        <v>0</v>
      </c>
      <c r="Q9" s="92" t="n">
        <f aca="false">+O9+P9</f>
        <v>-12508</v>
      </c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  <c r="IU9" s="21"/>
      <c r="IV9" s="21"/>
      <c r="IW9" s="21"/>
    </row>
    <row r="10" customFormat="false" ht="13.5" hidden="false" customHeight="true" outlineLevel="0" collapsed="false">
      <c r="A10" s="88" t="s">
        <v>54</v>
      </c>
      <c r="B10" s="89"/>
      <c r="C10" s="90" t="n">
        <f aca="false">+'Mgmt Summary'!J10</f>
        <v>758.90705</v>
      </c>
      <c r="D10" s="91" t="n">
        <f aca="false">+'Mgmt Summary'!C10</f>
        <v>16250</v>
      </c>
      <c r="E10" s="92" t="n">
        <f aca="false">-D10+C10</f>
        <v>-15491.09295</v>
      </c>
      <c r="F10" s="93"/>
      <c r="G10" s="90" t="n">
        <f aca="false">+'Mgmt Summary'!M10+'Mgmt Summary'!N10</f>
        <v>9728.016</v>
      </c>
      <c r="H10" s="91" t="n">
        <f aca="false">+'Mgmt Summary'!D10</f>
        <v>9528.016</v>
      </c>
      <c r="I10" s="92" t="n">
        <f aca="false">+H10-G10</f>
        <v>-200</v>
      </c>
      <c r="J10" s="93"/>
      <c r="K10" s="90" t="n">
        <f aca="false">C10-G10</f>
        <v>-8969.10895</v>
      </c>
      <c r="L10" s="91" t="n">
        <f aca="false">D10-H10</f>
        <v>6721.984</v>
      </c>
      <c r="M10" s="92" t="n">
        <f aca="false">K10-L10</f>
        <v>-15691.09295</v>
      </c>
      <c r="N10" s="94"/>
      <c r="O10" s="90" t="n">
        <f aca="false">+C10-'[3]QTD Mgmt Summary'!C10</f>
        <v>-273</v>
      </c>
      <c r="P10" s="91" t="n">
        <f aca="false">+'[3]QTD Mgmt Summary'!G10-G10</f>
        <v>0</v>
      </c>
      <c r="Q10" s="92" t="n">
        <f aca="false">+O10+P10</f>
        <v>-273</v>
      </c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  <c r="HT10" s="21"/>
      <c r="HU10" s="21"/>
      <c r="HV10" s="21"/>
      <c r="HW10" s="21"/>
      <c r="HX10" s="21"/>
      <c r="HY10" s="21"/>
      <c r="HZ10" s="21"/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  <c r="IL10" s="21"/>
      <c r="IM10" s="21"/>
      <c r="IN10" s="21"/>
      <c r="IO10" s="21"/>
      <c r="IP10" s="21"/>
      <c r="IQ10" s="21"/>
      <c r="IR10" s="21"/>
      <c r="IS10" s="21"/>
      <c r="IT10" s="21"/>
      <c r="IU10" s="21"/>
      <c r="IV10" s="21"/>
      <c r="IW10" s="21"/>
    </row>
    <row r="11" customFormat="false" ht="13.5" hidden="false" customHeight="true" outlineLevel="0" collapsed="false">
      <c r="A11" s="88" t="s">
        <v>23</v>
      </c>
      <c r="B11" s="89"/>
      <c r="C11" s="90" t="n">
        <f aca="false">+'Mgmt Summary'!J11</f>
        <v>-1370</v>
      </c>
      <c r="D11" s="91" t="n">
        <f aca="false">+'Mgmt Summary'!C11</f>
        <v>2500</v>
      </c>
      <c r="E11" s="92" t="n">
        <f aca="false">-D11+C11</f>
        <v>-3870</v>
      </c>
      <c r="F11" s="93"/>
      <c r="G11" s="90" t="n">
        <f aca="false">+'Mgmt Summary'!M11+'Mgmt Summary'!N11</f>
        <v>0</v>
      </c>
      <c r="H11" s="91" t="n">
        <f aca="false">+'Mgmt Summary'!D11</f>
        <v>0</v>
      </c>
      <c r="I11" s="92" t="n">
        <f aca="false">+H11-G11</f>
        <v>0</v>
      </c>
      <c r="J11" s="93"/>
      <c r="K11" s="90" t="n">
        <f aca="false">C11-G11</f>
        <v>-1370</v>
      </c>
      <c r="L11" s="91" t="n">
        <f aca="false">D11-H11</f>
        <v>2500</v>
      </c>
      <c r="M11" s="92" t="n">
        <f aca="false">K11-L11</f>
        <v>-3870</v>
      </c>
      <c r="N11" s="94"/>
      <c r="O11" s="90" t="n">
        <f aca="false">+C11-'[3]QTD Mgmt Summary'!C11</f>
        <v>404</v>
      </c>
      <c r="P11" s="91" t="n">
        <f aca="false">+'[3]QTD Mgmt Summary'!G11-G11</f>
        <v>0</v>
      </c>
      <c r="Q11" s="92" t="n">
        <f aca="false">+O11+P11</f>
        <v>404</v>
      </c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</row>
    <row r="12" customFormat="false" ht="13.5" hidden="true" customHeight="true" outlineLevel="0" collapsed="false">
      <c r="A12" s="88" t="s">
        <v>24</v>
      </c>
      <c r="B12" s="89"/>
      <c r="C12" s="90" t="n">
        <f aca="false">+'Mgmt Summary'!J12</f>
        <v>0</v>
      </c>
      <c r="D12" s="91" t="n">
        <f aca="false">+'Mgmt Summary'!C12</f>
        <v>0</v>
      </c>
      <c r="E12" s="92" t="n">
        <f aca="false">-D12+C12</f>
        <v>0</v>
      </c>
      <c r="F12" s="93"/>
      <c r="G12" s="90" t="n">
        <f aca="false">+'Mgmt Summary'!M12+'Mgmt Summary'!N12</f>
        <v>0</v>
      </c>
      <c r="H12" s="91" t="n">
        <f aca="false">+'Mgmt Summary'!D12</f>
        <v>0</v>
      </c>
      <c r="I12" s="92" t="n">
        <f aca="false">+H12-G12</f>
        <v>0</v>
      </c>
      <c r="J12" s="93"/>
      <c r="K12" s="90" t="n">
        <f aca="false">C12-G12</f>
        <v>0</v>
      </c>
      <c r="L12" s="91" t="n">
        <f aca="false">D12-H12</f>
        <v>0</v>
      </c>
      <c r="M12" s="92" t="n">
        <f aca="false">K12-L12</f>
        <v>0</v>
      </c>
      <c r="N12" s="94"/>
      <c r="O12" s="90" t="n">
        <f aca="false">+C12-'[3]QTD Mgmt Summary'!C12</f>
        <v>0</v>
      </c>
      <c r="P12" s="91" t="n">
        <f aca="false">+'[3]QTD Mgmt Summary'!G12-G12</f>
        <v>0</v>
      </c>
      <c r="Q12" s="92" t="n">
        <f aca="false">+O12+P12</f>
        <v>0</v>
      </c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</row>
    <row r="13" customFormat="false" ht="13.5" hidden="false" customHeight="true" outlineLevel="0" collapsed="false">
      <c r="A13" s="88" t="s">
        <v>25</v>
      </c>
      <c r="B13" s="89"/>
      <c r="C13" s="90" t="n">
        <f aca="false">+'Mgmt Summary'!J13</f>
        <v>224</v>
      </c>
      <c r="D13" s="91" t="n">
        <f aca="false">+'Mgmt Summary'!C13</f>
        <v>7078.819</v>
      </c>
      <c r="E13" s="92" t="n">
        <f aca="false">-D13+C13</f>
        <v>-6854.819</v>
      </c>
      <c r="F13" s="93"/>
      <c r="G13" s="90" t="n">
        <f aca="false">+'Mgmt Summary'!M13+'Mgmt Summary'!N13</f>
        <v>3240.632</v>
      </c>
      <c r="H13" s="91" t="n">
        <f aca="false">+'Mgmt Summary'!D13</f>
        <v>3240.632</v>
      </c>
      <c r="I13" s="92" t="n">
        <f aca="false">+H13-G13</f>
        <v>0</v>
      </c>
      <c r="J13" s="93"/>
      <c r="K13" s="90" t="n">
        <f aca="false">C13-G13</f>
        <v>-3016.632</v>
      </c>
      <c r="L13" s="91" t="n">
        <f aca="false">D13-H13</f>
        <v>3838.187</v>
      </c>
      <c r="M13" s="92" t="n">
        <f aca="false">K13-L13</f>
        <v>-6854.819</v>
      </c>
      <c r="N13" s="94"/>
      <c r="O13" s="90" t="n">
        <f aca="false">+C13-'[3]QTD Mgmt Summary'!C13</f>
        <v>-520</v>
      </c>
      <c r="P13" s="91" t="n">
        <f aca="false">+'[3]QTD Mgmt Summary'!G13-G13</f>
        <v>0</v>
      </c>
      <c r="Q13" s="92" t="n">
        <f aca="false">+O13+P13</f>
        <v>-520</v>
      </c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</row>
    <row r="14" customFormat="false" ht="13.5" hidden="false" customHeight="true" outlineLevel="0" collapsed="false">
      <c r="A14" s="88" t="s">
        <v>26</v>
      </c>
      <c r="B14" s="89"/>
      <c r="C14" s="90" t="n">
        <f aca="false">+'Mgmt Summary'!J14</f>
        <v>648</v>
      </c>
      <c r="D14" s="91" t="n">
        <f aca="false">+'Mgmt Summary'!C14</f>
        <v>11875</v>
      </c>
      <c r="E14" s="92" t="n">
        <f aca="false">-D14+C14</f>
        <v>-11227</v>
      </c>
      <c r="F14" s="93"/>
      <c r="G14" s="90" t="n">
        <f aca="false">+'Mgmt Summary'!M14+'Mgmt Summary'!N14</f>
        <v>3259.814</v>
      </c>
      <c r="H14" s="91" t="n">
        <f aca="false">+'Mgmt Summary'!D14</f>
        <v>3259.814</v>
      </c>
      <c r="I14" s="92" t="n">
        <f aca="false">+H14-G14</f>
        <v>0</v>
      </c>
      <c r="J14" s="93"/>
      <c r="K14" s="90" t="n">
        <f aca="false">C14-G14</f>
        <v>-2611.814</v>
      </c>
      <c r="L14" s="91" t="n">
        <f aca="false">D14-H14</f>
        <v>8615.186</v>
      </c>
      <c r="M14" s="92" t="n">
        <f aca="false">K14-L14</f>
        <v>-11227</v>
      </c>
      <c r="N14" s="94"/>
      <c r="O14" s="90" t="n">
        <f aca="false">+C14-'[3]QTD Mgmt Summary'!C14</f>
        <v>648</v>
      </c>
      <c r="P14" s="91" t="n">
        <f aca="false">+'[3]QTD Mgmt Summary'!G14-G14</f>
        <v>0</v>
      </c>
      <c r="Q14" s="92" t="n">
        <f aca="false">+O14+P14</f>
        <v>648</v>
      </c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</row>
    <row r="15" customFormat="false" ht="13.5" hidden="false" customHeight="true" outlineLevel="0" collapsed="false">
      <c r="A15" s="88" t="s">
        <v>27</v>
      </c>
      <c r="B15" s="89"/>
      <c r="C15" s="90" t="n">
        <f aca="false">+'Mgmt Summary'!J15</f>
        <v>-10261</v>
      </c>
      <c r="D15" s="91" t="n">
        <f aca="false">+'Mgmt Summary'!C15</f>
        <v>27500</v>
      </c>
      <c r="E15" s="92" t="n">
        <f aca="false">-D15+C15</f>
        <v>-37761</v>
      </c>
      <c r="F15" s="93"/>
      <c r="G15" s="90" t="n">
        <f aca="false">+'Mgmt Summary'!M15+'Mgmt Summary'!N15</f>
        <v>6013.245</v>
      </c>
      <c r="H15" s="91" t="n">
        <f aca="false">+'Mgmt Summary'!D15</f>
        <v>6013.245</v>
      </c>
      <c r="I15" s="92" t="n">
        <f aca="false">+H15-G15</f>
        <v>0</v>
      </c>
      <c r="J15" s="93"/>
      <c r="K15" s="90" t="n">
        <f aca="false">C15-G15</f>
        <v>-16274.245</v>
      </c>
      <c r="L15" s="91" t="n">
        <f aca="false">D15-H15</f>
        <v>21486.755</v>
      </c>
      <c r="M15" s="92" t="n">
        <f aca="false">K15-L15</f>
        <v>-37761</v>
      </c>
      <c r="N15" s="94"/>
      <c r="O15" s="90" t="n">
        <f aca="false">+C15-'[3]QTD Mgmt Summary'!C15</f>
        <v>-3335</v>
      </c>
      <c r="P15" s="91" t="n">
        <f aca="false">+'[3]QTD Mgmt Summary'!G15-G15</f>
        <v>0</v>
      </c>
      <c r="Q15" s="92" t="n">
        <f aca="false">+O15+P15</f>
        <v>-3335</v>
      </c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</row>
    <row r="16" customFormat="false" ht="13.5" hidden="false" customHeight="true" outlineLevel="0" collapsed="false">
      <c r="A16" s="88" t="s">
        <v>28</v>
      </c>
      <c r="B16" s="89"/>
      <c r="C16" s="90" t="n">
        <f aca="false">+'Mgmt Summary'!J16</f>
        <v>87.37132</v>
      </c>
      <c r="D16" s="91" t="n">
        <f aca="false">+'Mgmt Summary'!C16</f>
        <v>1311</v>
      </c>
      <c r="E16" s="92" t="n">
        <f aca="false">-D16+C16</f>
        <v>-1223.62868</v>
      </c>
      <c r="F16" s="93"/>
      <c r="G16" s="90" t="n">
        <f aca="false">+'Mgmt Summary'!M16+'Mgmt Summary'!N16</f>
        <v>4934.711</v>
      </c>
      <c r="H16" s="91" t="n">
        <f aca="false">+'Mgmt Summary'!D16</f>
        <v>4934.711</v>
      </c>
      <c r="I16" s="92" t="n">
        <f aca="false">+H16-G16</f>
        <v>0</v>
      </c>
      <c r="J16" s="93"/>
      <c r="K16" s="90" t="n">
        <f aca="false">C16-G16</f>
        <v>-4847.33968</v>
      </c>
      <c r="L16" s="91" t="n">
        <f aca="false">D16-H16</f>
        <v>-3623.711</v>
      </c>
      <c r="M16" s="92" t="n">
        <f aca="false">K16-L16</f>
        <v>-1223.62868</v>
      </c>
      <c r="N16" s="94"/>
      <c r="O16" s="90" t="n">
        <f aca="false">+C16-'[3]QTD Mgmt Summary'!C16</f>
        <v>-3.31740000000001</v>
      </c>
      <c r="P16" s="91" t="n">
        <f aca="false">+'[3]QTD Mgmt Summary'!G16-G16</f>
        <v>0</v>
      </c>
      <c r="Q16" s="92" t="n">
        <f aca="false">+O16+P16</f>
        <v>-3.31740000000001</v>
      </c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</row>
    <row r="17" customFormat="false" ht="13.5" hidden="false" customHeight="true" outlineLevel="0" collapsed="false">
      <c r="A17" s="88" t="s">
        <v>29</v>
      </c>
      <c r="B17" s="89"/>
      <c r="C17" s="90" t="n">
        <f aca="false">+'Mgmt Summary'!J17</f>
        <v>414</v>
      </c>
      <c r="D17" s="91" t="n">
        <f aca="false">+'Mgmt Summary'!C17</f>
        <v>5000</v>
      </c>
      <c r="E17" s="92" t="n">
        <f aca="false">-D17+C17</f>
        <v>-4586</v>
      </c>
      <c r="F17" s="93"/>
      <c r="G17" s="90" t="n">
        <f aca="false">+'Mgmt Summary'!M17+'Mgmt Summary'!N17</f>
        <v>4122.096</v>
      </c>
      <c r="H17" s="91" t="n">
        <f aca="false">+'Mgmt Summary'!D17</f>
        <v>2622.096</v>
      </c>
      <c r="I17" s="92" t="n">
        <f aca="false">+H17-G17</f>
        <v>-1500</v>
      </c>
      <c r="J17" s="93"/>
      <c r="K17" s="90" t="n">
        <f aca="false">C17-G17</f>
        <v>-3708.096</v>
      </c>
      <c r="L17" s="91" t="n">
        <f aca="false">D17-H17</f>
        <v>2377.904</v>
      </c>
      <c r="M17" s="92" t="n">
        <f aca="false">K17-L17</f>
        <v>-6086</v>
      </c>
      <c r="N17" s="94"/>
      <c r="O17" s="90" t="n">
        <f aca="false">+C17-'[3]QTD Mgmt Summary'!C17</f>
        <v>0</v>
      </c>
      <c r="P17" s="91" t="n">
        <f aca="false">+'[3]QTD Mgmt Summary'!G17-G17</f>
        <v>0</v>
      </c>
      <c r="Q17" s="92" t="n">
        <f aca="false">+O17+P17</f>
        <v>0</v>
      </c>
      <c r="R17" s="21"/>
      <c r="S17" s="95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</row>
    <row r="18" customFormat="false" ht="13.5" hidden="false" customHeight="true" outlineLevel="0" collapsed="false">
      <c r="A18" s="88" t="s">
        <v>31</v>
      </c>
      <c r="B18" s="89"/>
      <c r="C18" s="90" t="n">
        <f aca="false">+'Mgmt Summary'!J18</f>
        <v>-1445</v>
      </c>
      <c r="D18" s="91" t="n">
        <f aca="false">+'Mgmt Summary'!C18</f>
        <v>1372.499</v>
      </c>
      <c r="E18" s="92" t="n">
        <f aca="false">-D18+C18</f>
        <v>-2817.499</v>
      </c>
      <c r="F18" s="93"/>
      <c r="G18" s="90" t="n">
        <f aca="false">+'Mgmt Summary'!M18+'Mgmt Summary'!N18</f>
        <v>875.346</v>
      </c>
      <c r="H18" s="91" t="n">
        <f aca="false">+'Mgmt Summary'!D18</f>
        <v>875.346</v>
      </c>
      <c r="I18" s="92" t="n">
        <f aca="false">+H18-G18</f>
        <v>0</v>
      </c>
      <c r="J18" s="93"/>
      <c r="K18" s="90" t="n">
        <f aca="false">C18-G18</f>
        <v>-2320.346</v>
      </c>
      <c r="L18" s="91" t="n">
        <f aca="false">D18-H18</f>
        <v>497.153</v>
      </c>
      <c r="M18" s="92" t="n">
        <f aca="false">K18-L18</f>
        <v>-2817.499</v>
      </c>
      <c r="N18" s="94"/>
      <c r="O18" s="90" t="n">
        <f aca="false">+C18-'[3]QTD Mgmt Summary'!C18</f>
        <v>0</v>
      </c>
      <c r="P18" s="91" t="n">
        <f aca="false">+'[3]QTD Mgmt Summary'!G18-G18</f>
        <v>0</v>
      </c>
      <c r="Q18" s="92" t="n">
        <f aca="false">+O18+P18</f>
        <v>0</v>
      </c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</row>
    <row r="19" customFormat="false" ht="13.5" hidden="false" customHeight="true" outlineLevel="0" collapsed="false">
      <c r="A19" s="88" t="s">
        <v>32</v>
      </c>
      <c r="B19" s="89"/>
      <c r="C19" s="90" t="n">
        <f aca="false">+'Mgmt Summary'!J19</f>
        <v>0</v>
      </c>
      <c r="D19" s="91" t="n">
        <f aca="false">+'Mgmt Summary'!C19</f>
        <v>0</v>
      </c>
      <c r="E19" s="92" t="n">
        <f aca="false">-D19+C19</f>
        <v>0</v>
      </c>
      <c r="F19" s="93"/>
      <c r="G19" s="90" t="n">
        <f aca="false">+'Mgmt Summary'!M19+'Mgmt Summary'!N19</f>
        <v>766.232</v>
      </c>
      <c r="H19" s="91" t="n">
        <f aca="false">+'Mgmt Summary'!D19</f>
        <v>766.232</v>
      </c>
      <c r="I19" s="92" t="n">
        <f aca="false">+H19-G19</f>
        <v>0</v>
      </c>
      <c r="J19" s="93"/>
      <c r="K19" s="90" t="n">
        <f aca="false">C19-G19</f>
        <v>-766.232</v>
      </c>
      <c r="L19" s="91" t="n">
        <f aca="false">D19-H19</f>
        <v>-766.232</v>
      </c>
      <c r="M19" s="92" t="n">
        <f aca="false">K19-L19</f>
        <v>0</v>
      </c>
      <c r="N19" s="94"/>
      <c r="O19" s="90" t="n">
        <f aca="false">+C19-'[3]QTD Mgmt Summary'!C19</f>
        <v>0</v>
      </c>
      <c r="P19" s="91" t="n">
        <f aca="false">+'[3]QTD Mgmt Summary'!G19-G19</f>
        <v>0</v>
      </c>
      <c r="Q19" s="92" t="n">
        <f aca="false">+O19+P19</f>
        <v>0</v>
      </c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</row>
    <row r="20" customFormat="false" ht="13.5" hidden="false" customHeight="true" outlineLevel="0" collapsed="false">
      <c r="A20" s="88" t="s">
        <v>33</v>
      </c>
      <c r="B20" s="89"/>
      <c r="C20" s="90" t="n">
        <f aca="false">+'Mgmt Summary'!J20</f>
        <v>0</v>
      </c>
      <c r="D20" s="91" t="n">
        <f aca="false">+'Mgmt Summary'!C20</f>
        <v>0</v>
      </c>
      <c r="E20" s="92" t="n">
        <f aca="false">-D20+C20</f>
        <v>0</v>
      </c>
      <c r="F20" s="93"/>
      <c r="G20" s="90" t="n">
        <f aca="false">+'Mgmt Summary'!M20+'Mgmt Summary'!N20</f>
        <v>1261.224</v>
      </c>
      <c r="H20" s="91" t="n">
        <f aca="false">+'Mgmt Summary'!D20</f>
        <v>1011.224</v>
      </c>
      <c r="I20" s="92" t="n">
        <f aca="false">+H20-G20</f>
        <v>-250</v>
      </c>
      <c r="J20" s="93"/>
      <c r="K20" s="90" t="n">
        <f aca="false">C20-G20</f>
        <v>-1261.224</v>
      </c>
      <c r="L20" s="91" t="n">
        <f aca="false">D20-H20</f>
        <v>-1011.224</v>
      </c>
      <c r="M20" s="92" t="n">
        <f aca="false">K20-L20</f>
        <v>-250</v>
      </c>
      <c r="N20" s="94"/>
      <c r="O20" s="90" t="n">
        <f aca="false">+C20-'[3]QTD Mgmt Summary'!C20</f>
        <v>0</v>
      </c>
      <c r="P20" s="91" t="n">
        <f aca="false">+'[3]QTD Mgmt Summary'!G20-G20</f>
        <v>0</v>
      </c>
      <c r="Q20" s="92" t="n">
        <f aca="false">+O20+P20</f>
        <v>0</v>
      </c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</row>
    <row r="21" customFormat="false" ht="13.5" hidden="false" customHeight="true" outlineLevel="0" collapsed="false">
      <c r="A21" s="88" t="s">
        <v>55</v>
      </c>
      <c r="B21" s="89"/>
      <c r="C21" s="90" t="n">
        <f aca="false">+'Mgmt Summary'!J21</f>
        <v>0</v>
      </c>
      <c r="D21" s="91" t="n">
        <f aca="false">+'Mgmt Summary'!C21</f>
        <v>4613.104</v>
      </c>
      <c r="E21" s="92" t="n">
        <f aca="false">-D21+C21</f>
        <v>-4613.104</v>
      </c>
      <c r="F21" s="93"/>
      <c r="G21" s="90" t="n">
        <f aca="false">+'Mgmt Summary'!L21+'Mgmt Summary'!M21+'Mgmt Summary'!N21</f>
        <v>0</v>
      </c>
      <c r="H21" s="91" t="n">
        <f aca="false">+'Mgmt Summary'!D21</f>
        <v>0</v>
      </c>
      <c r="I21" s="92" t="n">
        <f aca="false">+H21-G21</f>
        <v>0</v>
      </c>
      <c r="J21" s="93"/>
      <c r="K21" s="90" t="n">
        <f aca="false">C21-G21</f>
        <v>0</v>
      </c>
      <c r="L21" s="91" t="n">
        <f aca="false">D21-H21</f>
        <v>4613.104</v>
      </c>
      <c r="M21" s="92" t="n">
        <f aca="false">K21-L21</f>
        <v>-4613.104</v>
      </c>
      <c r="N21" s="94"/>
      <c r="O21" s="90" t="n">
        <f aca="false">+C21-'[3]QTD Mgmt Summary'!C21</f>
        <v>0</v>
      </c>
      <c r="P21" s="91" t="n">
        <f aca="false">+'[3]QTD Mgmt Summary'!G21-G21</f>
        <v>0</v>
      </c>
      <c r="Q21" s="92" t="n">
        <f aca="false">+O21+P21</f>
        <v>0</v>
      </c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</row>
    <row r="22" customFormat="false" ht="4.5" hidden="false" customHeight="true" outlineLevel="0" collapsed="false">
      <c r="A22" s="84"/>
      <c r="B22" s="78"/>
      <c r="C22" s="96"/>
      <c r="D22" s="97"/>
      <c r="E22" s="98"/>
      <c r="F22" s="99"/>
      <c r="G22" s="100"/>
      <c r="H22" s="97"/>
      <c r="I22" s="98"/>
      <c r="J22" s="99"/>
      <c r="K22" s="96"/>
      <c r="L22" s="97"/>
      <c r="M22" s="98"/>
      <c r="N22" s="83"/>
      <c r="O22" s="96"/>
      <c r="P22" s="97"/>
      <c r="Q22" s="98"/>
    </row>
    <row r="23" customFormat="false" ht="16.5" hidden="false" customHeight="false" outlineLevel="0" collapsed="false">
      <c r="A23" s="101" t="s">
        <v>34</v>
      </c>
      <c r="B23" s="102"/>
      <c r="C23" s="103" t="n">
        <f aca="false">SUM(C9:C22)</f>
        <v>-81701.72163</v>
      </c>
      <c r="D23" s="104" t="n">
        <f aca="false">SUM(D9:D22)</f>
        <v>110000.422</v>
      </c>
      <c r="E23" s="105" t="n">
        <f aca="false">SUM(E9:E22)</f>
        <v>-191702.14363</v>
      </c>
      <c r="F23" s="106"/>
      <c r="G23" s="103" t="n">
        <f aca="false">SUM(G9:G22)</f>
        <v>51374.8</v>
      </c>
      <c r="H23" s="104" t="n">
        <f aca="false">SUM(H9:H22)</f>
        <v>49224.8</v>
      </c>
      <c r="I23" s="105" t="n">
        <f aca="false">SUM(I9:I22)</f>
        <v>-2150</v>
      </c>
      <c r="J23" s="106"/>
      <c r="K23" s="103" t="n">
        <f aca="false">SUM(K9:K22)</f>
        <v>-133076.52163</v>
      </c>
      <c r="L23" s="104" t="n">
        <f aca="false">SUM(L9:L22)</f>
        <v>60775.622</v>
      </c>
      <c r="M23" s="105" t="n">
        <f aca="false">SUM(M9:M22)</f>
        <v>-193852.14363</v>
      </c>
      <c r="N23" s="107"/>
      <c r="O23" s="103" t="n">
        <f aca="false">SUM(O9:O22)</f>
        <v>-15587.3174</v>
      </c>
      <c r="P23" s="104" t="n">
        <f aca="false">SUM(P9:P22)</f>
        <v>0</v>
      </c>
      <c r="Q23" s="105" t="n">
        <f aca="false">SUM(Q9:Q22)</f>
        <v>-15587.3174</v>
      </c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  <c r="AP23" s="108"/>
      <c r="AQ23" s="108"/>
      <c r="AR23" s="108"/>
      <c r="AS23" s="108"/>
      <c r="AT23" s="108"/>
      <c r="AU23" s="108"/>
      <c r="AV23" s="108"/>
      <c r="AW23" s="108"/>
      <c r="AX23" s="108"/>
      <c r="AY23" s="108"/>
      <c r="AZ23" s="108"/>
      <c r="BA23" s="108"/>
      <c r="BB23" s="108"/>
      <c r="BC23" s="108"/>
      <c r="BD23" s="108"/>
      <c r="BE23" s="108"/>
      <c r="BF23" s="108"/>
      <c r="BG23" s="108"/>
      <c r="BH23" s="108"/>
      <c r="BI23" s="108"/>
      <c r="BJ23" s="108"/>
      <c r="BK23" s="108"/>
      <c r="BL23" s="108"/>
      <c r="BM23" s="108"/>
      <c r="BN23" s="108"/>
      <c r="BO23" s="108"/>
      <c r="BP23" s="108"/>
      <c r="BQ23" s="108"/>
      <c r="BR23" s="108"/>
      <c r="BS23" s="108"/>
      <c r="BT23" s="108"/>
      <c r="BU23" s="108"/>
      <c r="BV23" s="108"/>
      <c r="BW23" s="108"/>
      <c r="BX23" s="108"/>
      <c r="BY23" s="108"/>
      <c r="BZ23" s="108"/>
      <c r="CA23" s="108"/>
      <c r="CB23" s="108"/>
      <c r="CC23" s="108"/>
      <c r="CD23" s="108"/>
      <c r="CE23" s="108"/>
      <c r="CF23" s="108"/>
      <c r="CG23" s="108"/>
      <c r="CH23" s="108"/>
      <c r="CI23" s="108"/>
      <c r="CJ23" s="108"/>
      <c r="CK23" s="108"/>
      <c r="CL23" s="108"/>
      <c r="CM23" s="108"/>
      <c r="CN23" s="108"/>
      <c r="CO23" s="108"/>
      <c r="CP23" s="108"/>
      <c r="CQ23" s="108"/>
      <c r="CR23" s="108"/>
      <c r="CS23" s="108"/>
      <c r="CT23" s="108"/>
      <c r="CU23" s="108"/>
      <c r="CV23" s="108"/>
      <c r="CW23" s="108"/>
      <c r="CX23" s="108"/>
      <c r="CY23" s="108"/>
      <c r="CZ23" s="108"/>
      <c r="DA23" s="108"/>
      <c r="DB23" s="108"/>
      <c r="DC23" s="108"/>
      <c r="DD23" s="108"/>
      <c r="DE23" s="108"/>
      <c r="DF23" s="108"/>
      <c r="DG23" s="108"/>
      <c r="DH23" s="108"/>
      <c r="DI23" s="108"/>
      <c r="DJ23" s="108"/>
      <c r="DK23" s="108"/>
      <c r="DL23" s="108"/>
      <c r="DM23" s="108"/>
      <c r="DN23" s="108"/>
      <c r="DO23" s="108"/>
      <c r="DP23" s="108"/>
      <c r="DQ23" s="108"/>
      <c r="DR23" s="108"/>
      <c r="DS23" s="108"/>
      <c r="DT23" s="108"/>
      <c r="DU23" s="108"/>
      <c r="DV23" s="108"/>
      <c r="DW23" s="108"/>
      <c r="DX23" s="108"/>
      <c r="DY23" s="108"/>
      <c r="DZ23" s="108"/>
      <c r="EA23" s="108"/>
      <c r="EB23" s="108"/>
      <c r="EC23" s="108"/>
      <c r="ED23" s="108"/>
      <c r="EE23" s="108"/>
      <c r="EF23" s="108"/>
      <c r="EG23" s="108"/>
      <c r="EH23" s="108"/>
      <c r="EI23" s="108"/>
      <c r="EJ23" s="108"/>
      <c r="EK23" s="108"/>
      <c r="EL23" s="108"/>
      <c r="EM23" s="108"/>
      <c r="EN23" s="108"/>
      <c r="EO23" s="108"/>
      <c r="EP23" s="108"/>
      <c r="EQ23" s="108"/>
      <c r="ER23" s="108"/>
      <c r="ES23" s="108"/>
      <c r="ET23" s="108"/>
      <c r="EU23" s="108"/>
      <c r="EV23" s="108"/>
      <c r="EW23" s="108"/>
      <c r="EX23" s="108"/>
      <c r="EY23" s="108"/>
      <c r="EZ23" s="108"/>
      <c r="FA23" s="108"/>
      <c r="FB23" s="108"/>
      <c r="FC23" s="108"/>
      <c r="FD23" s="108"/>
      <c r="FE23" s="108"/>
      <c r="FF23" s="108"/>
      <c r="FG23" s="108"/>
      <c r="FH23" s="108"/>
      <c r="FI23" s="108"/>
      <c r="FJ23" s="108"/>
      <c r="FK23" s="108"/>
      <c r="FL23" s="108"/>
      <c r="FM23" s="108"/>
      <c r="FN23" s="108"/>
      <c r="FO23" s="108"/>
      <c r="FP23" s="108"/>
      <c r="FQ23" s="108"/>
      <c r="FR23" s="108"/>
      <c r="FS23" s="108"/>
      <c r="FT23" s="108"/>
      <c r="FU23" s="108"/>
      <c r="FV23" s="108"/>
      <c r="FW23" s="108"/>
      <c r="FX23" s="108"/>
      <c r="FY23" s="108"/>
      <c r="FZ23" s="108"/>
      <c r="GA23" s="108"/>
      <c r="GB23" s="108"/>
      <c r="GC23" s="108"/>
      <c r="GD23" s="108"/>
      <c r="GE23" s="108"/>
      <c r="GF23" s="108"/>
      <c r="GG23" s="108"/>
      <c r="GH23" s="108"/>
      <c r="GI23" s="108"/>
      <c r="GJ23" s="108"/>
      <c r="GK23" s="108"/>
      <c r="GL23" s="108"/>
      <c r="GM23" s="108"/>
      <c r="GN23" s="108"/>
      <c r="GO23" s="108"/>
      <c r="GP23" s="108"/>
      <c r="GQ23" s="108"/>
      <c r="GR23" s="108"/>
      <c r="GS23" s="108"/>
      <c r="GT23" s="108"/>
      <c r="GU23" s="108"/>
      <c r="GV23" s="108"/>
      <c r="GW23" s="108"/>
      <c r="GX23" s="108"/>
      <c r="GY23" s="108"/>
      <c r="GZ23" s="108"/>
      <c r="HA23" s="108"/>
      <c r="HB23" s="108"/>
      <c r="HC23" s="108"/>
      <c r="HD23" s="108"/>
      <c r="HE23" s="108"/>
      <c r="HF23" s="108"/>
      <c r="HG23" s="108"/>
      <c r="HH23" s="108"/>
      <c r="HI23" s="108"/>
      <c r="HJ23" s="108"/>
      <c r="HK23" s="108"/>
      <c r="HL23" s="108"/>
      <c r="HM23" s="108"/>
      <c r="HN23" s="108"/>
      <c r="HO23" s="108"/>
      <c r="HP23" s="108"/>
      <c r="HQ23" s="108"/>
      <c r="HR23" s="108"/>
      <c r="HS23" s="108"/>
      <c r="HT23" s="108"/>
      <c r="HU23" s="108"/>
      <c r="HV23" s="108"/>
      <c r="HW23" s="108"/>
      <c r="HX23" s="108"/>
      <c r="HY23" s="108"/>
      <c r="HZ23" s="108"/>
      <c r="IA23" s="108"/>
      <c r="IB23" s="108"/>
      <c r="IC23" s="108"/>
      <c r="ID23" s="108"/>
      <c r="IE23" s="108"/>
      <c r="IF23" s="108"/>
      <c r="IG23" s="108"/>
      <c r="IH23" s="108"/>
      <c r="II23" s="108"/>
      <c r="IJ23" s="108"/>
      <c r="IK23" s="108"/>
      <c r="IL23" s="108"/>
      <c r="IM23" s="108"/>
      <c r="IN23" s="108"/>
      <c r="IO23" s="108"/>
      <c r="IP23" s="108"/>
      <c r="IQ23" s="108"/>
      <c r="IR23" s="108"/>
      <c r="IS23" s="108"/>
      <c r="IT23" s="108"/>
      <c r="IU23" s="108"/>
      <c r="IV23" s="108"/>
      <c r="IW23" s="108"/>
    </row>
    <row r="24" customFormat="false" ht="4.5" hidden="false" customHeight="true" outlineLevel="0" collapsed="false">
      <c r="A24" s="84"/>
      <c r="B24" s="78"/>
      <c r="C24" s="96"/>
      <c r="D24" s="97"/>
      <c r="E24" s="98"/>
      <c r="F24" s="99"/>
      <c r="G24" s="100"/>
      <c r="H24" s="97"/>
      <c r="I24" s="98"/>
      <c r="J24" s="99"/>
      <c r="K24" s="96"/>
      <c r="L24" s="97"/>
      <c r="M24" s="98"/>
      <c r="N24" s="83"/>
      <c r="O24" s="96"/>
      <c r="P24" s="97"/>
      <c r="Q24" s="98"/>
    </row>
    <row r="25" customFormat="false" ht="13.5" hidden="false" customHeight="true" outlineLevel="0" collapsed="false">
      <c r="A25" s="88" t="s">
        <v>56</v>
      </c>
      <c r="B25" s="89"/>
      <c r="C25" s="90" t="n">
        <f aca="false">+'Mgmt Summary'!J25</f>
        <v>0</v>
      </c>
      <c r="D25" s="91" t="n">
        <f aca="false">+'Mgmt Summary'!C25</f>
        <v>0</v>
      </c>
      <c r="E25" s="92" t="n">
        <f aca="false">-D25+C25</f>
        <v>0</v>
      </c>
      <c r="F25" s="93"/>
      <c r="G25" s="90" t="n">
        <f aca="false">+'Mgmt Summary'!L25+'Mgmt Summary'!M25+'Mgmt Summary'!N25</f>
        <v>28242.491</v>
      </c>
      <c r="H25" s="91" t="n">
        <f aca="false">+'Mgmt Summary'!D25</f>
        <v>28242.491</v>
      </c>
      <c r="I25" s="92" t="n">
        <f aca="false">+H25-G25</f>
        <v>0</v>
      </c>
      <c r="J25" s="93"/>
      <c r="K25" s="90" t="n">
        <f aca="false">C25-G25</f>
        <v>-28242.491</v>
      </c>
      <c r="L25" s="91" t="n">
        <f aca="false">D25-H25</f>
        <v>-28242.491</v>
      </c>
      <c r="M25" s="92" t="n">
        <f aca="false">K25-L25</f>
        <v>0</v>
      </c>
      <c r="N25" s="94"/>
      <c r="O25" s="90" t="n">
        <f aca="false">+C25-'[3]QTD Mgmt Summary'!C25</f>
        <v>0</v>
      </c>
      <c r="P25" s="91" t="n">
        <f aca="false">+'[3]QTD Mgmt Summary'!G25-G25</f>
        <v>0</v>
      </c>
      <c r="Q25" s="92" t="n">
        <f aca="false">+O25+P25</f>
        <v>0</v>
      </c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</row>
    <row r="26" customFormat="false" ht="13.5" hidden="false" customHeight="true" outlineLevel="0" collapsed="false">
      <c r="A26" s="88" t="s">
        <v>36</v>
      </c>
      <c r="B26" s="89"/>
      <c r="C26" s="90" t="n">
        <f aca="false">+'Mgmt Summary'!J26</f>
        <v>0</v>
      </c>
      <c r="D26" s="91" t="n">
        <f aca="false">+'Mgmt Summary'!C26</f>
        <v>0</v>
      </c>
      <c r="E26" s="92" t="n">
        <f aca="false">-D26+C26</f>
        <v>0</v>
      </c>
      <c r="F26" s="93"/>
      <c r="G26" s="90" t="n">
        <f aca="false">+'Mgmt Summary'!L26+'Mgmt Summary'!M26+'Mgmt Summary'!N26</f>
        <v>-22036.86</v>
      </c>
      <c r="H26" s="91" t="n">
        <f aca="false">+'Mgmt Summary'!D26</f>
        <v>-22036.86</v>
      </c>
      <c r="I26" s="92" t="n">
        <f aca="false">+H26-G26</f>
        <v>0</v>
      </c>
      <c r="J26" s="93"/>
      <c r="K26" s="90" t="n">
        <f aca="false">C26-G26</f>
        <v>22036.86</v>
      </c>
      <c r="L26" s="91" t="n">
        <f aca="false">D26-H26</f>
        <v>22036.86</v>
      </c>
      <c r="M26" s="92" t="n">
        <f aca="false">K26-L26</f>
        <v>0</v>
      </c>
      <c r="N26" s="94"/>
      <c r="O26" s="90" t="n">
        <f aca="false">+C26-'[3]QTD Mgmt Summary'!C26</f>
        <v>0</v>
      </c>
      <c r="P26" s="91" t="n">
        <f aca="false">+'[3]QTD Mgmt Summary'!G26-G26</f>
        <v>0</v>
      </c>
      <c r="Q26" s="92" t="n">
        <f aca="false">+O26+P26</f>
        <v>0</v>
      </c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</row>
    <row r="27" customFormat="false" ht="13.5" hidden="true" customHeight="true" outlineLevel="0" collapsed="false">
      <c r="A27" s="88" t="s">
        <v>37</v>
      </c>
      <c r="B27" s="89"/>
      <c r="C27" s="90" t="n">
        <f aca="false">+'Mgmt Summary'!J27</f>
        <v>0</v>
      </c>
      <c r="D27" s="91" t="n">
        <f aca="false">+'Mgmt Summary'!C27</f>
        <v>0</v>
      </c>
      <c r="E27" s="92" t="n">
        <f aca="false">-D27+C27</f>
        <v>0</v>
      </c>
      <c r="F27" s="93"/>
      <c r="G27" s="90" t="n">
        <f aca="false">+[1]Expenses!D26</f>
        <v>0</v>
      </c>
      <c r="H27" s="91" t="n">
        <f aca="false">+[1]Expenses!E26</f>
        <v>0</v>
      </c>
      <c r="I27" s="92" t="n">
        <f aca="false">+H27-G27</f>
        <v>0</v>
      </c>
      <c r="J27" s="93"/>
      <c r="K27" s="90" t="n">
        <f aca="false">C27-G27</f>
        <v>0</v>
      </c>
      <c r="L27" s="91" t="n">
        <f aca="false">D27-H27</f>
        <v>0</v>
      </c>
      <c r="M27" s="92" t="n">
        <f aca="false">K27-L27</f>
        <v>0</v>
      </c>
      <c r="N27" s="94"/>
      <c r="O27" s="90" t="n">
        <f aca="false">+C27-'[3]QTD Mgmt Summary'!C27</f>
        <v>0</v>
      </c>
      <c r="P27" s="91" t="n">
        <f aca="false">+'[3]QTD Mgmt Summary'!G27-G27</f>
        <v>0</v>
      </c>
      <c r="Q27" s="92" t="n">
        <f aca="false">+O27+P27</f>
        <v>0</v>
      </c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</row>
    <row r="28" customFormat="false" ht="13.5" hidden="true" customHeight="true" outlineLevel="0" collapsed="false">
      <c r="A28" s="88" t="s">
        <v>38</v>
      </c>
      <c r="B28" s="89"/>
      <c r="C28" s="90" t="n">
        <f aca="false">+'Mgmt Summary'!J28</f>
        <v>0</v>
      </c>
      <c r="D28" s="91" t="n">
        <f aca="false">+'Mgmt Summary'!C28</f>
        <v>0</v>
      </c>
      <c r="E28" s="92" t="n">
        <f aca="false">-D28+C28</f>
        <v>0</v>
      </c>
      <c r="F28" s="93"/>
      <c r="G28" s="90" t="n">
        <f aca="false">+'[1]Alloc Exp'!D26</f>
        <v>0</v>
      </c>
      <c r="H28" s="91" t="n">
        <f aca="false">+'[1]Alloc Exp'!E26</f>
        <v>0</v>
      </c>
      <c r="I28" s="92" t="n">
        <f aca="false">+H28-G28</f>
        <v>0</v>
      </c>
      <c r="J28" s="93"/>
      <c r="K28" s="90" t="n">
        <f aca="false">C28-G28</f>
        <v>0</v>
      </c>
      <c r="L28" s="91" t="n">
        <f aca="false">D28-H28</f>
        <v>0</v>
      </c>
      <c r="M28" s="92" t="n">
        <f aca="false">K28-L28</f>
        <v>0</v>
      </c>
      <c r="N28" s="94"/>
      <c r="O28" s="90" t="n">
        <f aca="false">+C28-'[1]QTD Mgmt Summary'!C27</f>
        <v>0</v>
      </c>
      <c r="P28" s="91" t="n">
        <f aca="false">-G28+'[1]QTD Mgmt Summary'!G27</f>
        <v>0</v>
      </c>
      <c r="Q28" s="92" t="n">
        <f aca="false">+O28+P28</f>
        <v>0</v>
      </c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</row>
    <row r="29" customFormat="false" ht="4.5" hidden="false" customHeight="true" outlineLevel="0" collapsed="false">
      <c r="A29" s="84"/>
      <c r="B29" s="78"/>
      <c r="C29" s="96"/>
      <c r="D29" s="97"/>
      <c r="E29" s="98"/>
      <c r="F29" s="99"/>
      <c r="G29" s="100"/>
      <c r="H29" s="97"/>
      <c r="I29" s="98"/>
      <c r="J29" s="99"/>
      <c r="K29" s="96"/>
      <c r="L29" s="97"/>
      <c r="M29" s="98"/>
      <c r="N29" s="83"/>
      <c r="O29" s="96"/>
      <c r="P29" s="97"/>
      <c r="Q29" s="98"/>
    </row>
    <row r="30" customFormat="false" ht="16.5" hidden="false" customHeight="false" outlineLevel="0" collapsed="false">
      <c r="A30" s="101" t="s">
        <v>39</v>
      </c>
      <c r="B30" s="102"/>
      <c r="C30" s="103" t="n">
        <f aca="false">SUM(C23:C28)</f>
        <v>-81701.72163</v>
      </c>
      <c r="D30" s="104" t="n">
        <f aca="false">SUM(D23:D28)</f>
        <v>110000.422</v>
      </c>
      <c r="E30" s="105" t="n">
        <f aca="false">SUM(E23:E28)</f>
        <v>-191702.14363</v>
      </c>
      <c r="F30" s="106"/>
      <c r="G30" s="103" t="n">
        <f aca="false">SUM(G23:G28)</f>
        <v>57580.431</v>
      </c>
      <c r="H30" s="104" t="n">
        <f aca="false">SUM(H23:H28)</f>
        <v>55430.431</v>
      </c>
      <c r="I30" s="105" t="n">
        <f aca="false">SUM(I23:I28)</f>
        <v>-2150</v>
      </c>
      <c r="J30" s="106"/>
      <c r="K30" s="103" t="n">
        <f aca="false">SUM(K23:K28)</f>
        <v>-139282.15263</v>
      </c>
      <c r="L30" s="104" t="n">
        <f aca="false">SUM(L23:L28)</f>
        <v>54569.991</v>
      </c>
      <c r="M30" s="105" t="n">
        <f aca="false">SUM(M23:M28)</f>
        <v>-193852.14363</v>
      </c>
      <c r="N30" s="107"/>
      <c r="O30" s="103" t="n">
        <f aca="false">SUM(O23:O28)</f>
        <v>-15587.3174</v>
      </c>
      <c r="P30" s="104" t="n">
        <f aca="false">SUM(P23:P28)</f>
        <v>0</v>
      </c>
      <c r="Q30" s="105" t="n">
        <f aca="false">SUM(Q23:Q28)</f>
        <v>-15587.3174</v>
      </c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  <c r="AP30" s="108"/>
      <c r="AQ30" s="108"/>
      <c r="AR30" s="108"/>
      <c r="AS30" s="108"/>
      <c r="AT30" s="108"/>
      <c r="AU30" s="108"/>
      <c r="AV30" s="108"/>
      <c r="AW30" s="108"/>
      <c r="AX30" s="108"/>
      <c r="AY30" s="108"/>
      <c r="AZ30" s="108"/>
      <c r="BA30" s="108"/>
      <c r="BB30" s="108"/>
      <c r="BC30" s="108"/>
      <c r="BD30" s="108"/>
      <c r="BE30" s="108"/>
      <c r="BF30" s="108"/>
      <c r="BG30" s="108"/>
      <c r="BH30" s="108"/>
      <c r="BI30" s="108"/>
      <c r="BJ30" s="108"/>
      <c r="BK30" s="108"/>
      <c r="BL30" s="108"/>
      <c r="BM30" s="108"/>
      <c r="BN30" s="108"/>
      <c r="BO30" s="108"/>
      <c r="BP30" s="108"/>
      <c r="BQ30" s="108"/>
      <c r="BR30" s="108"/>
      <c r="BS30" s="108"/>
      <c r="BT30" s="108"/>
      <c r="BU30" s="108"/>
      <c r="BV30" s="108"/>
      <c r="BW30" s="108"/>
      <c r="BX30" s="108"/>
      <c r="BY30" s="108"/>
      <c r="BZ30" s="108"/>
      <c r="CA30" s="108"/>
      <c r="CB30" s="108"/>
      <c r="CC30" s="108"/>
      <c r="CD30" s="108"/>
      <c r="CE30" s="108"/>
      <c r="CF30" s="108"/>
      <c r="CG30" s="108"/>
      <c r="CH30" s="108"/>
      <c r="CI30" s="108"/>
      <c r="CJ30" s="108"/>
      <c r="CK30" s="108"/>
      <c r="CL30" s="108"/>
      <c r="CM30" s="108"/>
      <c r="CN30" s="108"/>
      <c r="CO30" s="108"/>
      <c r="CP30" s="108"/>
      <c r="CQ30" s="108"/>
      <c r="CR30" s="108"/>
      <c r="CS30" s="108"/>
      <c r="CT30" s="108"/>
      <c r="CU30" s="108"/>
      <c r="CV30" s="108"/>
      <c r="CW30" s="108"/>
      <c r="CX30" s="108"/>
      <c r="CY30" s="108"/>
      <c r="CZ30" s="108"/>
      <c r="DA30" s="108"/>
      <c r="DB30" s="108"/>
      <c r="DC30" s="108"/>
      <c r="DD30" s="108"/>
      <c r="DE30" s="108"/>
      <c r="DF30" s="108"/>
      <c r="DG30" s="108"/>
      <c r="DH30" s="108"/>
      <c r="DI30" s="108"/>
      <c r="DJ30" s="108"/>
      <c r="DK30" s="108"/>
      <c r="DL30" s="108"/>
      <c r="DM30" s="108"/>
      <c r="DN30" s="108"/>
      <c r="DO30" s="108"/>
      <c r="DP30" s="108"/>
      <c r="DQ30" s="108"/>
      <c r="DR30" s="108"/>
      <c r="DS30" s="108"/>
      <c r="DT30" s="108"/>
      <c r="DU30" s="108"/>
      <c r="DV30" s="108"/>
      <c r="DW30" s="108"/>
      <c r="DX30" s="108"/>
      <c r="DY30" s="108"/>
      <c r="DZ30" s="108"/>
      <c r="EA30" s="108"/>
      <c r="EB30" s="108"/>
      <c r="EC30" s="108"/>
      <c r="ED30" s="108"/>
      <c r="EE30" s="108"/>
      <c r="EF30" s="108"/>
      <c r="EG30" s="108"/>
      <c r="EH30" s="108"/>
      <c r="EI30" s="108"/>
      <c r="EJ30" s="108"/>
      <c r="EK30" s="108"/>
      <c r="EL30" s="108"/>
      <c r="EM30" s="108"/>
      <c r="EN30" s="108"/>
      <c r="EO30" s="108"/>
      <c r="EP30" s="108"/>
      <c r="EQ30" s="108"/>
      <c r="ER30" s="108"/>
      <c r="ES30" s="108"/>
      <c r="ET30" s="108"/>
      <c r="EU30" s="108"/>
      <c r="EV30" s="108"/>
      <c r="EW30" s="108"/>
      <c r="EX30" s="108"/>
      <c r="EY30" s="108"/>
      <c r="EZ30" s="108"/>
      <c r="FA30" s="108"/>
      <c r="FB30" s="108"/>
      <c r="FC30" s="108"/>
      <c r="FD30" s="108"/>
      <c r="FE30" s="108"/>
      <c r="FF30" s="108"/>
      <c r="FG30" s="108"/>
      <c r="FH30" s="108"/>
      <c r="FI30" s="108"/>
      <c r="FJ30" s="108"/>
      <c r="FK30" s="108"/>
      <c r="FL30" s="108"/>
      <c r="FM30" s="108"/>
      <c r="FN30" s="108"/>
      <c r="FO30" s="108"/>
      <c r="FP30" s="108"/>
      <c r="FQ30" s="108"/>
      <c r="FR30" s="108"/>
      <c r="FS30" s="108"/>
      <c r="FT30" s="108"/>
      <c r="FU30" s="108"/>
      <c r="FV30" s="108"/>
      <c r="FW30" s="108"/>
      <c r="FX30" s="108"/>
      <c r="FY30" s="108"/>
      <c r="FZ30" s="108"/>
      <c r="GA30" s="108"/>
      <c r="GB30" s="108"/>
      <c r="GC30" s="108"/>
      <c r="GD30" s="108"/>
      <c r="GE30" s="108"/>
      <c r="GF30" s="108"/>
      <c r="GG30" s="108"/>
      <c r="GH30" s="108"/>
      <c r="GI30" s="108"/>
      <c r="GJ30" s="108"/>
      <c r="GK30" s="108"/>
      <c r="GL30" s="108"/>
      <c r="GM30" s="108"/>
      <c r="GN30" s="108"/>
      <c r="GO30" s="108"/>
      <c r="GP30" s="108"/>
      <c r="GQ30" s="108"/>
      <c r="GR30" s="108"/>
      <c r="GS30" s="108"/>
      <c r="GT30" s="108"/>
      <c r="GU30" s="108"/>
      <c r="GV30" s="108"/>
      <c r="GW30" s="108"/>
      <c r="GX30" s="108"/>
      <c r="GY30" s="108"/>
      <c r="GZ30" s="108"/>
      <c r="HA30" s="108"/>
      <c r="HB30" s="108"/>
      <c r="HC30" s="108"/>
      <c r="HD30" s="108"/>
      <c r="HE30" s="108"/>
      <c r="HF30" s="108"/>
      <c r="HG30" s="108"/>
      <c r="HH30" s="108"/>
      <c r="HI30" s="108"/>
      <c r="HJ30" s="108"/>
      <c r="HK30" s="108"/>
      <c r="HL30" s="108"/>
      <c r="HM30" s="108"/>
      <c r="HN30" s="108"/>
      <c r="HO30" s="108"/>
      <c r="HP30" s="108"/>
      <c r="HQ30" s="108"/>
      <c r="HR30" s="108"/>
      <c r="HS30" s="108"/>
      <c r="HT30" s="108"/>
      <c r="HU30" s="108"/>
      <c r="HV30" s="108"/>
      <c r="HW30" s="108"/>
      <c r="HX30" s="108"/>
      <c r="HY30" s="108"/>
      <c r="HZ30" s="108"/>
      <c r="IA30" s="108"/>
      <c r="IB30" s="108"/>
      <c r="IC30" s="108"/>
      <c r="ID30" s="108"/>
      <c r="IE30" s="108"/>
      <c r="IF30" s="108"/>
      <c r="IG30" s="108"/>
      <c r="IH30" s="108"/>
      <c r="II30" s="108"/>
      <c r="IJ30" s="108"/>
      <c r="IK30" s="108"/>
      <c r="IL30" s="108"/>
      <c r="IM30" s="108"/>
      <c r="IN30" s="108"/>
      <c r="IO30" s="108"/>
      <c r="IP30" s="108"/>
      <c r="IQ30" s="108"/>
      <c r="IR30" s="108"/>
      <c r="IS30" s="108"/>
      <c r="IT30" s="108"/>
      <c r="IU30" s="108"/>
      <c r="IV30" s="108"/>
      <c r="IW30" s="108"/>
    </row>
    <row r="31" customFormat="false" ht="4.5" hidden="false" customHeight="true" outlineLevel="0" collapsed="false">
      <c r="A31" s="84"/>
      <c r="B31" s="78"/>
      <c r="C31" s="90"/>
      <c r="D31" s="91"/>
      <c r="E31" s="92"/>
      <c r="F31" s="93"/>
      <c r="G31" s="109"/>
      <c r="H31" s="91"/>
      <c r="I31" s="92"/>
      <c r="J31" s="93"/>
      <c r="K31" s="90"/>
      <c r="L31" s="91"/>
      <c r="M31" s="92"/>
      <c r="N31" s="83"/>
      <c r="O31" s="90"/>
      <c r="P31" s="91"/>
      <c r="Q31" s="92"/>
    </row>
    <row r="32" customFormat="false" ht="13.5" hidden="false" customHeight="true" outlineLevel="0" collapsed="false">
      <c r="A32" s="88" t="s">
        <v>42</v>
      </c>
      <c r="B32" s="89"/>
      <c r="C32" s="90" t="n">
        <f aca="false">+'Mgmt Summary'!J32</f>
        <v>0</v>
      </c>
      <c r="D32" s="91" t="n">
        <f aca="false">+'Mgmt Summary'!C32</f>
        <v>0</v>
      </c>
      <c r="E32" s="92" t="n">
        <f aca="false">D32-C32</f>
        <v>0</v>
      </c>
      <c r="F32" s="93"/>
      <c r="G32" s="90" t="n">
        <f aca="false">+'Mgmt Summary'!M32</f>
        <v>9400</v>
      </c>
      <c r="H32" s="91" t="n">
        <f aca="false">+'Mgmt Summary'!D32</f>
        <v>6900</v>
      </c>
      <c r="I32" s="92" t="n">
        <f aca="false">+H32-G32</f>
        <v>-2500</v>
      </c>
      <c r="J32" s="93"/>
      <c r="K32" s="90" t="n">
        <f aca="false">C32-G32</f>
        <v>-9400</v>
      </c>
      <c r="L32" s="91" t="n">
        <f aca="false">D32-H32</f>
        <v>-6900</v>
      </c>
      <c r="M32" s="92" t="n">
        <f aca="false">K32-L32</f>
        <v>-2500</v>
      </c>
      <c r="N32" s="94"/>
      <c r="O32" s="90" t="n">
        <f aca="false">+C32-'[3]QTD Mgmt Summary'!C32</f>
        <v>0</v>
      </c>
      <c r="P32" s="91" t="n">
        <f aca="false">+'[3]QTD Mgmt Summary'!G32-G32</f>
        <v>0</v>
      </c>
      <c r="Q32" s="92" t="n">
        <f aca="false">+O32+P32</f>
        <v>0</v>
      </c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</row>
    <row r="33" customFormat="false" ht="4.5" hidden="false" customHeight="true" outlineLevel="0" collapsed="false">
      <c r="A33" s="84"/>
      <c r="B33" s="78"/>
      <c r="C33" s="90"/>
      <c r="D33" s="91"/>
      <c r="E33" s="92"/>
      <c r="F33" s="93"/>
      <c r="G33" s="109"/>
      <c r="H33" s="91"/>
      <c r="I33" s="92"/>
      <c r="J33" s="93"/>
      <c r="K33" s="90"/>
      <c r="L33" s="91"/>
      <c r="M33" s="92"/>
      <c r="N33" s="83"/>
      <c r="O33" s="90"/>
      <c r="P33" s="91"/>
      <c r="Q33" s="92"/>
    </row>
    <row r="34" customFormat="false" ht="17.25" hidden="false" customHeight="false" outlineLevel="0" collapsed="false">
      <c r="A34" s="110" t="s">
        <v>43</v>
      </c>
      <c r="B34" s="111"/>
      <c r="C34" s="112" t="n">
        <f aca="false">+C30-C32</f>
        <v>-81701.72163</v>
      </c>
      <c r="D34" s="113" t="n">
        <f aca="false">+D30-D32</f>
        <v>110000.422</v>
      </c>
      <c r="E34" s="114" t="n">
        <f aca="false">+E30-E32</f>
        <v>-191702.14363</v>
      </c>
      <c r="F34" s="115"/>
      <c r="G34" s="112" t="n">
        <f aca="false">SUM(G30:G32)</f>
        <v>66980.431</v>
      </c>
      <c r="H34" s="113" t="n">
        <f aca="false">SUM(H30:H32)</f>
        <v>62330.431</v>
      </c>
      <c r="I34" s="114" t="n">
        <f aca="false">SUM(I30:I32)</f>
        <v>-4650</v>
      </c>
      <c r="J34" s="115"/>
      <c r="K34" s="112" t="n">
        <f aca="false">SUM(K30:K32)</f>
        <v>-148682.15263</v>
      </c>
      <c r="L34" s="113" t="n">
        <f aca="false">SUM(L30:L32)</f>
        <v>47669.991</v>
      </c>
      <c r="M34" s="114" t="n">
        <f aca="false">SUM(M30:M32)</f>
        <v>-196352.14363</v>
      </c>
      <c r="N34" s="107"/>
      <c r="O34" s="112" t="n">
        <f aca="false">SUM(O30:O32)</f>
        <v>-15587.3174</v>
      </c>
      <c r="P34" s="113" t="n">
        <f aca="false">SUM(P30:P32)</f>
        <v>0</v>
      </c>
      <c r="Q34" s="114" t="n">
        <f aca="false">SUM(Q30:Q32)</f>
        <v>-15587.3174</v>
      </c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08"/>
      <c r="AT34" s="108"/>
      <c r="AU34" s="108"/>
      <c r="AV34" s="108"/>
      <c r="AW34" s="108"/>
      <c r="AX34" s="108"/>
      <c r="AY34" s="108"/>
      <c r="AZ34" s="108"/>
      <c r="BA34" s="108"/>
      <c r="BB34" s="108"/>
      <c r="BC34" s="108"/>
      <c r="BD34" s="108"/>
      <c r="BE34" s="108"/>
      <c r="BF34" s="108"/>
      <c r="BG34" s="108"/>
      <c r="BH34" s="108"/>
      <c r="BI34" s="108"/>
      <c r="BJ34" s="108"/>
      <c r="BK34" s="108"/>
      <c r="BL34" s="108"/>
      <c r="BM34" s="108"/>
      <c r="BN34" s="108"/>
      <c r="BO34" s="108"/>
      <c r="BP34" s="108"/>
      <c r="BQ34" s="108"/>
      <c r="BR34" s="108"/>
      <c r="BS34" s="108"/>
      <c r="BT34" s="108"/>
      <c r="BU34" s="108"/>
      <c r="BV34" s="108"/>
      <c r="BW34" s="108"/>
      <c r="BX34" s="108"/>
      <c r="BY34" s="108"/>
      <c r="BZ34" s="108"/>
      <c r="CA34" s="108"/>
      <c r="CB34" s="108"/>
      <c r="CC34" s="108"/>
      <c r="CD34" s="108"/>
      <c r="CE34" s="108"/>
      <c r="CF34" s="108"/>
      <c r="CG34" s="108"/>
      <c r="CH34" s="108"/>
      <c r="CI34" s="108"/>
      <c r="CJ34" s="108"/>
      <c r="CK34" s="108"/>
      <c r="CL34" s="108"/>
      <c r="CM34" s="108"/>
      <c r="CN34" s="108"/>
      <c r="CO34" s="108"/>
      <c r="CP34" s="108"/>
      <c r="CQ34" s="108"/>
      <c r="CR34" s="108"/>
      <c r="CS34" s="108"/>
      <c r="CT34" s="108"/>
      <c r="CU34" s="108"/>
      <c r="CV34" s="108"/>
      <c r="CW34" s="108"/>
      <c r="CX34" s="108"/>
      <c r="CY34" s="108"/>
      <c r="CZ34" s="108"/>
      <c r="DA34" s="108"/>
      <c r="DB34" s="108"/>
      <c r="DC34" s="108"/>
      <c r="DD34" s="108"/>
      <c r="DE34" s="108"/>
      <c r="DF34" s="108"/>
      <c r="DG34" s="108"/>
      <c r="DH34" s="108"/>
      <c r="DI34" s="108"/>
      <c r="DJ34" s="108"/>
      <c r="DK34" s="108"/>
      <c r="DL34" s="108"/>
      <c r="DM34" s="108"/>
      <c r="DN34" s="108"/>
      <c r="DO34" s="108"/>
      <c r="DP34" s="108"/>
      <c r="DQ34" s="108"/>
      <c r="DR34" s="108"/>
      <c r="DS34" s="108"/>
      <c r="DT34" s="108"/>
      <c r="DU34" s="108"/>
      <c r="DV34" s="108"/>
      <c r="DW34" s="108"/>
      <c r="DX34" s="108"/>
      <c r="DY34" s="108"/>
      <c r="DZ34" s="108"/>
      <c r="EA34" s="108"/>
      <c r="EB34" s="108"/>
      <c r="EC34" s="108"/>
      <c r="ED34" s="108"/>
      <c r="EE34" s="108"/>
      <c r="EF34" s="108"/>
      <c r="EG34" s="108"/>
      <c r="EH34" s="108"/>
      <c r="EI34" s="108"/>
      <c r="EJ34" s="108"/>
      <c r="EK34" s="108"/>
      <c r="EL34" s="108"/>
      <c r="EM34" s="108"/>
      <c r="EN34" s="108"/>
      <c r="EO34" s="108"/>
      <c r="EP34" s="108"/>
      <c r="EQ34" s="108"/>
      <c r="ER34" s="108"/>
      <c r="ES34" s="108"/>
      <c r="ET34" s="108"/>
      <c r="EU34" s="108"/>
      <c r="EV34" s="108"/>
      <c r="EW34" s="108"/>
      <c r="EX34" s="108"/>
      <c r="EY34" s="108"/>
      <c r="EZ34" s="108"/>
      <c r="FA34" s="108"/>
      <c r="FB34" s="108"/>
      <c r="FC34" s="108"/>
      <c r="FD34" s="108"/>
      <c r="FE34" s="108"/>
      <c r="FF34" s="108"/>
      <c r="FG34" s="108"/>
      <c r="FH34" s="108"/>
      <c r="FI34" s="108"/>
      <c r="FJ34" s="108"/>
      <c r="FK34" s="108"/>
      <c r="FL34" s="108"/>
      <c r="FM34" s="108"/>
      <c r="FN34" s="108"/>
      <c r="FO34" s="108"/>
      <c r="FP34" s="108"/>
      <c r="FQ34" s="108"/>
      <c r="FR34" s="108"/>
      <c r="FS34" s="108"/>
      <c r="FT34" s="108"/>
      <c r="FU34" s="108"/>
      <c r="FV34" s="108"/>
      <c r="FW34" s="108"/>
      <c r="FX34" s="108"/>
      <c r="FY34" s="108"/>
      <c r="FZ34" s="108"/>
      <c r="GA34" s="108"/>
      <c r="GB34" s="108"/>
      <c r="GC34" s="108"/>
      <c r="GD34" s="108"/>
      <c r="GE34" s="108"/>
      <c r="GF34" s="108"/>
      <c r="GG34" s="108"/>
      <c r="GH34" s="108"/>
      <c r="GI34" s="108"/>
      <c r="GJ34" s="108"/>
      <c r="GK34" s="108"/>
      <c r="GL34" s="108"/>
      <c r="GM34" s="108"/>
      <c r="GN34" s="108"/>
      <c r="GO34" s="108"/>
      <c r="GP34" s="108"/>
      <c r="GQ34" s="108"/>
      <c r="GR34" s="108"/>
      <c r="GS34" s="108"/>
      <c r="GT34" s="108"/>
      <c r="GU34" s="108"/>
      <c r="GV34" s="108"/>
      <c r="GW34" s="108"/>
      <c r="GX34" s="108"/>
      <c r="GY34" s="108"/>
      <c r="GZ34" s="108"/>
      <c r="HA34" s="108"/>
      <c r="HB34" s="108"/>
      <c r="HC34" s="108"/>
      <c r="HD34" s="108"/>
      <c r="HE34" s="108"/>
      <c r="HF34" s="108"/>
      <c r="HG34" s="108"/>
      <c r="HH34" s="108"/>
      <c r="HI34" s="108"/>
      <c r="HJ34" s="108"/>
      <c r="HK34" s="108"/>
      <c r="HL34" s="108"/>
      <c r="HM34" s="108"/>
      <c r="HN34" s="108"/>
      <c r="HO34" s="108"/>
      <c r="HP34" s="108"/>
      <c r="HQ34" s="108"/>
      <c r="HR34" s="108"/>
      <c r="HS34" s="108"/>
      <c r="HT34" s="108"/>
      <c r="HU34" s="108"/>
      <c r="HV34" s="108"/>
      <c r="HW34" s="108"/>
      <c r="HX34" s="108"/>
      <c r="HY34" s="108"/>
      <c r="HZ34" s="108"/>
      <c r="IA34" s="108"/>
      <c r="IB34" s="108"/>
      <c r="IC34" s="108"/>
      <c r="ID34" s="108"/>
      <c r="IE34" s="108"/>
      <c r="IF34" s="108"/>
      <c r="IG34" s="108"/>
      <c r="IH34" s="108"/>
      <c r="II34" s="108"/>
      <c r="IJ34" s="108"/>
      <c r="IK34" s="108"/>
      <c r="IL34" s="108"/>
      <c r="IM34" s="108"/>
      <c r="IN34" s="108"/>
      <c r="IO34" s="108"/>
      <c r="IP34" s="108"/>
      <c r="IQ34" s="108"/>
      <c r="IR34" s="108"/>
      <c r="IS34" s="108"/>
      <c r="IT34" s="108"/>
      <c r="IU34" s="108"/>
      <c r="IV34" s="108"/>
      <c r="IW34" s="108"/>
    </row>
    <row r="35" customFormat="false" ht="3" hidden="false" customHeight="true" outlineLevel="0" collapsed="false">
      <c r="A35" s="54"/>
      <c r="C35" s="55"/>
      <c r="D35" s="49"/>
      <c r="E35" s="54"/>
      <c r="F35" s="49"/>
      <c r="I35" s="54"/>
    </row>
    <row r="36" customFormat="false" ht="12.75" hidden="false" customHeight="false" outlineLevel="0" collapsed="false">
      <c r="A36" s="1" t="s">
        <v>57</v>
      </c>
      <c r="C36" s="49"/>
      <c r="D36" s="49"/>
      <c r="E36" s="49"/>
      <c r="F36" s="49"/>
      <c r="I36" s="49"/>
    </row>
    <row r="37" customFormat="false" ht="12.75" hidden="false" customHeight="false" outlineLevel="0" collapsed="false">
      <c r="M37" s="116"/>
      <c r="Q37" s="116"/>
    </row>
    <row r="38" customFormat="false" ht="12.75" hidden="false" customHeight="false" outlineLevel="0" collapsed="false">
      <c r="L38" s="58"/>
    </row>
    <row r="39" customFormat="false" ht="13.5" hidden="true" customHeight="false" outlineLevel="0" collapsed="false">
      <c r="C39" s="117" t="s">
        <v>58</v>
      </c>
      <c r="D39" s="118"/>
      <c r="E39" s="119"/>
      <c r="G39" s="117" t="s">
        <v>59</v>
      </c>
      <c r="H39" s="118"/>
      <c r="I39" s="118"/>
      <c r="J39" s="119"/>
    </row>
    <row r="40" customFormat="false" ht="12.75" hidden="true" customHeight="false" outlineLevel="0" collapsed="false">
      <c r="C40" s="120" t="s">
        <v>60</v>
      </c>
      <c r="D40" s="121"/>
      <c r="E40" s="122" t="n">
        <f aca="false">+'[1]GM-WeeklyChnge'!C38</f>
        <v>-4872.493</v>
      </c>
      <c r="G40" s="120" t="s">
        <v>61</v>
      </c>
      <c r="H40" s="121"/>
      <c r="I40" s="123" t="n">
        <f aca="false">+'[1]Expense Weekly Change'!E22+'[1]Expense Weekly Change'!E21</f>
        <v>488</v>
      </c>
      <c r="J40" s="124"/>
    </row>
    <row r="41" customFormat="false" ht="12.75" hidden="true" customHeight="false" outlineLevel="0" collapsed="false">
      <c r="C41" s="120" t="s">
        <v>62</v>
      </c>
      <c r="D41" s="121"/>
      <c r="E41" s="122" t="n">
        <f aca="false">+'[1]GM-WeeklyChnge'!D38</f>
        <v>-132.97831</v>
      </c>
      <c r="G41" s="120" t="s">
        <v>63</v>
      </c>
      <c r="H41" s="121"/>
      <c r="I41" s="123" t="n">
        <f aca="false">+'[4]Expense Weekly Change'!E9+'[4]Expense Weekly Change'!E10+'[4]Expense Weekly Change'!E11+'[4]Expense Weekly Change'!E12+'[4]Expense Weekly Change'!E13+'[4]Expense Weekly Change'!E14+'[4]Expense Weekly Change'!E15+'[4]Expense Weekly Change'!E16+'[4]Expense Weekly Change'!E20</f>
        <v>4953</v>
      </c>
      <c r="J41" s="125"/>
    </row>
    <row r="42" customFormat="false" ht="12.75" hidden="true" customHeight="false" outlineLevel="0" collapsed="false">
      <c r="C42" s="120" t="s">
        <v>64</v>
      </c>
      <c r="D42" s="121"/>
      <c r="E42" s="122" t="n">
        <f aca="false">+'[1]GM-WeeklyChnge'!E38+'[1]GM-WeeklyChnge'!F38+'[1]GM-WeeklyChnge'!G38</f>
        <v>3440.893</v>
      </c>
      <c r="G42" s="120" t="s">
        <v>65</v>
      </c>
      <c r="H42" s="121"/>
      <c r="I42" s="123" t="n">
        <f aca="false">-G32+'[1]QTD Mgmt Summary'!$G$37</f>
        <v>-9400</v>
      </c>
      <c r="J42" s="125"/>
    </row>
    <row r="43" customFormat="false" ht="12.75" hidden="true" customHeight="false" outlineLevel="0" collapsed="false">
      <c r="C43" s="126"/>
      <c r="D43" s="127"/>
      <c r="E43" s="128"/>
      <c r="G43" s="126"/>
      <c r="H43" s="127"/>
      <c r="I43" s="129"/>
      <c r="J43" s="130"/>
    </row>
    <row r="44" customFormat="false" ht="13.5" hidden="true" customHeight="false" outlineLevel="0" collapsed="false">
      <c r="C44" s="131" t="s">
        <v>66</v>
      </c>
      <c r="D44" s="132"/>
      <c r="E44" s="133" t="n">
        <f aca="false">SUM(E40:E43)</f>
        <v>-1564.57831</v>
      </c>
      <c r="G44" s="131" t="s">
        <v>66</v>
      </c>
      <c r="H44" s="132"/>
      <c r="I44" s="134" t="n">
        <f aca="false">SUM(I40:I43)</f>
        <v>-3959</v>
      </c>
      <c r="J44" s="135"/>
    </row>
    <row r="45" customFormat="false" ht="12.75" hidden="true" customHeight="false" outlineLevel="0" collapsed="false"/>
    <row r="46" customFormat="false" ht="13.5" hidden="true" customHeight="false" outlineLevel="0" collapsed="false">
      <c r="C46" s="117" t="s">
        <v>67</v>
      </c>
      <c r="D46" s="118"/>
      <c r="E46" s="119"/>
      <c r="G46" s="117" t="s">
        <v>68</v>
      </c>
      <c r="H46" s="118"/>
      <c r="I46" s="118"/>
      <c r="J46" s="119"/>
    </row>
    <row r="47" customFormat="false" ht="12.75" hidden="true" customHeight="false" outlineLevel="0" collapsed="false">
      <c r="C47" s="120" t="s">
        <v>69</v>
      </c>
      <c r="D47" s="121"/>
      <c r="E47" s="122" t="n">
        <f aca="false">+[1]GrossMargin!$I$40</f>
        <v>0</v>
      </c>
      <c r="G47" s="120" t="s">
        <v>69</v>
      </c>
      <c r="H47" s="121"/>
      <c r="I47" s="123" t="str">
        <f aca="false">+'[1]QTD Mgmt Summary'!$G$39</f>
        <v>Operating Expense</v>
      </c>
      <c r="J47" s="124"/>
    </row>
    <row r="48" customFormat="false" ht="12.75" hidden="true" customHeight="false" outlineLevel="0" collapsed="false">
      <c r="C48" s="120" t="s">
        <v>70</v>
      </c>
      <c r="D48" s="121"/>
      <c r="E48" s="122" t="n">
        <f aca="false">+GrossMargin!I34</f>
        <v>-81701.72163</v>
      </c>
      <c r="G48" s="120" t="s">
        <v>70</v>
      </c>
      <c r="H48" s="121"/>
      <c r="I48" s="123" t="n">
        <f aca="false">+G34</f>
        <v>66980.431</v>
      </c>
      <c r="J48" s="125"/>
    </row>
    <row r="49" customFormat="false" ht="12.75" hidden="true" customHeight="false" outlineLevel="0" collapsed="false">
      <c r="C49" s="120"/>
      <c r="D49" s="121"/>
      <c r="E49" s="122"/>
      <c r="G49" s="120"/>
      <c r="H49" s="121"/>
      <c r="I49" s="123"/>
      <c r="J49" s="125"/>
    </row>
    <row r="50" customFormat="false" ht="13.5" hidden="true" customHeight="false" outlineLevel="0" collapsed="false">
      <c r="C50" s="131" t="s">
        <v>71</v>
      </c>
      <c r="D50" s="132"/>
      <c r="E50" s="133" t="n">
        <f aca="false">+E48-E47</f>
        <v>-81701.72163</v>
      </c>
      <c r="G50" s="131" t="s">
        <v>71</v>
      </c>
      <c r="H50" s="132"/>
      <c r="I50" s="134" t="e">
        <f aca="false">+I48-I47</f>
        <v>#VALUE!</v>
      </c>
      <c r="J50" s="135"/>
    </row>
    <row r="51" customFormat="false" ht="12.75" hidden="false" customHeight="false" outlineLevel="0" collapsed="false">
      <c r="I51" s="58"/>
    </row>
  </sheetData>
  <mergeCells count="4">
    <mergeCell ref="C6:E6"/>
    <mergeCell ref="G6:I6"/>
    <mergeCell ref="K6:M6"/>
    <mergeCell ref="O6:Q6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32" activeCellId="0" sqref="H3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41"/>
    <col collapsed="false" customWidth="true" hidden="false" outlineLevel="0" max="2" min="2" style="1" width="0.85"/>
    <col collapsed="false" customWidth="true" hidden="false" outlineLevel="0" max="3" min="3" style="1" width="7.7"/>
    <col collapsed="false" customWidth="true" hidden="false" outlineLevel="0" max="4" min="4" style="1" width="8.85"/>
    <col collapsed="false" customWidth="true" hidden="false" outlineLevel="0" max="5" min="5" style="1" width="7.7"/>
    <col collapsed="false" customWidth="true" hidden="false" outlineLevel="0" max="6" min="6" style="1" width="0.85"/>
    <col collapsed="false" customWidth="true" hidden="false" outlineLevel="0" max="7" min="7" style="1" width="8.14"/>
    <col collapsed="false" customWidth="true" hidden="true" outlineLevel="0" max="8" min="8" style="1" width="7.7"/>
    <col collapsed="false" customWidth="true" hidden="false" outlineLevel="0" max="9" min="9" style="1" width="7.7"/>
    <col collapsed="false" customWidth="true" hidden="false" outlineLevel="0" max="10" min="10" style="1" width="8.28"/>
    <col collapsed="false" customWidth="true" hidden="true" outlineLevel="0" max="12" min="11" style="1" width="7.7"/>
    <col collapsed="false" customWidth="true" hidden="false" outlineLevel="0" max="14" min="13" style="1" width="7.7"/>
    <col collapsed="false" customWidth="true" hidden="false" outlineLevel="0" max="15" min="15" style="1" width="8.28"/>
    <col collapsed="false" customWidth="true" hidden="false" outlineLevel="0" max="16" min="16" style="1" width="0.85"/>
    <col collapsed="false" customWidth="false" hidden="false" outlineLevel="0" max="17" min="17" style="1" width="9.14"/>
    <col collapsed="false" customWidth="true" hidden="true" outlineLevel="0" max="19" min="18" style="1" width="7.7"/>
    <col collapsed="false" customWidth="true" hidden="false" outlineLevel="0" max="21" min="20" style="1" width="7.7"/>
    <col collapsed="false" customWidth="false" hidden="false" outlineLevel="0" max="22" min="22" style="1" width="9.14"/>
    <col collapsed="false" customWidth="true" hidden="false" outlineLevel="0" max="23" min="23" style="1" width="0.85"/>
    <col collapsed="false" customWidth="false" hidden="false" outlineLevel="0" max="257" min="24" style="1" width="9.1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</row>
    <row r="2" customFormat="false" ht="16.5" hidden="false" customHeight="false" outlineLevel="0" collapsed="false">
      <c r="A2" s="136" t="s">
        <v>72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4"/>
    </row>
    <row r="3" customFormat="false" ht="13.5" hidden="false" customHeight="false" outlineLevel="0" collapsed="false">
      <c r="A3" s="137" t="s">
        <v>73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5"/>
    </row>
    <row r="4" customFormat="false" ht="3" hidden="false" customHeight="true" outlineLevel="0" collapsed="false"/>
    <row r="5" customFormat="false" ht="15" hidden="false" customHeight="true" outlineLevel="0" collapsed="false">
      <c r="A5" s="6"/>
      <c r="B5" s="7"/>
      <c r="C5" s="8" t="s">
        <v>3</v>
      </c>
      <c r="D5" s="8"/>
      <c r="E5" s="8"/>
      <c r="F5" s="7"/>
      <c r="G5" s="8" t="s">
        <v>4</v>
      </c>
      <c r="H5" s="8"/>
      <c r="I5" s="8"/>
      <c r="J5" s="8"/>
      <c r="K5" s="8"/>
      <c r="L5" s="8"/>
      <c r="M5" s="8"/>
      <c r="N5" s="8"/>
      <c r="O5" s="8"/>
      <c r="P5" s="7"/>
      <c r="Q5" s="8" t="s">
        <v>5</v>
      </c>
      <c r="R5" s="8"/>
      <c r="S5" s="8"/>
      <c r="T5" s="8"/>
      <c r="U5" s="8"/>
      <c r="V5" s="8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  <c r="IW5" s="7"/>
    </row>
    <row r="6" customFormat="false" ht="15" hidden="false" customHeight="true" outlineLevel="0" collapsed="false">
      <c r="A6" s="9"/>
      <c r="B6" s="7"/>
      <c r="C6" s="10"/>
      <c r="D6" s="11"/>
      <c r="E6" s="10"/>
      <c r="F6" s="7"/>
      <c r="G6" s="12" t="s">
        <v>6</v>
      </c>
      <c r="H6" s="12" t="s">
        <v>7</v>
      </c>
      <c r="I6" s="12" t="s">
        <v>8</v>
      </c>
      <c r="J6" s="12" t="s">
        <v>9</v>
      </c>
      <c r="K6" s="12" t="s">
        <v>10</v>
      </c>
      <c r="L6" s="12" t="s">
        <v>11</v>
      </c>
      <c r="M6" s="12" t="s">
        <v>12</v>
      </c>
      <c r="N6" s="12" t="s">
        <v>13</v>
      </c>
      <c r="O6" s="12"/>
      <c r="P6" s="7"/>
      <c r="Q6" s="10" t="s">
        <v>9</v>
      </c>
      <c r="R6" s="10" t="s">
        <v>10</v>
      </c>
      <c r="S6" s="12" t="s">
        <v>11</v>
      </c>
      <c r="T6" s="10" t="s">
        <v>12</v>
      </c>
      <c r="U6" s="10" t="s">
        <v>13</v>
      </c>
      <c r="V6" s="6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</row>
    <row r="7" customFormat="false" ht="15" hidden="false" customHeight="true" outlineLevel="0" collapsed="false">
      <c r="A7" s="12" t="s">
        <v>14</v>
      </c>
      <c r="B7" s="9"/>
      <c r="C7" s="13" t="s">
        <v>15</v>
      </c>
      <c r="D7" s="14" t="s">
        <v>16</v>
      </c>
      <c r="E7" s="13" t="s">
        <v>17</v>
      </c>
      <c r="F7" s="15"/>
      <c r="G7" s="12" t="s">
        <v>15</v>
      </c>
      <c r="H7" s="12" t="s">
        <v>18</v>
      </c>
      <c r="I7" s="12" t="s">
        <v>15</v>
      </c>
      <c r="J7" s="12" t="s">
        <v>15</v>
      </c>
      <c r="K7" s="13" t="s">
        <v>19</v>
      </c>
      <c r="L7" s="12" t="s">
        <v>20</v>
      </c>
      <c r="M7" s="12" t="s">
        <v>19</v>
      </c>
      <c r="N7" s="12" t="s">
        <v>19</v>
      </c>
      <c r="O7" s="12" t="s">
        <v>9</v>
      </c>
      <c r="P7" s="7"/>
      <c r="Q7" s="12" t="s">
        <v>15</v>
      </c>
      <c r="R7" s="12" t="s">
        <v>19</v>
      </c>
      <c r="S7" s="12" t="s">
        <v>20</v>
      </c>
      <c r="T7" s="12" t="s">
        <v>19</v>
      </c>
      <c r="U7" s="12" t="s">
        <v>19</v>
      </c>
      <c r="V7" s="12" t="s">
        <v>9</v>
      </c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  <c r="IW7" s="7"/>
    </row>
    <row r="8" customFormat="false" ht="3" hidden="false" customHeight="true" outlineLevel="0" collapsed="false">
      <c r="A8" s="16"/>
      <c r="B8" s="17"/>
      <c r="C8" s="18"/>
      <c r="D8" s="19"/>
      <c r="E8" s="20"/>
      <c r="F8" s="17"/>
      <c r="G8" s="18"/>
      <c r="H8" s="19"/>
      <c r="I8" s="19"/>
      <c r="J8" s="16"/>
      <c r="K8" s="19"/>
      <c r="L8" s="18"/>
      <c r="M8" s="19"/>
      <c r="N8" s="19"/>
      <c r="O8" s="16"/>
      <c r="P8" s="21"/>
      <c r="Q8" s="18"/>
      <c r="R8" s="19"/>
      <c r="S8" s="19"/>
      <c r="T8" s="19"/>
      <c r="U8" s="19"/>
      <c r="V8" s="20"/>
      <c r="W8" s="21"/>
    </row>
    <row r="9" customFormat="false" ht="13.5" hidden="false" customHeight="true" outlineLevel="0" collapsed="false">
      <c r="A9" s="9" t="s">
        <v>21</v>
      </c>
      <c r="B9" s="22"/>
      <c r="C9" s="23" t="n">
        <f aca="false">+GrossMargin!M10</f>
        <v>32500</v>
      </c>
      <c r="D9" s="24" t="n">
        <f aca="false">+Expenses!E9+AllocExp!L10</f>
        <v>16973.484</v>
      </c>
      <c r="E9" s="25" t="n">
        <f aca="false">C9-D9</f>
        <v>15526.516</v>
      </c>
      <c r="F9" s="24"/>
      <c r="G9" s="23" t="n">
        <f aca="false">+GrossMargin!I10</f>
        <v>-70758</v>
      </c>
      <c r="H9" s="24" t="n">
        <f aca="false">GrossMargin!J10</f>
        <v>0</v>
      </c>
      <c r="I9" s="24" t="n">
        <f aca="false">GrossMargin!K10</f>
        <v>0</v>
      </c>
      <c r="J9" s="27" t="n">
        <f aca="false">SUM(G9:I9)</f>
        <v>-70758</v>
      </c>
      <c r="K9" s="28"/>
      <c r="L9" s="23" t="n">
        <f aca="false">'[1]Alloc Exp'!D10</f>
        <v>0</v>
      </c>
      <c r="M9" s="24" t="n">
        <f aca="false">+Expenses!D9</f>
        <v>7194.312</v>
      </c>
      <c r="N9" s="24" t="n">
        <f aca="false">+AllocExp!K10</f>
        <v>9979.172</v>
      </c>
      <c r="O9" s="27" t="n">
        <f aca="false">J9-K9-M9-N9-L9</f>
        <v>-87931.484</v>
      </c>
      <c r="P9" s="24"/>
      <c r="Q9" s="23" t="n">
        <f aca="false">+J9-C9</f>
        <v>-103258</v>
      </c>
      <c r="R9" s="24"/>
      <c r="S9" s="24" t="n">
        <f aca="false">'[1]Alloc Exp'!F10</f>
        <v>0</v>
      </c>
      <c r="T9" s="24" t="n">
        <f aca="false">+Expenses!F9</f>
        <v>-200</v>
      </c>
      <c r="U9" s="24" t="n">
        <f aca="false">+AllocExp!M10</f>
        <v>0</v>
      </c>
      <c r="V9" s="25" t="n">
        <f aca="false">ROUND(SUM(Q9:U9),0)</f>
        <v>-103458</v>
      </c>
      <c r="W9" s="21"/>
      <c r="X9" s="58"/>
    </row>
    <row r="10" customFormat="false" ht="13.5" hidden="false" customHeight="true" outlineLevel="0" collapsed="false">
      <c r="A10" s="9" t="s">
        <v>54</v>
      </c>
      <c r="B10" s="22"/>
      <c r="C10" s="23" t="n">
        <f aca="false">+GrossMargin!M11</f>
        <v>16250</v>
      </c>
      <c r="D10" s="24" t="n">
        <f aca="false">+Expenses!E10+AllocExp!L11</f>
        <v>9528.016</v>
      </c>
      <c r="E10" s="25" t="n">
        <f aca="false">C10-D10</f>
        <v>6721.984</v>
      </c>
      <c r="F10" s="24"/>
      <c r="G10" s="23" t="n">
        <f aca="false">GrossMargin!I11</f>
        <v>758.90705</v>
      </c>
      <c r="H10" s="24" t="n">
        <f aca="false">GrossMargin!J11</f>
        <v>0</v>
      </c>
      <c r="I10" s="24" t="n">
        <f aca="false">GrossMargin!K11</f>
        <v>0</v>
      </c>
      <c r="J10" s="27" t="n">
        <f aca="false">SUM(G10:I10)</f>
        <v>758.90705</v>
      </c>
      <c r="K10" s="28"/>
      <c r="L10" s="23" t="n">
        <f aca="false">'[1]Alloc Exp'!D11</f>
        <v>0</v>
      </c>
      <c r="M10" s="24" t="n">
        <f aca="false">+Expenses!D10</f>
        <v>5560.996</v>
      </c>
      <c r="N10" s="24" t="n">
        <f aca="false">+AllocExp!K11</f>
        <v>4167.02</v>
      </c>
      <c r="O10" s="27" t="n">
        <f aca="false">J10-K10-M10-N10-L10</f>
        <v>-8969.10895</v>
      </c>
      <c r="P10" s="24"/>
      <c r="Q10" s="23" t="n">
        <f aca="false">+J10-C10</f>
        <v>-15491.09295</v>
      </c>
      <c r="R10" s="24"/>
      <c r="S10" s="24" t="n">
        <f aca="false">'[1]Alloc Exp'!F11</f>
        <v>0</v>
      </c>
      <c r="T10" s="24" t="n">
        <f aca="false">+Expenses!F10</f>
        <v>-200</v>
      </c>
      <c r="U10" s="24" t="n">
        <f aca="false">+AllocExp!M11</f>
        <v>0</v>
      </c>
      <c r="V10" s="25" t="n">
        <f aca="false">ROUND(SUM(Q10:U10),0)</f>
        <v>-15691</v>
      </c>
      <c r="W10" s="21"/>
    </row>
    <row r="11" customFormat="false" ht="13.5" hidden="false" customHeight="true" outlineLevel="0" collapsed="false">
      <c r="A11" s="9" t="s">
        <v>23</v>
      </c>
      <c r="B11" s="22"/>
      <c r="C11" s="23" t="n">
        <f aca="false">+GrossMargin!M12</f>
        <v>2500</v>
      </c>
      <c r="D11" s="24" t="n">
        <f aca="false">+Expenses!E11+AllocExp!L12</f>
        <v>0</v>
      </c>
      <c r="E11" s="25" t="n">
        <f aca="false">C11-D11</f>
        <v>2500</v>
      </c>
      <c r="F11" s="24"/>
      <c r="G11" s="23" t="n">
        <f aca="false">GrossMargin!I12</f>
        <v>-1370</v>
      </c>
      <c r="H11" s="24" t="n">
        <f aca="false">GrossMargin!J12</f>
        <v>0</v>
      </c>
      <c r="I11" s="24" t="n">
        <f aca="false">GrossMargin!K12</f>
        <v>0</v>
      </c>
      <c r="J11" s="27" t="n">
        <f aca="false">SUM(G11:I11)</f>
        <v>-1370</v>
      </c>
      <c r="K11" s="28"/>
      <c r="L11" s="23" t="n">
        <f aca="false">'[1]Alloc Exp'!D13</f>
        <v>0</v>
      </c>
      <c r="M11" s="24" t="n">
        <f aca="false">+Expenses!D11</f>
        <v>0</v>
      </c>
      <c r="N11" s="24" t="n">
        <f aca="false">+AllocExp!K12</f>
        <v>0</v>
      </c>
      <c r="O11" s="27" t="n">
        <f aca="false">J11-K11-M11-N11-L11</f>
        <v>-1370</v>
      </c>
      <c r="P11" s="24"/>
      <c r="Q11" s="23" t="n">
        <f aca="false">+J11-C11</f>
        <v>-3870</v>
      </c>
      <c r="R11" s="24"/>
      <c r="S11" s="24" t="n">
        <f aca="false">'[1]Alloc Exp'!F13</f>
        <v>0</v>
      </c>
      <c r="T11" s="24" t="n">
        <f aca="false">+Expenses!F11</f>
        <v>0</v>
      </c>
      <c r="U11" s="24" t="n">
        <f aca="false">+AllocExp!M12</f>
        <v>0</v>
      </c>
      <c r="V11" s="25" t="n">
        <f aca="false">ROUND(SUM(Q11:U11),0)</f>
        <v>-3870</v>
      </c>
      <c r="W11" s="21"/>
    </row>
    <row r="12" customFormat="false" ht="13.5" hidden="true" customHeight="true" outlineLevel="0" collapsed="false">
      <c r="A12" s="9" t="s">
        <v>24</v>
      </c>
      <c r="B12" s="22"/>
      <c r="C12" s="23" t="n">
        <f aca="false">+GrossMargin!M13</f>
        <v>0</v>
      </c>
      <c r="D12" s="24" t="n">
        <f aca="false">+Expenses!E12+AllocExp!L13</f>
        <v>0</v>
      </c>
      <c r="E12" s="25" t="n">
        <f aca="false">C12-D12</f>
        <v>0</v>
      </c>
      <c r="F12" s="24"/>
      <c r="G12" s="23" t="n">
        <f aca="false">GrossMargin!I13</f>
        <v>0</v>
      </c>
      <c r="H12" s="24" t="n">
        <f aca="false">GrossMargin!J13</f>
        <v>0</v>
      </c>
      <c r="I12" s="24" t="n">
        <f aca="false">GrossMargin!K13</f>
        <v>0</v>
      </c>
      <c r="J12" s="27" t="n">
        <f aca="false">SUM(G12:I12)</f>
        <v>0</v>
      </c>
      <c r="K12" s="28"/>
      <c r="L12" s="23" t="n">
        <f aca="false">'[1]Alloc Exp'!D14</f>
        <v>0</v>
      </c>
      <c r="M12" s="24" t="n">
        <f aca="false">+Expenses!D12</f>
        <v>0</v>
      </c>
      <c r="N12" s="24" t="n">
        <f aca="false">+AllocExp!K13</f>
        <v>0</v>
      </c>
      <c r="O12" s="27" t="n">
        <f aca="false">J12-K12-M12-N12-L12</f>
        <v>0</v>
      </c>
      <c r="P12" s="24"/>
      <c r="Q12" s="23" t="n">
        <f aca="false">+J12-C12</f>
        <v>0</v>
      </c>
      <c r="R12" s="24"/>
      <c r="S12" s="24" t="n">
        <f aca="false">'[1]Alloc Exp'!F13</f>
        <v>0</v>
      </c>
      <c r="T12" s="24" t="n">
        <f aca="false">+Expenses!F12</f>
        <v>0</v>
      </c>
      <c r="U12" s="24" t="n">
        <f aca="false">+AllocExp!M13</f>
        <v>0</v>
      </c>
      <c r="V12" s="25" t="n">
        <f aca="false">ROUND(SUM(Q12:U12),0)</f>
        <v>0</v>
      </c>
      <c r="W12" s="21"/>
    </row>
    <row r="13" customFormat="false" ht="13.5" hidden="false" customHeight="true" outlineLevel="0" collapsed="false">
      <c r="A13" s="9" t="s">
        <v>25</v>
      </c>
      <c r="B13" s="22"/>
      <c r="C13" s="23" t="n">
        <f aca="false">+GrossMargin!M14</f>
        <v>7078.819</v>
      </c>
      <c r="D13" s="24" t="n">
        <f aca="false">+Expenses!E13+AllocExp!L14</f>
        <v>3240.632</v>
      </c>
      <c r="E13" s="25" t="n">
        <f aca="false">C13-D13</f>
        <v>3838.187</v>
      </c>
      <c r="F13" s="24"/>
      <c r="G13" s="23" t="n">
        <f aca="false">GrossMargin!I14</f>
        <v>224</v>
      </c>
      <c r="H13" s="24" t="n">
        <f aca="false">GrossMargin!J14</f>
        <v>0</v>
      </c>
      <c r="I13" s="24" t="n">
        <f aca="false">GrossMargin!K14</f>
        <v>0</v>
      </c>
      <c r="J13" s="27" t="n">
        <f aca="false">SUM(G13:I13)</f>
        <v>224</v>
      </c>
      <c r="K13" s="28"/>
      <c r="L13" s="23" t="n">
        <f aca="false">'[1]Alloc Exp'!D15</f>
        <v>0</v>
      </c>
      <c r="M13" s="24" t="n">
        <f aca="false">+Expenses!D13</f>
        <v>1463.007</v>
      </c>
      <c r="N13" s="24" t="n">
        <f aca="false">+AllocExp!K14</f>
        <v>1777.625</v>
      </c>
      <c r="O13" s="27" t="n">
        <f aca="false">J13-K13-M13-N13-L13</f>
        <v>-3016.632</v>
      </c>
      <c r="P13" s="24"/>
      <c r="Q13" s="23" t="n">
        <f aca="false">+J13-C13</f>
        <v>-6854.819</v>
      </c>
      <c r="R13" s="24"/>
      <c r="S13" s="24" t="n">
        <f aca="false">'[1]Alloc Exp'!F14</f>
        <v>0</v>
      </c>
      <c r="T13" s="24" t="n">
        <f aca="false">+Expenses!F13</f>
        <v>0</v>
      </c>
      <c r="U13" s="24" t="n">
        <f aca="false">+AllocExp!M14</f>
        <v>0</v>
      </c>
      <c r="V13" s="25" t="n">
        <f aca="false">ROUND(SUM(Q13:U13),0)</f>
        <v>-6855</v>
      </c>
      <c r="W13" s="21"/>
    </row>
    <row r="14" customFormat="false" ht="13.5" hidden="false" customHeight="true" outlineLevel="0" collapsed="false">
      <c r="A14" s="9" t="s">
        <v>26</v>
      </c>
      <c r="B14" s="22"/>
      <c r="C14" s="23" t="n">
        <f aca="false">+GrossMargin!M15</f>
        <v>11875</v>
      </c>
      <c r="D14" s="24" t="n">
        <f aca="false">+Expenses!E14+AllocExp!L15</f>
        <v>3259.814</v>
      </c>
      <c r="E14" s="25" t="n">
        <f aca="false">C14-D14</f>
        <v>8615.186</v>
      </c>
      <c r="F14" s="24"/>
      <c r="G14" s="23" t="n">
        <f aca="false">GrossMargin!I15</f>
        <v>648</v>
      </c>
      <c r="H14" s="24" t="n">
        <f aca="false">GrossMargin!J15</f>
        <v>0</v>
      </c>
      <c r="I14" s="24" t="n">
        <f aca="false">GrossMargin!K15</f>
        <v>0</v>
      </c>
      <c r="J14" s="27" t="n">
        <f aca="false">SUM(G14:I14)</f>
        <v>648</v>
      </c>
      <c r="K14" s="28"/>
      <c r="L14" s="23" t="n">
        <f aca="false">'[1]Alloc Exp'!D16</f>
        <v>0</v>
      </c>
      <c r="M14" s="24" t="n">
        <f aca="false">+Expenses!D14</f>
        <v>2304.121</v>
      </c>
      <c r="N14" s="24" t="n">
        <f aca="false">+AllocExp!K15</f>
        <v>955.693</v>
      </c>
      <c r="O14" s="27" t="n">
        <f aca="false">J14-K14-M14-N14-L14</f>
        <v>-2611.814</v>
      </c>
      <c r="P14" s="24"/>
      <c r="Q14" s="23" t="n">
        <f aca="false">+J14-C14</f>
        <v>-11227</v>
      </c>
      <c r="R14" s="24"/>
      <c r="S14" s="24" t="n">
        <f aca="false">'[1]Alloc Exp'!F15</f>
        <v>0</v>
      </c>
      <c r="T14" s="24" t="n">
        <f aca="false">+Expenses!F14</f>
        <v>0</v>
      </c>
      <c r="U14" s="24" t="n">
        <f aca="false">+AllocExp!M15</f>
        <v>0</v>
      </c>
      <c r="V14" s="25" t="n">
        <f aca="false">ROUND(SUM(Q14:U14),0)</f>
        <v>-11227</v>
      </c>
      <c r="W14" s="21"/>
    </row>
    <row r="15" customFormat="false" ht="13.5" hidden="false" customHeight="true" outlineLevel="0" collapsed="false">
      <c r="A15" s="29" t="s">
        <v>27</v>
      </c>
      <c r="B15" s="30"/>
      <c r="C15" s="23" t="n">
        <f aca="false">+GrossMargin!M22</f>
        <v>27500</v>
      </c>
      <c r="D15" s="24" t="n">
        <f aca="false">+Expenses!E15+AllocExp!L16</f>
        <v>6013.245</v>
      </c>
      <c r="E15" s="25" t="n">
        <f aca="false">C15-D15</f>
        <v>21486.755</v>
      </c>
      <c r="F15" s="24"/>
      <c r="G15" s="23" t="n">
        <f aca="false">+GrossMargin!I22</f>
        <v>-10261</v>
      </c>
      <c r="H15" s="24" t="n">
        <f aca="false">GrossMargin!J16</f>
        <v>0</v>
      </c>
      <c r="I15" s="24" t="n">
        <f aca="false">GrossMargin!K16</f>
        <v>0</v>
      </c>
      <c r="J15" s="27" t="n">
        <f aca="false">SUM(G15:I15)</f>
        <v>-10261</v>
      </c>
      <c r="K15" s="28"/>
      <c r="L15" s="23" t="n">
        <f aca="false">'[1]Alloc Exp'!D17</f>
        <v>0</v>
      </c>
      <c r="M15" s="24" t="n">
        <f aca="false">+Expenses!D15</f>
        <v>3742.614</v>
      </c>
      <c r="N15" s="24" t="n">
        <f aca="false">+AllocExp!K16</f>
        <v>2270.631</v>
      </c>
      <c r="O15" s="27" t="n">
        <f aca="false">J15-K15-M15-N15-L15</f>
        <v>-16274.245</v>
      </c>
      <c r="P15" s="24"/>
      <c r="Q15" s="23" t="n">
        <f aca="false">+J15-C15</f>
        <v>-37761</v>
      </c>
      <c r="R15" s="24"/>
      <c r="S15" s="24" t="n">
        <f aca="false">+'[1]Alloc Exp'!F16</f>
        <v>0</v>
      </c>
      <c r="T15" s="24" t="n">
        <f aca="false">+Expenses!F15</f>
        <v>0</v>
      </c>
      <c r="U15" s="24" t="n">
        <f aca="false">+AllocExp!M16</f>
        <v>0</v>
      </c>
      <c r="V15" s="25" t="n">
        <f aca="false">ROUND(SUM(Q15:U15),0)</f>
        <v>-37761</v>
      </c>
      <c r="W15" s="31"/>
      <c r="X15" s="32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  <c r="IQ15" s="33"/>
      <c r="IR15" s="33"/>
      <c r="IS15" s="33"/>
      <c r="IT15" s="33"/>
      <c r="IU15" s="33"/>
      <c r="IV15" s="33"/>
      <c r="IW15" s="33"/>
    </row>
    <row r="16" customFormat="false" ht="13.5" hidden="false" customHeight="true" outlineLevel="0" collapsed="false">
      <c r="A16" s="29" t="s">
        <v>28</v>
      </c>
      <c r="B16" s="30"/>
      <c r="C16" s="23" t="n">
        <f aca="false">+GrossMargin!M23</f>
        <v>1311</v>
      </c>
      <c r="D16" s="24" t="n">
        <f aca="false">+Expenses!E16+AllocExp!L17</f>
        <v>4934.711</v>
      </c>
      <c r="E16" s="25" t="n">
        <f aca="false">C16-D16</f>
        <v>-3623.711</v>
      </c>
      <c r="F16" s="24"/>
      <c r="G16" s="23" t="n">
        <f aca="false">+GrossMargin!I23</f>
        <v>87.37132</v>
      </c>
      <c r="H16" s="24" t="n">
        <f aca="false">GrossMargin!J17</f>
        <v>0</v>
      </c>
      <c r="I16" s="24" t="n">
        <f aca="false">GrossMargin!K17</f>
        <v>0</v>
      </c>
      <c r="J16" s="27" t="n">
        <f aca="false">SUM(G16:I16)</f>
        <v>87.37132</v>
      </c>
      <c r="K16" s="28"/>
      <c r="L16" s="23" t="n">
        <f aca="false">'[1]Alloc Exp'!D18</f>
        <v>0</v>
      </c>
      <c r="M16" s="24" t="n">
        <f aca="false">+Expenses!D16</f>
        <v>4357.293</v>
      </c>
      <c r="N16" s="24" t="n">
        <f aca="false">+AllocExp!K17</f>
        <v>577.418</v>
      </c>
      <c r="O16" s="27" t="n">
        <f aca="false">J16-K16-M16-N16-L16</f>
        <v>-4847.33968</v>
      </c>
      <c r="P16" s="24"/>
      <c r="Q16" s="23" t="n">
        <f aca="false">+J16-C16</f>
        <v>-1223.62868</v>
      </c>
      <c r="R16" s="24"/>
      <c r="S16" s="24" t="n">
        <f aca="false">+'[1]Alloc Exp'!F17</f>
        <v>0</v>
      </c>
      <c r="T16" s="24" t="n">
        <f aca="false">+Expenses!F16</f>
        <v>0</v>
      </c>
      <c r="U16" s="24" t="n">
        <f aca="false">+AllocExp!M17</f>
        <v>0</v>
      </c>
      <c r="V16" s="25" t="n">
        <f aca="false">ROUND(SUM(Q16:U16),0)</f>
        <v>-1224</v>
      </c>
      <c r="W16" s="31"/>
      <c r="X16" s="32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  <c r="IU16" s="33"/>
      <c r="IV16" s="33"/>
      <c r="IW16" s="33"/>
    </row>
    <row r="17" customFormat="false" ht="13.5" hidden="false" customHeight="true" outlineLevel="0" collapsed="false">
      <c r="A17" s="29" t="s">
        <v>29</v>
      </c>
      <c r="B17" s="30"/>
      <c r="C17" s="23" t="n">
        <f aca="false">+GrossMargin!M24</f>
        <v>5000</v>
      </c>
      <c r="D17" s="24" t="n">
        <f aca="false">+Expenses!E17+AllocExp!L18</f>
        <v>2622.096</v>
      </c>
      <c r="E17" s="25" t="n">
        <f aca="false">C17-D17</f>
        <v>2377.904</v>
      </c>
      <c r="F17" s="24"/>
      <c r="G17" s="23" t="n">
        <f aca="false">+GrossMargin!I24</f>
        <v>414</v>
      </c>
      <c r="H17" s="24" t="n">
        <f aca="false">GrossMargin!J18</f>
        <v>0</v>
      </c>
      <c r="I17" s="24" t="n">
        <f aca="false">GrossMargin!K18</f>
        <v>0</v>
      </c>
      <c r="J17" s="27" t="n">
        <f aca="false">SUM(G17:I17)</f>
        <v>414</v>
      </c>
      <c r="K17" s="28"/>
      <c r="L17" s="23" t="n">
        <f aca="false">'[1]Alloc Exp'!D19</f>
        <v>0</v>
      </c>
      <c r="M17" s="24" t="n">
        <f aca="false">+Expenses!D17</f>
        <v>2930.25</v>
      </c>
      <c r="N17" s="24" t="n">
        <f aca="false">+AllocExp!K18</f>
        <v>1191.846</v>
      </c>
      <c r="O17" s="27" t="n">
        <f aca="false">J17-K17-M17-N17-L17</f>
        <v>-3708.096</v>
      </c>
      <c r="P17" s="24"/>
      <c r="Q17" s="23" t="n">
        <f aca="false">+J17-C17</f>
        <v>-4586</v>
      </c>
      <c r="R17" s="24"/>
      <c r="S17" s="24" t="n">
        <f aca="false">+'[1]Alloc Exp'!F18</f>
        <v>0</v>
      </c>
      <c r="T17" s="24" t="n">
        <f aca="false">+Expenses!F17</f>
        <v>-1500</v>
      </c>
      <c r="U17" s="24" t="n">
        <f aca="false">+AllocExp!M18</f>
        <v>0</v>
      </c>
      <c r="V17" s="25" t="n">
        <f aca="false">ROUND(SUM(Q17:U17),0)</f>
        <v>-6086</v>
      </c>
      <c r="W17" s="31"/>
      <c r="X17" s="32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  <c r="IT17" s="33"/>
      <c r="IU17" s="33"/>
      <c r="IV17" s="33"/>
      <c r="IW17" s="33"/>
    </row>
    <row r="18" customFormat="false" ht="13.5" hidden="false" customHeight="true" outlineLevel="0" collapsed="false">
      <c r="A18" s="29" t="s">
        <v>31</v>
      </c>
      <c r="B18" s="30"/>
      <c r="C18" s="23" t="n">
        <f aca="false">+GrossMargin!M25</f>
        <v>1372.499</v>
      </c>
      <c r="D18" s="24" t="n">
        <f aca="false">+Expenses!E18+AllocExp!L19</f>
        <v>875.346</v>
      </c>
      <c r="E18" s="25" t="n">
        <f aca="false">C18-D18</f>
        <v>497.153</v>
      </c>
      <c r="F18" s="24"/>
      <c r="G18" s="23" t="n">
        <f aca="false">+GrossMargin!I25</f>
        <v>-1445</v>
      </c>
      <c r="H18" s="24" t="n">
        <f aca="false">GrossMargin!J19</f>
        <v>0</v>
      </c>
      <c r="I18" s="24" t="n">
        <f aca="false">GrossMargin!K19</f>
        <v>0</v>
      </c>
      <c r="J18" s="27" t="n">
        <f aca="false">SUM(G18:I18)</f>
        <v>-1445</v>
      </c>
      <c r="K18" s="28"/>
      <c r="L18" s="23" t="n">
        <f aca="false">'[1]Alloc Exp'!D20</f>
        <v>0</v>
      </c>
      <c r="M18" s="24" t="n">
        <f aca="false">+Expenses!D18</f>
        <v>302.281</v>
      </c>
      <c r="N18" s="24" t="n">
        <f aca="false">+AllocExp!K19</f>
        <v>573.065</v>
      </c>
      <c r="O18" s="27" t="n">
        <f aca="false">J18-K18-M18-N18-L18</f>
        <v>-2320.346</v>
      </c>
      <c r="P18" s="24"/>
      <c r="Q18" s="23" t="n">
        <f aca="false">+J18-C18</f>
        <v>-2817.499</v>
      </c>
      <c r="R18" s="24"/>
      <c r="S18" s="24" t="n">
        <f aca="false">+'[1]Alloc Exp'!F20</f>
        <v>0</v>
      </c>
      <c r="T18" s="24" t="n">
        <f aca="false">+Expenses!F18</f>
        <v>0</v>
      </c>
      <c r="U18" s="24" t="n">
        <f aca="false">+AllocExp!M19</f>
        <v>0</v>
      </c>
      <c r="V18" s="25" t="n">
        <f aca="false">ROUND(SUM(Q18:U18),0)</f>
        <v>-2817</v>
      </c>
      <c r="W18" s="31"/>
      <c r="X18" s="32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  <c r="IT18" s="33"/>
      <c r="IU18" s="33"/>
      <c r="IV18" s="33"/>
      <c r="IW18" s="33"/>
    </row>
    <row r="19" customFormat="false" ht="13.5" hidden="false" customHeight="true" outlineLevel="0" collapsed="false">
      <c r="A19" s="29" t="s">
        <v>32</v>
      </c>
      <c r="B19" s="22"/>
      <c r="C19" s="23" t="n">
        <f aca="false">+GrossMargin!M26</f>
        <v>0</v>
      </c>
      <c r="D19" s="24" t="n">
        <f aca="false">+Expenses!E19+AllocExp!L20</f>
        <v>766.232</v>
      </c>
      <c r="E19" s="25" t="n">
        <f aca="false">C19-D19</f>
        <v>-766.232</v>
      </c>
      <c r="F19" s="24"/>
      <c r="G19" s="23" t="n">
        <f aca="false">+GrossMargin!I26</f>
        <v>0</v>
      </c>
      <c r="H19" s="24" t="n">
        <f aca="false">GrossMargin!J20</f>
        <v>0</v>
      </c>
      <c r="I19" s="24" t="n">
        <f aca="false">GrossMargin!K20</f>
        <v>0</v>
      </c>
      <c r="J19" s="27" t="n">
        <f aca="false">SUM(G19:I19)</f>
        <v>0</v>
      </c>
      <c r="K19" s="28"/>
      <c r="L19" s="23" t="n">
        <f aca="false">'[1]Alloc Exp'!D21</f>
        <v>0</v>
      </c>
      <c r="M19" s="24" t="n">
        <f aca="false">+Expenses!D19</f>
        <v>695.866</v>
      </c>
      <c r="N19" s="24" t="n">
        <f aca="false">+AllocExp!K20</f>
        <v>70.366</v>
      </c>
      <c r="O19" s="27" t="n">
        <f aca="false">J19-K19-M19-N19-L19</f>
        <v>-766.232</v>
      </c>
      <c r="P19" s="24"/>
      <c r="Q19" s="23" t="n">
        <f aca="false">+J19-C19</f>
        <v>0</v>
      </c>
      <c r="R19" s="24"/>
      <c r="S19" s="24" t="n">
        <v>0</v>
      </c>
      <c r="T19" s="24" t="n">
        <f aca="false">+Expenses!F19</f>
        <v>0</v>
      </c>
      <c r="U19" s="24" t="n">
        <f aca="false">+AllocExp!M20</f>
        <v>0</v>
      </c>
      <c r="V19" s="25" t="n">
        <f aca="false">ROUND(SUM(Q19:U19),0)</f>
        <v>0</v>
      </c>
      <c r="W19" s="21"/>
    </row>
    <row r="20" customFormat="false" ht="13.5" hidden="false" customHeight="true" outlineLevel="0" collapsed="false">
      <c r="A20" s="9" t="s">
        <v>33</v>
      </c>
      <c r="B20" s="22"/>
      <c r="C20" s="23" t="n">
        <f aca="false">+GrossMargin!M27</f>
        <v>0</v>
      </c>
      <c r="D20" s="24" t="n">
        <f aca="false">+Expenses!E20+AllocExp!L21</f>
        <v>1011.224</v>
      </c>
      <c r="E20" s="25" t="n">
        <f aca="false">C20-D20</f>
        <v>-1011.224</v>
      </c>
      <c r="F20" s="24"/>
      <c r="G20" s="23" t="n">
        <f aca="false">+GrossMargin!I27</f>
        <v>0</v>
      </c>
      <c r="H20" s="24" t="n">
        <f aca="false">GrossMargin!J21</f>
        <v>0</v>
      </c>
      <c r="I20" s="24" t="n">
        <f aca="false">GrossMargin!K21</f>
        <v>0</v>
      </c>
      <c r="J20" s="27" t="n">
        <f aca="false">SUM(G20:I20)</f>
        <v>0</v>
      </c>
      <c r="K20" s="28"/>
      <c r="L20" s="23" t="n">
        <f aca="false">'[1]Alloc Exp'!D22</f>
        <v>0</v>
      </c>
      <c r="M20" s="24" t="n">
        <f aca="false">+Expenses!D20</f>
        <v>787.2</v>
      </c>
      <c r="N20" s="24" t="n">
        <f aca="false">+AllocExp!K21</f>
        <v>474.024</v>
      </c>
      <c r="O20" s="27" t="n">
        <f aca="false">J20-K20-M20-N20-L20</f>
        <v>-1261.224</v>
      </c>
      <c r="P20" s="24"/>
      <c r="Q20" s="23" t="n">
        <f aca="false">+J20-C20</f>
        <v>0</v>
      </c>
      <c r="R20" s="24"/>
      <c r="S20" s="24" t="n">
        <f aca="false">'[1]Alloc Exp'!F22</f>
        <v>0</v>
      </c>
      <c r="T20" s="24" t="n">
        <f aca="false">+Expenses!F20</f>
        <v>-250</v>
      </c>
      <c r="U20" s="24" t="n">
        <f aca="false">+AllocExp!M21</f>
        <v>0</v>
      </c>
      <c r="V20" s="25" t="n">
        <f aca="false">ROUND(SUM(Q20:U20),0)</f>
        <v>-250</v>
      </c>
      <c r="W20" s="21"/>
    </row>
    <row r="21" customFormat="false" ht="13.5" hidden="false" customHeight="true" outlineLevel="0" collapsed="false">
      <c r="A21" s="9" t="s">
        <v>55</v>
      </c>
      <c r="B21" s="22"/>
      <c r="C21" s="23" t="n">
        <f aca="false">+GrossMargin!M28</f>
        <v>4613.104</v>
      </c>
      <c r="D21" s="24" t="n">
        <v>0</v>
      </c>
      <c r="E21" s="25" t="n">
        <f aca="false">C21-D21</f>
        <v>4613.104</v>
      </c>
      <c r="F21" s="24"/>
      <c r="G21" s="23" t="n">
        <f aca="false">+GrossMargin!I28</f>
        <v>0</v>
      </c>
      <c r="H21" s="24"/>
      <c r="I21" s="24" t="n">
        <v>0</v>
      </c>
      <c r="J21" s="27" t="n">
        <f aca="false">SUM(G21:I21)</f>
        <v>0</v>
      </c>
      <c r="K21" s="28"/>
      <c r="L21" s="23"/>
      <c r="M21" s="24" t="n">
        <v>0</v>
      </c>
      <c r="N21" s="24" t="n">
        <v>0</v>
      </c>
      <c r="O21" s="27" t="n">
        <f aca="false">J21-K21-M21-N21-L21</f>
        <v>0</v>
      </c>
      <c r="P21" s="24"/>
      <c r="Q21" s="23" t="n">
        <f aca="false">+J21-C21</f>
        <v>-4613.104</v>
      </c>
      <c r="R21" s="24"/>
      <c r="S21" s="24" t="n">
        <v>0</v>
      </c>
      <c r="T21" s="24" t="n">
        <f aca="false">-T26</f>
        <v>0</v>
      </c>
      <c r="U21" s="24" t="n">
        <f aca="false">+AllocExp!M27</f>
        <v>0</v>
      </c>
      <c r="V21" s="25" t="n">
        <f aca="false">ROUND(SUM(Q21:U21),0)</f>
        <v>-4613</v>
      </c>
      <c r="W21" s="21"/>
    </row>
    <row r="22" customFormat="false" ht="3" hidden="false" customHeight="true" outlineLevel="0" collapsed="false">
      <c r="A22" s="9"/>
      <c r="B22" s="22"/>
      <c r="C22" s="23"/>
      <c r="D22" s="24"/>
      <c r="E22" s="25"/>
      <c r="F22" s="24"/>
      <c r="G22" s="23"/>
      <c r="H22" s="24"/>
      <c r="I22" s="24"/>
      <c r="J22" s="27"/>
      <c r="K22" s="28"/>
      <c r="L22" s="34"/>
      <c r="M22" s="24"/>
      <c r="N22" s="24"/>
      <c r="O22" s="27"/>
      <c r="P22" s="24"/>
      <c r="Q22" s="23"/>
      <c r="R22" s="24"/>
      <c r="S22" s="24"/>
      <c r="T22" s="24"/>
      <c r="U22" s="24"/>
      <c r="V22" s="25"/>
      <c r="W22" s="21"/>
    </row>
    <row r="23" customFormat="false" ht="12" hidden="false" customHeight="true" outlineLevel="0" collapsed="false">
      <c r="A23" s="35" t="s">
        <v>34</v>
      </c>
      <c r="B23" s="22"/>
      <c r="C23" s="36" t="n">
        <f aca="false">SUM(C9:C22)</f>
        <v>110000.422</v>
      </c>
      <c r="D23" s="37" t="n">
        <f aca="false">SUM(D9:D22)</f>
        <v>49224.8</v>
      </c>
      <c r="E23" s="38" t="n">
        <f aca="false">SUM(E9:E22)</f>
        <v>60775.622</v>
      </c>
      <c r="F23" s="24"/>
      <c r="G23" s="36" t="n">
        <f aca="false">SUM(G9:G22)</f>
        <v>-81701.72163</v>
      </c>
      <c r="H23" s="37" t="n">
        <f aca="false">SUM(H9:H22)</f>
        <v>0</v>
      </c>
      <c r="I23" s="37" t="n">
        <f aca="false">SUM(I9:I22)</f>
        <v>0</v>
      </c>
      <c r="J23" s="39" t="n">
        <f aca="false">SUM(J9:J22)</f>
        <v>-81701.72163</v>
      </c>
      <c r="K23" s="37" t="n">
        <f aca="false">SUM(K9:K22)</f>
        <v>0</v>
      </c>
      <c r="L23" s="36" t="n">
        <f aca="false">SUM(L9:L22)</f>
        <v>0</v>
      </c>
      <c r="M23" s="37" t="n">
        <f aca="false">SUM(M9:M22)</f>
        <v>29337.94</v>
      </c>
      <c r="N23" s="37" t="n">
        <f aca="false">SUM(N9:N22)</f>
        <v>22036.86</v>
      </c>
      <c r="O23" s="39" t="n">
        <f aca="false">SUM(O9:O22)</f>
        <v>-133076.52163</v>
      </c>
      <c r="P23" s="24"/>
      <c r="Q23" s="36" t="n">
        <f aca="false">SUM(Q9:Q22)</f>
        <v>-191702.14363</v>
      </c>
      <c r="R23" s="37" t="n">
        <f aca="false">SUM(R9:R22)</f>
        <v>0</v>
      </c>
      <c r="S23" s="37" t="n">
        <f aca="false">SUM(S9:S22)</f>
        <v>0</v>
      </c>
      <c r="T23" s="37" t="n">
        <f aca="false">SUM(T9:T22)</f>
        <v>-2150</v>
      </c>
      <c r="U23" s="37" t="n">
        <f aca="false">SUM(U9:U22)</f>
        <v>0</v>
      </c>
      <c r="V23" s="38" t="n">
        <f aca="false">SUM(V9:V22)</f>
        <v>-193852</v>
      </c>
      <c r="W23" s="21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  <c r="IW23" s="7"/>
    </row>
    <row r="24" customFormat="false" ht="3" hidden="false" customHeight="true" outlineLevel="0" collapsed="false">
      <c r="A24" s="9"/>
      <c r="B24" s="22"/>
      <c r="C24" s="23"/>
      <c r="D24" s="24"/>
      <c r="E24" s="25"/>
      <c r="F24" s="24"/>
      <c r="G24" s="23"/>
      <c r="H24" s="24"/>
      <c r="I24" s="24"/>
      <c r="J24" s="27"/>
      <c r="K24" s="28"/>
      <c r="L24" s="34"/>
      <c r="M24" s="24"/>
      <c r="N24" s="24"/>
      <c r="O24" s="27"/>
      <c r="P24" s="24"/>
      <c r="Q24" s="23"/>
      <c r="R24" s="24"/>
      <c r="S24" s="24"/>
      <c r="T24" s="24"/>
      <c r="U24" s="24"/>
      <c r="V24" s="25"/>
      <c r="W24" s="21"/>
    </row>
    <row r="25" customFormat="false" ht="13.5" hidden="false" customHeight="true" outlineLevel="0" collapsed="false">
      <c r="A25" s="9" t="s">
        <v>56</v>
      </c>
      <c r="B25" s="22"/>
      <c r="C25" s="23" t="n">
        <v>0</v>
      </c>
      <c r="D25" s="24" t="n">
        <f aca="false">+Expenses!E24</f>
        <v>28242.491</v>
      </c>
      <c r="E25" s="25" t="n">
        <f aca="false">C25-D25</f>
        <v>-28242.491</v>
      </c>
      <c r="F25" s="24"/>
      <c r="G25" s="23" t="n">
        <v>0</v>
      </c>
      <c r="H25" s="24" t="n">
        <v>0</v>
      </c>
      <c r="I25" s="24" t="n">
        <v>0</v>
      </c>
      <c r="J25" s="27" t="n">
        <f aca="false">SUM(G25:I25)</f>
        <v>0</v>
      </c>
      <c r="K25" s="28"/>
      <c r="L25" s="23" t="n">
        <f aca="false">'[1]Alloc Exp'!D27</f>
        <v>0</v>
      </c>
      <c r="M25" s="24" t="n">
        <f aca="false">+Expenses!D24</f>
        <v>28242.491</v>
      </c>
      <c r="N25" s="24" t="n">
        <v>0</v>
      </c>
      <c r="O25" s="27" t="n">
        <f aca="false">J25-K25-M25-N25-L25</f>
        <v>-28242.491</v>
      </c>
      <c r="P25" s="24"/>
      <c r="Q25" s="23" t="n">
        <f aca="false">+J25-C25</f>
        <v>0</v>
      </c>
      <c r="R25" s="24"/>
      <c r="S25" s="24" t="n">
        <v>0</v>
      </c>
      <c r="T25" s="24" t="n">
        <f aca="false">+Expenses!F24</f>
        <v>0</v>
      </c>
      <c r="U25" s="24" t="n">
        <v>0</v>
      </c>
      <c r="V25" s="25" t="n">
        <f aca="false">ROUND(SUM(Q25:U25),0)</f>
        <v>0</v>
      </c>
      <c r="W25" s="21"/>
    </row>
    <row r="26" customFormat="false" ht="13.5" hidden="false" customHeight="true" outlineLevel="0" collapsed="false">
      <c r="A26" s="9" t="s">
        <v>36</v>
      </c>
      <c r="B26" s="22"/>
      <c r="C26" s="23" t="n">
        <v>0</v>
      </c>
      <c r="D26" s="24" t="n">
        <f aca="false">+AllocExp!L26</f>
        <v>-22036.86</v>
      </c>
      <c r="E26" s="25" t="n">
        <f aca="false">C26-D26</f>
        <v>22036.86</v>
      </c>
      <c r="F26" s="24"/>
      <c r="G26" s="23" t="n">
        <v>0</v>
      </c>
      <c r="H26" s="24"/>
      <c r="I26" s="24" t="n">
        <v>0</v>
      </c>
      <c r="J26" s="27" t="n">
        <f aca="false">SUM(G26:I26)</f>
        <v>0</v>
      </c>
      <c r="K26" s="28"/>
      <c r="L26" s="23" t="n">
        <v>0</v>
      </c>
      <c r="M26" s="24" t="n">
        <v>0</v>
      </c>
      <c r="N26" s="24" t="n">
        <f aca="false">+AllocExp!K26</f>
        <v>-22036.86</v>
      </c>
      <c r="O26" s="27" t="n">
        <f aca="false">J26-K26-M26-N26-L26</f>
        <v>22036.86</v>
      </c>
      <c r="P26" s="24"/>
      <c r="Q26" s="23" t="n">
        <f aca="false">+J26-C26</f>
        <v>0</v>
      </c>
      <c r="R26" s="24"/>
      <c r="S26" s="24" t="n">
        <v>0</v>
      </c>
      <c r="T26" s="24" t="n">
        <f aca="false">-T25</f>
        <v>-0</v>
      </c>
      <c r="U26" s="24" t="n">
        <f aca="false">+AllocExp!M26</f>
        <v>0</v>
      </c>
      <c r="V26" s="25" t="n">
        <f aca="false">ROUND(SUM(Q26:U26),0)</f>
        <v>0</v>
      </c>
      <c r="W26" s="21"/>
    </row>
    <row r="27" customFormat="false" ht="13.5" hidden="true" customHeight="true" outlineLevel="0" collapsed="false">
      <c r="A27" s="9" t="s">
        <v>37</v>
      </c>
      <c r="B27" s="22"/>
      <c r="C27" s="23" t="n">
        <f aca="false">GrossMargin!M32</f>
        <v>0</v>
      </c>
      <c r="D27" s="24" t="n">
        <v>0</v>
      </c>
      <c r="E27" s="25" t="n">
        <f aca="false">C27-D27</f>
        <v>0</v>
      </c>
      <c r="F27" s="28"/>
      <c r="G27" s="23" t="n">
        <f aca="false">+GrossMargin!I32</f>
        <v>0</v>
      </c>
      <c r="H27" s="24" t="n">
        <f aca="false">GrossMargin!J32</f>
        <v>0</v>
      </c>
      <c r="I27" s="24" t="n">
        <f aca="false">GrossMargin!K32</f>
        <v>0</v>
      </c>
      <c r="J27" s="27" t="n">
        <f aca="false">SUM(G27:I27)</f>
        <v>0</v>
      </c>
      <c r="K27" s="28"/>
      <c r="L27" s="23" t="n">
        <v>0</v>
      </c>
      <c r="M27" s="24" t="n">
        <v>0</v>
      </c>
      <c r="N27" s="24" t="n">
        <v>0</v>
      </c>
      <c r="O27" s="27" t="n">
        <f aca="false">J27-K27-M27-N27-L27</f>
        <v>0</v>
      </c>
      <c r="P27" s="24"/>
      <c r="Q27" s="23" t="n">
        <f aca="false">+J27-C27</f>
        <v>0</v>
      </c>
      <c r="R27" s="24"/>
      <c r="S27" s="24" t="n">
        <v>0</v>
      </c>
      <c r="T27" s="24" t="n">
        <f aca="false">+Expenses!F25</f>
        <v>0</v>
      </c>
      <c r="U27" s="24" t="n">
        <v>0</v>
      </c>
      <c r="V27" s="25" t="n">
        <f aca="false">ROUND(SUM(Q27:U27),0)</f>
        <v>0</v>
      </c>
      <c r="W27" s="21"/>
    </row>
    <row r="28" customFormat="false" ht="13.5" hidden="true" customHeight="true" outlineLevel="0" collapsed="false">
      <c r="A28" s="9" t="s">
        <v>38</v>
      </c>
      <c r="B28" s="22"/>
      <c r="C28" s="23" t="n">
        <v>0</v>
      </c>
      <c r="D28" s="24" t="n">
        <f aca="false">'[1]Alloc Exp'!E26</f>
        <v>0</v>
      </c>
      <c r="E28" s="25" t="n">
        <f aca="false">C28-D28</f>
        <v>0</v>
      </c>
      <c r="F28" s="24"/>
      <c r="G28" s="23" t="n">
        <v>0</v>
      </c>
      <c r="H28" s="24" t="n">
        <v>0</v>
      </c>
      <c r="I28" s="24" t="n">
        <v>0</v>
      </c>
      <c r="J28" s="27" t="n">
        <f aca="false">SUM(G28:I28)</f>
        <v>0</v>
      </c>
      <c r="K28" s="28"/>
      <c r="L28" s="23" t="n">
        <f aca="false">'[1]Alloc Exp'!D26</f>
        <v>0</v>
      </c>
      <c r="M28" s="24" t="n">
        <v>0</v>
      </c>
      <c r="N28" s="24" t="n">
        <v>0</v>
      </c>
      <c r="O28" s="27" t="n">
        <f aca="false">J28-K28-M28-N28-L28</f>
        <v>0</v>
      </c>
      <c r="P28" s="24"/>
      <c r="Q28" s="23" t="n">
        <f aca="false">+J28-C28</f>
        <v>0</v>
      </c>
      <c r="R28" s="24"/>
      <c r="S28" s="24" t="n">
        <f aca="false">'[1]Alloc Exp'!F26</f>
        <v>0</v>
      </c>
      <c r="T28" s="24" t="n">
        <v>0</v>
      </c>
      <c r="U28" s="24" t="n">
        <v>0</v>
      </c>
      <c r="V28" s="25" t="n">
        <f aca="false">ROUND(SUM(Q28:U28),0)</f>
        <v>0</v>
      </c>
      <c r="W28" s="21"/>
    </row>
    <row r="29" customFormat="false" ht="3" hidden="false" customHeight="true" outlineLevel="0" collapsed="false">
      <c r="A29" s="9"/>
      <c r="B29" s="22"/>
      <c r="C29" s="23"/>
      <c r="D29" s="24"/>
      <c r="E29" s="25"/>
      <c r="F29" s="24"/>
      <c r="G29" s="23"/>
      <c r="H29" s="24"/>
      <c r="I29" s="24"/>
      <c r="J29" s="27"/>
      <c r="K29" s="28"/>
      <c r="L29" s="34"/>
      <c r="M29" s="24"/>
      <c r="N29" s="24"/>
      <c r="O29" s="27"/>
      <c r="P29" s="24"/>
      <c r="Q29" s="23"/>
      <c r="R29" s="24"/>
      <c r="S29" s="24"/>
      <c r="T29" s="24"/>
      <c r="U29" s="24"/>
      <c r="V29" s="25" t="n">
        <f aca="false">ROUND(SUM(Q29:U29),0)</f>
        <v>0</v>
      </c>
      <c r="W29" s="21"/>
    </row>
    <row r="30" customFormat="false" ht="12" hidden="false" customHeight="true" outlineLevel="0" collapsed="false">
      <c r="A30" s="35" t="s">
        <v>39</v>
      </c>
      <c r="B30" s="22"/>
      <c r="C30" s="36" t="n">
        <f aca="false">SUM(C23:C29)</f>
        <v>110000.422</v>
      </c>
      <c r="D30" s="37" t="n">
        <f aca="false">SUM(D23:D29)</f>
        <v>55430.431</v>
      </c>
      <c r="E30" s="38" t="n">
        <f aca="false">SUM(E23:E29)</f>
        <v>54569.991</v>
      </c>
      <c r="F30" s="24"/>
      <c r="G30" s="36" t="n">
        <f aca="false">SUM(G23:G29)</f>
        <v>-81701.72163</v>
      </c>
      <c r="H30" s="37" t="n">
        <f aca="false">SUM(H23:H29)</f>
        <v>0</v>
      </c>
      <c r="I30" s="37" t="n">
        <f aca="false">SUM(I23:I29)</f>
        <v>0</v>
      </c>
      <c r="J30" s="39" t="n">
        <f aca="false">SUM(J23:J29)</f>
        <v>-81701.72163</v>
      </c>
      <c r="K30" s="37" t="n">
        <f aca="false">SUM(K23:K29)</f>
        <v>0</v>
      </c>
      <c r="L30" s="36" t="n">
        <f aca="false">SUM(L23:L29)</f>
        <v>0</v>
      </c>
      <c r="M30" s="37" t="n">
        <f aca="false">SUM(M23:M29)</f>
        <v>57580.431</v>
      </c>
      <c r="N30" s="37" t="n">
        <f aca="false">SUM(N23:N29)</f>
        <v>0</v>
      </c>
      <c r="O30" s="39" t="n">
        <f aca="false">J30-K30-M30-N30-L30</f>
        <v>-139282.15263</v>
      </c>
      <c r="P30" s="24"/>
      <c r="Q30" s="36" t="n">
        <f aca="false">SUM(Q23:Q29)</f>
        <v>-191702.14363</v>
      </c>
      <c r="R30" s="37" t="n">
        <f aca="false">SUM(R23:R29)</f>
        <v>0</v>
      </c>
      <c r="S30" s="37" t="n">
        <f aca="false">SUM(S23:S29)</f>
        <v>0</v>
      </c>
      <c r="T30" s="37" t="n">
        <f aca="false">SUM(T23:T29)</f>
        <v>-2150</v>
      </c>
      <c r="U30" s="37" t="n">
        <f aca="false">SUM(U23:U29)</f>
        <v>0</v>
      </c>
      <c r="V30" s="38" t="n">
        <f aca="false">SUM(V23:V29)</f>
        <v>-193852</v>
      </c>
      <c r="W30" s="21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7"/>
      <c r="IV30" s="7"/>
      <c r="IW30" s="7"/>
    </row>
    <row r="31" customFormat="false" ht="3" hidden="false" customHeight="true" outlineLevel="0" collapsed="false">
      <c r="A31" s="9"/>
      <c r="B31" s="22"/>
      <c r="C31" s="23"/>
      <c r="D31" s="24"/>
      <c r="E31" s="25"/>
      <c r="F31" s="24"/>
      <c r="G31" s="23" t="s">
        <v>40</v>
      </c>
      <c r="H31" s="24"/>
      <c r="I31" s="24"/>
      <c r="J31" s="27"/>
      <c r="K31" s="28"/>
      <c r="L31" s="34"/>
      <c r="M31" s="24" t="s">
        <v>41</v>
      </c>
      <c r="N31" s="24"/>
      <c r="O31" s="27"/>
      <c r="P31" s="24"/>
      <c r="Q31" s="23"/>
      <c r="R31" s="24"/>
      <c r="S31" s="24"/>
      <c r="T31" s="24"/>
      <c r="U31" s="24"/>
      <c r="V31" s="25"/>
      <c r="W31" s="21"/>
    </row>
    <row r="32" customFormat="false" ht="12" hidden="false" customHeight="true" outlineLevel="0" collapsed="false">
      <c r="A32" s="9" t="s">
        <v>42</v>
      </c>
      <c r="B32" s="22"/>
      <c r="C32" s="23" t="n">
        <v>0</v>
      </c>
      <c r="D32" s="24" t="n">
        <v>6900</v>
      </c>
      <c r="E32" s="25" t="n">
        <f aca="false">C32-D32</f>
        <v>-6900</v>
      </c>
      <c r="F32" s="24"/>
      <c r="G32" s="23" t="n">
        <f aca="false">GrossMargin!I44</f>
        <v>0</v>
      </c>
      <c r="H32" s="24" t="n">
        <f aca="false">GrossMargin!J44</f>
        <v>0</v>
      </c>
      <c r="I32" s="24" t="n">
        <f aca="false">GrossMargin!K44</f>
        <v>0</v>
      </c>
      <c r="J32" s="27" t="n">
        <f aca="false">SUM(G32:I32)</f>
        <v>0</v>
      </c>
      <c r="K32" s="28"/>
      <c r="L32" s="34" t="n">
        <v>0</v>
      </c>
      <c r="M32" s="24" t="n">
        <v>9400</v>
      </c>
      <c r="N32" s="24" t="n">
        <v>0</v>
      </c>
      <c r="O32" s="27" t="n">
        <f aca="false">J32-K32-M32-N32-L32</f>
        <v>-9400</v>
      </c>
      <c r="P32" s="24"/>
      <c r="Q32" s="23" t="n">
        <f aca="false">+J32-C32</f>
        <v>0</v>
      </c>
      <c r="R32" s="24"/>
      <c r="S32" s="24" t="n">
        <v>0</v>
      </c>
      <c r="T32" s="24" t="n">
        <f aca="false">D32-M32</f>
        <v>-2500</v>
      </c>
      <c r="U32" s="24" t="n">
        <v>0</v>
      </c>
      <c r="V32" s="25" t="n">
        <f aca="false">ROUND(SUM(Q32:U32),0)</f>
        <v>-2500</v>
      </c>
      <c r="W32" s="21"/>
    </row>
    <row r="33" customFormat="false" ht="3" hidden="false" customHeight="true" outlineLevel="0" collapsed="false">
      <c r="A33" s="9"/>
      <c r="B33" s="22"/>
      <c r="C33" s="23"/>
      <c r="D33" s="24"/>
      <c r="E33" s="25"/>
      <c r="F33" s="24"/>
      <c r="G33" s="23"/>
      <c r="H33" s="24"/>
      <c r="I33" s="24"/>
      <c r="J33" s="27"/>
      <c r="K33" s="28"/>
      <c r="L33" s="34"/>
      <c r="M33" s="24"/>
      <c r="N33" s="24"/>
      <c r="O33" s="27"/>
      <c r="P33" s="24"/>
      <c r="Q33" s="23"/>
      <c r="R33" s="24"/>
      <c r="S33" s="24"/>
      <c r="T33" s="24"/>
      <c r="U33" s="24"/>
      <c r="V33" s="25"/>
      <c r="W33" s="21"/>
    </row>
    <row r="34" customFormat="false" ht="12" hidden="false" customHeight="true" outlineLevel="0" collapsed="false">
      <c r="A34" s="35" t="s">
        <v>43</v>
      </c>
      <c r="B34" s="22"/>
      <c r="C34" s="40" t="n">
        <f aca="false">SUM(C30:C32)</f>
        <v>110000.422</v>
      </c>
      <c r="D34" s="41" t="n">
        <f aca="false">SUM(D30:D32)</f>
        <v>62330.431</v>
      </c>
      <c r="E34" s="42" t="n">
        <f aca="false">SUM(E30:E32)</f>
        <v>47669.991</v>
      </c>
      <c r="F34" s="24"/>
      <c r="G34" s="40" t="n">
        <f aca="false">SUM(G30:G32)</f>
        <v>-81701.72163</v>
      </c>
      <c r="H34" s="41" t="n">
        <f aca="false">SUM(H30:H32)</f>
        <v>0</v>
      </c>
      <c r="I34" s="41" t="n">
        <f aca="false">SUM(I30:I32)</f>
        <v>0</v>
      </c>
      <c r="J34" s="43" t="n">
        <f aca="false">SUM(J30:J32)</f>
        <v>-81701.72163</v>
      </c>
      <c r="K34" s="41" t="n">
        <f aca="false">SUM(K30:K32)</f>
        <v>0</v>
      </c>
      <c r="L34" s="40" t="n">
        <f aca="false">SUM(L30:L32)</f>
        <v>0</v>
      </c>
      <c r="M34" s="41" t="n">
        <f aca="false">SUM(M30:M32)</f>
        <v>66980.431</v>
      </c>
      <c r="N34" s="41" t="n">
        <f aca="false">SUM(N30:N32)</f>
        <v>0</v>
      </c>
      <c r="O34" s="43" t="n">
        <f aca="false">J34-K34-M34-N34-L34</f>
        <v>-148682.15263</v>
      </c>
      <c r="P34" s="24"/>
      <c r="Q34" s="40" t="n">
        <f aca="false">SUM(Q30:Q32)</f>
        <v>-191702.14363</v>
      </c>
      <c r="R34" s="41" t="n">
        <f aca="false">SUM(R30:R32)</f>
        <v>0</v>
      </c>
      <c r="S34" s="41" t="n">
        <f aca="false">SUM(S30:S32)</f>
        <v>0</v>
      </c>
      <c r="T34" s="41" t="n">
        <f aca="false">SUM(T30:T32)</f>
        <v>-4650</v>
      </c>
      <c r="U34" s="41" t="n">
        <f aca="false">SUM(U30:U32)</f>
        <v>0</v>
      </c>
      <c r="V34" s="42" t="n">
        <f aca="false">SUM(V30:V32)</f>
        <v>-196352</v>
      </c>
      <c r="W34" s="21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7"/>
      <c r="IV34" s="7"/>
      <c r="IW34" s="7"/>
    </row>
    <row r="35" customFormat="false" ht="3" hidden="false" customHeight="true" outlineLevel="0" collapsed="false">
      <c r="A35" s="44"/>
      <c r="B35" s="45"/>
      <c r="C35" s="46"/>
      <c r="D35" s="47"/>
      <c r="E35" s="48"/>
      <c r="F35" s="49"/>
      <c r="G35" s="50"/>
      <c r="H35" s="51"/>
      <c r="I35" s="51"/>
      <c r="J35" s="44"/>
      <c r="K35" s="51"/>
      <c r="L35" s="50"/>
      <c r="M35" s="51"/>
      <c r="N35" s="51"/>
      <c r="O35" s="44"/>
      <c r="P35" s="52"/>
      <c r="Q35" s="50"/>
      <c r="R35" s="51"/>
      <c r="S35" s="51"/>
      <c r="T35" s="51"/>
      <c r="U35" s="51"/>
      <c r="V35" s="53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52"/>
      <c r="HJ35" s="52"/>
      <c r="HK35" s="52"/>
      <c r="HL35" s="52"/>
      <c r="HM35" s="52"/>
      <c r="HN35" s="52"/>
      <c r="HO35" s="52"/>
      <c r="HP35" s="52"/>
      <c r="HQ35" s="52"/>
      <c r="HR35" s="52"/>
      <c r="HS35" s="52"/>
      <c r="HT35" s="52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52"/>
      <c r="IF35" s="52"/>
      <c r="IG35" s="52"/>
      <c r="IH35" s="52"/>
      <c r="II35" s="52"/>
      <c r="IJ35" s="52"/>
      <c r="IK35" s="52"/>
      <c r="IL35" s="52"/>
      <c r="IM35" s="52"/>
      <c r="IN35" s="52"/>
      <c r="IO35" s="52"/>
      <c r="IP35" s="52"/>
      <c r="IQ35" s="52"/>
      <c r="IR35" s="52"/>
      <c r="IS35" s="52"/>
      <c r="IT35" s="52"/>
      <c r="IU35" s="52"/>
      <c r="IV35" s="52"/>
      <c r="IW35" s="52"/>
    </row>
    <row r="36" customFormat="false" ht="13.5" hidden="true" customHeight="false" outlineLevel="0" collapsed="false">
      <c r="A36" s="54"/>
      <c r="C36" s="55"/>
      <c r="D36" s="49"/>
      <c r="E36" s="54" t="s">
        <v>44</v>
      </c>
      <c r="F36" s="49"/>
      <c r="G36" s="56" t="n">
        <f aca="false">+'[1]GM-WeeklyChnge'!C44</f>
        <v>0</v>
      </c>
    </row>
    <row r="37" customFormat="false" ht="6" hidden="false" customHeight="true" outlineLevel="0" collapsed="false">
      <c r="C37" s="49"/>
      <c r="D37" s="49"/>
      <c r="E37" s="49"/>
      <c r="F37" s="49"/>
    </row>
    <row r="38" customFormat="false" ht="12.75" hidden="false" customHeight="false" outlineLevel="0" collapsed="false">
      <c r="A38" s="57" t="s">
        <v>57</v>
      </c>
      <c r="C38" s="49"/>
      <c r="D38" s="49"/>
      <c r="E38" s="49"/>
      <c r="F38" s="49"/>
      <c r="M38" s="58"/>
      <c r="T38" s="58"/>
    </row>
    <row r="39" customFormat="false" ht="12.75" hidden="false" customHeight="false" outlineLevel="0" collapsed="false">
      <c r="C39" s="49"/>
      <c r="D39" s="49"/>
      <c r="E39" s="49"/>
      <c r="F39" s="49"/>
      <c r="G39" s="58"/>
    </row>
    <row r="40" customFormat="false" ht="12.75" hidden="false" customHeight="false" outlineLevel="0" collapsed="false">
      <c r="C40" s="49"/>
      <c r="D40" s="49"/>
      <c r="E40" s="49"/>
      <c r="F40" s="49"/>
      <c r="V40" s="58"/>
    </row>
    <row r="41" customFormat="false" ht="12.75" hidden="false" customHeight="false" outlineLevel="0" collapsed="false">
      <c r="C41" s="49"/>
      <c r="D41" s="49"/>
      <c r="E41" s="49"/>
      <c r="F41" s="49"/>
    </row>
    <row r="42" customFormat="false" ht="12.75" hidden="false" customHeight="false" outlineLevel="0" collapsed="false">
      <c r="C42" s="49"/>
      <c r="D42" s="49"/>
      <c r="E42" s="49"/>
      <c r="F42" s="49"/>
    </row>
    <row r="43" customFormat="false" ht="12.75" hidden="false" customHeight="false" outlineLevel="0" collapsed="false">
      <c r="C43" s="49"/>
      <c r="D43" s="49"/>
      <c r="E43" s="49"/>
      <c r="F43" s="49"/>
    </row>
    <row r="44" customFormat="false" ht="12.75" hidden="false" customHeight="false" outlineLevel="0" collapsed="false">
      <c r="C44" s="49"/>
      <c r="D44" s="49"/>
      <c r="E44" s="49"/>
      <c r="F44" s="49"/>
    </row>
    <row r="45" customFormat="false" ht="12.75" hidden="false" customHeight="false" outlineLevel="0" collapsed="false">
      <c r="C45" s="49"/>
      <c r="D45" s="49"/>
      <c r="E45" s="49"/>
      <c r="F45" s="49"/>
    </row>
    <row r="46" customFormat="false" ht="12.75" hidden="false" customHeight="false" outlineLevel="0" collapsed="false">
      <c r="C46" s="49"/>
      <c r="D46" s="49"/>
      <c r="E46" s="49"/>
    </row>
    <row r="47" customFormat="false" ht="12.75" hidden="false" customHeight="false" outlineLevel="0" collapsed="false">
      <c r="C47" s="49"/>
      <c r="D47" s="49"/>
      <c r="E47" s="49"/>
    </row>
    <row r="48" customFormat="false" ht="12.75" hidden="false" customHeight="false" outlineLevel="0" collapsed="false">
      <c r="C48" s="49"/>
      <c r="D48" s="49"/>
      <c r="E48" s="49"/>
    </row>
    <row r="49" customFormat="false" ht="12.75" hidden="false" customHeight="false" outlineLevel="0" collapsed="false">
      <c r="C49" s="49"/>
      <c r="D49" s="49"/>
      <c r="E49" s="49"/>
    </row>
    <row r="50" customFormat="false" ht="12.75" hidden="false" customHeight="false" outlineLevel="0" collapsed="false">
      <c r="C50" s="49"/>
      <c r="D50" s="49"/>
      <c r="E50" s="49"/>
    </row>
    <row r="51" customFormat="false" ht="12.75" hidden="false" customHeight="false" outlineLevel="0" collapsed="false">
      <c r="C51" s="49"/>
      <c r="D51" s="49"/>
      <c r="E51" s="49"/>
    </row>
    <row r="52" customFormat="false" ht="12.75" hidden="true" customHeight="false" outlineLevel="0" collapsed="false">
      <c r="C52" s="49"/>
      <c r="D52" s="49"/>
      <c r="E52" s="49"/>
      <c r="F52" s="49"/>
    </row>
    <row r="53" customFormat="false" ht="12.75" hidden="true" customHeight="false" outlineLevel="0" collapsed="false">
      <c r="A53" s="49"/>
    </row>
    <row r="54" customFormat="false" ht="12.75" hidden="true" customHeight="false" outlineLevel="0" collapsed="false">
      <c r="A54" s="49"/>
    </row>
    <row r="55" customFormat="false" ht="12.75" hidden="true" customHeight="false" outlineLevel="0" collapsed="false">
      <c r="A55" s="49"/>
    </row>
    <row r="56" customFormat="false" ht="12.75" hidden="true" customHeight="false" outlineLevel="0" collapsed="false">
      <c r="A56" s="49"/>
    </row>
    <row r="57" customFormat="false" ht="12.75" hidden="true" customHeight="false" outlineLevel="0" collapsed="false">
      <c r="A57" s="49"/>
    </row>
    <row r="58" customFormat="false" ht="12.75" hidden="true" customHeight="false" outlineLevel="0" collapsed="false">
      <c r="A58" s="49"/>
    </row>
    <row r="59" customFormat="false" ht="12.75" hidden="true" customHeight="false" outlineLevel="0" collapsed="false">
      <c r="C59" s="49"/>
      <c r="D59" s="49"/>
      <c r="E59" s="49"/>
      <c r="F59" s="49"/>
    </row>
    <row r="60" customFormat="false" ht="12.75" hidden="true" customHeight="false" outlineLevel="0" collapsed="false">
      <c r="C60" s="49"/>
      <c r="D60" s="49"/>
      <c r="E60" s="49"/>
      <c r="F60" s="49"/>
    </row>
    <row r="61" customFormat="false" ht="12.75" hidden="true" customHeight="false" outlineLevel="0" collapsed="false"/>
    <row r="62" customFormat="false" ht="12.75" hidden="true" customHeight="false" outlineLevel="0" collapsed="false"/>
    <row r="63" customFormat="false" ht="12.75" hidden="true" customHeight="false" outlineLevel="0" collapsed="false"/>
    <row r="64" customFormat="false" ht="12.75" hidden="true" customHeight="false" outlineLevel="0" collapsed="false"/>
  </sheetData>
  <mergeCells count="6">
    <mergeCell ref="A1:V1"/>
    <mergeCell ref="A2:V2"/>
    <mergeCell ref="A3:V3"/>
    <mergeCell ref="C5:E5"/>
    <mergeCell ref="G5:O5"/>
    <mergeCell ref="Q5:V5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40" activeCellId="0" sqref="C4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41"/>
    <col collapsed="false" customWidth="true" hidden="false" outlineLevel="0" max="2" min="2" style="1" width="1.7"/>
    <col collapsed="false" customWidth="true" hidden="false" outlineLevel="0" max="4" min="3" style="1" width="10.85"/>
    <col collapsed="false" customWidth="true" hidden="true" outlineLevel="0" max="5" min="5" style="1" width="10.85"/>
    <col collapsed="false" customWidth="true" hidden="false" outlineLevel="0" max="6" min="6" style="1" width="10.85"/>
    <col collapsed="false" customWidth="true" hidden="true" outlineLevel="0" max="7" min="7" style="1" width="8.7"/>
    <col collapsed="false" customWidth="true" hidden="false" outlineLevel="0" max="8" min="8" style="1" width="10.71"/>
    <col collapsed="false" customWidth="true" hidden="true" outlineLevel="0" max="9" min="9" style="1" width="8.7"/>
    <col collapsed="false" customWidth="true" hidden="false" outlineLevel="0" max="11" min="10" style="1" width="10.85"/>
    <col collapsed="false" customWidth="false" hidden="false" outlineLevel="0" max="257" min="12" style="1" width="9.1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6.5" hidden="false" customHeight="false" outlineLevel="0" collapsed="false">
      <c r="A2" s="136" t="s">
        <v>74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</row>
    <row r="3" customFormat="false" ht="13.5" hidden="false" customHeight="false" outlineLevel="0" collapsed="false">
      <c r="A3" s="137" t="str">
        <f aca="false">+'Mgmt Summary'!A3:V3</f>
        <v>Results based on activity through May 18, 2001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</row>
    <row r="4" customFormat="false" ht="3" hidden="false" customHeight="true" outlineLevel="0" collapsed="false">
      <c r="A4" s="52"/>
    </row>
    <row r="5" customFormat="false" ht="12.75" hidden="false" customHeight="true" outlineLevel="0" collapsed="false">
      <c r="A5" s="6"/>
      <c r="B5" s="7"/>
      <c r="C5" s="138"/>
      <c r="D5" s="139"/>
      <c r="E5" s="139"/>
      <c r="F5" s="139"/>
      <c r="G5" s="139"/>
      <c r="H5" s="6"/>
      <c r="I5" s="139"/>
      <c r="J5" s="139"/>
      <c r="K5" s="140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  <c r="IW5" s="7"/>
    </row>
    <row r="6" customFormat="false" ht="13.5" hidden="false" customHeight="false" outlineLevel="0" collapsed="false">
      <c r="A6" s="9"/>
      <c r="B6" s="7"/>
      <c r="C6" s="15"/>
      <c r="D6" s="22"/>
      <c r="E6" s="141"/>
      <c r="F6" s="141" t="s">
        <v>75</v>
      </c>
      <c r="G6" s="22"/>
      <c r="H6" s="12" t="s">
        <v>6</v>
      </c>
      <c r="I6" s="141" t="s">
        <v>7</v>
      </c>
      <c r="J6" s="141" t="s">
        <v>8</v>
      </c>
      <c r="K6" s="142" t="s">
        <v>9</v>
      </c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</row>
    <row r="7" customFormat="false" ht="15.75" hidden="false" customHeight="false" outlineLevel="0" collapsed="false">
      <c r="A7" s="13" t="s">
        <v>14</v>
      </c>
      <c r="B7" s="7"/>
      <c r="C7" s="143" t="s">
        <v>76</v>
      </c>
      <c r="D7" s="14" t="s">
        <v>77</v>
      </c>
      <c r="E7" s="14" t="s">
        <v>78</v>
      </c>
      <c r="F7" s="14" t="s">
        <v>79</v>
      </c>
      <c r="G7" s="14" t="s">
        <v>80</v>
      </c>
      <c r="H7" s="13" t="s">
        <v>15</v>
      </c>
      <c r="I7" s="14" t="s">
        <v>18</v>
      </c>
      <c r="J7" s="14" t="s">
        <v>15</v>
      </c>
      <c r="K7" s="144" t="s">
        <v>15</v>
      </c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  <c r="IW7" s="7"/>
    </row>
    <row r="8" customFormat="false" ht="3" hidden="false" customHeight="true" outlineLevel="0" collapsed="false">
      <c r="A8" s="145"/>
      <c r="B8" s="21"/>
      <c r="C8" s="18"/>
      <c r="D8" s="19"/>
      <c r="E8" s="19"/>
      <c r="F8" s="20"/>
      <c r="G8" s="20"/>
      <c r="H8" s="145"/>
      <c r="I8" s="18"/>
      <c r="J8" s="19"/>
      <c r="K8" s="20"/>
    </row>
    <row r="9" customFormat="false" ht="13.5" hidden="false" customHeight="true" outlineLevel="0" collapsed="false">
      <c r="A9" s="9" t="s">
        <v>21</v>
      </c>
      <c r="B9" s="7"/>
      <c r="C9" s="23" t="n">
        <f aca="false">+GrossMargin!D10-[3]GrossMargin!D10</f>
        <v>-12508</v>
      </c>
      <c r="D9" s="24" t="n">
        <f aca="false">+GrossMargin!E10-[3]GrossMargin!E10</f>
        <v>0</v>
      </c>
      <c r="E9" s="24" t="n">
        <v>0</v>
      </c>
      <c r="F9" s="26" t="n">
        <f aca="false">+GrossMargin!G10-[3]GrossMargin!G10</f>
        <v>0</v>
      </c>
      <c r="G9" s="26" t="n">
        <v>0</v>
      </c>
      <c r="H9" s="27" t="n">
        <f aca="false">SUM(C9:G9)</f>
        <v>-12508</v>
      </c>
      <c r="I9" s="23" t="n">
        <v>0</v>
      </c>
      <c r="J9" s="24" t="n">
        <f aca="false">+GrossMargin!K10-[3]GrossMargin!K10</f>
        <v>0</v>
      </c>
      <c r="K9" s="25" t="n">
        <f aca="false">SUM(H9:J9)</f>
        <v>-12508</v>
      </c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</row>
    <row r="10" customFormat="false" ht="13.5" hidden="false" customHeight="true" outlineLevel="0" collapsed="false">
      <c r="A10" s="9" t="s">
        <v>54</v>
      </c>
      <c r="B10" s="7"/>
      <c r="C10" s="23" t="n">
        <f aca="false">+GrossMargin!D11-[3]GrossMargin!D11</f>
        <v>-273</v>
      </c>
      <c r="D10" s="24" t="n">
        <f aca="false">+GrossMargin!E11-[3]GrossMargin!E11</f>
        <v>0</v>
      </c>
      <c r="E10" s="24" t="n">
        <v>0</v>
      </c>
      <c r="F10" s="26" t="n">
        <f aca="false">+GrossMargin!G11-[3]GrossMargin!G11</f>
        <v>0</v>
      </c>
      <c r="G10" s="26" t="n">
        <v>0</v>
      </c>
      <c r="H10" s="27" t="n">
        <f aca="false">SUM(C10:G10)</f>
        <v>-273</v>
      </c>
      <c r="I10" s="23" t="n">
        <v>0</v>
      </c>
      <c r="J10" s="24" t="n">
        <f aca="false">+GrossMargin!K11-[3]GrossMargin!K11</f>
        <v>0</v>
      </c>
      <c r="K10" s="25" t="n">
        <f aca="false">SUM(H10:J10)</f>
        <v>-273</v>
      </c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7"/>
      <c r="DE10" s="57"/>
      <c r="DF10" s="57"/>
      <c r="DG10" s="57"/>
      <c r="DH10" s="57"/>
      <c r="DI10" s="57"/>
      <c r="DJ10" s="57"/>
      <c r="DK10" s="57"/>
      <c r="DL10" s="57"/>
      <c r="DM10" s="57"/>
      <c r="DN10" s="57"/>
      <c r="DO10" s="57"/>
      <c r="DP10" s="57"/>
      <c r="DQ10" s="57"/>
      <c r="DR10" s="57"/>
      <c r="DS10" s="57"/>
      <c r="DT10" s="57"/>
      <c r="DU10" s="57"/>
      <c r="DV10" s="57"/>
      <c r="DW10" s="57"/>
      <c r="DX10" s="57"/>
      <c r="DY10" s="57"/>
      <c r="DZ10" s="57"/>
      <c r="EA10" s="57"/>
      <c r="EB10" s="57"/>
      <c r="EC10" s="57"/>
      <c r="ED10" s="57"/>
      <c r="EE10" s="57"/>
      <c r="EF10" s="57"/>
      <c r="EG10" s="57"/>
      <c r="EH10" s="57"/>
      <c r="EI10" s="57"/>
      <c r="EJ10" s="57"/>
      <c r="EK10" s="57"/>
      <c r="EL10" s="57"/>
      <c r="EM10" s="57"/>
      <c r="EN10" s="57"/>
      <c r="EO10" s="57"/>
      <c r="EP10" s="57"/>
      <c r="EQ10" s="57"/>
      <c r="ER10" s="57"/>
      <c r="ES10" s="57"/>
      <c r="ET10" s="57"/>
      <c r="EU10" s="57"/>
      <c r="EV10" s="57"/>
      <c r="EW10" s="57"/>
      <c r="EX10" s="57"/>
      <c r="EY10" s="57"/>
      <c r="EZ10" s="57"/>
      <c r="FA10" s="57"/>
      <c r="FB10" s="57"/>
      <c r="FC10" s="57"/>
      <c r="FD10" s="57"/>
      <c r="FE10" s="57"/>
      <c r="FF10" s="57"/>
      <c r="FG10" s="57"/>
      <c r="FH10" s="57"/>
      <c r="FI10" s="57"/>
      <c r="FJ10" s="57"/>
      <c r="FK10" s="57"/>
      <c r="FL10" s="57"/>
      <c r="FM10" s="57"/>
      <c r="FN10" s="57"/>
      <c r="FO10" s="57"/>
      <c r="FP10" s="57"/>
      <c r="FQ10" s="57"/>
      <c r="FR10" s="57"/>
      <c r="FS10" s="57"/>
      <c r="FT10" s="57"/>
      <c r="FU10" s="57"/>
      <c r="FV10" s="57"/>
      <c r="FW10" s="57"/>
      <c r="FX10" s="57"/>
      <c r="FY10" s="57"/>
      <c r="FZ10" s="57"/>
      <c r="GA10" s="57"/>
      <c r="GB10" s="57"/>
      <c r="GC10" s="57"/>
      <c r="GD10" s="57"/>
      <c r="GE10" s="57"/>
      <c r="GF10" s="57"/>
      <c r="GG10" s="57"/>
      <c r="GH10" s="57"/>
      <c r="GI10" s="57"/>
      <c r="GJ10" s="57"/>
      <c r="GK10" s="57"/>
      <c r="GL10" s="57"/>
      <c r="GM10" s="57"/>
      <c r="GN10" s="57"/>
      <c r="GO10" s="57"/>
      <c r="GP10" s="57"/>
      <c r="GQ10" s="57"/>
      <c r="GR10" s="57"/>
      <c r="GS10" s="57"/>
      <c r="GT10" s="57"/>
      <c r="GU10" s="57"/>
      <c r="GV10" s="57"/>
      <c r="GW10" s="57"/>
      <c r="GX10" s="57"/>
      <c r="GY10" s="57"/>
      <c r="GZ10" s="57"/>
      <c r="HA10" s="57"/>
      <c r="HB10" s="57"/>
      <c r="HC10" s="57"/>
      <c r="HD10" s="57"/>
      <c r="HE10" s="57"/>
      <c r="HF10" s="57"/>
      <c r="HG10" s="57"/>
      <c r="HH10" s="57"/>
      <c r="HI10" s="57"/>
      <c r="HJ10" s="57"/>
      <c r="HK10" s="57"/>
      <c r="HL10" s="57"/>
      <c r="HM10" s="57"/>
      <c r="HN10" s="57"/>
      <c r="HO10" s="57"/>
      <c r="HP10" s="57"/>
      <c r="HQ10" s="57"/>
      <c r="HR10" s="57"/>
      <c r="HS10" s="57"/>
      <c r="HT10" s="57"/>
      <c r="HU10" s="57"/>
      <c r="HV10" s="57"/>
      <c r="HW10" s="57"/>
      <c r="HX10" s="57"/>
      <c r="HY10" s="57"/>
      <c r="HZ10" s="57"/>
      <c r="IA10" s="57"/>
      <c r="IB10" s="57"/>
      <c r="IC10" s="57"/>
      <c r="ID10" s="57"/>
      <c r="IE10" s="57"/>
      <c r="IF10" s="57"/>
      <c r="IG10" s="57"/>
      <c r="IH10" s="57"/>
      <c r="II10" s="57"/>
      <c r="IJ10" s="57"/>
      <c r="IK10" s="57"/>
      <c r="IL10" s="57"/>
      <c r="IM10" s="57"/>
      <c r="IN10" s="57"/>
      <c r="IO10" s="57"/>
      <c r="IP10" s="57"/>
      <c r="IQ10" s="57"/>
      <c r="IR10" s="57"/>
      <c r="IS10" s="57"/>
      <c r="IT10" s="57"/>
      <c r="IU10" s="57"/>
      <c r="IV10" s="57"/>
      <c r="IW10" s="57"/>
    </row>
    <row r="11" customFormat="false" ht="13.5" hidden="false" customHeight="true" outlineLevel="0" collapsed="false">
      <c r="A11" s="9" t="s">
        <v>23</v>
      </c>
      <c r="B11" s="7"/>
      <c r="C11" s="23" t="n">
        <f aca="false">+GrossMargin!D12-[3]GrossMargin!D12</f>
        <v>404</v>
      </c>
      <c r="D11" s="24" t="n">
        <f aca="false">+GrossMargin!E12-[3]GrossMargin!E12</f>
        <v>0</v>
      </c>
      <c r="E11" s="24" t="n">
        <v>0</v>
      </c>
      <c r="F11" s="26" t="n">
        <f aca="false">+GrossMargin!G12-[3]GrossMargin!G12</f>
        <v>0</v>
      </c>
      <c r="G11" s="26" t="n">
        <v>0</v>
      </c>
      <c r="H11" s="27" t="n">
        <f aca="false">SUM(C11:G11)</f>
        <v>404</v>
      </c>
      <c r="I11" s="23" t="n">
        <v>0</v>
      </c>
      <c r="J11" s="24" t="n">
        <f aca="false">+GrossMargin!K12-[3]GrossMargin!K12</f>
        <v>0</v>
      </c>
      <c r="K11" s="25" t="n">
        <f aca="false">SUM(H11:J11)</f>
        <v>404</v>
      </c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57"/>
      <c r="CG11" s="57"/>
      <c r="CH11" s="57"/>
      <c r="CI11" s="57"/>
      <c r="CJ11" s="57"/>
      <c r="CK11" s="57"/>
      <c r="CL11" s="57"/>
      <c r="CM11" s="57"/>
      <c r="CN11" s="57"/>
      <c r="CO11" s="57"/>
      <c r="CP11" s="57"/>
      <c r="CQ11" s="57"/>
      <c r="CR11" s="57"/>
      <c r="CS11" s="57"/>
      <c r="CT11" s="57"/>
      <c r="CU11" s="57"/>
      <c r="CV11" s="57"/>
      <c r="CW11" s="57"/>
      <c r="CX11" s="57"/>
      <c r="CY11" s="57"/>
      <c r="CZ11" s="57"/>
      <c r="DA11" s="57"/>
      <c r="DB11" s="57"/>
      <c r="DC11" s="57"/>
      <c r="DD11" s="57"/>
      <c r="DE11" s="57"/>
      <c r="DF11" s="57"/>
      <c r="DG11" s="57"/>
      <c r="DH11" s="57"/>
      <c r="DI11" s="57"/>
      <c r="DJ11" s="57"/>
      <c r="DK11" s="57"/>
      <c r="DL11" s="57"/>
      <c r="DM11" s="57"/>
      <c r="DN11" s="57"/>
      <c r="DO11" s="57"/>
      <c r="DP11" s="57"/>
      <c r="DQ11" s="57"/>
      <c r="DR11" s="57"/>
      <c r="DS11" s="57"/>
      <c r="DT11" s="57"/>
      <c r="DU11" s="57"/>
      <c r="DV11" s="57"/>
      <c r="DW11" s="57"/>
      <c r="DX11" s="57"/>
      <c r="DY11" s="57"/>
      <c r="DZ11" s="57"/>
      <c r="EA11" s="57"/>
      <c r="EB11" s="57"/>
      <c r="EC11" s="57"/>
      <c r="ED11" s="57"/>
      <c r="EE11" s="57"/>
      <c r="EF11" s="57"/>
      <c r="EG11" s="57"/>
      <c r="EH11" s="57"/>
      <c r="EI11" s="57"/>
      <c r="EJ11" s="57"/>
      <c r="EK11" s="57"/>
      <c r="EL11" s="57"/>
      <c r="EM11" s="57"/>
      <c r="EN11" s="57"/>
      <c r="EO11" s="57"/>
      <c r="EP11" s="57"/>
      <c r="EQ11" s="57"/>
      <c r="ER11" s="57"/>
      <c r="ES11" s="57"/>
      <c r="ET11" s="57"/>
      <c r="EU11" s="57"/>
      <c r="EV11" s="57"/>
      <c r="EW11" s="57"/>
      <c r="EX11" s="57"/>
      <c r="EY11" s="57"/>
      <c r="EZ11" s="57"/>
      <c r="FA11" s="57"/>
      <c r="FB11" s="57"/>
      <c r="FC11" s="57"/>
      <c r="FD11" s="57"/>
      <c r="FE11" s="57"/>
      <c r="FF11" s="57"/>
      <c r="FG11" s="57"/>
      <c r="FH11" s="57"/>
      <c r="FI11" s="57"/>
      <c r="FJ11" s="57"/>
      <c r="FK11" s="57"/>
      <c r="FL11" s="57"/>
      <c r="FM11" s="57"/>
      <c r="FN11" s="57"/>
      <c r="FO11" s="57"/>
      <c r="FP11" s="57"/>
      <c r="FQ11" s="57"/>
      <c r="FR11" s="57"/>
      <c r="FS11" s="57"/>
      <c r="FT11" s="57"/>
      <c r="FU11" s="57"/>
      <c r="FV11" s="57"/>
      <c r="FW11" s="57"/>
      <c r="FX11" s="57"/>
      <c r="FY11" s="57"/>
      <c r="FZ11" s="57"/>
      <c r="GA11" s="57"/>
      <c r="GB11" s="57"/>
      <c r="GC11" s="57"/>
      <c r="GD11" s="57"/>
      <c r="GE11" s="57"/>
      <c r="GF11" s="57"/>
      <c r="GG11" s="57"/>
      <c r="GH11" s="57"/>
      <c r="GI11" s="57"/>
      <c r="GJ11" s="57"/>
      <c r="GK11" s="57"/>
      <c r="GL11" s="57"/>
      <c r="GM11" s="57"/>
      <c r="GN11" s="57"/>
      <c r="GO11" s="57"/>
      <c r="GP11" s="57"/>
      <c r="GQ11" s="57"/>
      <c r="GR11" s="57"/>
      <c r="GS11" s="57"/>
      <c r="GT11" s="57"/>
      <c r="GU11" s="57"/>
      <c r="GV11" s="57"/>
      <c r="GW11" s="57"/>
      <c r="GX11" s="57"/>
      <c r="GY11" s="57"/>
      <c r="GZ11" s="57"/>
      <c r="HA11" s="57"/>
      <c r="HB11" s="57"/>
      <c r="HC11" s="57"/>
      <c r="HD11" s="57"/>
      <c r="HE11" s="57"/>
      <c r="HF11" s="57"/>
      <c r="HG11" s="57"/>
      <c r="HH11" s="57"/>
      <c r="HI11" s="57"/>
      <c r="HJ11" s="57"/>
      <c r="HK11" s="57"/>
      <c r="HL11" s="57"/>
      <c r="HM11" s="57"/>
      <c r="HN11" s="57"/>
      <c r="HO11" s="57"/>
      <c r="HP11" s="57"/>
      <c r="HQ11" s="57"/>
      <c r="HR11" s="57"/>
      <c r="HS11" s="57"/>
      <c r="HT11" s="57"/>
      <c r="HU11" s="57"/>
      <c r="HV11" s="57"/>
      <c r="HW11" s="57"/>
      <c r="HX11" s="57"/>
      <c r="HY11" s="57"/>
      <c r="HZ11" s="57"/>
      <c r="IA11" s="57"/>
      <c r="IB11" s="57"/>
      <c r="IC11" s="57"/>
      <c r="ID11" s="57"/>
      <c r="IE11" s="57"/>
      <c r="IF11" s="57"/>
      <c r="IG11" s="57"/>
      <c r="IH11" s="57"/>
      <c r="II11" s="57"/>
      <c r="IJ11" s="57"/>
      <c r="IK11" s="57"/>
      <c r="IL11" s="57"/>
      <c r="IM11" s="57"/>
      <c r="IN11" s="57"/>
      <c r="IO11" s="57"/>
      <c r="IP11" s="57"/>
      <c r="IQ11" s="57"/>
      <c r="IR11" s="57"/>
      <c r="IS11" s="57"/>
      <c r="IT11" s="57"/>
      <c r="IU11" s="57"/>
      <c r="IV11" s="57"/>
      <c r="IW11" s="57"/>
    </row>
    <row r="12" customFormat="false" ht="13.5" hidden="true" customHeight="true" outlineLevel="0" collapsed="false">
      <c r="A12" s="9" t="s">
        <v>24</v>
      </c>
      <c r="B12" s="7"/>
      <c r="C12" s="23" t="n">
        <f aca="false">+GrossMargin!D13-[3]GrossMargin!D13</f>
        <v>0</v>
      </c>
      <c r="D12" s="24" t="n">
        <f aca="false">+GrossMargin!E13-[3]GrossMargin!E13</f>
        <v>0</v>
      </c>
      <c r="E12" s="24" t="n">
        <v>0</v>
      </c>
      <c r="F12" s="26" t="n">
        <f aca="false">+GrossMargin!G13-[3]GrossMargin!G13</f>
        <v>0</v>
      </c>
      <c r="G12" s="26" t="n">
        <v>0</v>
      </c>
      <c r="H12" s="27" t="n">
        <f aca="false">SUM(C12:G12)</f>
        <v>0</v>
      </c>
      <c r="I12" s="23" t="n">
        <v>0</v>
      </c>
      <c r="J12" s="24" t="n">
        <f aca="false">+GrossMargin!K13-[3]GrossMargin!K13</f>
        <v>0</v>
      </c>
      <c r="K12" s="25" t="n">
        <f aca="false">SUM(H12:J12)</f>
        <v>0</v>
      </c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/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/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57"/>
      <c r="DK12" s="57"/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57"/>
      <c r="DW12" s="57"/>
      <c r="DX12" s="57"/>
      <c r="DY12" s="57"/>
      <c r="DZ12" s="57"/>
      <c r="EA12" s="57"/>
      <c r="EB12" s="57"/>
      <c r="EC12" s="57"/>
      <c r="ED12" s="57"/>
      <c r="EE12" s="57"/>
      <c r="EF12" s="57"/>
      <c r="EG12" s="57"/>
      <c r="EH12" s="57"/>
      <c r="EI12" s="57"/>
      <c r="EJ12" s="57"/>
      <c r="EK12" s="57"/>
      <c r="EL12" s="57"/>
      <c r="EM12" s="57"/>
      <c r="EN12" s="57"/>
      <c r="EO12" s="57"/>
      <c r="EP12" s="57"/>
      <c r="EQ12" s="57"/>
      <c r="ER12" s="57"/>
      <c r="ES12" s="57"/>
      <c r="ET12" s="57"/>
      <c r="EU12" s="57"/>
      <c r="EV12" s="57"/>
      <c r="EW12" s="57"/>
      <c r="EX12" s="57"/>
      <c r="EY12" s="57"/>
      <c r="EZ12" s="57"/>
      <c r="FA12" s="57"/>
      <c r="FB12" s="57"/>
      <c r="FC12" s="57"/>
      <c r="FD12" s="57"/>
      <c r="FE12" s="57"/>
      <c r="FF12" s="57"/>
      <c r="FG12" s="57"/>
      <c r="FH12" s="57"/>
      <c r="FI12" s="57"/>
      <c r="FJ12" s="57"/>
      <c r="FK12" s="57"/>
      <c r="FL12" s="57"/>
      <c r="FM12" s="57"/>
      <c r="FN12" s="57"/>
      <c r="FO12" s="57"/>
      <c r="FP12" s="57"/>
      <c r="FQ12" s="57"/>
      <c r="FR12" s="57"/>
      <c r="FS12" s="57"/>
      <c r="FT12" s="57"/>
      <c r="FU12" s="57"/>
      <c r="FV12" s="57"/>
      <c r="FW12" s="57"/>
      <c r="FX12" s="57"/>
      <c r="FY12" s="57"/>
      <c r="FZ12" s="57"/>
      <c r="GA12" s="57"/>
      <c r="GB12" s="57"/>
      <c r="GC12" s="57"/>
      <c r="GD12" s="57"/>
      <c r="GE12" s="57"/>
      <c r="GF12" s="57"/>
      <c r="GG12" s="57"/>
      <c r="GH12" s="57"/>
      <c r="GI12" s="57"/>
      <c r="GJ12" s="57"/>
      <c r="GK12" s="57"/>
      <c r="GL12" s="57"/>
      <c r="GM12" s="57"/>
      <c r="GN12" s="57"/>
      <c r="GO12" s="57"/>
      <c r="GP12" s="57"/>
      <c r="GQ12" s="57"/>
      <c r="GR12" s="57"/>
      <c r="GS12" s="57"/>
      <c r="GT12" s="57"/>
      <c r="GU12" s="57"/>
      <c r="GV12" s="57"/>
      <c r="GW12" s="57"/>
      <c r="GX12" s="57"/>
      <c r="GY12" s="57"/>
      <c r="GZ12" s="57"/>
      <c r="HA12" s="57"/>
      <c r="HB12" s="57"/>
      <c r="HC12" s="57"/>
      <c r="HD12" s="57"/>
      <c r="HE12" s="57"/>
      <c r="HF12" s="57"/>
      <c r="HG12" s="57"/>
      <c r="HH12" s="57"/>
      <c r="HI12" s="57"/>
      <c r="HJ12" s="57"/>
      <c r="HK12" s="57"/>
      <c r="HL12" s="57"/>
      <c r="HM12" s="57"/>
      <c r="HN12" s="57"/>
      <c r="HO12" s="57"/>
      <c r="HP12" s="57"/>
      <c r="HQ12" s="57"/>
      <c r="HR12" s="57"/>
      <c r="HS12" s="57"/>
      <c r="HT12" s="57"/>
      <c r="HU12" s="57"/>
      <c r="HV12" s="57"/>
      <c r="HW12" s="57"/>
      <c r="HX12" s="57"/>
      <c r="HY12" s="57"/>
      <c r="HZ12" s="57"/>
      <c r="IA12" s="57"/>
      <c r="IB12" s="57"/>
      <c r="IC12" s="57"/>
      <c r="ID12" s="57"/>
      <c r="IE12" s="57"/>
      <c r="IF12" s="57"/>
      <c r="IG12" s="57"/>
      <c r="IH12" s="57"/>
      <c r="II12" s="57"/>
      <c r="IJ12" s="57"/>
      <c r="IK12" s="57"/>
      <c r="IL12" s="57"/>
      <c r="IM12" s="57"/>
      <c r="IN12" s="57"/>
      <c r="IO12" s="57"/>
      <c r="IP12" s="57"/>
      <c r="IQ12" s="57"/>
      <c r="IR12" s="57"/>
      <c r="IS12" s="57"/>
      <c r="IT12" s="57"/>
      <c r="IU12" s="57"/>
      <c r="IV12" s="57"/>
      <c r="IW12" s="57"/>
    </row>
    <row r="13" customFormat="false" ht="13.5" hidden="false" customHeight="true" outlineLevel="0" collapsed="false">
      <c r="A13" s="9" t="s">
        <v>25</v>
      </c>
      <c r="B13" s="7"/>
      <c r="C13" s="23" t="n">
        <f aca="false">+GrossMargin!D14-[3]GrossMargin!D14</f>
        <v>-520</v>
      </c>
      <c r="D13" s="24" t="n">
        <f aca="false">+GrossMargin!E14-[3]GrossMargin!E14</f>
        <v>0</v>
      </c>
      <c r="E13" s="24" t="n">
        <v>0</v>
      </c>
      <c r="F13" s="26" t="n">
        <f aca="false">+GrossMargin!G14-[3]GrossMargin!G14</f>
        <v>0</v>
      </c>
      <c r="G13" s="26" t="n">
        <v>0</v>
      </c>
      <c r="H13" s="27" t="n">
        <f aca="false">SUM(C13:G13)</f>
        <v>-520</v>
      </c>
      <c r="I13" s="23" t="n">
        <v>0</v>
      </c>
      <c r="J13" s="24" t="n">
        <f aca="false">+GrossMargin!K14-[3]GrossMargin!K14</f>
        <v>0</v>
      </c>
      <c r="K13" s="25" t="n">
        <f aca="false">SUM(H13:J13)</f>
        <v>-520</v>
      </c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  <c r="CA13" s="57"/>
      <c r="CB13" s="57"/>
      <c r="CC13" s="57"/>
      <c r="CD13" s="57"/>
      <c r="CE13" s="57"/>
      <c r="CF13" s="57"/>
      <c r="CG13" s="57"/>
      <c r="CH13" s="57"/>
      <c r="CI13" s="57"/>
      <c r="CJ13" s="57"/>
      <c r="CK13" s="57"/>
      <c r="CL13" s="57"/>
      <c r="CM13" s="57"/>
      <c r="CN13" s="57"/>
      <c r="CO13" s="57"/>
      <c r="CP13" s="57"/>
      <c r="CQ13" s="57"/>
      <c r="CR13" s="57"/>
      <c r="CS13" s="57"/>
      <c r="CT13" s="57"/>
      <c r="CU13" s="57"/>
      <c r="CV13" s="57"/>
      <c r="CW13" s="57"/>
      <c r="CX13" s="57"/>
      <c r="CY13" s="57"/>
      <c r="CZ13" s="57"/>
      <c r="DA13" s="57"/>
      <c r="DB13" s="57"/>
      <c r="DC13" s="57"/>
      <c r="DD13" s="57"/>
      <c r="DE13" s="57"/>
      <c r="DF13" s="57"/>
      <c r="DG13" s="57"/>
      <c r="DH13" s="57"/>
      <c r="DI13" s="57"/>
      <c r="DJ13" s="57"/>
      <c r="DK13" s="57"/>
      <c r="DL13" s="57"/>
      <c r="DM13" s="57"/>
      <c r="DN13" s="57"/>
      <c r="DO13" s="57"/>
      <c r="DP13" s="57"/>
      <c r="DQ13" s="57"/>
      <c r="DR13" s="57"/>
      <c r="DS13" s="57"/>
      <c r="DT13" s="57"/>
      <c r="DU13" s="57"/>
      <c r="DV13" s="57"/>
      <c r="DW13" s="57"/>
      <c r="DX13" s="57"/>
      <c r="DY13" s="57"/>
      <c r="DZ13" s="57"/>
      <c r="EA13" s="57"/>
      <c r="EB13" s="57"/>
      <c r="EC13" s="57"/>
      <c r="ED13" s="57"/>
      <c r="EE13" s="57"/>
      <c r="EF13" s="57"/>
      <c r="EG13" s="57"/>
      <c r="EH13" s="57"/>
      <c r="EI13" s="57"/>
      <c r="EJ13" s="57"/>
      <c r="EK13" s="57"/>
      <c r="EL13" s="57"/>
      <c r="EM13" s="57"/>
      <c r="EN13" s="57"/>
      <c r="EO13" s="57"/>
      <c r="EP13" s="57"/>
      <c r="EQ13" s="57"/>
      <c r="ER13" s="57"/>
      <c r="ES13" s="57"/>
      <c r="ET13" s="57"/>
      <c r="EU13" s="57"/>
      <c r="EV13" s="57"/>
      <c r="EW13" s="57"/>
      <c r="EX13" s="57"/>
      <c r="EY13" s="57"/>
      <c r="EZ13" s="57"/>
      <c r="FA13" s="57"/>
      <c r="FB13" s="57"/>
      <c r="FC13" s="57"/>
      <c r="FD13" s="57"/>
      <c r="FE13" s="57"/>
      <c r="FF13" s="57"/>
      <c r="FG13" s="57"/>
      <c r="FH13" s="57"/>
      <c r="FI13" s="57"/>
      <c r="FJ13" s="57"/>
      <c r="FK13" s="57"/>
      <c r="FL13" s="57"/>
      <c r="FM13" s="57"/>
      <c r="FN13" s="57"/>
      <c r="FO13" s="57"/>
      <c r="FP13" s="57"/>
      <c r="FQ13" s="57"/>
      <c r="FR13" s="57"/>
      <c r="FS13" s="57"/>
      <c r="FT13" s="57"/>
      <c r="FU13" s="57"/>
      <c r="FV13" s="57"/>
      <c r="FW13" s="57"/>
      <c r="FX13" s="57"/>
      <c r="FY13" s="57"/>
      <c r="FZ13" s="57"/>
      <c r="GA13" s="57"/>
      <c r="GB13" s="57"/>
      <c r="GC13" s="57"/>
      <c r="GD13" s="57"/>
      <c r="GE13" s="57"/>
      <c r="GF13" s="57"/>
      <c r="GG13" s="57"/>
      <c r="GH13" s="57"/>
      <c r="GI13" s="57"/>
      <c r="GJ13" s="57"/>
      <c r="GK13" s="57"/>
      <c r="GL13" s="57"/>
      <c r="GM13" s="57"/>
      <c r="GN13" s="57"/>
      <c r="GO13" s="57"/>
      <c r="GP13" s="57"/>
      <c r="GQ13" s="57"/>
      <c r="GR13" s="57"/>
      <c r="GS13" s="57"/>
      <c r="GT13" s="57"/>
      <c r="GU13" s="57"/>
      <c r="GV13" s="57"/>
      <c r="GW13" s="57"/>
      <c r="GX13" s="57"/>
      <c r="GY13" s="57"/>
      <c r="GZ13" s="57"/>
      <c r="HA13" s="57"/>
      <c r="HB13" s="57"/>
      <c r="HC13" s="57"/>
      <c r="HD13" s="57"/>
      <c r="HE13" s="57"/>
      <c r="HF13" s="57"/>
      <c r="HG13" s="57"/>
      <c r="HH13" s="57"/>
      <c r="HI13" s="57"/>
      <c r="HJ13" s="57"/>
      <c r="HK13" s="57"/>
      <c r="HL13" s="57"/>
      <c r="HM13" s="57"/>
      <c r="HN13" s="57"/>
      <c r="HO13" s="57"/>
      <c r="HP13" s="57"/>
      <c r="HQ13" s="57"/>
      <c r="HR13" s="57"/>
      <c r="HS13" s="57"/>
      <c r="HT13" s="57"/>
      <c r="HU13" s="57"/>
      <c r="HV13" s="57"/>
      <c r="HW13" s="57"/>
      <c r="HX13" s="57"/>
      <c r="HY13" s="57"/>
      <c r="HZ13" s="57"/>
      <c r="IA13" s="57"/>
      <c r="IB13" s="57"/>
      <c r="IC13" s="57"/>
      <c r="ID13" s="57"/>
      <c r="IE13" s="57"/>
      <c r="IF13" s="57"/>
      <c r="IG13" s="57"/>
      <c r="IH13" s="57"/>
      <c r="II13" s="57"/>
      <c r="IJ13" s="57"/>
      <c r="IK13" s="57"/>
      <c r="IL13" s="57"/>
      <c r="IM13" s="57"/>
      <c r="IN13" s="57"/>
      <c r="IO13" s="57"/>
      <c r="IP13" s="57"/>
      <c r="IQ13" s="57"/>
      <c r="IR13" s="57"/>
      <c r="IS13" s="57"/>
      <c r="IT13" s="57"/>
      <c r="IU13" s="57"/>
      <c r="IV13" s="57"/>
      <c r="IW13" s="57"/>
    </row>
    <row r="14" customFormat="false" ht="13.5" hidden="false" customHeight="true" outlineLevel="0" collapsed="false">
      <c r="A14" s="9" t="s">
        <v>26</v>
      </c>
      <c r="B14" s="7"/>
      <c r="C14" s="23" t="n">
        <f aca="false">+GrossMargin!D15-[3]GrossMargin!D15</f>
        <v>648</v>
      </c>
      <c r="D14" s="24" t="n">
        <f aca="false">+GrossMargin!E15-[3]GrossMargin!E15</f>
        <v>0</v>
      </c>
      <c r="E14" s="24" t="n">
        <v>0</v>
      </c>
      <c r="F14" s="26" t="n">
        <f aca="false">+GrossMargin!G15-[3]GrossMargin!G15</f>
        <v>0</v>
      </c>
      <c r="G14" s="26" t="n">
        <v>0</v>
      </c>
      <c r="H14" s="27" t="n">
        <f aca="false">SUM(C14:G14)</f>
        <v>648</v>
      </c>
      <c r="I14" s="23" t="n">
        <v>0</v>
      </c>
      <c r="J14" s="24" t="n">
        <f aca="false">+GrossMargin!K15-[3]GrossMargin!K15</f>
        <v>0</v>
      </c>
      <c r="K14" s="25" t="n">
        <f aca="false">SUM(H14:J14)</f>
        <v>648</v>
      </c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/>
      <c r="BY14" s="57"/>
      <c r="BZ14" s="57"/>
      <c r="CA14" s="57"/>
      <c r="CB14" s="57"/>
      <c r="CC14" s="57"/>
      <c r="CD14" s="57"/>
      <c r="CE14" s="57"/>
      <c r="CF14" s="57"/>
      <c r="CG14" s="57"/>
      <c r="CH14" s="57"/>
      <c r="CI14" s="57"/>
      <c r="CJ14" s="57"/>
      <c r="CK14" s="57"/>
      <c r="CL14" s="57"/>
      <c r="CM14" s="57"/>
      <c r="CN14" s="57"/>
      <c r="CO14" s="57"/>
      <c r="CP14" s="57"/>
      <c r="CQ14" s="57"/>
      <c r="CR14" s="57"/>
      <c r="CS14" s="57"/>
      <c r="CT14" s="57"/>
      <c r="CU14" s="57"/>
      <c r="CV14" s="57"/>
      <c r="CW14" s="57"/>
      <c r="CX14" s="57"/>
      <c r="CY14" s="57"/>
      <c r="CZ14" s="57"/>
      <c r="DA14" s="57"/>
      <c r="DB14" s="57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57"/>
      <c r="DS14" s="57"/>
      <c r="DT14" s="57"/>
      <c r="DU14" s="57"/>
      <c r="DV14" s="57"/>
      <c r="DW14" s="57"/>
      <c r="DX14" s="57"/>
      <c r="DY14" s="57"/>
      <c r="DZ14" s="57"/>
      <c r="EA14" s="57"/>
      <c r="EB14" s="57"/>
      <c r="EC14" s="57"/>
      <c r="ED14" s="57"/>
      <c r="EE14" s="57"/>
      <c r="EF14" s="57"/>
      <c r="EG14" s="57"/>
      <c r="EH14" s="57"/>
      <c r="EI14" s="57"/>
      <c r="EJ14" s="57"/>
      <c r="EK14" s="57"/>
      <c r="EL14" s="57"/>
      <c r="EM14" s="57"/>
      <c r="EN14" s="57"/>
      <c r="EO14" s="57"/>
      <c r="EP14" s="57"/>
      <c r="EQ14" s="57"/>
      <c r="ER14" s="57"/>
      <c r="ES14" s="57"/>
      <c r="ET14" s="57"/>
      <c r="EU14" s="57"/>
      <c r="EV14" s="57"/>
      <c r="EW14" s="57"/>
      <c r="EX14" s="57"/>
      <c r="EY14" s="57"/>
      <c r="EZ14" s="57"/>
      <c r="FA14" s="57"/>
      <c r="FB14" s="57"/>
      <c r="FC14" s="57"/>
      <c r="FD14" s="57"/>
      <c r="FE14" s="57"/>
      <c r="FF14" s="57"/>
      <c r="FG14" s="57"/>
      <c r="FH14" s="57"/>
      <c r="FI14" s="57"/>
      <c r="FJ14" s="57"/>
      <c r="FK14" s="57"/>
      <c r="FL14" s="57"/>
      <c r="FM14" s="57"/>
      <c r="FN14" s="57"/>
      <c r="FO14" s="57"/>
      <c r="FP14" s="57"/>
      <c r="FQ14" s="57"/>
      <c r="FR14" s="57"/>
      <c r="FS14" s="57"/>
      <c r="FT14" s="57"/>
      <c r="FU14" s="57"/>
      <c r="FV14" s="57"/>
      <c r="FW14" s="57"/>
      <c r="FX14" s="57"/>
      <c r="FY14" s="57"/>
      <c r="FZ14" s="57"/>
      <c r="GA14" s="57"/>
      <c r="GB14" s="57"/>
      <c r="GC14" s="57"/>
      <c r="GD14" s="57"/>
      <c r="GE14" s="57"/>
      <c r="GF14" s="57"/>
      <c r="GG14" s="57"/>
      <c r="GH14" s="57"/>
      <c r="GI14" s="57"/>
      <c r="GJ14" s="57"/>
      <c r="GK14" s="57"/>
      <c r="GL14" s="57"/>
      <c r="GM14" s="57"/>
      <c r="GN14" s="57"/>
      <c r="GO14" s="57"/>
      <c r="GP14" s="57"/>
      <c r="GQ14" s="57"/>
      <c r="GR14" s="57"/>
      <c r="GS14" s="57"/>
      <c r="GT14" s="57"/>
      <c r="GU14" s="57"/>
      <c r="GV14" s="57"/>
      <c r="GW14" s="57"/>
      <c r="GX14" s="57"/>
      <c r="GY14" s="57"/>
      <c r="GZ14" s="57"/>
      <c r="HA14" s="57"/>
      <c r="HB14" s="57"/>
      <c r="HC14" s="57"/>
      <c r="HD14" s="57"/>
      <c r="HE14" s="57"/>
      <c r="HF14" s="57"/>
      <c r="HG14" s="57"/>
      <c r="HH14" s="57"/>
      <c r="HI14" s="57"/>
      <c r="HJ14" s="57"/>
      <c r="HK14" s="57"/>
      <c r="HL14" s="57"/>
      <c r="HM14" s="57"/>
      <c r="HN14" s="57"/>
      <c r="HO14" s="57"/>
      <c r="HP14" s="57"/>
      <c r="HQ14" s="57"/>
      <c r="HR14" s="57"/>
      <c r="HS14" s="57"/>
      <c r="HT14" s="57"/>
      <c r="HU14" s="57"/>
      <c r="HV14" s="57"/>
      <c r="HW14" s="57"/>
      <c r="HX14" s="57"/>
      <c r="HY14" s="57"/>
      <c r="HZ14" s="57"/>
      <c r="IA14" s="57"/>
      <c r="IB14" s="57"/>
      <c r="IC14" s="57"/>
      <c r="ID14" s="57"/>
      <c r="IE14" s="57"/>
      <c r="IF14" s="57"/>
      <c r="IG14" s="57"/>
      <c r="IH14" s="57"/>
      <c r="II14" s="57"/>
      <c r="IJ14" s="57"/>
      <c r="IK14" s="57"/>
      <c r="IL14" s="57"/>
      <c r="IM14" s="57"/>
      <c r="IN14" s="57"/>
      <c r="IO14" s="57"/>
      <c r="IP14" s="57"/>
      <c r="IQ14" s="57"/>
      <c r="IR14" s="57"/>
      <c r="IS14" s="57"/>
      <c r="IT14" s="57"/>
      <c r="IU14" s="57"/>
      <c r="IV14" s="57"/>
      <c r="IW14" s="57"/>
    </row>
    <row r="15" customFormat="false" ht="13.5" hidden="true" customHeight="true" outlineLevel="0" collapsed="false">
      <c r="A15" s="146" t="s">
        <v>81</v>
      </c>
      <c r="B15" s="147"/>
      <c r="C15" s="148" t="n">
        <f aca="false">+GrossMargin!D16-[3]GrossMargin!D16</f>
        <v>-5697</v>
      </c>
      <c r="D15" s="149" t="n">
        <f aca="false">+GrossMargin!E16-[3]GrossMargin!E16</f>
        <v>0</v>
      </c>
      <c r="E15" s="149" t="n">
        <v>0</v>
      </c>
      <c r="F15" s="150" t="n">
        <f aca="false">+GrossMargin!G16-[3]GrossMargin!G16</f>
        <v>0</v>
      </c>
      <c r="G15" s="150" t="n">
        <v>0</v>
      </c>
      <c r="H15" s="151" t="n">
        <f aca="false">SUM(C15:G15)</f>
        <v>-5697</v>
      </c>
      <c r="I15" s="148" t="n">
        <v>0</v>
      </c>
      <c r="J15" s="149" t="n">
        <f aca="false">+GrossMargin!K16-[3]GrossMargin!K16</f>
        <v>0</v>
      </c>
      <c r="K15" s="152" t="n">
        <f aca="false">SUM(H15:J15)</f>
        <v>-5697</v>
      </c>
    </row>
    <row r="16" customFormat="false" ht="13.5" hidden="true" customHeight="true" outlineLevel="0" collapsed="false">
      <c r="A16" s="146" t="s">
        <v>82</v>
      </c>
      <c r="B16" s="147"/>
      <c r="C16" s="148" t="n">
        <f aca="false">+GrossMargin!D17-[3]GrossMargin!D17</f>
        <v>1015</v>
      </c>
      <c r="D16" s="149" t="n">
        <f aca="false">+GrossMargin!E17-[3]GrossMargin!E17</f>
        <v>0</v>
      </c>
      <c r="E16" s="149" t="n">
        <v>0</v>
      </c>
      <c r="F16" s="150" t="n">
        <f aca="false">+GrossMargin!G17-[3]GrossMargin!G17</f>
        <v>0</v>
      </c>
      <c r="G16" s="150" t="n">
        <v>0</v>
      </c>
      <c r="H16" s="151" t="n">
        <f aca="false">SUM(C16:G16)</f>
        <v>1015</v>
      </c>
      <c r="I16" s="148" t="n">
        <v>0</v>
      </c>
      <c r="J16" s="149" t="n">
        <f aca="false">+GrossMargin!K17-[3]GrossMargin!K17</f>
        <v>0</v>
      </c>
      <c r="K16" s="152" t="n">
        <f aca="false">SUM(H16:J16)</f>
        <v>1015</v>
      </c>
    </row>
    <row r="17" customFormat="false" ht="13.5" hidden="true" customHeight="true" outlineLevel="0" collapsed="false">
      <c r="A17" s="146" t="s">
        <v>83</v>
      </c>
      <c r="B17" s="147"/>
      <c r="C17" s="148" t="n">
        <f aca="false">+GrossMargin!D18-[3]GrossMargin!D18</f>
        <v>1206</v>
      </c>
      <c r="D17" s="149" t="n">
        <f aca="false">+GrossMargin!E18-[3]GrossMargin!E18</f>
        <v>0</v>
      </c>
      <c r="E17" s="149" t="n">
        <v>0</v>
      </c>
      <c r="F17" s="150" t="n">
        <f aca="false">+GrossMargin!G18-[3]GrossMargin!G18</f>
        <v>0</v>
      </c>
      <c r="G17" s="150" t="n">
        <v>0</v>
      </c>
      <c r="H17" s="151" t="n">
        <f aca="false">SUM(C17:G17)</f>
        <v>1206</v>
      </c>
      <c r="I17" s="148" t="n">
        <v>0</v>
      </c>
      <c r="J17" s="149" t="n">
        <f aca="false">+GrossMargin!K18-[3]GrossMargin!K18</f>
        <v>0</v>
      </c>
      <c r="K17" s="152" t="n">
        <f aca="false">SUM(H17:J17)</f>
        <v>1206</v>
      </c>
    </row>
    <row r="18" customFormat="false" ht="13.5" hidden="true" customHeight="true" outlineLevel="0" collapsed="false">
      <c r="A18" s="146" t="s">
        <v>84</v>
      </c>
      <c r="B18" s="147"/>
      <c r="C18" s="148" t="n">
        <f aca="false">+GrossMargin!D19-[3]GrossMargin!D19</f>
        <v>121</v>
      </c>
      <c r="D18" s="149" t="n">
        <f aca="false">+GrossMargin!E19-[3]GrossMargin!E19</f>
        <v>0</v>
      </c>
      <c r="E18" s="149" t="n">
        <v>0</v>
      </c>
      <c r="F18" s="150" t="n">
        <f aca="false">+GrossMargin!G19-[3]GrossMargin!G19</f>
        <v>0</v>
      </c>
      <c r="G18" s="150" t="n">
        <v>0</v>
      </c>
      <c r="H18" s="151" t="n">
        <f aca="false">SUM(C18:G18)</f>
        <v>121</v>
      </c>
      <c r="I18" s="148" t="n">
        <v>0</v>
      </c>
      <c r="J18" s="149" t="n">
        <f aca="false">+GrossMargin!K19-[3]GrossMargin!K19</f>
        <v>0</v>
      </c>
      <c r="K18" s="152" t="n">
        <f aca="false">SUM(H18:J18)</f>
        <v>121</v>
      </c>
    </row>
    <row r="19" customFormat="false" ht="13.5" hidden="true" customHeight="true" outlineLevel="0" collapsed="false">
      <c r="A19" s="146" t="s">
        <v>85</v>
      </c>
      <c r="B19" s="147"/>
      <c r="C19" s="148" t="n">
        <f aca="false">+GrossMargin!D20-[3]GrossMargin!D20</f>
        <v>20</v>
      </c>
      <c r="D19" s="149" t="n">
        <f aca="false">+GrossMargin!E20-[3]GrossMargin!E20</f>
        <v>0</v>
      </c>
      <c r="E19" s="149" t="n">
        <v>0</v>
      </c>
      <c r="F19" s="150" t="n">
        <f aca="false">+GrossMargin!G20-[3]GrossMargin!G20</f>
        <v>0</v>
      </c>
      <c r="G19" s="150" t="n">
        <v>0</v>
      </c>
      <c r="H19" s="151" t="n">
        <f aca="false">SUM(C19:G19)</f>
        <v>20</v>
      </c>
      <c r="I19" s="148" t="n">
        <v>0</v>
      </c>
      <c r="J19" s="149" t="n">
        <f aca="false">+GrossMargin!K20-[3]GrossMargin!K20</f>
        <v>0</v>
      </c>
      <c r="K19" s="152" t="n">
        <f aca="false">SUM(H19:J19)</f>
        <v>20</v>
      </c>
    </row>
    <row r="20" customFormat="false" ht="13.5" hidden="true" customHeight="true" outlineLevel="0" collapsed="false">
      <c r="A20" s="146" t="s">
        <v>86</v>
      </c>
      <c r="B20" s="147"/>
      <c r="C20" s="153" t="n">
        <f aca="false">+GrossMargin!D21-[3]GrossMargin!D21</f>
        <v>0</v>
      </c>
      <c r="D20" s="154" t="n">
        <f aca="false">+GrossMargin!E21-[3]GrossMargin!E21</f>
        <v>0</v>
      </c>
      <c r="E20" s="154" t="n">
        <v>0</v>
      </c>
      <c r="F20" s="155" t="n">
        <f aca="false">+GrossMargin!G21-[3]GrossMargin!G21</f>
        <v>0</v>
      </c>
      <c r="G20" s="155" t="n">
        <v>0</v>
      </c>
      <c r="H20" s="156" t="n">
        <f aca="false">SUM(C20:G20)</f>
        <v>0</v>
      </c>
      <c r="I20" s="153" t="n">
        <v>0</v>
      </c>
      <c r="J20" s="154" t="n">
        <f aca="false">+GrossMargin!K21-[3]GrossMargin!K21</f>
        <v>0</v>
      </c>
      <c r="K20" s="157" t="n">
        <f aca="false">SUM(H20:J20)</f>
        <v>0</v>
      </c>
    </row>
    <row r="21" customFormat="false" ht="13.5" hidden="false" customHeight="true" outlineLevel="0" collapsed="false">
      <c r="A21" s="9" t="s">
        <v>27</v>
      </c>
      <c r="B21" s="7"/>
      <c r="C21" s="23" t="n">
        <f aca="false">SUM(C15:C20)</f>
        <v>-3335</v>
      </c>
      <c r="D21" s="24" t="n">
        <f aca="false">SUM(D15:D20)</f>
        <v>0</v>
      </c>
      <c r="E21" s="24" t="n">
        <f aca="false">SUM(E15:E20)</f>
        <v>0</v>
      </c>
      <c r="F21" s="26" t="n">
        <f aca="false">SUM(F15:F20)</f>
        <v>0</v>
      </c>
      <c r="G21" s="26" t="n">
        <f aca="false">SUM(G15:G20)</f>
        <v>0</v>
      </c>
      <c r="H21" s="27" t="n">
        <f aca="false">SUM(H15:H20)</f>
        <v>-3335</v>
      </c>
      <c r="I21" s="23" t="n">
        <f aca="false">SUM(I15:I20)</f>
        <v>0</v>
      </c>
      <c r="J21" s="24" t="n">
        <f aca="false">SUM(J15:J20)</f>
        <v>0</v>
      </c>
      <c r="K21" s="25" t="n">
        <f aca="false">SUM(K15:K20)</f>
        <v>-3335</v>
      </c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7"/>
      <c r="CA21" s="57"/>
      <c r="CB21" s="57"/>
      <c r="CC21" s="57"/>
      <c r="CD21" s="57"/>
      <c r="CE21" s="57"/>
      <c r="CF21" s="57"/>
      <c r="CG21" s="57"/>
      <c r="CH21" s="57"/>
      <c r="CI21" s="57"/>
      <c r="CJ21" s="57"/>
      <c r="CK21" s="57"/>
      <c r="CL21" s="57"/>
      <c r="CM21" s="57"/>
      <c r="CN21" s="57"/>
      <c r="CO21" s="57"/>
      <c r="CP21" s="57"/>
      <c r="CQ21" s="57"/>
      <c r="CR21" s="57"/>
      <c r="CS21" s="57"/>
      <c r="CT21" s="57"/>
      <c r="CU21" s="57"/>
      <c r="CV21" s="57"/>
      <c r="CW21" s="57"/>
      <c r="CX21" s="57"/>
      <c r="CY21" s="57"/>
      <c r="CZ21" s="57"/>
      <c r="DA21" s="57"/>
      <c r="DB21" s="57"/>
      <c r="DC21" s="57"/>
      <c r="DD21" s="57"/>
      <c r="DE21" s="57"/>
      <c r="DF21" s="57"/>
      <c r="DG21" s="57"/>
      <c r="DH21" s="57"/>
      <c r="DI21" s="57"/>
      <c r="DJ21" s="57"/>
      <c r="DK21" s="57"/>
      <c r="DL21" s="57"/>
      <c r="DM21" s="57"/>
      <c r="DN21" s="57"/>
      <c r="DO21" s="57"/>
      <c r="DP21" s="57"/>
      <c r="DQ21" s="57"/>
      <c r="DR21" s="57"/>
      <c r="DS21" s="57"/>
      <c r="DT21" s="57"/>
      <c r="DU21" s="57"/>
      <c r="DV21" s="57"/>
      <c r="DW21" s="57"/>
      <c r="DX21" s="57"/>
      <c r="DY21" s="57"/>
      <c r="DZ21" s="57"/>
      <c r="EA21" s="57"/>
      <c r="EB21" s="57"/>
      <c r="EC21" s="57"/>
      <c r="ED21" s="57"/>
      <c r="EE21" s="57"/>
      <c r="EF21" s="57"/>
      <c r="EG21" s="57"/>
      <c r="EH21" s="57"/>
      <c r="EI21" s="57"/>
      <c r="EJ21" s="57"/>
      <c r="EK21" s="57"/>
      <c r="EL21" s="57"/>
      <c r="EM21" s="57"/>
      <c r="EN21" s="57"/>
      <c r="EO21" s="57"/>
      <c r="EP21" s="57"/>
      <c r="EQ21" s="57"/>
      <c r="ER21" s="57"/>
      <c r="ES21" s="57"/>
      <c r="ET21" s="57"/>
      <c r="EU21" s="57"/>
      <c r="EV21" s="57"/>
      <c r="EW21" s="57"/>
      <c r="EX21" s="57"/>
      <c r="EY21" s="57"/>
      <c r="EZ21" s="57"/>
      <c r="FA21" s="57"/>
      <c r="FB21" s="57"/>
      <c r="FC21" s="57"/>
      <c r="FD21" s="57"/>
      <c r="FE21" s="57"/>
      <c r="FF21" s="57"/>
      <c r="FG21" s="57"/>
      <c r="FH21" s="57"/>
      <c r="FI21" s="57"/>
      <c r="FJ21" s="57"/>
      <c r="FK21" s="57"/>
      <c r="FL21" s="57"/>
      <c r="FM21" s="57"/>
      <c r="FN21" s="57"/>
      <c r="FO21" s="57"/>
      <c r="FP21" s="57"/>
      <c r="FQ21" s="57"/>
      <c r="FR21" s="57"/>
      <c r="FS21" s="57"/>
      <c r="FT21" s="57"/>
      <c r="FU21" s="57"/>
      <c r="FV21" s="57"/>
      <c r="FW21" s="57"/>
      <c r="FX21" s="57"/>
      <c r="FY21" s="57"/>
      <c r="FZ21" s="57"/>
      <c r="GA21" s="57"/>
      <c r="GB21" s="57"/>
      <c r="GC21" s="57"/>
      <c r="GD21" s="57"/>
      <c r="GE21" s="57"/>
      <c r="GF21" s="57"/>
      <c r="GG21" s="57"/>
      <c r="GH21" s="57"/>
      <c r="GI21" s="57"/>
      <c r="GJ21" s="57"/>
      <c r="GK21" s="57"/>
      <c r="GL21" s="57"/>
      <c r="GM21" s="57"/>
      <c r="GN21" s="57"/>
      <c r="GO21" s="57"/>
      <c r="GP21" s="57"/>
      <c r="GQ21" s="57"/>
      <c r="GR21" s="57"/>
      <c r="GS21" s="57"/>
      <c r="GT21" s="57"/>
      <c r="GU21" s="57"/>
      <c r="GV21" s="57"/>
      <c r="GW21" s="57"/>
      <c r="GX21" s="57"/>
      <c r="GY21" s="57"/>
      <c r="GZ21" s="57"/>
      <c r="HA21" s="57"/>
      <c r="HB21" s="57"/>
      <c r="HC21" s="57"/>
      <c r="HD21" s="57"/>
      <c r="HE21" s="57"/>
      <c r="HF21" s="57"/>
      <c r="HG21" s="57"/>
      <c r="HH21" s="57"/>
      <c r="HI21" s="57"/>
      <c r="HJ21" s="57"/>
      <c r="HK21" s="57"/>
      <c r="HL21" s="57"/>
      <c r="HM21" s="57"/>
      <c r="HN21" s="57"/>
      <c r="HO21" s="57"/>
      <c r="HP21" s="57"/>
      <c r="HQ21" s="57"/>
      <c r="HR21" s="57"/>
      <c r="HS21" s="57"/>
      <c r="HT21" s="57"/>
      <c r="HU21" s="57"/>
      <c r="HV21" s="57"/>
      <c r="HW21" s="57"/>
      <c r="HX21" s="57"/>
      <c r="HY21" s="57"/>
      <c r="HZ21" s="57"/>
      <c r="IA21" s="57"/>
      <c r="IB21" s="57"/>
      <c r="IC21" s="57"/>
      <c r="ID21" s="57"/>
      <c r="IE21" s="57"/>
      <c r="IF21" s="57"/>
      <c r="IG21" s="57"/>
      <c r="IH21" s="57"/>
      <c r="II21" s="57"/>
      <c r="IJ21" s="57"/>
      <c r="IK21" s="57"/>
      <c r="IL21" s="57"/>
      <c r="IM21" s="57"/>
      <c r="IN21" s="57"/>
      <c r="IO21" s="57"/>
      <c r="IP21" s="57"/>
      <c r="IQ21" s="57"/>
      <c r="IR21" s="57"/>
      <c r="IS21" s="57"/>
      <c r="IT21" s="57"/>
      <c r="IU21" s="57"/>
      <c r="IV21" s="57"/>
      <c r="IW21" s="57"/>
    </row>
    <row r="22" customFormat="false" ht="13.5" hidden="false" customHeight="true" outlineLevel="0" collapsed="false">
      <c r="A22" s="9" t="s">
        <v>28</v>
      </c>
      <c r="B22" s="7"/>
      <c r="C22" s="23" t="n">
        <f aca="false">+GrossMargin!D23-[3]GrossMargin!D23</f>
        <v>8</v>
      </c>
      <c r="D22" s="24" t="n">
        <f aca="false">+GrossMargin!E23-[3]GrossMargin!E23</f>
        <v>-11.3174</v>
      </c>
      <c r="E22" s="24" t="n">
        <v>0</v>
      </c>
      <c r="F22" s="26" t="n">
        <f aca="false">+GrossMargin!G23-[3]GrossMargin!G23</f>
        <v>0</v>
      </c>
      <c r="G22" s="26" t="n">
        <v>0</v>
      </c>
      <c r="H22" s="27" t="n">
        <f aca="false">SUM(C22:G22)</f>
        <v>-3.3174</v>
      </c>
      <c r="I22" s="23" t="n">
        <v>0</v>
      </c>
      <c r="J22" s="24" t="n">
        <f aca="false">+GrossMargin!K23-[3]GrossMargin!K23</f>
        <v>0</v>
      </c>
      <c r="K22" s="25" t="n">
        <f aca="false">SUM(H22:J22)</f>
        <v>-3.3174</v>
      </c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7"/>
      <c r="CA22" s="57"/>
      <c r="CB22" s="57"/>
      <c r="CC22" s="57"/>
      <c r="CD22" s="57"/>
      <c r="CE22" s="57"/>
      <c r="CF22" s="57"/>
      <c r="CG22" s="57"/>
      <c r="CH22" s="57"/>
      <c r="CI22" s="57"/>
      <c r="CJ22" s="57"/>
      <c r="CK22" s="57"/>
      <c r="CL22" s="57"/>
      <c r="CM22" s="57"/>
      <c r="CN22" s="57"/>
      <c r="CO22" s="57"/>
      <c r="CP22" s="57"/>
      <c r="CQ22" s="57"/>
      <c r="CR22" s="57"/>
      <c r="CS22" s="57"/>
      <c r="CT22" s="57"/>
      <c r="CU22" s="57"/>
      <c r="CV22" s="57"/>
      <c r="CW22" s="57"/>
      <c r="CX22" s="57"/>
      <c r="CY22" s="57"/>
      <c r="CZ22" s="57"/>
      <c r="DA22" s="57"/>
      <c r="DB22" s="57"/>
      <c r="DC22" s="57"/>
      <c r="DD22" s="57"/>
      <c r="DE22" s="57"/>
      <c r="DF22" s="57"/>
      <c r="DG22" s="57"/>
      <c r="DH22" s="57"/>
      <c r="DI22" s="57"/>
      <c r="DJ22" s="57"/>
      <c r="DK22" s="57"/>
      <c r="DL22" s="57"/>
      <c r="DM22" s="57"/>
      <c r="DN22" s="57"/>
      <c r="DO22" s="57"/>
      <c r="DP22" s="57"/>
      <c r="DQ22" s="57"/>
      <c r="DR22" s="57"/>
      <c r="DS22" s="57"/>
      <c r="DT22" s="57"/>
      <c r="DU22" s="57"/>
      <c r="DV22" s="57"/>
      <c r="DW22" s="57"/>
      <c r="DX22" s="57"/>
      <c r="DY22" s="57"/>
      <c r="DZ22" s="57"/>
      <c r="EA22" s="57"/>
      <c r="EB22" s="57"/>
      <c r="EC22" s="57"/>
      <c r="ED22" s="57"/>
      <c r="EE22" s="57"/>
      <c r="EF22" s="57"/>
      <c r="EG22" s="57"/>
      <c r="EH22" s="57"/>
      <c r="EI22" s="57"/>
      <c r="EJ22" s="57"/>
      <c r="EK22" s="57"/>
      <c r="EL22" s="57"/>
      <c r="EM22" s="57"/>
      <c r="EN22" s="57"/>
      <c r="EO22" s="57"/>
      <c r="EP22" s="57"/>
      <c r="EQ22" s="57"/>
      <c r="ER22" s="57"/>
      <c r="ES22" s="57"/>
      <c r="ET22" s="57"/>
      <c r="EU22" s="57"/>
      <c r="EV22" s="57"/>
      <c r="EW22" s="57"/>
      <c r="EX22" s="57"/>
      <c r="EY22" s="57"/>
      <c r="EZ22" s="57"/>
      <c r="FA22" s="57"/>
      <c r="FB22" s="57"/>
      <c r="FC22" s="57"/>
      <c r="FD22" s="57"/>
      <c r="FE22" s="57"/>
      <c r="FF22" s="57"/>
      <c r="FG22" s="57"/>
      <c r="FH22" s="57"/>
      <c r="FI22" s="57"/>
      <c r="FJ22" s="57"/>
      <c r="FK22" s="57"/>
      <c r="FL22" s="57"/>
      <c r="FM22" s="57"/>
      <c r="FN22" s="57"/>
      <c r="FO22" s="57"/>
      <c r="FP22" s="57"/>
      <c r="FQ22" s="57"/>
      <c r="FR22" s="57"/>
      <c r="FS22" s="57"/>
      <c r="FT22" s="57"/>
      <c r="FU22" s="57"/>
      <c r="FV22" s="57"/>
      <c r="FW22" s="57"/>
      <c r="FX22" s="57"/>
      <c r="FY22" s="57"/>
      <c r="FZ22" s="57"/>
      <c r="GA22" s="57"/>
      <c r="GB22" s="57"/>
      <c r="GC22" s="57"/>
      <c r="GD22" s="57"/>
      <c r="GE22" s="57"/>
      <c r="GF22" s="57"/>
      <c r="GG22" s="57"/>
      <c r="GH22" s="57"/>
      <c r="GI22" s="57"/>
      <c r="GJ22" s="57"/>
      <c r="GK22" s="57"/>
      <c r="GL22" s="57"/>
      <c r="GM22" s="57"/>
      <c r="GN22" s="57"/>
      <c r="GO22" s="57"/>
      <c r="GP22" s="57"/>
      <c r="GQ22" s="57"/>
      <c r="GR22" s="57"/>
      <c r="GS22" s="57"/>
      <c r="GT22" s="57"/>
      <c r="GU22" s="57"/>
      <c r="GV22" s="57"/>
      <c r="GW22" s="57"/>
      <c r="GX22" s="57"/>
      <c r="GY22" s="57"/>
      <c r="GZ22" s="57"/>
      <c r="HA22" s="57"/>
      <c r="HB22" s="57"/>
      <c r="HC22" s="57"/>
      <c r="HD22" s="57"/>
      <c r="HE22" s="57"/>
      <c r="HF22" s="57"/>
      <c r="HG22" s="57"/>
      <c r="HH22" s="57"/>
      <c r="HI22" s="57"/>
      <c r="HJ22" s="57"/>
      <c r="HK22" s="57"/>
      <c r="HL22" s="57"/>
      <c r="HM22" s="57"/>
      <c r="HN22" s="57"/>
      <c r="HO22" s="57"/>
      <c r="HP22" s="57"/>
      <c r="HQ22" s="57"/>
      <c r="HR22" s="57"/>
      <c r="HS22" s="57"/>
      <c r="HT22" s="57"/>
      <c r="HU22" s="57"/>
      <c r="HV22" s="57"/>
      <c r="HW22" s="57"/>
      <c r="HX22" s="57"/>
      <c r="HY22" s="57"/>
      <c r="HZ22" s="57"/>
      <c r="IA22" s="57"/>
      <c r="IB22" s="57"/>
      <c r="IC22" s="57"/>
      <c r="ID22" s="57"/>
      <c r="IE22" s="57"/>
      <c r="IF22" s="57"/>
      <c r="IG22" s="57"/>
      <c r="IH22" s="57"/>
      <c r="II22" s="57"/>
      <c r="IJ22" s="57"/>
      <c r="IK22" s="57"/>
      <c r="IL22" s="57"/>
      <c r="IM22" s="57"/>
      <c r="IN22" s="57"/>
      <c r="IO22" s="57"/>
      <c r="IP22" s="57"/>
      <c r="IQ22" s="57"/>
      <c r="IR22" s="57"/>
      <c r="IS22" s="57"/>
      <c r="IT22" s="57"/>
      <c r="IU22" s="57"/>
      <c r="IV22" s="57"/>
      <c r="IW22" s="57"/>
    </row>
    <row r="23" customFormat="false" ht="13.5" hidden="false" customHeight="true" outlineLevel="0" collapsed="false">
      <c r="A23" s="9" t="s">
        <v>29</v>
      </c>
      <c r="B23" s="7"/>
      <c r="C23" s="23" t="n">
        <f aca="false">+GrossMargin!D24-[3]GrossMargin!D24</f>
        <v>0</v>
      </c>
      <c r="D23" s="24" t="n">
        <f aca="false">+GrossMargin!E24-[3]GrossMargin!E24</f>
        <v>0</v>
      </c>
      <c r="E23" s="24" t="n">
        <v>0</v>
      </c>
      <c r="F23" s="26" t="n">
        <f aca="false">+GrossMargin!G24-[3]GrossMargin!G24</f>
        <v>0</v>
      </c>
      <c r="G23" s="26" t="n">
        <v>0</v>
      </c>
      <c r="H23" s="27" t="n">
        <f aca="false">SUM(C23:G23)</f>
        <v>0</v>
      </c>
      <c r="I23" s="23" t="n">
        <v>0</v>
      </c>
      <c r="J23" s="24" t="n">
        <f aca="false">+GrossMargin!K24-[3]GrossMargin!K24</f>
        <v>0</v>
      </c>
      <c r="K23" s="25" t="n">
        <f aca="false">SUM(H23:J23)</f>
        <v>0</v>
      </c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7"/>
      <c r="CA23" s="57"/>
      <c r="CB23" s="57"/>
      <c r="CC23" s="57"/>
      <c r="CD23" s="57"/>
      <c r="CE23" s="57"/>
      <c r="CF23" s="57"/>
      <c r="CG23" s="57"/>
      <c r="CH23" s="57"/>
      <c r="CI23" s="57"/>
      <c r="CJ23" s="57"/>
      <c r="CK23" s="57"/>
      <c r="CL23" s="57"/>
      <c r="CM23" s="57"/>
      <c r="CN23" s="57"/>
      <c r="CO23" s="57"/>
      <c r="CP23" s="57"/>
      <c r="CQ23" s="57"/>
      <c r="CR23" s="57"/>
      <c r="CS23" s="57"/>
      <c r="CT23" s="57"/>
      <c r="CU23" s="57"/>
      <c r="CV23" s="57"/>
      <c r="CW23" s="57"/>
      <c r="CX23" s="57"/>
      <c r="CY23" s="57"/>
      <c r="CZ23" s="57"/>
      <c r="DA23" s="57"/>
      <c r="DB23" s="57"/>
      <c r="DC23" s="57"/>
      <c r="DD23" s="57"/>
      <c r="DE23" s="57"/>
      <c r="DF23" s="57"/>
      <c r="DG23" s="57"/>
      <c r="DH23" s="57"/>
      <c r="DI23" s="57"/>
      <c r="DJ23" s="57"/>
      <c r="DK23" s="57"/>
      <c r="DL23" s="57"/>
      <c r="DM23" s="57"/>
      <c r="DN23" s="57"/>
      <c r="DO23" s="57"/>
      <c r="DP23" s="57"/>
      <c r="DQ23" s="57"/>
      <c r="DR23" s="57"/>
      <c r="DS23" s="57"/>
      <c r="DT23" s="57"/>
      <c r="DU23" s="57"/>
      <c r="DV23" s="57"/>
      <c r="DW23" s="57"/>
      <c r="DX23" s="57"/>
      <c r="DY23" s="57"/>
      <c r="DZ23" s="57"/>
      <c r="EA23" s="57"/>
      <c r="EB23" s="57"/>
      <c r="EC23" s="57"/>
      <c r="ED23" s="57"/>
      <c r="EE23" s="57"/>
      <c r="EF23" s="57"/>
      <c r="EG23" s="57"/>
      <c r="EH23" s="57"/>
      <c r="EI23" s="57"/>
      <c r="EJ23" s="57"/>
      <c r="EK23" s="57"/>
      <c r="EL23" s="57"/>
      <c r="EM23" s="57"/>
      <c r="EN23" s="57"/>
      <c r="EO23" s="57"/>
      <c r="EP23" s="57"/>
      <c r="EQ23" s="57"/>
      <c r="ER23" s="57"/>
      <c r="ES23" s="57"/>
      <c r="ET23" s="57"/>
      <c r="EU23" s="57"/>
      <c r="EV23" s="57"/>
      <c r="EW23" s="57"/>
      <c r="EX23" s="57"/>
      <c r="EY23" s="57"/>
      <c r="EZ23" s="57"/>
      <c r="FA23" s="57"/>
      <c r="FB23" s="57"/>
      <c r="FC23" s="57"/>
      <c r="FD23" s="57"/>
      <c r="FE23" s="57"/>
      <c r="FF23" s="57"/>
      <c r="FG23" s="57"/>
      <c r="FH23" s="57"/>
      <c r="FI23" s="57"/>
      <c r="FJ23" s="57"/>
      <c r="FK23" s="57"/>
      <c r="FL23" s="57"/>
      <c r="FM23" s="57"/>
      <c r="FN23" s="57"/>
      <c r="FO23" s="57"/>
      <c r="FP23" s="57"/>
      <c r="FQ23" s="57"/>
      <c r="FR23" s="57"/>
      <c r="FS23" s="57"/>
      <c r="FT23" s="57"/>
      <c r="FU23" s="57"/>
      <c r="FV23" s="57"/>
      <c r="FW23" s="57"/>
      <c r="FX23" s="57"/>
      <c r="FY23" s="57"/>
      <c r="FZ23" s="57"/>
      <c r="GA23" s="57"/>
      <c r="GB23" s="57"/>
      <c r="GC23" s="57"/>
      <c r="GD23" s="57"/>
      <c r="GE23" s="57"/>
      <c r="GF23" s="57"/>
      <c r="GG23" s="57"/>
      <c r="GH23" s="57"/>
      <c r="GI23" s="57"/>
      <c r="GJ23" s="57"/>
      <c r="GK23" s="57"/>
      <c r="GL23" s="57"/>
      <c r="GM23" s="57"/>
      <c r="GN23" s="57"/>
      <c r="GO23" s="57"/>
      <c r="GP23" s="57"/>
      <c r="GQ23" s="57"/>
      <c r="GR23" s="57"/>
      <c r="GS23" s="57"/>
      <c r="GT23" s="57"/>
      <c r="GU23" s="57"/>
      <c r="GV23" s="57"/>
      <c r="GW23" s="57"/>
      <c r="GX23" s="57"/>
      <c r="GY23" s="57"/>
      <c r="GZ23" s="57"/>
      <c r="HA23" s="57"/>
      <c r="HB23" s="57"/>
      <c r="HC23" s="57"/>
      <c r="HD23" s="57"/>
      <c r="HE23" s="57"/>
      <c r="HF23" s="57"/>
      <c r="HG23" s="57"/>
      <c r="HH23" s="57"/>
      <c r="HI23" s="57"/>
      <c r="HJ23" s="57"/>
      <c r="HK23" s="57"/>
      <c r="HL23" s="57"/>
      <c r="HM23" s="57"/>
      <c r="HN23" s="57"/>
      <c r="HO23" s="57"/>
      <c r="HP23" s="57"/>
      <c r="HQ23" s="57"/>
      <c r="HR23" s="57"/>
      <c r="HS23" s="57"/>
      <c r="HT23" s="57"/>
      <c r="HU23" s="57"/>
      <c r="HV23" s="57"/>
      <c r="HW23" s="57"/>
      <c r="HX23" s="57"/>
      <c r="HY23" s="57"/>
      <c r="HZ23" s="57"/>
      <c r="IA23" s="57"/>
      <c r="IB23" s="57"/>
      <c r="IC23" s="57"/>
      <c r="ID23" s="57"/>
      <c r="IE23" s="57"/>
      <c r="IF23" s="57"/>
      <c r="IG23" s="57"/>
      <c r="IH23" s="57"/>
      <c r="II23" s="57"/>
      <c r="IJ23" s="57"/>
      <c r="IK23" s="57"/>
      <c r="IL23" s="57"/>
      <c r="IM23" s="57"/>
      <c r="IN23" s="57"/>
      <c r="IO23" s="57"/>
      <c r="IP23" s="57"/>
      <c r="IQ23" s="57"/>
      <c r="IR23" s="57"/>
      <c r="IS23" s="57"/>
      <c r="IT23" s="57"/>
      <c r="IU23" s="57"/>
      <c r="IV23" s="57"/>
      <c r="IW23" s="57"/>
    </row>
    <row r="24" customFormat="false" ht="13.5" hidden="false" customHeight="true" outlineLevel="0" collapsed="false">
      <c r="A24" s="9" t="s">
        <v>31</v>
      </c>
      <c r="B24" s="7"/>
      <c r="C24" s="23" t="n">
        <f aca="false">+GrossMargin!D25-[3]GrossMargin!D25</f>
        <v>0</v>
      </c>
      <c r="D24" s="24" t="n">
        <f aca="false">+GrossMargin!E25-[3]GrossMargin!E25</f>
        <v>0</v>
      </c>
      <c r="E24" s="24" t="n">
        <v>0</v>
      </c>
      <c r="F24" s="26" t="n">
        <f aca="false">+GrossMargin!G25-[3]GrossMargin!G25</f>
        <v>0</v>
      </c>
      <c r="G24" s="26" t="n">
        <v>0</v>
      </c>
      <c r="H24" s="27" t="n">
        <f aca="false">SUM(C24:G24)</f>
        <v>0</v>
      </c>
      <c r="I24" s="23" t="n">
        <v>0</v>
      </c>
      <c r="J24" s="24" t="n">
        <f aca="false">+GrossMargin!K25-[3]GrossMargin!K25</f>
        <v>0</v>
      </c>
      <c r="K24" s="25" t="n">
        <f aca="false">SUM(H24:J24)</f>
        <v>0</v>
      </c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7"/>
      <c r="CA24" s="57"/>
      <c r="CB24" s="57"/>
      <c r="CC24" s="57"/>
      <c r="CD24" s="57"/>
      <c r="CE24" s="57"/>
      <c r="CF24" s="57"/>
      <c r="CG24" s="57"/>
      <c r="CH24" s="57"/>
      <c r="CI24" s="57"/>
      <c r="CJ24" s="57"/>
      <c r="CK24" s="57"/>
      <c r="CL24" s="57"/>
      <c r="CM24" s="57"/>
      <c r="CN24" s="57"/>
      <c r="CO24" s="57"/>
      <c r="CP24" s="57"/>
      <c r="CQ24" s="57"/>
      <c r="CR24" s="57"/>
      <c r="CS24" s="57"/>
      <c r="CT24" s="57"/>
      <c r="CU24" s="57"/>
      <c r="CV24" s="57"/>
      <c r="CW24" s="57"/>
      <c r="CX24" s="57"/>
      <c r="CY24" s="57"/>
      <c r="CZ24" s="57"/>
      <c r="DA24" s="57"/>
      <c r="DB24" s="57"/>
      <c r="DC24" s="57"/>
      <c r="DD24" s="57"/>
      <c r="DE24" s="57"/>
      <c r="DF24" s="57"/>
      <c r="DG24" s="57"/>
      <c r="DH24" s="57"/>
      <c r="DI24" s="57"/>
      <c r="DJ24" s="57"/>
      <c r="DK24" s="57"/>
      <c r="DL24" s="57"/>
      <c r="DM24" s="57"/>
      <c r="DN24" s="57"/>
      <c r="DO24" s="57"/>
      <c r="DP24" s="57"/>
      <c r="DQ24" s="57"/>
      <c r="DR24" s="57"/>
      <c r="DS24" s="57"/>
      <c r="DT24" s="57"/>
      <c r="DU24" s="57"/>
      <c r="DV24" s="57"/>
      <c r="DW24" s="57"/>
      <c r="DX24" s="57"/>
      <c r="DY24" s="57"/>
      <c r="DZ24" s="57"/>
      <c r="EA24" s="57"/>
      <c r="EB24" s="57"/>
      <c r="EC24" s="57"/>
      <c r="ED24" s="57"/>
      <c r="EE24" s="57"/>
      <c r="EF24" s="57"/>
      <c r="EG24" s="57"/>
      <c r="EH24" s="57"/>
      <c r="EI24" s="57"/>
      <c r="EJ24" s="57"/>
      <c r="EK24" s="57"/>
      <c r="EL24" s="57"/>
      <c r="EM24" s="57"/>
      <c r="EN24" s="57"/>
      <c r="EO24" s="57"/>
      <c r="EP24" s="57"/>
      <c r="EQ24" s="57"/>
      <c r="ER24" s="57"/>
      <c r="ES24" s="57"/>
      <c r="ET24" s="57"/>
      <c r="EU24" s="57"/>
      <c r="EV24" s="57"/>
      <c r="EW24" s="57"/>
      <c r="EX24" s="57"/>
      <c r="EY24" s="57"/>
      <c r="EZ24" s="57"/>
      <c r="FA24" s="57"/>
      <c r="FB24" s="57"/>
      <c r="FC24" s="57"/>
      <c r="FD24" s="57"/>
      <c r="FE24" s="57"/>
      <c r="FF24" s="57"/>
      <c r="FG24" s="57"/>
      <c r="FH24" s="57"/>
      <c r="FI24" s="57"/>
      <c r="FJ24" s="57"/>
      <c r="FK24" s="57"/>
      <c r="FL24" s="57"/>
      <c r="FM24" s="57"/>
      <c r="FN24" s="57"/>
      <c r="FO24" s="57"/>
      <c r="FP24" s="57"/>
      <c r="FQ24" s="57"/>
      <c r="FR24" s="57"/>
      <c r="FS24" s="57"/>
      <c r="FT24" s="57"/>
      <c r="FU24" s="57"/>
      <c r="FV24" s="57"/>
      <c r="FW24" s="57"/>
      <c r="FX24" s="57"/>
      <c r="FY24" s="57"/>
      <c r="FZ24" s="57"/>
      <c r="GA24" s="57"/>
      <c r="GB24" s="57"/>
      <c r="GC24" s="57"/>
      <c r="GD24" s="57"/>
      <c r="GE24" s="57"/>
      <c r="GF24" s="57"/>
      <c r="GG24" s="57"/>
      <c r="GH24" s="57"/>
      <c r="GI24" s="57"/>
      <c r="GJ24" s="57"/>
      <c r="GK24" s="57"/>
      <c r="GL24" s="57"/>
      <c r="GM24" s="57"/>
      <c r="GN24" s="57"/>
      <c r="GO24" s="57"/>
      <c r="GP24" s="57"/>
      <c r="GQ24" s="57"/>
      <c r="GR24" s="57"/>
      <c r="GS24" s="57"/>
      <c r="GT24" s="57"/>
      <c r="GU24" s="57"/>
      <c r="GV24" s="57"/>
      <c r="GW24" s="57"/>
      <c r="GX24" s="57"/>
      <c r="GY24" s="57"/>
      <c r="GZ24" s="57"/>
      <c r="HA24" s="57"/>
      <c r="HB24" s="57"/>
      <c r="HC24" s="57"/>
      <c r="HD24" s="57"/>
      <c r="HE24" s="57"/>
      <c r="HF24" s="57"/>
      <c r="HG24" s="57"/>
      <c r="HH24" s="57"/>
      <c r="HI24" s="57"/>
      <c r="HJ24" s="57"/>
      <c r="HK24" s="57"/>
      <c r="HL24" s="57"/>
      <c r="HM24" s="57"/>
      <c r="HN24" s="57"/>
      <c r="HO24" s="57"/>
      <c r="HP24" s="57"/>
      <c r="HQ24" s="57"/>
      <c r="HR24" s="57"/>
      <c r="HS24" s="57"/>
      <c r="HT24" s="57"/>
      <c r="HU24" s="57"/>
      <c r="HV24" s="57"/>
      <c r="HW24" s="57"/>
      <c r="HX24" s="57"/>
      <c r="HY24" s="57"/>
      <c r="HZ24" s="57"/>
      <c r="IA24" s="57"/>
      <c r="IB24" s="57"/>
      <c r="IC24" s="57"/>
      <c r="ID24" s="57"/>
      <c r="IE24" s="57"/>
      <c r="IF24" s="57"/>
      <c r="IG24" s="57"/>
      <c r="IH24" s="57"/>
      <c r="II24" s="57"/>
      <c r="IJ24" s="57"/>
      <c r="IK24" s="57"/>
      <c r="IL24" s="57"/>
      <c r="IM24" s="57"/>
      <c r="IN24" s="57"/>
      <c r="IO24" s="57"/>
      <c r="IP24" s="57"/>
      <c r="IQ24" s="57"/>
      <c r="IR24" s="57"/>
      <c r="IS24" s="57"/>
      <c r="IT24" s="57"/>
      <c r="IU24" s="57"/>
      <c r="IV24" s="57"/>
      <c r="IW24" s="57"/>
    </row>
    <row r="25" customFormat="false" ht="13.5" hidden="false" customHeight="true" outlineLevel="0" collapsed="false">
      <c r="A25" s="9" t="s">
        <v>32</v>
      </c>
      <c r="B25" s="158"/>
      <c r="C25" s="23" t="n">
        <f aca="false">+GrossMargin!D26-[3]GrossMargin!D26</f>
        <v>0</v>
      </c>
      <c r="D25" s="24" t="n">
        <f aca="false">+GrossMargin!E26-[3]GrossMargin!E26</f>
        <v>0</v>
      </c>
      <c r="E25" s="24" t="n">
        <v>0</v>
      </c>
      <c r="F25" s="26" t="n">
        <f aca="false">+GrossMargin!G26-[3]GrossMargin!G26</f>
        <v>0</v>
      </c>
      <c r="G25" s="26" t="n">
        <v>0</v>
      </c>
      <c r="H25" s="27" t="n">
        <f aca="false">SUM(C25:G25)</f>
        <v>0</v>
      </c>
      <c r="I25" s="23" t="n">
        <v>0</v>
      </c>
      <c r="J25" s="24" t="n">
        <f aca="false">+GrossMargin!K26-[3]GrossMargin!K26</f>
        <v>0</v>
      </c>
      <c r="K25" s="25" t="n">
        <f aca="false">SUM(H25:J25)</f>
        <v>0</v>
      </c>
    </row>
    <row r="26" customFormat="false" ht="13.5" hidden="false" customHeight="true" outlineLevel="0" collapsed="false">
      <c r="A26" s="9" t="s">
        <v>33</v>
      </c>
      <c r="B26" s="158"/>
      <c r="C26" s="23" t="n">
        <f aca="false">+GrossMargin!D27-[3]GrossMargin!D27</f>
        <v>0</v>
      </c>
      <c r="D26" s="24" t="n">
        <f aca="false">+GrossMargin!E27-[3]GrossMargin!E27</f>
        <v>0</v>
      </c>
      <c r="E26" s="24" t="n">
        <v>0</v>
      </c>
      <c r="F26" s="26" t="n">
        <f aca="false">+GrossMargin!G27-[3]GrossMargin!G27</f>
        <v>0</v>
      </c>
      <c r="G26" s="26" t="n">
        <v>0</v>
      </c>
      <c r="H26" s="27" t="n">
        <f aca="false">SUM(C26:G26)</f>
        <v>0</v>
      </c>
      <c r="I26" s="23" t="n">
        <v>0</v>
      </c>
      <c r="J26" s="24" t="n">
        <f aca="false">+GrossMargin!K27-[3]GrossMargin!K27</f>
        <v>0</v>
      </c>
      <c r="K26" s="25" t="n">
        <f aca="false">SUM(H26:J26)</f>
        <v>0</v>
      </c>
    </row>
    <row r="27" customFormat="false" ht="13.5" hidden="false" customHeight="true" outlineLevel="0" collapsed="false">
      <c r="A27" s="9" t="s">
        <v>55</v>
      </c>
      <c r="B27" s="158"/>
      <c r="C27" s="23" t="n">
        <f aca="false">+GrossMargin!D28-[3]GrossMargin!D28</f>
        <v>0</v>
      </c>
      <c r="D27" s="24" t="n">
        <f aca="false">+GrossMargin!E28-[3]GrossMargin!E28</f>
        <v>0</v>
      </c>
      <c r="E27" s="24" t="n">
        <v>0</v>
      </c>
      <c r="F27" s="26" t="n">
        <f aca="false">+GrossMargin!G28-[3]GrossMargin!G28</f>
        <v>0</v>
      </c>
      <c r="G27" s="26" t="n">
        <v>0</v>
      </c>
      <c r="H27" s="27" t="n">
        <f aca="false">SUM(C27:G27)</f>
        <v>0</v>
      </c>
      <c r="I27" s="23" t="n">
        <v>0</v>
      </c>
      <c r="J27" s="24" t="n">
        <f aca="false">+GrossMargin!K28-[3]GrossMargin!K28</f>
        <v>0</v>
      </c>
      <c r="K27" s="25" t="n">
        <f aca="false">SUM(H27:J27)</f>
        <v>0</v>
      </c>
    </row>
    <row r="28" customFormat="false" ht="3" hidden="true" customHeight="true" outlineLevel="0" collapsed="false">
      <c r="A28" s="9"/>
      <c r="B28" s="7"/>
      <c r="C28" s="23"/>
      <c r="D28" s="24"/>
      <c r="E28" s="24"/>
      <c r="F28" s="26"/>
      <c r="G28" s="26"/>
      <c r="H28" s="27"/>
      <c r="I28" s="23"/>
      <c r="J28" s="24"/>
      <c r="K28" s="26"/>
    </row>
    <row r="29" customFormat="false" ht="13.5" hidden="true" customHeight="true" outlineLevel="0" collapsed="false">
      <c r="A29" s="35" t="s">
        <v>87</v>
      </c>
      <c r="B29" s="7"/>
      <c r="C29" s="36" t="n">
        <f aca="false">SUM(C21:C27)+SUM(C9:C14)</f>
        <v>-15576</v>
      </c>
      <c r="D29" s="37" t="n">
        <f aca="false">SUM(D9:D14)+SUM(D21:D27)</f>
        <v>-11.3174</v>
      </c>
      <c r="E29" s="37" t="n">
        <f aca="false">SUM(E9:E14)+SUM(E21:E27)</f>
        <v>0</v>
      </c>
      <c r="F29" s="38" t="n">
        <f aca="false">SUM(F9:F14)+SUM(F21:F27)</f>
        <v>0</v>
      </c>
      <c r="G29" s="37" t="n">
        <f aca="false">SUM(G9:G14)+SUM(G21:G27)</f>
        <v>0</v>
      </c>
      <c r="H29" s="39" t="n">
        <f aca="false">SUM(H9:H14)+SUM(H21:H27)</f>
        <v>-15587.3174</v>
      </c>
      <c r="I29" s="37" t="e">
        <f aca="false">+#REF!+#REF!</f>
        <v>#REF!</v>
      </c>
      <c r="J29" s="37" t="n">
        <f aca="false">SUM(J9:J14)+SUM(J21:J27)</f>
        <v>0</v>
      </c>
      <c r="K29" s="38" t="n">
        <f aca="false">SUM(K9:K14)+SUM(K21:K27)</f>
        <v>-15587.3174</v>
      </c>
    </row>
    <row r="30" customFormat="false" ht="3" hidden="true" customHeight="true" outlineLevel="0" collapsed="false">
      <c r="A30" s="9"/>
      <c r="B30" s="7"/>
      <c r="C30" s="23"/>
      <c r="D30" s="24"/>
      <c r="E30" s="24"/>
      <c r="F30" s="26"/>
      <c r="G30" s="26"/>
      <c r="H30" s="27"/>
      <c r="I30" s="23"/>
      <c r="J30" s="24"/>
      <c r="K30" s="26"/>
    </row>
    <row r="31" customFormat="false" ht="13.5" hidden="true" customHeight="true" outlineLevel="0" collapsed="false">
      <c r="A31" s="9" t="s">
        <v>37</v>
      </c>
      <c r="B31" s="7"/>
      <c r="C31" s="23" t="n">
        <f aca="false">+GrossMargin!D32-[3]GrossMargin!D31</f>
        <v>0</v>
      </c>
      <c r="D31" s="24" t="n">
        <f aca="false">+GrossMargin!E32-[3]GrossMargin!E31</f>
        <v>0</v>
      </c>
      <c r="E31" s="24" t="n">
        <v>0</v>
      </c>
      <c r="F31" s="26" t="n">
        <f aca="false">+GrossMargin!G32-[3]GrossMargin!G31</f>
        <v>0</v>
      </c>
      <c r="G31" s="26" t="n">
        <v>0</v>
      </c>
      <c r="H31" s="27" t="n">
        <f aca="false">SUM(C31:G31)</f>
        <v>0</v>
      </c>
      <c r="I31" s="23" t="n">
        <v>0</v>
      </c>
      <c r="J31" s="24" t="n">
        <f aca="false">+GrossMargin!K32-[3]GrossMargin!K31</f>
        <v>0</v>
      </c>
      <c r="K31" s="25" t="n">
        <f aca="false">SUM(H31:J31)</f>
        <v>0</v>
      </c>
    </row>
    <row r="32" customFormat="false" ht="3" hidden="false" customHeight="true" outlineLevel="0" collapsed="false">
      <c r="A32" s="6"/>
      <c r="B32" s="7"/>
      <c r="C32" s="159"/>
      <c r="D32" s="160"/>
      <c r="E32" s="160"/>
      <c r="F32" s="160"/>
      <c r="G32" s="160"/>
      <c r="H32" s="161"/>
      <c r="I32" s="160"/>
      <c r="J32" s="160"/>
      <c r="K32" s="162"/>
    </row>
    <row r="33" customFormat="false" ht="13.5" hidden="false" customHeight="true" outlineLevel="0" collapsed="false">
      <c r="A33" s="35" t="s">
        <v>88</v>
      </c>
      <c r="B33" s="7"/>
      <c r="C33" s="40" t="n">
        <f aca="false">SUM(C9:C14)+SUM(C21:C27)</f>
        <v>-15576</v>
      </c>
      <c r="D33" s="41" t="n">
        <f aca="false">SUM(D9:D14)+SUM(D21:D27)</f>
        <v>-11.3174</v>
      </c>
      <c r="E33" s="41" t="n">
        <f aca="false">+E29+E31</f>
        <v>0</v>
      </c>
      <c r="F33" s="41" t="n">
        <f aca="false">SUM(F9:F14)+SUM(F21:F27)</f>
        <v>0</v>
      </c>
      <c r="G33" s="41" t="n">
        <f aca="false">SUM(G29:G31)</f>
        <v>0</v>
      </c>
      <c r="H33" s="43" t="n">
        <f aca="false">+H29+H31</f>
        <v>-15587.3174</v>
      </c>
      <c r="I33" s="41" t="e">
        <f aca="false">SUM(I29:I31)</f>
        <v>#REF!</v>
      </c>
      <c r="J33" s="41" t="n">
        <f aca="false">SUM(J9:J14)+SUM(J21:J27)</f>
        <v>0</v>
      </c>
      <c r="K33" s="42" t="n">
        <f aca="false">SUM(K9:K14)+SUM(K21:K27)</f>
        <v>-15587.3174</v>
      </c>
    </row>
    <row r="34" customFormat="false" ht="3" hidden="false" customHeight="true" outlineLevel="0" collapsed="false">
      <c r="A34" s="163"/>
      <c r="B34" s="21"/>
      <c r="C34" s="164"/>
      <c r="D34" s="165"/>
      <c r="E34" s="165"/>
      <c r="F34" s="165"/>
      <c r="G34" s="165"/>
      <c r="H34" s="166"/>
      <c r="I34" s="165"/>
      <c r="J34" s="165"/>
      <c r="K34" s="167"/>
    </row>
    <row r="35" customFormat="false" ht="13.5" hidden="false" customHeight="false" outlineLevel="0" collapsed="false">
      <c r="A35" s="168" t="s">
        <v>89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</row>
    <row r="36" customFormat="false" ht="12.75" hidden="false" customHeight="false" outlineLevel="0" collapsed="false">
      <c r="E36" s="116"/>
    </row>
    <row r="38" customFormat="false" ht="12.75" hidden="false" customHeight="false" outlineLevel="0" collapsed="false">
      <c r="G38" s="58"/>
    </row>
    <row r="39" customFormat="false" ht="15.75" hidden="false" customHeight="false" outlineLevel="0" collapsed="false">
      <c r="D39" s="169"/>
    </row>
  </sheetData>
  <mergeCells count="3">
    <mergeCell ref="A1:K1"/>
    <mergeCell ref="A2:K2"/>
    <mergeCell ref="A3:K3"/>
  </mergeCells>
  <printOptions headings="false" gridLines="false" gridLinesSet="true" horizontalCentered="true" verticalCentered="false"/>
  <pageMargins left="0" right="0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1"/>
  <sheetViews>
    <sheetView showFormulas="false" showGridLines="true" showRowColHeaders="true" showZeros="true" rightToLeft="false" tabSelected="false" showOutlineSymbols="true" defaultGridColor="true" view="normal" topLeftCell="B2" colorId="64" zoomScale="100" zoomScaleNormal="100" zoomScalePageLayoutView="100" workbookViewId="0">
      <selection pane="topLeft" activeCell="E42" activeCellId="0" sqref="E42"/>
    </sheetView>
  </sheetViews>
  <sheetFormatPr defaultColWidth="9.13671875" defaultRowHeight="12.75" customHeight="true" zeroHeight="false" outlineLevelRow="0" outlineLevelCol="0"/>
  <cols>
    <col collapsed="false" customWidth="true" hidden="true" outlineLevel="0" max="1" min="1" style="170" width="16.84"/>
    <col collapsed="false" customWidth="true" hidden="false" outlineLevel="0" max="2" min="2" style="1" width="26.56"/>
    <col collapsed="false" customWidth="true" hidden="false" outlineLevel="0" max="3" min="3" style="1" width="1.7"/>
    <col collapsed="false" customWidth="true" hidden="false" outlineLevel="0" max="5" min="4" style="1" width="8.7"/>
    <col collapsed="false" customWidth="true" hidden="true" outlineLevel="0" max="6" min="6" style="1" width="8.56"/>
    <col collapsed="false" customWidth="true" hidden="false" outlineLevel="0" max="7" min="7" style="1" width="8.56"/>
    <col collapsed="false" customWidth="true" hidden="true" outlineLevel="0" max="8" min="8" style="1" width="8.7"/>
    <col collapsed="false" customWidth="true" hidden="false" outlineLevel="0" max="9" min="9" style="1" width="8.7"/>
    <col collapsed="false" customWidth="true" hidden="true" outlineLevel="0" max="10" min="10" style="1" width="8.7"/>
    <col collapsed="false" customWidth="true" hidden="false" outlineLevel="0" max="14" min="11" style="1" width="8.7"/>
    <col collapsed="false" customWidth="true" hidden="false" outlineLevel="0" max="17" min="15" style="1" width="9.7"/>
    <col collapsed="false" customWidth="false" hidden="false" outlineLevel="0" max="257" min="18" style="1" width="9.14"/>
  </cols>
  <sheetData>
    <row r="1" customFormat="false" ht="12.75" hidden="false" customHeight="true" outlineLevel="0" collapsed="false">
      <c r="A1" s="170" t="s">
        <v>90</v>
      </c>
    </row>
    <row r="2" customFormat="false" ht="15.75" hidden="false" customHeight="false" outlineLevel="0" collapsed="false">
      <c r="A2" s="170" t="s">
        <v>91</v>
      </c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Format="false" ht="16.5" hidden="false" customHeight="false" outlineLevel="0" collapsed="false">
      <c r="A3" s="171" t="n">
        <v>36861</v>
      </c>
      <c r="B3" s="136" t="s">
        <v>92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</row>
    <row r="4" customFormat="false" ht="13.5" hidden="false" customHeight="false" outlineLevel="0" collapsed="false">
      <c r="A4" s="170" t="s">
        <v>93</v>
      </c>
      <c r="B4" s="137" t="str">
        <f aca="false">+'Mgmt Summary'!A3</f>
        <v>Results based on activity through May 18, 2001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</row>
    <row r="5" customFormat="false" ht="3" hidden="false" customHeight="true" outlineLevel="0" collapsed="false">
      <c r="B5" s="52"/>
    </row>
    <row r="6" customFormat="false" ht="12.75" hidden="false" customHeight="true" outlineLevel="0" collapsed="false">
      <c r="A6" s="170" t="s">
        <v>94</v>
      </c>
      <c r="B6" s="6"/>
      <c r="C6" s="7"/>
      <c r="D6" s="138"/>
      <c r="E6" s="139"/>
      <c r="F6" s="139"/>
      <c r="G6" s="139"/>
      <c r="H6" s="139"/>
      <c r="I6" s="139"/>
      <c r="J6" s="139"/>
      <c r="K6" s="139"/>
      <c r="L6" s="139"/>
      <c r="M6" s="139"/>
      <c r="N6" s="140"/>
    </row>
    <row r="7" customFormat="false" ht="13.5" hidden="false" customHeight="false" outlineLevel="0" collapsed="false">
      <c r="A7" s="21"/>
      <c r="B7" s="9"/>
      <c r="C7" s="7"/>
      <c r="D7" s="15"/>
      <c r="E7" s="22"/>
      <c r="F7" s="172"/>
      <c r="G7" s="141" t="s">
        <v>75</v>
      </c>
      <c r="H7" s="22"/>
      <c r="I7" s="141" t="s">
        <v>6</v>
      </c>
      <c r="J7" s="141" t="s">
        <v>7</v>
      </c>
      <c r="K7" s="141" t="s">
        <v>8</v>
      </c>
      <c r="L7" s="141" t="s">
        <v>9</v>
      </c>
      <c r="M7" s="141" t="s">
        <v>15</v>
      </c>
      <c r="N7" s="142"/>
      <c r="O7" s="173"/>
      <c r="P7" s="173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  <c r="IG7" s="21"/>
      <c r="IH7" s="21"/>
      <c r="II7" s="21"/>
      <c r="IJ7" s="21"/>
      <c r="IK7" s="21"/>
      <c r="IL7" s="21"/>
      <c r="IM7" s="21"/>
      <c r="IN7" s="21"/>
      <c r="IO7" s="21"/>
      <c r="IP7" s="21"/>
      <c r="IQ7" s="21"/>
      <c r="IR7" s="21"/>
      <c r="IS7" s="21"/>
      <c r="IT7" s="21"/>
      <c r="IU7" s="21"/>
      <c r="IV7" s="21"/>
      <c r="IW7" s="21"/>
    </row>
    <row r="8" customFormat="false" ht="15.75" hidden="false" customHeight="false" outlineLevel="0" collapsed="false">
      <c r="A8" s="21"/>
      <c r="B8" s="13" t="s">
        <v>14</v>
      </c>
      <c r="C8" s="7"/>
      <c r="D8" s="174" t="s">
        <v>76</v>
      </c>
      <c r="E8" s="141" t="s">
        <v>77</v>
      </c>
      <c r="F8" s="141" t="s">
        <v>78</v>
      </c>
      <c r="G8" s="141" t="s">
        <v>79</v>
      </c>
      <c r="H8" s="141" t="s">
        <v>80</v>
      </c>
      <c r="I8" s="141" t="s">
        <v>15</v>
      </c>
      <c r="J8" s="141" t="s">
        <v>18</v>
      </c>
      <c r="K8" s="141" t="s">
        <v>15</v>
      </c>
      <c r="L8" s="141" t="s">
        <v>15</v>
      </c>
      <c r="M8" s="141" t="s">
        <v>3</v>
      </c>
      <c r="N8" s="144" t="s">
        <v>52</v>
      </c>
      <c r="O8" s="173"/>
      <c r="P8" s="173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  <c r="IV8" s="21"/>
      <c r="IW8" s="21"/>
    </row>
    <row r="9" customFormat="false" ht="3" hidden="false" customHeight="true" outlineLevel="0" collapsed="false">
      <c r="B9" s="175"/>
      <c r="D9" s="176"/>
      <c r="E9" s="177"/>
      <c r="F9" s="177"/>
      <c r="G9" s="177"/>
      <c r="H9" s="178"/>
      <c r="I9" s="179"/>
      <c r="J9" s="177"/>
      <c r="K9" s="177"/>
      <c r="L9" s="177"/>
      <c r="M9" s="178"/>
      <c r="N9" s="178"/>
    </row>
    <row r="10" customFormat="false" ht="13.5" hidden="false" customHeight="true" outlineLevel="0" collapsed="false">
      <c r="A10" s="180"/>
      <c r="B10" s="9" t="s">
        <v>21</v>
      </c>
      <c r="C10" s="181"/>
      <c r="D10" s="23" t="n">
        <v>-70758</v>
      </c>
      <c r="E10" s="24" t="n">
        <v>0</v>
      </c>
      <c r="F10" s="24" t="n">
        <v>0</v>
      </c>
      <c r="G10" s="24" t="n">
        <v>0</v>
      </c>
      <c r="H10" s="26" t="n">
        <v>0</v>
      </c>
      <c r="I10" s="27" t="n">
        <f aca="false">SUM(D10:H10)</f>
        <v>-70758</v>
      </c>
      <c r="J10" s="28"/>
      <c r="K10" s="24" t="n">
        <v>0</v>
      </c>
      <c r="L10" s="24" t="n">
        <f aca="false">+I10+K10</f>
        <v>-70758</v>
      </c>
      <c r="M10" s="26" t="n">
        <v>32500</v>
      </c>
      <c r="N10" s="25" t="n">
        <f aca="false">L10-M10</f>
        <v>-103258</v>
      </c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7"/>
      <c r="DE10" s="57"/>
      <c r="DF10" s="57"/>
      <c r="DG10" s="57"/>
      <c r="DH10" s="57"/>
      <c r="DI10" s="57"/>
      <c r="DJ10" s="57"/>
      <c r="DK10" s="57"/>
      <c r="DL10" s="57"/>
      <c r="DM10" s="57"/>
      <c r="DN10" s="57"/>
      <c r="DO10" s="57"/>
      <c r="DP10" s="57"/>
      <c r="DQ10" s="57"/>
      <c r="DR10" s="57"/>
      <c r="DS10" s="57"/>
      <c r="DT10" s="57"/>
      <c r="DU10" s="57"/>
      <c r="DV10" s="57"/>
      <c r="DW10" s="57"/>
      <c r="DX10" s="57"/>
      <c r="DY10" s="57"/>
      <c r="DZ10" s="57"/>
      <c r="EA10" s="57"/>
      <c r="EB10" s="57"/>
      <c r="EC10" s="57"/>
      <c r="ED10" s="57"/>
      <c r="EE10" s="57"/>
      <c r="EF10" s="57"/>
      <c r="EG10" s="57"/>
      <c r="EH10" s="57"/>
      <c r="EI10" s="57"/>
      <c r="EJ10" s="57"/>
      <c r="EK10" s="57"/>
      <c r="EL10" s="57"/>
      <c r="EM10" s="57"/>
      <c r="EN10" s="57"/>
      <c r="EO10" s="57"/>
      <c r="EP10" s="57"/>
      <c r="EQ10" s="57"/>
      <c r="ER10" s="57"/>
      <c r="ES10" s="57"/>
      <c r="ET10" s="57"/>
      <c r="EU10" s="57"/>
      <c r="EV10" s="57"/>
      <c r="EW10" s="57"/>
      <c r="EX10" s="57"/>
      <c r="EY10" s="57"/>
      <c r="EZ10" s="57"/>
      <c r="FA10" s="57"/>
      <c r="FB10" s="57"/>
      <c r="FC10" s="57"/>
      <c r="FD10" s="57"/>
      <c r="FE10" s="57"/>
      <c r="FF10" s="57"/>
      <c r="FG10" s="57"/>
      <c r="FH10" s="57"/>
      <c r="FI10" s="57"/>
      <c r="FJ10" s="57"/>
      <c r="FK10" s="57"/>
      <c r="FL10" s="57"/>
      <c r="FM10" s="57"/>
      <c r="FN10" s="57"/>
      <c r="FO10" s="57"/>
      <c r="FP10" s="57"/>
      <c r="FQ10" s="57"/>
      <c r="FR10" s="57"/>
      <c r="FS10" s="57"/>
      <c r="FT10" s="57"/>
      <c r="FU10" s="57"/>
      <c r="FV10" s="57"/>
      <c r="FW10" s="57"/>
      <c r="FX10" s="57"/>
      <c r="FY10" s="57"/>
      <c r="FZ10" s="57"/>
      <c r="GA10" s="57"/>
      <c r="GB10" s="57"/>
      <c r="GC10" s="57"/>
      <c r="GD10" s="57"/>
      <c r="GE10" s="57"/>
      <c r="GF10" s="57"/>
      <c r="GG10" s="57"/>
      <c r="GH10" s="57"/>
      <c r="GI10" s="57"/>
      <c r="GJ10" s="57"/>
      <c r="GK10" s="57"/>
      <c r="GL10" s="57"/>
      <c r="GM10" s="57"/>
      <c r="GN10" s="57"/>
      <c r="GO10" s="57"/>
      <c r="GP10" s="57"/>
      <c r="GQ10" s="57"/>
      <c r="GR10" s="57"/>
      <c r="GS10" s="57"/>
      <c r="GT10" s="57"/>
      <c r="GU10" s="57"/>
      <c r="GV10" s="57"/>
      <c r="GW10" s="57"/>
      <c r="GX10" s="57"/>
      <c r="GY10" s="57"/>
      <c r="GZ10" s="57"/>
      <c r="HA10" s="57"/>
      <c r="HB10" s="57"/>
      <c r="HC10" s="57"/>
      <c r="HD10" s="57"/>
      <c r="HE10" s="57"/>
      <c r="HF10" s="57"/>
      <c r="HG10" s="57"/>
      <c r="HH10" s="57"/>
      <c r="HI10" s="57"/>
      <c r="HJ10" s="57"/>
      <c r="HK10" s="57"/>
      <c r="HL10" s="57"/>
      <c r="HM10" s="57"/>
      <c r="HN10" s="57"/>
      <c r="HO10" s="57"/>
      <c r="HP10" s="57"/>
      <c r="HQ10" s="57"/>
      <c r="HR10" s="57"/>
      <c r="HS10" s="57"/>
      <c r="HT10" s="57"/>
      <c r="HU10" s="57"/>
      <c r="HV10" s="57"/>
      <c r="HW10" s="57"/>
      <c r="HX10" s="57"/>
      <c r="HY10" s="57"/>
      <c r="HZ10" s="57"/>
      <c r="IA10" s="57"/>
      <c r="IB10" s="57"/>
      <c r="IC10" s="57"/>
      <c r="ID10" s="57"/>
      <c r="IE10" s="57"/>
      <c r="IF10" s="57"/>
      <c r="IG10" s="57"/>
      <c r="IH10" s="57"/>
      <c r="II10" s="57"/>
      <c r="IJ10" s="57"/>
      <c r="IK10" s="57"/>
      <c r="IL10" s="57"/>
      <c r="IM10" s="57"/>
      <c r="IN10" s="57"/>
      <c r="IO10" s="57"/>
      <c r="IP10" s="57"/>
      <c r="IQ10" s="57"/>
      <c r="IR10" s="57"/>
      <c r="IS10" s="57"/>
      <c r="IT10" s="57"/>
      <c r="IU10" s="57"/>
      <c r="IV10" s="57"/>
      <c r="IW10" s="57"/>
    </row>
    <row r="11" customFormat="false" ht="13.5" hidden="false" customHeight="true" outlineLevel="0" collapsed="false">
      <c r="A11" s="170" t="s">
        <v>95</v>
      </c>
      <c r="B11" s="9" t="s">
        <v>54</v>
      </c>
      <c r="C11" s="181"/>
      <c r="D11" s="23" t="n">
        <f aca="false">-770-D12</f>
        <v>600</v>
      </c>
      <c r="E11" s="24" t="n">
        <v>232.47763</v>
      </c>
      <c r="F11" s="24" t="n">
        <v>0</v>
      </c>
      <c r="G11" s="24" t="n">
        <v>-73.57058</v>
      </c>
      <c r="H11" s="26" t="n">
        <v>0</v>
      </c>
      <c r="I11" s="27" t="n">
        <f aca="false">SUM(D11:H11)</f>
        <v>758.90705</v>
      </c>
      <c r="J11" s="28"/>
      <c r="K11" s="24" t="n">
        <v>0</v>
      </c>
      <c r="L11" s="24" t="n">
        <f aca="false">+I11+K11</f>
        <v>758.90705</v>
      </c>
      <c r="M11" s="26" t="n">
        <f aca="false">13750-M12+1875+3125</f>
        <v>16250</v>
      </c>
      <c r="N11" s="25" t="n">
        <f aca="false">L11-M11</f>
        <v>-15491.09295</v>
      </c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57"/>
      <c r="CG11" s="57"/>
      <c r="CH11" s="57"/>
      <c r="CI11" s="57"/>
      <c r="CJ11" s="57"/>
      <c r="CK11" s="57"/>
      <c r="CL11" s="57"/>
      <c r="CM11" s="57"/>
      <c r="CN11" s="57"/>
      <c r="CO11" s="57"/>
      <c r="CP11" s="57"/>
      <c r="CQ11" s="57"/>
      <c r="CR11" s="57"/>
      <c r="CS11" s="57"/>
      <c r="CT11" s="57"/>
      <c r="CU11" s="57"/>
      <c r="CV11" s="57"/>
      <c r="CW11" s="57"/>
      <c r="CX11" s="57"/>
      <c r="CY11" s="57"/>
      <c r="CZ11" s="57"/>
      <c r="DA11" s="57"/>
      <c r="DB11" s="57"/>
      <c r="DC11" s="57"/>
      <c r="DD11" s="57"/>
      <c r="DE11" s="57"/>
      <c r="DF11" s="57"/>
      <c r="DG11" s="57"/>
      <c r="DH11" s="57"/>
      <c r="DI11" s="57"/>
      <c r="DJ11" s="57"/>
      <c r="DK11" s="57"/>
      <c r="DL11" s="57"/>
      <c r="DM11" s="57"/>
      <c r="DN11" s="57"/>
      <c r="DO11" s="57"/>
      <c r="DP11" s="57"/>
      <c r="DQ11" s="57"/>
      <c r="DR11" s="57"/>
      <c r="DS11" s="57"/>
      <c r="DT11" s="57"/>
      <c r="DU11" s="57"/>
      <c r="DV11" s="57"/>
      <c r="DW11" s="57"/>
      <c r="DX11" s="57"/>
      <c r="DY11" s="57"/>
      <c r="DZ11" s="57"/>
      <c r="EA11" s="57"/>
      <c r="EB11" s="57"/>
      <c r="EC11" s="57"/>
      <c r="ED11" s="57"/>
      <c r="EE11" s="57"/>
      <c r="EF11" s="57"/>
      <c r="EG11" s="57"/>
      <c r="EH11" s="57"/>
      <c r="EI11" s="57"/>
      <c r="EJ11" s="57"/>
      <c r="EK11" s="57"/>
      <c r="EL11" s="57"/>
      <c r="EM11" s="57"/>
      <c r="EN11" s="57"/>
      <c r="EO11" s="57"/>
      <c r="EP11" s="57"/>
      <c r="EQ11" s="57"/>
      <c r="ER11" s="57"/>
      <c r="ES11" s="57"/>
      <c r="ET11" s="57"/>
      <c r="EU11" s="57"/>
      <c r="EV11" s="57"/>
      <c r="EW11" s="57"/>
      <c r="EX11" s="57"/>
      <c r="EY11" s="57"/>
      <c r="EZ11" s="57"/>
      <c r="FA11" s="57"/>
      <c r="FB11" s="57"/>
      <c r="FC11" s="57"/>
      <c r="FD11" s="57"/>
      <c r="FE11" s="57"/>
      <c r="FF11" s="57"/>
      <c r="FG11" s="57"/>
      <c r="FH11" s="57"/>
      <c r="FI11" s="57"/>
      <c r="FJ11" s="57"/>
      <c r="FK11" s="57"/>
      <c r="FL11" s="57"/>
      <c r="FM11" s="57"/>
      <c r="FN11" s="57"/>
      <c r="FO11" s="57"/>
      <c r="FP11" s="57"/>
      <c r="FQ11" s="57"/>
      <c r="FR11" s="57"/>
      <c r="FS11" s="57"/>
      <c r="FT11" s="57"/>
      <c r="FU11" s="57"/>
      <c r="FV11" s="57"/>
      <c r="FW11" s="57"/>
      <c r="FX11" s="57"/>
      <c r="FY11" s="57"/>
      <c r="FZ11" s="57"/>
      <c r="GA11" s="57"/>
      <c r="GB11" s="57"/>
      <c r="GC11" s="57"/>
      <c r="GD11" s="57"/>
      <c r="GE11" s="57"/>
      <c r="GF11" s="57"/>
      <c r="GG11" s="57"/>
      <c r="GH11" s="57"/>
      <c r="GI11" s="57"/>
      <c r="GJ11" s="57"/>
      <c r="GK11" s="57"/>
      <c r="GL11" s="57"/>
      <c r="GM11" s="57"/>
      <c r="GN11" s="57"/>
      <c r="GO11" s="57"/>
      <c r="GP11" s="57"/>
      <c r="GQ11" s="57"/>
      <c r="GR11" s="57"/>
      <c r="GS11" s="57"/>
      <c r="GT11" s="57"/>
      <c r="GU11" s="57"/>
      <c r="GV11" s="57"/>
      <c r="GW11" s="57"/>
      <c r="GX11" s="57"/>
      <c r="GY11" s="57"/>
      <c r="GZ11" s="57"/>
      <c r="HA11" s="57"/>
      <c r="HB11" s="57"/>
      <c r="HC11" s="57"/>
      <c r="HD11" s="57"/>
      <c r="HE11" s="57"/>
      <c r="HF11" s="57"/>
      <c r="HG11" s="57"/>
      <c r="HH11" s="57"/>
      <c r="HI11" s="57"/>
      <c r="HJ11" s="57"/>
      <c r="HK11" s="57"/>
      <c r="HL11" s="57"/>
      <c r="HM11" s="57"/>
      <c r="HN11" s="57"/>
      <c r="HO11" s="57"/>
      <c r="HP11" s="57"/>
      <c r="HQ11" s="57"/>
      <c r="HR11" s="57"/>
      <c r="HS11" s="57"/>
      <c r="HT11" s="57"/>
      <c r="HU11" s="57"/>
      <c r="HV11" s="57"/>
      <c r="HW11" s="57"/>
      <c r="HX11" s="57"/>
      <c r="HY11" s="57"/>
      <c r="HZ11" s="57"/>
      <c r="IA11" s="57"/>
      <c r="IB11" s="57"/>
      <c r="IC11" s="57"/>
      <c r="ID11" s="57"/>
      <c r="IE11" s="57"/>
      <c r="IF11" s="57"/>
      <c r="IG11" s="57"/>
      <c r="IH11" s="57"/>
      <c r="II11" s="57"/>
      <c r="IJ11" s="57"/>
      <c r="IK11" s="57"/>
      <c r="IL11" s="57"/>
      <c r="IM11" s="57"/>
      <c r="IN11" s="57"/>
      <c r="IO11" s="57"/>
      <c r="IP11" s="57"/>
      <c r="IQ11" s="57"/>
      <c r="IR11" s="57"/>
      <c r="IS11" s="57"/>
      <c r="IT11" s="57"/>
      <c r="IU11" s="57"/>
      <c r="IV11" s="57"/>
      <c r="IW11" s="57"/>
    </row>
    <row r="12" customFormat="false" ht="13.5" hidden="false" customHeight="true" outlineLevel="0" collapsed="false">
      <c r="B12" s="9" t="s">
        <v>23</v>
      </c>
      <c r="C12" s="181"/>
      <c r="D12" s="23" t="n">
        <v>-1370</v>
      </c>
      <c r="E12" s="24" t="n">
        <v>0</v>
      </c>
      <c r="F12" s="24" t="n">
        <v>0</v>
      </c>
      <c r="G12" s="24" t="n">
        <v>0</v>
      </c>
      <c r="H12" s="26" t="n">
        <v>0</v>
      </c>
      <c r="I12" s="27" t="n">
        <f aca="false">SUM(D12:H12)</f>
        <v>-1370</v>
      </c>
      <c r="J12" s="28"/>
      <c r="K12" s="24" t="n">
        <v>0</v>
      </c>
      <c r="L12" s="24" t="n">
        <f aca="false">+I12+K12</f>
        <v>-1370</v>
      </c>
      <c r="M12" s="26" t="n">
        <v>2500</v>
      </c>
      <c r="N12" s="25" t="n">
        <f aca="false">L12-M12</f>
        <v>-3870</v>
      </c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/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/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57"/>
      <c r="DK12" s="57"/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57"/>
      <c r="DW12" s="57"/>
      <c r="DX12" s="57"/>
      <c r="DY12" s="57"/>
      <c r="DZ12" s="57"/>
      <c r="EA12" s="57"/>
      <c r="EB12" s="57"/>
      <c r="EC12" s="57"/>
      <c r="ED12" s="57"/>
      <c r="EE12" s="57"/>
      <c r="EF12" s="57"/>
      <c r="EG12" s="57"/>
      <c r="EH12" s="57"/>
      <c r="EI12" s="57"/>
      <c r="EJ12" s="57"/>
      <c r="EK12" s="57"/>
      <c r="EL12" s="57"/>
      <c r="EM12" s="57"/>
      <c r="EN12" s="57"/>
      <c r="EO12" s="57"/>
      <c r="EP12" s="57"/>
      <c r="EQ12" s="57"/>
      <c r="ER12" s="57"/>
      <c r="ES12" s="57"/>
      <c r="ET12" s="57"/>
      <c r="EU12" s="57"/>
      <c r="EV12" s="57"/>
      <c r="EW12" s="57"/>
      <c r="EX12" s="57"/>
      <c r="EY12" s="57"/>
      <c r="EZ12" s="57"/>
      <c r="FA12" s="57"/>
      <c r="FB12" s="57"/>
      <c r="FC12" s="57"/>
      <c r="FD12" s="57"/>
      <c r="FE12" s="57"/>
      <c r="FF12" s="57"/>
      <c r="FG12" s="57"/>
      <c r="FH12" s="57"/>
      <c r="FI12" s="57"/>
      <c r="FJ12" s="57"/>
      <c r="FK12" s="57"/>
      <c r="FL12" s="57"/>
      <c r="FM12" s="57"/>
      <c r="FN12" s="57"/>
      <c r="FO12" s="57"/>
      <c r="FP12" s="57"/>
      <c r="FQ12" s="57"/>
      <c r="FR12" s="57"/>
      <c r="FS12" s="57"/>
      <c r="FT12" s="57"/>
      <c r="FU12" s="57"/>
      <c r="FV12" s="57"/>
      <c r="FW12" s="57"/>
      <c r="FX12" s="57"/>
      <c r="FY12" s="57"/>
      <c r="FZ12" s="57"/>
      <c r="GA12" s="57"/>
      <c r="GB12" s="57"/>
      <c r="GC12" s="57"/>
      <c r="GD12" s="57"/>
      <c r="GE12" s="57"/>
      <c r="GF12" s="57"/>
      <c r="GG12" s="57"/>
      <c r="GH12" s="57"/>
      <c r="GI12" s="57"/>
      <c r="GJ12" s="57"/>
      <c r="GK12" s="57"/>
      <c r="GL12" s="57"/>
      <c r="GM12" s="57"/>
      <c r="GN12" s="57"/>
      <c r="GO12" s="57"/>
      <c r="GP12" s="57"/>
      <c r="GQ12" s="57"/>
      <c r="GR12" s="57"/>
      <c r="GS12" s="57"/>
      <c r="GT12" s="57"/>
      <c r="GU12" s="57"/>
      <c r="GV12" s="57"/>
      <c r="GW12" s="57"/>
      <c r="GX12" s="57"/>
      <c r="GY12" s="57"/>
      <c r="GZ12" s="57"/>
      <c r="HA12" s="57"/>
      <c r="HB12" s="57"/>
      <c r="HC12" s="57"/>
      <c r="HD12" s="57"/>
      <c r="HE12" s="57"/>
      <c r="HF12" s="57"/>
      <c r="HG12" s="57"/>
      <c r="HH12" s="57"/>
      <c r="HI12" s="57"/>
      <c r="HJ12" s="57"/>
      <c r="HK12" s="57"/>
      <c r="HL12" s="57"/>
      <c r="HM12" s="57"/>
      <c r="HN12" s="57"/>
      <c r="HO12" s="57"/>
      <c r="HP12" s="57"/>
      <c r="HQ12" s="57"/>
      <c r="HR12" s="57"/>
      <c r="HS12" s="57"/>
      <c r="HT12" s="57"/>
      <c r="HU12" s="57"/>
      <c r="HV12" s="57"/>
      <c r="HW12" s="57"/>
      <c r="HX12" s="57"/>
      <c r="HY12" s="57"/>
      <c r="HZ12" s="57"/>
      <c r="IA12" s="57"/>
      <c r="IB12" s="57"/>
      <c r="IC12" s="57"/>
      <c r="ID12" s="57"/>
      <c r="IE12" s="57"/>
      <c r="IF12" s="57"/>
      <c r="IG12" s="57"/>
      <c r="IH12" s="57"/>
      <c r="II12" s="57"/>
      <c r="IJ12" s="57"/>
      <c r="IK12" s="57"/>
      <c r="IL12" s="57"/>
      <c r="IM12" s="57"/>
      <c r="IN12" s="57"/>
      <c r="IO12" s="57"/>
      <c r="IP12" s="57"/>
      <c r="IQ12" s="57"/>
      <c r="IR12" s="57"/>
      <c r="IS12" s="57"/>
      <c r="IT12" s="57"/>
      <c r="IU12" s="57"/>
      <c r="IV12" s="57"/>
      <c r="IW12" s="57"/>
    </row>
    <row r="13" customFormat="false" ht="13.5" hidden="true" customHeight="true" outlineLevel="0" collapsed="false">
      <c r="A13" s="170" t="s">
        <v>96</v>
      </c>
      <c r="B13" s="9" t="s">
        <v>24</v>
      </c>
      <c r="C13" s="181"/>
      <c r="D13" s="23" t="n">
        <v>0</v>
      </c>
      <c r="E13" s="24" t="n">
        <v>0</v>
      </c>
      <c r="F13" s="24" t="n">
        <v>0</v>
      </c>
      <c r="G13" s="24" t="n">
        <v>0</v>
      </c>
      <c r="H13" s="26" t="n">
        <v>0</v>
      </c>
      <c r="I13" s="27" t="n">
        <f aca="false">SUM(D13:H13)</f>
        <v>0</v>
      </c>
      <c r="J13" s="28"/>
      <c r="K13" s="24" t="n">
        <v>0</v>
      </c>
      <c r="L13" s="24" t="n">
        <f aca="false">+I13+K13</f>
        <v>0</v>
      </c>
      <c r="M13" s="26" t="n">
        <v>0</v>
      </c>
      <c r="N13" s="25" t="n">
        <f aca="false">L13-M13</f>
        <v>0</v>
      </c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  <c r="CA13" s="57"/>
      <c r="CB13" s="57"/>
      <c r="CC13" s="57"/>
      <c r="CD13" s="57"/>
      <c r="CE13" s="57"/>
      <c r="CF13" s="57"/>
      <c r="CG13" s="57"/>
      <c r="CH13" s="57"/>
      <c r="CI13" s="57"/>
      <c r="CJ13" s="57"/>
      <c r="CK13" s="57"/>
      <c r="CL13" s="57"/>
      <c r="CM13" s="57"/>
      <c r="CN13" s="57"/>
      <c r="CO13" s="57"/>
      <c r="CP13" s="57"/>
      <c r="CQ13" s="57"/>
      <c r="CR13" s="57"/>
      <c r="CS13" s="57"/>
      <c r="CT13" s="57"/>
      <c r="CU13" s="57"/>
      <c r="CV13" s="57"/>
      <c r="CW13" s="57"/>
      <c r="CX13" s="57"/>
      <c r="CY13" s="57"/>
      <c r="CZ13" s="57"/>
      <c r="DA13" s="57"/>
      <c r="DB13" s="57"/>
      <c r="DC13" s="57"/>
      <c r="DD13" s="57"/>
      <c r="DE13" s="57"/>
      <c r="DF13" s="57"/>
      <c r="DG13" s="57"/>
      <c r="DH13" s="57"/>
      <c r="DI13" s="57"/>
      <c r="DJ13" s="57"/>
      <c r="DK13" s="57"/>
      <c r="DL13" s="57"/>
      <c r="DM13" s="57"/>
      <c r="DN13" s="57"/>
      <c r="DO13" s="57"/>
      <c r="DP13" s="57"/>
      <c r="DQ13" s="57"/>
      <c r="DR13" s="57"/>
      <c r="DS13" s="57"/>
      <c r="DT13" s="57"/>
      <c r="DU13" s="57"/>
      <c r="DV13" s="57"/>
      <c r="DW13" s="57"/>
      <c r="DX13" s="57"/>
      <c r="DY13" s="57"/>
      <c r="DZ13" s="57"/>
      <c r="EA13" s="57"/>
      <c r="EB13" s="57"/>
      <c r="EC13" s="57"/>
      <c r="ED13" s="57"/>
      <c r="EE13" s="57"/>
      <c r="EF13" s="57"/>
      <c r="EG13" s="57"/>
      <c r="EH13" s="57"/>
      <c r="EI13" s="57"/>
      <c r="EJ13" s="57"/>
      <c r="EK13" s="57"/>
      <c r="EL13" s="57"/>
      <c r="EM13" s="57"/>
      <c r="EN13" s="57"/>
      <c r="EO13" s="57"/>
      <c r="EP13" s="57"/>
      <c r="EQ13" s="57"/>
      <c r="ER13" s="57"/>
      <c r="ES13" s="57"/>
      <c r="ET13" s="57"/>
      <c r="EU13" s="57"/>
      <c r="EV13" s="57"/>
      <c r="EW13" s="57"/>
      <c r="EX13" s="57"/>
      <c r="EY13" s="57"/>
      <c r="EZ13" s="57"/>
      <c r="FA13" s="57"/>
      <c r="FB13" s="57"/>
      <c r="FC13" s="57"/>
      <c r="FD13" s="57"/>
      <c r="FE13" s="57"/>
      <c r="FF13" s="57"/>
      <c r="FG13" s="57"/>
      <c r="FH13" s="57"/>
      <c r="FI13" s="57"/>
      <c r="FJ13" s="57"/>
      <c r="FK13" s="57"/>
      <c r="FL13" s="57"/>
      <c r="FM13" s="57"/>
      <c r="FN13" s="57"/>
      <c r="FO13" s="57"/>
      <c r="FP13" s="57"/>
      <c r="FQ13" s="57"/>
      <c r="FR13" s="57"/>
      <c r="FS13" s="57"/>
      <c r="FT13" s="57"/>
      <c r="FU13" s="57"/>
      <c r="FV13" s="57"/>
      <c r="FW13" s="57"/>
      <c r="FX13" s="57"/>
      <c r="FY13" s="57"/>
      <c r="FZ13" s="57"/>
      <c r="GA13" s="57"/>
      <c r="GB13" s="57"/>
      <c r="GC13" s="57"/>
      <c r="GD13" s="57"/>
      <c r="GE13" s="57"/>
      <c r="GF13" s="57"/>
      <c r="GG13" s="57"/>
      <c r="GH13" s="57"/>
      <c r="GI13" s="57"/>
      <c r="GJ13" s="57"/>
      <c r="GK13" s="57"/>
      <c r="GL13" s="57"/>
      <c r="GM13" s="57"/>
      <c r="GN13" s="57"/>
      <c r="GO13" s="57"/>
      <c r="GP13" s="57"/>
      <c r="GQ13" s="57"/>
      <c r="GR13" s="57"/>
      <c r="GS13" s="57"/>
      <c r="GT13" s="57"/>
      <c r="GU13" s="57"/>
      <c r="GV13" s="57"/>
      <c r="GW13" s="57"/>
      <c r="GX13" s="57"/>
      <c r="GY13" s="57"/>
      <c r="GZ13" s="57"/>
      <c r="HA13" s="57"/>
      <c r="HB13" s="57"/>
      <c r="HC13" s="57"/>
      <c r="HD13" s="57"/>
      <c r="HE13" s="57"/>
      <c r="HF13" s="57"/>
      <c r="HG13" s="57"/>
      <c r="HH13" s="57"/>
      <c r="HI13" s="57"/>
      <c r="HJ13" s="57"/>
      <c r="HK13" s="57"/>
      <c r="HL13" s="57"/>
      <c r="HM13" s="57"/>
      <c r="HN13" s="57"/>
      <c r="HO13" s="57"/>
      <c r="HP13" s="57"/>
      <c r="HQ13" s="57"/>
      <c r="HR13" s="57"/>
      <c r="HS13" s="57"/>
      <c r="HT13" s="57"/>
      <c r="HU13" s="57"/>
      <c r="HV13" s="57"/>
      <c r="HW13" s="57"/>
      <c r="HX13" s="57"/>
      <c r="HY13" s="57"/>
      <c r="HZ13" s="57"/>
      <c r="IA13" s="57"/>
      <c r="IB13" s="57"/>
      <c r="IC13" s="57"/>
      <c r="ID13" s="57"/>
      <c r="IE13" s="57"/>
      <c r="IF13" s="57"/>
      <c r="IG13" s="57"/>
      <c r="IH13" s="57"/>
      <c r="II13" s="57"/>
      <c r="IJ13" s="57"/>
      <c r="IK13" s="57"/>
      <c r="IL13" s="57"/>
      <c r="IM13" s="57"/>
      <c r="IN13" s="57"/>
      <c r="IO13" s="57"/>
      <c r="IP13" s="57"/>
      <c r="IQ13" s="57"/>
      <c r="IR13" s="57"/>
      <c r="IS13" s="57"/>
      <c r="IT13" s="57"/>
      <c r="IU13" s="57"/>
      <c r="IV13" s="57"/>
      <c r="IW13" s="57"/>
    </row>
    <row r="14" customFormat="false" ht="13.5" hidden="false" customHeight="true" outlineLevel="0" collapsed="false">
      <c r="A14" s="170" t="s">
        <v>97</v>
      </c>
      <c r="B14" s="9" t="s">
        <v>25</v>
      </c>
      <c r="C14" s="181"/>
      <c r="D14" s="23" t="n">
        <v>224</v>
      </c>
      <c r="E14" s="24" t="n">
        <v>0</v>
      </c>
      <c r="F14" s="24" t="n">
        <v>0</v>
      </c>
      <c r="G14" s="24" t="n">
        <v>0</v>
      </c>
      <c r="H14" s="26" t="n">
        <v>0</v>
      </c>
      <c r="I14" s="27" t="n">
        <f aca="false">SUM(D14:H14)</f>
        <v>224</v>
      </c>
      <c r="J14" s="28"/>
      <c r="K14" s="24" t="n">
        <v>0</v>
      </c>
      <c r="L14" s="24" t="n">
        <f aca="false">+I14+K14</f>
        <v>224</v>
      </c>
      <c r="M14" s="26" t="n">
        <f aca="false">8578.819-1500</f>
        <v>7078.819</v>
      </c>
      <c r="N14" s="25" t="n">
        <f aca="false">L14-M14</f>
        <v>-6854.819</v>
      </c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/>
      <c r="BY14" s="57"/>
      <c r="BZ14" s="57"/>
      <c r="CA14" s="57"/>
      <c r="CB14" s="57"/>
      <c r="CC14" s="57"/>
      <c r="CD14" s="57"/>
      <c r="CE14" s="57"/>
      <c r="CF14" s="57"/>
      <c r="CG14" s="57"/>
      <c r="CH14" s="57"/>
      <c r="CI14" s="57"/>
      <c r="CJ14" s="57"/>
      <c r="CK14" s="57"/>
      <c r="CL14" s="57"/>
      <c r="CM14" s="57"/>
      <c r="CN14" s="57"/>
      <c r="CO14" s="57"/>
      <c r="CP14" s="57"/>
      <c r="CQ14" s="57"/>
      <c r="CR14" s="57"/>
      <c r="CS14" s="57"/>
      <c r="CT14" s="57"/>
      <c r="CU14" s="57"/>
      <c r="CV14" s="57"/>
      <c r="CW14" s="57"/>
      <c r="CX14" s="57"/>
      <c r="CY14" s="57"/>
      <c r="CZ14" s="57"/>
      <c r="DA14" s="57"/>
      <c r="DB14" s="57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57"/>
      <c r="DS14" s="57"/>
      <c r="DT14" s="57"/>
      <c r="DU14" s="57"/>
      <c r="DV14" s="57"/>
      <c r="DW14" s="57"/>
      <c r="DX14" s="57"/>
      <c r="DY14" s="57"/>
      <c r="DZ14" s="57"/>
      <c r="EA14" s="57"/>
      <c r="EB14" s="57"/>
      <c r="EC14" s="57"/>
      <c r="ED14" s="57"/>
      <c r="EE14" s="57"/>
      <c r="EF14" s="57"/>
      <c r="EG14" s="57"/>
      <c r="EH14" s="57"/>
      <c r="EI14" s="57"/>
      <c r="EJ14" s="57"/>
      <c r="EK14" s="57"/>
      <c r="EL14" s="57"/>
      <c r="EM14" s="57"/>
      <c r="EN14" s="57"/>
      <c r="EO14" s="57"/>
      <c r="EP14" s="57"/>
      <c r="EQ14" s="57"/>
      <c r="ER14" s="57"/>
      <c r="ES14" s="57"/>
      <c r="ET14" s="57"/>
      <c r="EU14" s="57"/>
      <c r="EV14" s="57"/>
      <c r="EW14" s="57"/>
      <c r="EX14" s="57"/>
      <c r="EY14" s="57"/>
      <c r="EZ14" s="57"/>
      <c r="FA14" s="57"/>
      <c r="FB14" s="57"/>
      <c r="FC14" s="57"/>
      <c r="FD14" s="57"/>
      <c r="FE14" s="57"/>
      <c r="FF14" s="57"/>
      <c r="FG14" s="57"/>
      <c r="FH14" s="57"/>
      <c r="FI14" s="57"/>
      <c r="FJ14" s="57"/>
      <c r="FK14" s="57"/>
      <c r="FL14" s="57"/>
      <c r="FM14" s="57"/>
      <c r="FN14" s="57"/>
      <c r="FO14" s="57"/>
      <c r="FP14" s="57"/>
      <c r="FQ14" s="57"/>
      <c r="FR14" s="57"/>
      <c r="FS14" s="57"/>
      <c r="FT14" s="57"/>
      <c r="FU14" s="57"/>
      <c r="FV14" s="57"/>
      <c r="FW14" s="57"/>
      <c r="FX14" s="57"/>
      <c r="FY14" s="57"/>
      <c r="FZ14" s="57"/>
      <c r="GA14" s="57"/>
      <c r="GB14" s="57"/>
      <c r="GC14" s="57"/>
      <c r="GD14" s="57"/>
      <c r="GE14" s="57"/>
      <c r="GF14" s="57"/>
      <c r="GG14" s="57"/>
      <c r="GH14" s="57"/>
      <c r="GI14" s="57"/>
      <c r="GJ14" s="57"/>
      <c r="GK14" s="57"/>
      <c r="GL14" s="57"/>
      <c r="GM14" s="57"/>
      <c r="GN14" s="57"/>
      <c r="GO14" s="57"/>
      <c r="GP14" s="57"/>
      <c r="GQ14" s="57"/>
      <c r="GR14" s="57"/>
      <c r="GS14" s="57"/>
      <c r="GT14" s="57"/>
      <c r="GU14" s="57"/>
      <c r="GV14" s="57"/>
      <c r="GW14" s="57"/>
      <c r="GX14" s="57"/>
      <c r="GY14" s="57"/>
      <c r="GZ14" s="57"/>
      <c r="HA14" s="57"/>
      <c r="HB14" s="57"/>
      <c r="HC14" s="57"/>
      <c r="HD14" s="57"/>
      <c r="HE14" s="57"/>
      <c r="HF14" s="57"/>
      <c r="HG14" s="57"/>
      <c r="HH14" s="57"/>
      <c r="HI14" s="57"/>
      <c r="HJ14" s="57"/>
      <c r="HK14" s="57"/>
      <c r="HL14" s="57"/>
      <c r="HM14" s="57"/>
      <c r="HN14" s="57"/>
      <c r="HO14" s="57"/>
      <c r="HP14" s="57"/>
      <c r="HQ14" s="57"/>
      <c r="HR14" s="57"/>
      <c r="HS14" s="57"/>
      <c r="HT14" s="57"/>
      <c r="HU14" s="57"/>
      <c r="HV14" s="57"/>
      <c r="HW14" s="57"/>
      <c r="HX14" s="57"/>
      <c r="HY14" s="57"/>
      <c r="HZ14" s="57"/>
      <c r="IA14" s="57"/>
      <c r="IB14" s="57"/>
      <c r="IC14" s="57"/>
      <c r="ID14" s="57"/>
      <c r="IE14" s="57"/>
      <c r="IF14" s="57"/>
      <c r="IG14" s="57"/>
      <c r="IH14" s="57"/>
      <c r="II14" s="57"/>
      <c r="IJ14" s="57"/>
      <c r="IK14" s="57"/>
      <c r="IL14" s="57"/>
      <c r="IM14" s="57"/>
      <c r="IN14" s="57"/>
      <c r="IO14" s="57"/>
      <c r="IP14" s="57"/>
      <c r="IQ14" s="57"/>
      <c r="IR14" s="57"/>
      <c r="IS14" s="57"/>
      <c r="IT14" s="57"/>
      <c r="IU14" s="57"/>
      <c r="IV14" s="57"/>
      <c r="IW14" s="57"/>
    </row>
    <row r="15" customFormat="false" ht="13.5" hidden="false" customHeight="true" outlineLevel="0" collapsed="false">
      <c r="A15" s="170" t="s">
        <v>98</v>
      </c>
      <c r="B15" s="9" t="s">
        <v>26</v>
      </c>
      <c r="C15" s="181"/>
      <c r="D15" s="23" t="n">
        <v>648</v>
      </c>
      <c r="E15" s="24" t="n">
        <v>0</v>
      </c>
      <c r="F15" s="24" t="n">
        <v>0</v>
      </c>
      <c r="G15" s="24" t="n">
        <v>0</v>
      </c>
      <c r="H15" s="26" t="n">
        <v>0</v>
      </c>
      <c r="I15" s="27" t="n">
        <f aca="false">SUM(D15:H15)</f>
        <v>648</v>
      </c>
      <c r="J15" s="28"/>
      <c r="K15" s="24" t="n">
        <v>0</v>
      </c>
      <c r="L15" s="24" t="n">
        <f aca="false">+I15+K15</f>
        <v>648</v>
      </c>
      <c r="M15" s="26" t="n">
        <v>11875</v>
      </c>
      <c r="N15" s="25" t="n">
        <f aca="false">L15-M15</f>
        <v>-11227</v>
      </c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/>
      <c r="BZ15" s="57"/>
      <c r="CA15" s="57"/>
      <c r="CB15" s="57"/>
      <c r="CC15" s="57"/>
      <c r="CD15" s="57"/>
      <c r="CE15" s="57"/>
      <c r="CF15" s="57"/>
      <c r="CG15" s="57"/>
      <c r="CH15" s="57"/>
      <c r="CI15" s="57"/>
      <c r="CJ15" s="57"/>
      <c r="CK15" s="57"/>
      <c r="CL15" s="57"/>
      <c r="CM15" s="57"/>
      <c r="CN15" s="57"/>
      <c r="CO15" s="57"/>
      <c r="CP15" s="57"/>
      <c r="CQ15" s="57"/>
      <c r="CR15" s="57"/>
      <c r="CS15" s="57"/>
      <c r="CT15" s="57"/>
      <c r="CU15" s="57"/>
      <c r="CV15" s="57"/>
      <c r="CW15" s="57"/>
      <c r="CX15" s="57"/>
      <c r="CY15" s="57"/>
      <c r="CZ15" s="57"/>
      <c r="DA15" s="57"/>
      <c r="DB15" s="57"/>
      <c r="DC15" s="57"/>
      <c r="DD15" s="57"/>
      <c r="DE15" s="57"/>
      <c r="DF15" s="57"/>
      <c r="DG15" s="57"/>
      <c r="DH15" s="57"/>
      <c r="DI15" s="57"/>
      <c r="DJ15" s="57"/>
      <c r="DK15" s="57"/>
      <c r="DL15" s="57"/>
      <c r="DM15" s="57"/>
      <c r="DN15" s="57"/>
      <c r="DO15" s="57"/>
      <c r="DP15" s="57"/>
      <c r="DQ15" s="57"/>
      <c r="DR15" s="57"/>
      <c r="DS15" s="57"/>
      <c r="DT15" s="57"/>
      <c r="DU15" s="57"/>
      <c r="DV15" s="57"/>
      <c r="DW15" s="57"/>
      <c r="DX15" s="57"/>
      <c r="DY15" s="57"/>
      <c r="DZ15" s="57"/>
      <c r="EA15" s="57"/>
      <c r="EB15" s="57"/>
      <c r="EC15" s="57"/>
      <c r="ED15" s="57"/>
      <c r="EE15" s="57"/>
      <c r="EF15" s="57"/>
      <c r="EG15" s="57"/>
      <c r="EH15" s="57"/>
      <c r="EI15" s="57"/>
      <c r="EJ15" s="57"/>
      <c r="EK15" s="57"/>
      <c r="EL15" s="57"/>
      <c r="EM15" s="57"/>
      <c r="EN15" s="57"/>
      <c r="EO15" s="57"/>
      <c r="EP15" s="57"/>
      <c r="EQ15" s="57"/>
      <c r="ER15" s="57"/>
      <c r="ES15" s="57"/>
      <c r="ET15" s="57"/>
      <c r="EU15" s="57"/>
      <c r="EV15" s="57"/>
      <c r="EW15" s="57"/>
      <c r="EX15" s="57"/>
      <c r="EY15" s="57"/>
      <c r="EZ15" s="57"/>
      <c r="FA15" s="57"/>
      <c r="FB15" s="57"/>
      <c r="FC15" s="57"/>
      <c r="FD15" s="57"/>
      <c r="FE15" s="57"/>
      <c r="FF15" s="57"/>
      <c r="FG15" s="57"/>
      <c r="FH15" s="57"/>
      <c r="FI15" s="57"/>
      <c r="FJ15" s="57"/>
      <c r="FK15" s="57"/>
      <c r="FL15" s="57"/>
      <c r="FM15" s="57"/>
      <c r="FN15" s="57"/>
      <c r="FO15" s="57"/>
      <c r="FP15" s="57"/>
      <c r="FQ15" s="57"/>
      <c r="FR15" s="57"/>
      <c r="FS15" s="57"/>
      <c r="FT15" s="57"/>
      <c r="FU15" s="57"/>
      <c r="FV15" s="57"/>
      <c r="FW15" s="57"/>
      <c r="FX15" s="57"/>
      <c r="FY15" s="57"/>
      <c r="FZ15" s="57"/>
      <c r="GA15" s="57"/>
      <c r="GB15" s="57"/>
      <c r="GC15" s="57"/>
      <c r="GD15" s="57"/>
      <c r="GE15" s="57"/>
      <c r="GF15" s="57"/>
      <c r="GG15" s="57"/>
      <c r="GH15" s="57"/>
      <c r="GI15" s="57"/>
      <c r="GJ15" s="57"/>
      <c r="GK15" s="57"/>
      <c r="GL15" s="57"/>
      <c r="GM15" s="57"/>
      <c r="GN15" s="57"/>
      <c r="GO15" s="57"/>
      <c r="GP15" s="57"/>
      <c r="GQ15" s="57"/>
      <c r="GR15" s="57"/>
      <c r="GS15" s="57"/>
      <c r="GT15" s="57"/>
      <c r="GU15" s="57"/>
      <c r="GV15" s="57"/>
      <c r="GW15" s="57"/>
      <c r="GX15" s="57"/>
      <c r="GY15" s="57"/>
      <c r="GZ15" s="57"/>
      <c r="HA15" s="57"/>
      <c r="HB15" s="57"/>
      <c r="HC15" s="57"/>
      <c r="HD15" s="57"/>
      <c r="HE15" s="57"/>
      <c r="HF15" s="57"/>
      <c r="HG15" s="57"/>
      <c r="HH15" s="57"/>
      <c r="HI15" s="57"/>
      <c r="HJ15" s="57"/>
      <c r="HK15" s="57"/>
      <c r="HL15" s="57"/>
      <c r="HM15" s="57"/>
      <c r="HN15" s="57"/>
      <c r="HO15" s="57"/>
      <c r="HP15" s="57"/>
      <c r="HQ15" s="57"/>
      <c r="HR15" s="57"/>
      <c r="HS15" s="57"/>
      <c r="HT15" s="57"/>
      <c r="HU15" s="57"/>
      <c r="HV15" s="57"/>
      <c r="HW15" s="57"/>
      <c r="HX15" s="57"/>
      <c r="HY15" s="57"/>
      <c r="HZ15" s="57"/>
      <c r="IA15" s="57"/>
      <c r="IB15" s="57"/>
      <c r="IC15" s="57"/>
      <c r="ID15" s="57"/>
      <c r="IE15" s="57"/>
      <c r="IF15" s="57"/>
      <c r="IG15" s="57"/>
      <c r="IH15" s="57"/>
      <c r="II15" s="57"/>
      <c r="IJ15" s="57"/>
      <c r="IK15" s="57"/>
      <c r="IL15" s="57"/>
      <c r="IM15" s="57"/>
      <c r="IN15" s="57"/>
      <c r="IO15" s="57"/>
      <c r="IP15" s="57"/>
      <c r="IQ15" s="57"/>
      <c r="IR15" s="57"/>
      <c r="IS15" s="57"/>
      <c r="IT15" s="57"/>
      <c r="IU15" s="57"/>
      <c r="IV15" s="57"/>
      <c r="IW15" s="57"/>
    </row>
    <row r="16" customFormat="false" ht="13.5" hidden="true" customHeight="true" outlineLevel="0" collapsed="false">
      <c r="A16" s="170" t="s">
        <v>99</v>
      </c>
      <c r="B16" s="146" t="s">
        <v>81</v>
      </c>
      <c r="C16" s="182"/>
      <c r="D16" s="148" t="n">
        <v>-14058</v>
      </c>
      <c r="E16" s="149" t="n">
        <v>0</v>
      </c>
      <c r="F16" s="149" t="n">
        <v>0</v>
      </c>
      <c r="G16" s="149" t="n">
        <v>0</v>
      </c>
      <c r="H16" s="150" t="n">
        <v>0</v>
      </c>
      <c r="I16" s="183" t="n">
        <f aca="false">SUM(D16:H16)</f>
        <v>-14058</v>
      </c>
      <c r="J16" s="149"/>
      <c r="K16" s="149" t="n">
        <v>0</v>
      </c>
      <c r="L16" s="24" t="n">
        <f aca="false">+I16+K16</f>
        <v>-14058</v>
      </c>
      <c r="M16" s="150" t="n">
        <v>0</v>
      </c>
      <c r="N16" s="150" t="n">
        <f aca="false">L16-M16</f>
        <v>-14058</v>
      </c>
    </row>
    <row r="17" customFormat="false" ht="13.5" hidden="true" customHeight="true" outlineLevel="0" collapsed="false">
      <c r="A17" s="170" t="s">
        <v>99</v>
      </c>
      <c r="B17" s="146" t="s">
        <v>82</v>
      </c>
      <c r="C17" s="182"/>
      <c r="D17" s="148" t="n">
        <v>4005</v>
      </c>
      <c r="E17" s="149" t="n">
        <v>0</v>
      </c>
      <c r="F17" s="149" t="n">
        <v>0</v>
      </c>
      <c r="G17" s="149" t="n">
        <v>0</v>
      </c>
      <c r="H17" s="150" t="n">
        <v>0</v>
      </c>
      <c r="I17" s="183" t="n">
        <f aca="false">SUM(D17:H17)</f>
        <v>4005</v>
      </c>
      <c r="J17" s="149"/>
      <c r="K17" s="149" t="n">
        <v>0</v>
      </c>
      <c r="L17" s="24" t="n">
        <f aca="false">+I17+K17</f>
        <v>4005</v>
      </c>
      <c r="M17" s="150" t="n">
        <v>0</v>
      </c>
      <c r="N17" s="150" t="n">
        <f aca="false">L17-M17</f>
        <v>4005</v>
      </c>
    </row>
    <row r="18" customFormat="false" ht="13.5" hidden="true" customHeight="true" outlineLevel="0" collapsed="false">
      <c r="B18" s="146" t="s">
        <v>83</v>
      </c>
      <c r="C18" s="182"/>
      <c r="D18" s="148" t="n">
        <v>-336</v>
      </c>
      <c r="E18" s="149" t="n">
        <v>0</v>
      </c>
      <c r="F18" s="149" t="n">
        <v>0</v>
      </c>
      <c r="G18" s="149" t="n">
        <v>0</v>
      </c>
      <c r="H18" s="150" t="n">
        <v>0</v>
      </c>
      <c r="I18" s="183" t="n">
        <f aca="false">SUM(D18:H18)</f>
        <v>-336</v>
      </c>
      <c r="J18" s="149"/>
      <c r="K18" s="149" t="n">
        <v>0</v>
      </c>
      <c r="L18" s="24" t="n">
        <f aca="false">+I18+K18</f>
        <v>-336</v>
      </c>
      <c r="M18" s="150" t="n">
        <v>0</v>
      </c>
      <c r="N18" s="150" t="n">
        <f aca="false">L18-M18</f>
        <v>-336</v>
      </c>
      <c r="P18" s="58"/>
    </row>
    <row r="19" customFormat="false" ht="13.5" hidden="true" customHeight="true" outlineLevel="0" collapsed="false">
      <c r="B19" s="146" t="s">
        <v>84</v>
      </c>
      <c r="C19" s="182"/>
      <c r="D19" s="148" t="n">
        <v>161</v>
      </c>
      <c r="E19" s="149" t="n">
        <v>0</v>
      </c>
      <c r="F19" s="149" t="n">
        <v>0</v>
      </c>
      <c r="G19" s="149" t="n">
        <v>0</v>
      </c>
      <c r="H19" s="150" t="n">
        <v>0</v>
      </c>
      <c r="I19" s="183" t="n">
        <f aca="false">SUM(D19:H19)</f>
        <v>161</v>
      </c>
      <c r="J19" s="149"/>
      <c r="K19" s="149" t="n">
        <v>0</v>
      </c>
      <c r="L19" s="24" t="n">
        <f aca="false">+I19+K19</f>
        <v>161</v>
      </c>
      <c r="M19" s="150" t="n">
        <v>0</v>
      </c>
      <c r="N19" s="150" t="n">
        <f aca="false">L19-M19</f>
        <v>161</v>
      </c>
      <c r="O19" s="58"/>
    </row>
    <row r="20" customFormat="false" ht="13.5" hidden="true" customHeight="true" outlineLevel="0" collapsed="false">
      <c r="B20" s="146" t="s">
        <v>85</v>
      </c>
      <c r="C20" s="182"/>
      <c r="D20" s="148" t="n">
        <v>-33</v>
      </c>
      <c r="E20" s="149" t="n">
        <v>0</v>
      </c>
      <c r="F20" s="149" t="n">
        <v>0</v>
      </c>
      <c r="G20" s="149" t="n">
        <v>0</v>
      </c>
      <c r="H20" s="150" t="n">
        <v>0</v>
      </c>
      <c r="I20" s="183" t="n">
        <f aca="false">SUM(D20:H20)</f>
        <v>-33</v>
      </c>
      <c r="J20" s="149"/>
      <c r="K20" s="149" t="n">
        <v>0</v>
      </c>
      <c r="L20" s="24" t="n">
        <f aca="false">+I20+K20</f>
        <v>-33</v>
      </c>
      <c r="M20" s="150" t="n">
        <v>0</v>
      </c>
      <c r="N20" s="150" t="n">
        <f aca="false">L20-M20</f>
        <v>-33</v>
      </c>
    </row>
    <row r="21" customFormat="false" ht="13.5" hidden="true" customHeight="true" outlineLevel="0" collapsed="false">
      <c r="B21" s="146" t="s">
        <v>86</v>
      </c>
      <c r="C21" s="182"/>
      <c r="D21" s="153" t="n">
        <v>0</v>
      </c>
      <c r="E21" s="154" t="n">
        <v>0</v>
      </c>
      <c r="F21" s="154" t="n">
        <v>0</v>
      </c>
      <c r="G21" s="154" t="n">
        <v>0</v>
      </c>
      <c r="H21" s="155" t="n">
        <v>0</v>
      </c>
      <c r="I21" s="184" t="n">
        <f aca="false">SUM(D21:H21)</f>
        <v>0</v>
      </c>
      <c r="J21" s="154"/>
      <c r="K21" s="154" t="n">
        <v>0</v>
      </c>
      <c r="L21" s="185" t="n">
        <f aca="false">+I21+K21</f>
        <v>0</v>
      </c>
      <c r="M21" s="155" t="n">
        <v>0</v>
      </c>
      <c r="N21" s="155" t="n">
        <f aca="false">L21-M21</f>
        <v>0</v>
      </c>
    </row>
    <row r="22" customFormat="false" ht="13.5" hidden="false" customHeight="true" outlineLevel="0" collapsed="false">
      <c r="B22" s="9" t="s">
        <v>27</v>
      </c>
      <c r="C22" s="181"/>
      <c r="D22" s="23" t="n">
        <f aca="false">SUM(D16:D21)</f>
        <v>-10261</v>
      </c>
      <c r="E22" s="24" t="n">
        <f aca="false">SUM(E16:E21)</f>
        <v>0</v>
      </c>
      <c r="F22" s="24" t="n">
        <f aca="false">SUM(F16:F21)</f>
        <v>0</v>
      </c>
      <c r="G22" s="24" t="n">
        <f aca="false">SUM(G16:G21)</f>
        <v>0</v>
      </c>
      <c r="H22" s="26" t="n">
        <f aca="false">SUM(H16:H21)</f>
        <v>0</v>
      </c>
      <c r="I22" s="27" t="n">
        <f aca="false">SUM(I16:I21)</f>
        <v>-10261</v>
      </c>
      <c r="J22" s="28"/>
      <c r="K22" s="24" t="n">
        <f aca="false">SUM(K16:K21)</f>
        <v>0</v>
      </c>
      <c r="L22" s="24" t="n">
        <f aca="false">+I22+K22</f>
        <v>-10261</v>
      </c>
      <c r="M22" s="26" t="n">
        <v>27500</v>
      </c>
      <c r="N22" s="25" t="n">
        <f aca="false">L22-M22</f>
        <v>-37761</v>
      </c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7"/>
      <c r="CA22" s="57"/>
      <c r="CB22" s="57"/>
      <c r="CC22" s="57"/>
      <c r="CD22" s="57"/>
      <c r="CE22" s="57"/>
      <c r="CF22" s="57"/>
      <c r="CG22" s="57"/>
      <c r="CH22" s="57"/>
      <c r="CI22" s="57"/>
      <c r="CJ22" s="57"/>
      <c r="CK22" s="57"/>
      <c r="CL22" s="57"/>
      <c r="CM22" s="57"/>
      <c r="CN22" s="57"/>
      <c r="CO22" s="57"/>
      <c r="CP22" s="57"/>
      <c r="CQ22" s="57"/>
      <c r="CR22" s="57"/>
      <c r="CS22" s="57"/>
      <c r="CT22" s="57"/>
      <c r="CU22" s="57"/>
      <c r="CV22" s="57"/>
      <c r="CW22" s="57"/>
      <c r="CX22" s="57"/>
      <c r="CY22" s="57"/>
      <c r="CZ22" s="57"/>
      <c r="DA22" s="57"/>
      <c r="DB22" s="57"/>
      <c r="DC22" s="57"/>
      <c r="DD22" s="57"/>
      <c r="DE22" s="57"/>
      <c r="DF22" s="57"/>
      <c r="DG22" s="57"/>
      <c r="DH22" s="57"/>
      <c r="DI22" s="57"/>
      <c r="DJ22" s="57"/>
      <c r="DK22" s="57"/>
      <c r="DL22" s="57"/>
      <c r="DM22" s="57"/>
      <c r="DN22" s="57"/>
      <c r="DO22" s="57"/>
      <c r="DP22" s="57"/>
      <c r="DQ22" s="57"/>
      <c r="DR22" s="57"/>
      <c r="DS22" s="57"/>
      <c r="DT22" s="57"/>
      <c r="DU22" s="57"/>
      <c r="DV22" s="57"/>
      <c r="DW22" s="57"/>
      <c r="DX22" s="57"/>
      <c r="DY22" s="57"/>
      <c r="DZ22" s="57"/>
      <c r="EA22" s="57"/>
      <c r="EB22" s="57"/>
      <c r="EC22" s="57"/>
      <c r="ED22" s="57"/>
      <c r="EE22" s="57"/>
      <c r="EF22" s="57"/>
      <c r="EG22" s="57"/>
      <c r="EH22" s="57"/>
      <c r="EI22" s="57"/>
      <c r="EJ22" s="57"/>
      <c r="EK22" s="57"/>
      <c r="EL22" s="57"/>
      <c r="EM22" s="57"/>
      <c r="EN22" s="57"/>
      <c r="EO22" s="57"/>
      <c r="EP22" s="57"/>
      <c r="EQ22" s="57"/>
      <c r="ER22" s="57"/>
      <c r="ES22" s="57"/>
      <c r="ET22" s="57"/>
      <c r="EU22" s="57"/>
      <c r="EV22" s="57"/>
      <c r="EW22" s="57"/>
      <c r="EX22" s="57"/>
      <c r="EY22" s="57"/>
      <c r="EZ22" s="57"/>
      <c r="FA22" s="57"/>
      <c r="FB22" s="57"/>
      <c r="FC22" s="57"/>
      <c r="FD22" s="57"/>
      <c r="FE22" s="57"/>
      <c r="FF22" s="57"/>
      <c r="FG22" s="57"/>
      <c r="FH22" s="57"/>
      <c r="FI22" s="57"/>
      <c r="FJ22" s="57"/>
      <c r="FK22" s="57"/>
      <c r="FL22" s="57"/>
      <c r="FM22" s="57"/>
      <c r="FN22" s="57"/>
      <c r="FO22" s="57"/>
      <c r="FP22" s="57"/>
      <c r="FQ22" s="57"/>
      <c r="FR22" s="57"/>
      <c r="FS22" s="57"/>
      <c r="FT22" s="57"/>
      <c r="FU22" s="57"/>
      <c r="FV22" s="57"/>
      <c r="FW22" s="57"/>
      <c r="FX22" s="57"/>
      <c r="FY22" s="57"/>
      <c r="FZ22" s="57"/>
      <c r="GA22" s="57"/>
      <c r="GB22" s="57"/>
      <c r="GC22" s="57"/>
      <c r="GD22" s="57"/>
      <c r="GE22" s="57"/>
      <c r="GF22" s="57"/>
      <c r="GG22" s="57"/>
      <c r="GH22" s="57"/>
      <c r="GI22" s="57"/>
      <c r="GJ22" s="57"/>
      <c r="GK22" s="57"/>
      <c r="GL22" s="57"/>
      <c r="GM22" s="57"/>
      <c r="GN22" s="57"/>
      <c r="GO22" s="57"/>
      <c r="GP22" s="57"/>
      <c r="GQ22" s="57"/>
      <c r="GR22" s="57"/>
      <c r="GS22" s="57"/>
      <c r="GT22" s="57"/>
      <c r="GU22" s="57"/>
      <c r="GV22" s="57"/>
      <c r="GW22" s="57"/>
      <c r="GX22" s="57"/>
      <c r="GY22" s="57"/>
      <c r="GZ22" s="57"/>
      <c r="HA22" s="57"/>
      <c r="HB22" s="57"/>
      <c r="HC22" s="57"/>
      <c r="HD22" s="57"/>
      <c r="HE22" s="57"/>
      <c r="HF22" s="57"/>
      <c r="HG22" s="57"/>
      <c r="HH22" s="57"/>
      <c r="HI22" s="57"/>
      <c r="HJ22" s="57"/>
      <c r="HK22" s="57"/>
      <c r="HL22" s="57"/>
      <c r="HM22" s="57"/>
      <c r="HN22" s="57"/>
      <c r="HO22" s="57"/>
      <c r="HP22" s="57"/>
      <c r="HQ22" s="57"/>
      <c r="HR22" s="57"/>
      <c r="HS22" s="57"/>
      <c r="HT22" s="57"/>
      <c r="HU22" s="57"/>
      <c r="HV22" s="57"/>
      <c r="HW22" s="57"/>
      <c r="HX22" s="57"/>
      <c r="HY22" s="57"/>
      <c r="HZ22" s="57"/>
      <c r="IA22" s="57"/>
      <c r="IB22" s="57"/>
      <c r="IC22" s="57"/>
      <c r="ID22" s="57"/>
      <c r="IE22" s="57"/>
      <c r="IF22" s="57"/>
      <c r="IG22" s="57"/>
      <c r="IH22" s="57"/>
      <c r="II22" s="57"/>
      <c r="IJ22" s="57"/>
      <c r="IK22" s="57"/>
      <c r="IL22" s="57"/>
      <c r="IM22" s="57"/>
      <c r="IN22" s="57"/>
      <c r="IO22" s="57"/>
      <c r="IP22" s="57"/>
      <c r="IQ22" s="57"/>
      <c r="IR22" s="57"/>
      <c r="IS22" s="57"/>
      <c r="IT22" s="57"/>
      <c r="IU22" s="57"/>
      <c r="IV22" s="57"/>
      <c r="IW22" s="57"/>
    </row>
    <row r="23" customFormat="false" ht="13.5" hidden="false" customHeight="true" outlineLevel="0" collapsed="false">
      <c r="B23" s="29" t="s">
        <v>28</v>
      </c>
      <c r="C23" s="181"/>
      <c r="D23" s="23" t="n">
        <v>67</v>
      </c>
      <c r="E23" s="24" t="n">
        <v>20.37132</v>
      </c>
      <c r="F23" s="24" t="n">
        <v>0</v>
      </c>
      <c r="G23" s="24" t="n">
        <v>0</v>
      </c>
      <c r="H23" s="26" t="n">
        <v>0</v>
      </c>
      <c r="I23" s="27" t="n">
        <f aca="false">SUM(D23:H23)</f>
        <v>87.37132</v>
      </c>
      <c r="J23" s="28"/>
      <c r="K23" s="24" t="n">
        <v>0</v>
      </c>
      <c r="L23" s="24" t="n">
        <f aca="false">+I23+K23</f>
        <v>87.37132</v>
      </c>
      <c r="M23" s="26" t="n">
        <f aca="false">1000+311</f>
        <v>1311</v>
      </c>
      <c r="N23" s="25" t="n">
        <f aca="false">L23-M23</f>
        <v>-1223.62868</v>
      </c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7"/>
      <c r="CA23" s="57"/>
      <c r="CB23" s="57"/>
      <c r="CC23" s="57"/>
      <c r="CD23" s="57"/>
      <c r="CE23" s="57"/>
      <c r="CF23" s="57"/>
      <c r="CG23" s="57"/>
      <c r="CH23" s="57"/>
      <c r="CI23" s="57"/>
      <c r="CJ23" s="57"/>
      <c r="CK23" s="57"/>
      <c r="CL23" s="57"/>
      <c r="CM23" s="57"/>
      <c r="CN23" s="57"/>
      <c r="CO23" s="57"/>
      <c r="CP23" s="57"/>
      <c r="CQ23" s="57"/>
      <c r="CR23" s="57"/>
      <c r="CS23" s="57"/>
      <c r="CT23" s="57"/>
      <c r="CU23" s="57"/>
      <c r="CV23" s="57"/>
      <c r="CW23" s="57"/>
      <c r="CX23" s="57"/>
      <c r="CY23" s="57"/>
      <c r="CZ23" s="57"/>
      <c r="DA23" s="57"/>
      <c r="DB23" s="57"/>
      <c r="DC23" s="57"/>
      <c r="DD23" s="57"/>
      <c r="DE23" s="57"/>
      <c r="DF23" s="57"/>
      <c r="DG23" s="57"/>
      <c r="DH23" s="57"/>
      <c r="DI23" s="57"/>
      <c r="DJ23" s="57"/>
      <c r="DK23" s="57"/>
      <c r="DL23" s="57"/>
      <c r="DM23" s="57"/>
      <c r="DN23" s="57"/>
      <c r="DO23" s="57"/>
      <c r="DP23" s="57"/>
      <c r="DQ23" s="57"/>
      <c r="DR23" s="57"/>
      <c r="DS23" s="57"/>
      <c r="DT23" s="57"/>
      <c r="DU23" s="57"/>
      <c r="DV23" s="57"/>
      <c r="DW23" s="57"/>
      <c r="DX23" s="57"/>
      <c r="DY23" s="57"/>
      <c r="DZ23" s="57"/>
      <c r="EA23" s="57"/>
      <c r="EB23" s="57"/>
      <c r="EC23" s="57"/>
      <c r="ED23" s="57"/>
      <c r="EE23" s="57"/>
      <c r="EF23" s="57"/>
      <c r="EG23" s="57"/>
      <c r="EH23" s="57"/>
      <c r="EI23" s="57"/>
      <c r="EJ23" s="57"/>
      <c r="EK23" s="57"/>
      <c r="EL23" s="57"/>
      <c r="EM23" s="57"/>
      <c r="EN23" s="57"/>
      <c r="EO23" s="57"/>
      <c r="EP23" s="57"/>
      <c r="EQ23" s="57"/>
      <c r="ER23" s="57"/>
      <c r="ES23" s="57"/>
      <c r="ET23" s="57"/>
      <c r="EU23" s="57"/>
      <c r="EV23" s="57"/>
      <c r="EW23" s="57"/>
      <c r="EX23" s="57"/>
      <c r="EY23" s="57"/>
      <c r="EZ23" s="57"/>
      <c r="FA23" s="57"/>
      <c r="FB23" s="57"/>
      <c r="FC23" s="57"/>
      <c r="FD23" s="57"/>
      <c r="FE23" s="57"/>
      <c r="FF23" s="57"/>
      <c r="FG23" s="57"/>
      <c r="FH23" s="57"/>
      <c r="FI23" s="57"/>
      <c r="FJ23" s="57"/>
      <c r="FK23" s="57"/>
      <c r="FL23" s="57"/>
      <c r="FM23" s="57"/>
      <c r="FN23" s="57"/>
      <c r="FO23" s="57"/>
      <c r="FP23" s="57"/>
      <c r="FQ23" s="57"/>
      <c r="FR23" s="57"/>
      <c r="FS23" s="57"/>
      <c r="FT23" s="57"/>
      <c r="FU23" s="57"/>
      <c r="FV23" s="57"/>
      <c r="FW23" s="57"/>
      <c r="FX23" s="57"/>
      <c r="FY23" s="57"/>
      <c r="FZ23" s="57"/>
      <c r="GA23" s="57"/>
      <c r="GB23" s="57"/>
      <c r="GC23" s="57"/>
      <c r="GD23" s="57"/>
      <c r="GE23" s="57"/>
      <c r="GF23" s="57"/>
      <c r="GG23" s="57"/>
      <c r="GH23" s="57"/>
      <c r="GI23" s="57"/>
      <c r="GJ23" s="57"/>
      <c r="GK23" s="57"/>
      <c r="GL23" s="57"/>
      <c r="GM23" s="57"/>
      <c r="GN23" s="57"/>
      <c r="GO23" s="57"/>
      <c r="GP23" s="57"/>
      <c r="GQ23" s="57"/>
      <c r="GR23" s="57"/>
      <c r="GS23" s="57"/>
      <c r="GT23" s="57"/>
      <c r="GU23" s="57"/>
      <c r="GV23" s="57"/>
      <c r="GW23" s="57"/>
      <c r="GX23" s="57"/>
      <c r="GY23" s="57"/>
      <c r="GZ23" s="57"/>
      <c r="HA23" s="57"/>
      <c r="HB23" s="57"/>
      <c r="HC23" s="57"/>
      <c r="HD23" s="57"/>
      <c r="HE23" s="57"/>
      <c r="HF23" s="57"/>
      <c r="HG23" s="57"/>
      <c r="HH23" s="57"/>
      <c r="HI23" s="57"/>
      <c r="HJ23" s="57"/>
      <c r="HK23" s="57"/>
      <c r="HL23" s="57"/>
      <c r="HM23" s="57"/>
      <c r="HN23" s="57"/>
      <c r="HO23" s="57"/>
      <c r="HP23" s="57"/>
      <c r="HQ23" s="57"/>
      <c r="HR23" s="57"/>
      <c r="HS23" s="57"/>
      <c r="HT23" s="57"/>
      <c r="HU23" s="57"/>
      <c r="HV23" s="57"/>
      <c r="HW23" s="57"/>
      <c r="HX23" s="57"/>
      <c r="HY23" s="57"/>
      <c r="HZ23" s="57"/>
      <c r="IA23" s="57"/>
      <c r="IB23" s="57"/>
      <c r="IC23" s="57"/>
      <c r="ID23" s="57"/>
      <c r="IE23" s="57"/>
      <c r="IF23" s="57"/>
      <c r="IG23" s="57"/>
      <c r="IH23" s="57"/>
      <c r="II23" s="57"/>
      <c r="IJ23" s="57"/>
      <c r="IK23" s="57"/>
      <c r="IL23" s="57"/>
      <c r="IM23" s="57"/>
      <c r="IN23" s="57"/>
      <c r="IO23" s="57"/>
      <c r="IP23" s="57"/>
      <c r="IQ23" s="57"/>
      <c r="IR23" s="57"/>
      <c r="IS23" s="57"/>
      <c r="IT23" s="57"/>
      <c r="IU23" s="57"/>
      <c r="IV23" s="57"/>
      <c r="IW23" s="57"/>
    </row>
    <row r="24" customFormat="false" ht="13.5" hidden="false" customHeight="true" outlineLevel="0" collapsed="false">
      <c r="B24" s="9" t="s">
        <v>29</v>
      </c>
      <c r="C24" s="181"/>
      <c r="D24" s="23" t="n">
        <v>376</v>
      </c>
      <c r="E24" s="24" t="n">
        <v>0</v>
      </c>
      <c r="F24" s="24" t="n">
        <v>0</v>
      </c>
      <c r="G24" s="24" t="n">
        <v>38</v>
      </c>
      <c r="H24" s="26" t="n">
        <v>0</v>
      </c>
      <c r="I24" s="27" t="n">
        <f aca="false">SUM(D24:H24)</f>
        <v>414</v>
      </c>
      <c r="J24" s="28"/>
      <c r="K24" s="24" t="n">
        <v>0</v>
      </c>
      <c r="L24" s="24" t="n">
        <f aca="false">+I24+K24</f>
        <v>414</v>
      </c>
      <c r="M24" s="26" t="n">
        <v>5000</v>
      </c>
      <c r="N24" s="25" t="n">
        <f aca="false">L24-M24</f>
        <v>-4586</v>
      </c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7"/>
      <c r="CA24" s="57"/>
      <c r="CB24" s="57"/>
      <c r="CC24" s="57"/>
      <c r="CD24" s="57"/>
      <c r="CE24" s="57"/>
      <c r="CF24" s="57"/>
      <c r="CG24" s="57"/>
      <c r="CH24" s="57"/>
      <c r="CI24" s="57"/>
      <c r="CJ24" s="57"/>
      <c r="CK24" s="57"/>
      <c r="CL24" s="57"/>
      <c r="CM24" s="57"/>
      <c r="CN24" s="57"/>
      <c r="CO24" s="57"/>
      <c r="CP24" s="57"/>
      <c r="CQ24" s="57"/>
      <c r="CR24" s="57"/>
      <c r="CS24" s="57"/>
      <c r="CT24" s="57"/>
      <c r="CU24" s="57"/>
      <c r="CV24" s="57"/>
      <c r="CW24" s="57"/>
      <c r="CX24" s="57"/>
      <c r="CY24" s="57"/>
      <c r="CZ24" s="57"/>
      <c r="DA24" s="57"/>
      <c r="DB24" s="57"/>
      <c r="DC24" s="57"/>
      <c r="DD24" s="57"/>
      <c r="DE24" s="57"/>
      <c r="DF24" s="57"/>
      <c r="DG24" s="57"/>
      <c r="DH24" s="57"/>
      <c r="DI24" s="57"/>
      <c r="DJ24" s="57"/>
      <c r="DK24" s="57"/>
      <c r="DL24" s="57"/>
      <c r="DM24" s="57"/>
      <c r="DN24" s="57"/>
      <c r="DO24" s="57"/>
      <c r="DP24" s="57"/>
      <c r="DQ24" s="57"/>
      <c r="DR24" s="57"/>
      <c r="DS24" s="57"/>
      <c r="DT24" s="57"/>
      <c r="DU24" s="57"/>
      <c r="DV24" s="57"/>
      <c r="DW24" s="57"/>
      <c r="DX24" s="57"/>
      <c r="DY24" s="57"/>
      <c r="DZ24" s="57"/>
      <c r="EA24" s="57"/>
      <c r="EB24" s="57"/>
      <c r="EC24" s="57"/>
      <c r="ED24" s="57"/>
      <c r="EE24" s="57"/>
      <c r="EF24" s="57"/>
      <c r="EG24" s="57"/>
      <c r="EH24" s="57"/>
      <c r="EI24" s="57"/>
      <c r="EJ24" s="57"/>
      <c r="EK24" s="57"/>
      <c r="EL24" s="57"/>
      <c r="EM24" s="57"/>
      <c r="EN24" s="57"/>
      <c r="EO24" s="57"/>
      <c r="EP24" s="57"/>
      <c r="EQ24" s="57"/>
      <c r="ER24" s="57"/>
      <c r="ES24" s="57"/>
      <c r="ET24" s="57"/>
      <c r="EU24" s="57"/>
      <c r="EV24" s="57"/>
      <c r="EW24" s="57"/>
      <c r="EX24" s="57"/>
      <c r="EY24" s="57"/>
      <c r="EZ24" s="57"/>
      <c r="FA24" s="57"/>
      <c r="FB24" s="57"/>
      <c r="FC24" s="57"/>
      <c r="FD24" s="57"/>
      <c r="FE24" s="57"/>
      <c r="FF24" s="57"/>
      <c r="FG24" s="57"/>
      <c r="FH24" s="57"/>
      <c r="FI24" s="57"/>
      <c r="FJ24" s="57"/>
      <c r="FK24" s="57"/>
      <c r="FL24" s="57"/>
      <c r="FM24" s="57"/>
      <c r="FN24" s="57"/>
      <c r="FO24" s="57"/>
      <c r="FP24" s="57"/>
      <c r="FQ24" s="57"/>
      <c r="FR24" s="57"/>
      <c r="FS24" s="57"/>
      <c r="FT24" s="57"/>
      <c r="FU24" s="57"/>
      <c r="FV24" s="57"/>
      <c r="FW24" s="57"/>
      <c r="FX24" s="57"/>
      <c r="FY24" s="57"/>
      <c r="FZ24" s="57"/>
      <c r="GA24" s="57"/>
      <c r="GB24" s="57"/>
      <c r="GC24" s="57"/>
      <c r="GD24" s="57"/>
      <c r="GE24" s="57"/>
      <c r="GF24" s="57"/>
      <c r="GG24" s="57"/>
      <c r="GH24" s="57"/>
      <c r="GI24" s="57"/>
      <c r="GJ24" s="57"/>
      <c r="GK24" s="57"/>
      <c r="GL24" s="57"/>
      <c r="GM24" s="57"/>
      <c r="GN24" s="57"/>
      <c r="GO24" s="57"/>
      <c r="GP24" s="57"/>
      <c r="GQ24" s="57"/>
      <c r="GR24" s="57"/>
      <c r="GS24" s="57"/>
      <c r="GT24" s="57"/>
      <c r="GU24" s="57"/>
      <c r="GV24" s="57"/>
      <c r="GW24" s="57"/>
      <c r="GX24" s="57"/>
      <c r="GY24" s="57"/>
      <c r="GZ24" s="57"/>
      <c r="HA24" s="57"/>
      <c r="HB24" s="57"/>
      <c r="HC24" s="57"/>
      <c r="HD24" s="57"/>
      <c r="HE24" s="57"/>
      <c r="HF24" s="57"/>
      <c r="HG24" s="57"/>
      <c r="HH24" s="57"/>
      <c r="HI24" s="57"/>
      <c r="HJ24" s="57"/>
      <c r="HK24" s="57"/>
      <c r="HL24" s="57"/>
      <c r="HM24" s="57"/>
      <c r="HN24" s="57"/>
      <c r="HO24" s="57"/>
      <c r="HP24" s="57"/>
      <c r="HQ24" s="57"/>
      <c r="HR24" s="57"/>
      <c r="HS24" s="57"/>
      <c r="HT24" s="57"/>
      <c r="HU24" s="57"/>
      <c r="HV24" s="57"/>
      <c r="HW24" s="57"/>
      <c r="HX24" s="57"/>
      <c r="HY24" s="57"/>
      <c r="HZ24" s="57"/>
      <c r="IA24" s="57"/>
      <c r="IB24" s="57"/>
      <c r="IC24" s="57"/>
      <c r="ID24" s="57"/>
      <c r="IE24" s="57"/>
      <c r="IF24" s="57"/>
      <c r="IG24" s="57"/>
      <c r="IH24" s="57"/>
      <c r="II24" s="57"/>
      <c r="IJ24" s="57"/>
      <c r="IK24" s="57"/>
      <c r="IL24" s="57"/>
      <c r="IM24" s="57"/>
      <c r="IN24" s="57"/>
      <c r="IO24" s="57"/>
      <c r="IP24" s="57"/>
      <c r="IQ24" s="57"/>
      <c r="IR24" s="57"/>
      <c r="IS24" s="57"/>
      <c r="IT24" s="57"/>
      <c r="IU24" s="57"/>
      <c r="IV24" s="57"/>
      <c r="IW24" s="57"/>
    </row>
    <row r="25" customFormat="false" ht="13.5" hidden="false" customHeight="true" outlineLevel="0" collapsed="false">
      <c r="B25" s="9" t="s">
        <v>31</v>
      </c>
      <c r="C25" s="181"/>
      <c r="D25" s="23" t="n">
        <v>0</v>
      </c>
      <c r="E25" s="24" t="n">
        <v>0</v>
      </c>
      <c r="F25" s="24" t="n">
        <v>0</v>
      </c>
      <c r="G25" s="24" t="n">
        <v>-1445</v>
      </c>
      <c r="H25" s="26" t="n">
        <v>0</v>
      </c>
      <c r="I25" s="27" t="n">
        <f aca="false">SUM(D25:H25)</f>
        <v>-1445</v>
      </c>
      <c r="J25" s="28"/>
      <c r="K25" s="24" t="n">
        <v>0</v>
      </c>
      <c r="L25" s="24" t="n">
        <f aca="false">+I25+K25</f>
        <v>-1445</v>
      </c>
      <c r="M25" s="26" t="n">
        <f aca="false">4008.499-2890+254</f>
        <v>1372.499</v>
      </c>
      <c r="N25" s="25" t="n">
        <f aca="false">L25-M25</f>
        <v>-2817.499</v>
      </c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7"/>
      <c r="CA25" s="57"/>
      <c r="CB25" s="57"/>
      <c r="CC25" s="57"/>
      <c r="CD25" s="57"/>
      <c r="CE25" s="57"/>
      <c r="CF25" s="57"/>
      <c r="CG25" s="57"/>
      <c r="CH25" s="57"/>
      <c r="CI25" s="57"/>
      <c r="CJ25" s="57"/>
      <c r="CK25" s="57"/>
      <c r="CL25" s="57"/>
      <c r="CM25" s="57"/>
      <c r="CN25" s="57"/>
      <c r="CO25" s="57"/>
      <c r="CP25" s="57"/>
      <c r="CQ25" s="57"/>
      <c r="CR25" s="57"/>
      <c r="CS25" s="57"/>
      <c r="CT25" s="57"/>
      <c r="CU25" s="57"/>
      <c r="CV25" s="57"/>
      <c r="CW25" s="57"/>
      <c r="CX25" s="57"/>
      <c r="CY25" s="57"/>
      <c r="CZ25" s="57"/>
      <c r="DA25" s="57"/>
      <c r="DB25" s="57"/>
      <c r="DC25" s="57"/>
      <c r="DD25" s="57"/>
      <c r="DE25" s="57"/>
      <c r="DF25" s="57"/>
      <c r="DG25" s="57"/>
      <c r="DH25" s="57"/>
      <c r="DI25" s="57"/>
      <c r="DJ25" s="57"/>
      <c r="DK25" s="57"/>
      <c r="DL25" s="57"/>
      <c r="DM25" s="57"/>
      <c r="DN25" s="57"/>
      <c r="DO25" s="57"/>
      <c r="DP25" s="57"/>
      <c r="DQ25" s="57"/>
      <c r="DR25" s="57"/>
      <c r="DS25" s="57"/>
      <c r="DT25" s="57"/>
      <c r="DU25" s="57"/>
      <c r="DV25" s="57"/>
      <c r="DW25" s="57"/>
      <c r="DX25" s="57"/>
      <c r="DY25" s="57"/>
      <c r="DZ25" s="57"/>
      <c r="EA25" s="57"/>
      <c r="EB25" s="57"/>
      <c r="EC25" s="57"/>
      <c r="ED25" s="57"/>
      <c r="EE25" s="57"/>
      <c r="EF25" s="57"/>
      <c r="EG25" s="57"/>
      <c r="EH25" s="57"/>
      <c r="EI25" s="57"/>
      <c r="EJ25" s="57"/>
      <c r="EK25" s="57"/>
      <c r="EL25" s="57"/>
      <c r="EM25" s="57"/>
      <c r="EN25" s="57"/>
      <c r="EO25" s="57"/>
      <c r="EP25" s="57"/>
      <c r="EQ25" s="57"/>
      <c r="ER25" s="57"/>
      <c r="ES25" s="57"/>
      <c r="ET25" s="57"/>
      <c r="EU25" s="57"/>
      <c r="EV25" s="57"/>
      <c r="EW25" s="57"/>
      <c r="EX25" s="57"/>
      <c r="EY25" s="57"/>
      <c r="EZ25" s="57"/>
      <c r="FA25" s="57"/>
      <c r="FB25" s="57"/>
      <c r="FC25" s="57"/>
      <c r="FD25" s="57"/>
      <c r="FE25" s="57"/>
      <c r="FF25" s="57"/>
      <c r="FG25" s="57"/>
      <c r="FH25" s="57"/>
      <c r="FI25" s="57"/>
      <c r="FJ25" s="57"/>
      <c r="FK25" s="57"/>
      <c r="FL25" s="57"/>
      <c r="FM25" s="57"/>
      <c r="FN25" s="57"/>
      <c r="FO25" s="57"/>
      <c r="FP25" s="57"/>
      <c r="FQ25" s="57"/>
      <c r="FR25" s="57"/>
      <c r="FS25" s="57"/>
      <c r="FT25" s="57"/>
      <c r="FU25" s="57"/>
      <c r="FV25" s="57"/>
      <c r="FW25" s="57"/>
      <c r="FX25" s="57"/>
      <c r="FY25" s="57"/>
      <c r="FZ25" s="57"/>
      <c r="GA25" s="57"/>
      <c r="GB25" s="57"/>
      <c r="GC25" s="57"/>
      <c r="GD25" s="57"/>
      <c r="GE25" s="57"/>
      <c r="GF25" s="57"/>
      <c r="GG25" s="57"/>
      <c r="GH25" s="57"/>
      <c r="GI25" s="57"/>
      <c r="GJ25" s="57"/>
      <c r="GK25" s="57"/>
      <c r="GL25" s="57"/>
      <c r="GM25" s="57"/>
      <c r="GN25" s="57"/>
      <c r="GO25" s="57"/>
      <c r="GP25" s="57"/>
      <c r="GQ25" s="57"/>
      <c r="GR25" s="57"/>
      <c r="GS25" s="57"/>
      <c r="GT25" s="57"/>
      <c r="GU25" s="57"/>
      <c r="GV25" s="57"/>
      <c r="GW25" s="57"/>
      <c r="GX25" s="57"/>
      <c r="GY25" s="57"/>
      <c r="GZ25" s="57"/>
      <c r="HA25" s="57"/>
      <c r="HB25" s="57"/>
      <c r="HC25" s="57"/>
      <c r="HD25" s="57"/>
      <c r="HE25" s="57"/>
      <c r="HF25" s="57"/>
      <c r="HG25" s="57"/>
      <c r="HH25" s="57"/>
      <c r="HI25" s="57"/>
      <c r="HJ25" s="57"/>
      <c r="HK25" s="57"/>
      <c r="HL25" s="57"/>
      <c r="HM25" s="57"/>
      <c r="HN25" s="57"/>
      <c r="HO25" s="57"/>
      <c r="HP25" s="57"/>
      <c r="HQ25" s="57"/>
      <c r="HR25" s="57"/>
      <c r="HS25" s="57"/>
      <c r="HT25" s="57"/>
      <c r="HU25" s="57"/>
      <c r="HV25" s="57"/>
      <c r="HW25" s="57"/>
      <c r="HX25" s="57"/>
      <c r="HY25" s="57"/>
      <c r="HZ25" s="57"/>
      <c r="IA25" s="57"/>
      <c r="IB25" s="57"/>
      <c r="IC25" s="57"/>
      <c r="ID25" s="57"/>
      <c r="IE25" s="57"/>
      <c r="IF25" s="57"/>
      <c r="IG25" s="57"/>
      <c r="IH25" s="57"/>
      <c r="II25" s="57"/>
      <c r="IJ25" s="57"/>
      <c r="IK25" s="57"/>
      <c r="IL25" s="57"/>
      <c r="IM25" s="57"/>
      <c r="IN25" s="57"/>
      <c r="IO25" s="57"/>
      <c r="IP25" s="57"/>
      <c r="IQ25" s="57"/>
      <c r="IR25" s="57"/>
      <c r="IS25" s="57"/>
      <c r="IT25" s="57"/>
      <c r="IU25" s="57"/>
      <c r="IV25" s="57"/>
      <c r="IW25" s="57"/>
    </row>
    <row r="26" customFormat="false" ht="12" hidden="false" customHeight="true" outlineLevel="0" collapsed="false">
      <c r="A26" s="180"/>
      <c r="B26" s="29" t="s">
        <v>32</v>
      </c>
      <c r="C26" s="181"/>
      <c r="D26" s="23" t="n">
        <v>0</v>
      </c>
      <c r="E26" s="24" t="n">
        <v>0</v>
      </c>
      <c r="F26" s="24" t="n">
        <v>0</v>
      </c>
      <c r="G26" s="24" t="n">
        <v>0</v>
      </c>
      <c r="H26" s="26" t="n">
        <v>0</v>
      </c>
      <c r="I26" s="27" t="n">
        <f aca="false">SUM(D26:H26)</f>
        <v>0</v>
      </c>
      <c r="J26" s="28"/>
      <c r="K26" s="23" t="n">
        <v>0</v>
      </c>
      <c r="L26" s="24" t="n">
        <f aca="false">+I26+K26</f>
        <v>0</v>
      </c>
      <c r="M26" s="26" t="n">
        <v>0</v>
      </c>
      <c r="N26" s="25" t="n">
        <f aca="false">L26-M26</f>
        <v>0</v>
      </c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  <c r="BZ26" s="57"/>
      <c r="CA26" s="57"/>
      <c r="CB26" s="57"/>
      <c r="CC26" s="57"/>
      <c r="CD26" s="57"/>
      <c r="CE26" s="57"/>
      <c r="CF26" s="57"/>
      <c r="CG26" s="57"/>
      <c r="CH26" s="57"/>
      <c r="CI26" s="57"/>
      <c r="CJ26" s="57"/>
      <c r="CK26" s="57"/>
      <c r="CL26" s="57"/>
      <c r="CM26" s="57"/>
      <c r="CN26" s="57"/>
      <c r="CO26" s="57"/>
      <c r="CP26" s="57"/>
      <c r="CQ26" s="57"/>
      <c r="CR26" s="57"/>
      <c r="CS26" s="57"/>
      <c r="CT26" s="57"/>
      <c r="CU26" s="57"/>
      <c r="CV26" s="57"/>
      <c r="CW26" s="57"/>
      <c r="CX26" s="57"/>
      <c r="CY26" s="57"/>
      <c r="CZ26" s="57"/>
      <c r="DA26" s="57"/>
      <c r="DB26" s="57"/>
      <c r="DC26" s="57"/>
      <c r="DD26" s="57"/>
      <c r="DE26" s="57"/>
      <c r="DF26" s="57"/>
      <c r="DG26" s="57"/>
      <c r="DH26" s="57"/>
      <c r="DI26" s="57"/>
      <c r="DJ26" s="57"/>
      <c r="DK26" s="57"/>
      <c r="DL26" s="57"/>
      <c r="DM26" s="57"/>
      <c r="DN26" s="57"/>
      <c r="DO26" s="57"/>
      <c r="DP26" s="57"/>
      <c r="DQ26" s="57"/>
      <c r="DR26" s="57"/>
      <c r="DS26" s="57"/>
      <c r="DT26" s="57"/>
      <c r="DU26" s="57"/>
      <c r="DV26" s="57"/>
      <c r="DW26" s="57"/>
      <c r="DX26" s="57"/>
      <c r="DY26" s="57"/>
      <c r="DZ26" s="57"/>
      <c r="EA26" s="57"/>
      <c r="EB26" s="57"/>
      <c r="EC26" s="57"/>
      <c r="ED26" s="57"/>
      <c r="EE26" s="57"/>
      <c r="EF26" s="57"/>
      <c r="EG26" s="57"/>
      <c r="EH26" s="57"/>
      <c r="EI26" s="57"/>
      <c r="EJ26" s="57"/>
      <c r="EK26" s="57"/>
      <c r="EL26" s="57"/>
      <c r="EM26" s="57"/>
      <c r="EN26" s="57"/>
      <c r="EO26" s="57"/>
      <c r="EP26" s="57"/>
      <c r="EQ26" s="57"/>
      <c r="ER26" s="57"/>
      <c r="ES26" s="57"/>
      <c r="ET26" s="57"/>
      <c r="EU26" s="57"/>
      <c r="EV26" s="57"/>
      <c r="EW26" s="57"/>
      <c r="EX26" s="57"/>
      <c r="EY26" s="57"/>
      <c r="EZ26" s="57"/>
      <c r="FA26" s="57"/>
      <c r="FB26" s="57"/>
      <c r="FC26" s="57"/>
      <c r="FD26" s="57"/>
      <c r="FE26" s="57"/>
      <c r="FF26" s="57"/>
      <c r="FG26" s="57"/>
      <c r="FH26" s="57"/>
      <c r="FI26" s="57"/>
      <c r="FJ26" s="57"/>
      <c r="FK26" s="57"/>
      <c r="FL26" s="57"/>
      <c r="FM26" s="57"/>
      <c r="FN26" s="57"/>
      <c r="FO26" s="57"/>
      <c r="FP26" s="57"/>
      <c r="FQ26" s="57"/>
      <c r="FR26" s="57"/>
      <c r="FS26" s="57"/>
      <c r="FT26" s="57"/>
      <c r="FU26" s="57"/>
      <c r="FV26" s="57"/>
      <c r="FW26" s="57"/>
      <c r="FX26" s="57"/>
      <c r="FY26" s="57"/>
      <c r="FZ26" s="57"/>
      <c r="GA26" s="57"/>
      <c r="GB26" s="57"/>
      <c r="GC26" s="57"/>
      <c r="GD26" s="57"/>
      <c r="GE26" s="57"/>
      <c r="GF26" s="57"/>
      <c r="GG26" s="57"/>
      <c r="GH26" s="57"/>
      <c r="GI26" s="57"/>
      <c r="GJ26" s="57"/>
      <c r="GK26" s="57"/>
      <c r="GL26" s="57"/>
      <c r="GM26" s="57"/>
      <c r="GN26" s="57"/>
      <c r="GO26" s="57"/>
      <c r="GP26" s="57"/>
      <c r="GQ26" s="57"/>
      <c r="GR26" s="57"/>
      <c r="GS26" s="57"/>
      <c r="GT26" s="57"/>
      <c r="GU26" s="57"/>
      <c r="GV26" s="57"/>
      <c r="GW26" s="57"/>
      <c r="GX26" s="57"/>
      <c r="GY26" s="57"/>
      <c r="GZ26" s="57"/>
      <c r="HA26" s="57"/>
      <c r="HB26" s="57"/>
      <c r="HC26" s="57"/>
      <c r="HD26" s="57"/>
      <c r="HE26" s="57"/>
      <c r="HF26" s="57"/>
      <c r="HG26" s="57"/>
      <c r="HH26" s="57"/>
      <c r="HI26" s="57"/>
      <c r="HJ26" s="57"/>
      <c r="HK26" s="57"/>
      <c r="HL26" s="57"/>
      <c r="HM26" s="57"/>
      <c r="HN26" s="57"/>
      <c r="HO26" s="57"/>
      <c r="HP26" s="57"/>
      <c r="HQ26" s="57"/>
      <c r="HR26" s="57"/>
      <c r="HS26" s="57"/>
      <c r="HT26" s="57"/>
      <c r="HU26" s="57"/>
      <c r="HV26" s="57"/>
      <c r="HW26" s="57"/>
      <c r="HX26" s="57"/>
      <c r="HY26" s="57"/>
      <c r="HZ26" s="57"/>
      <c r="IA26" s="57"/>
      <c r="IB26" s="57"/>
      <c r="IC26" s="57"/>
      <c r="ID26" s="57"/>
      <c r="IE26" s="57"/>
      <c r="IF26" s="57"/>
      <c r="IG26" s="57"/>
      <c r="IH26" s="57"/>
      <c r="II26" s="57"/>
      <c r="IJ26" s="57"/>
      <c r="IK26" s="57"/>
      <c r="IL26" s="57"/>
      <c r="IM26" s="57"/>
      <c r="IN26" s="57"/>
      <c r="IO26" s="57"/>
      <c r="IP26" s="57"/>
      <c r="IQ26" s="57"/>
      <c r="IR26" s="57"/>
      <c r="IS26" s="57"/>
      <c r="IT26" s="57"/>
      <c r="IU26" s="57"/>
      <c r="IV26" s="57"/>
      <c r="IW26" s="57"/>
    </row>
    <row r="27" customFormat="false" ht="12" hidden="false" customHeight="true" outlineLevel="0" collapsed="false">
      <c r="A27" s="180"/>
      <c r="B27" s="9" t="s">
        <v>33</v>
      </c>
      <c r="C27" s="181"/>
      <c r="D27" s="23" t="n">
        <v>0</v>
      </c>
      <c r="E27" s="24" t="n">
        <v>0</v>
      </c>
      <c r="F27" s="24" t="n">
        <v>0</v>
      </c>
      <c r="G27" s="24" t="n">
        <v>0</v>
      </c>
      <c r="H27" s="26" t="n">
        <v>0</v>
      </c>
      <c r="I27" s="27" t="n">
        <f aca="false">SUM(D27:H27)</f>
        <v>0</v>
      </c>
      <c r="J27" s="28"/>
      <c r="K27" s="23" t="n">
        <v>0</v>
      </c>
      <c r="L27" s="24" t="n">
        <f aca="false">+I27+K27</f>
        <v>0</v>
      </c>
      <c r="M27" s="26" t="n">
        <v>0</v>
      </c>
      <c r="N27" s="25" t="n">
        <f aca="false">L27-M27</f>
        <v>0</v>
      </c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7"/>
      <c r="CA27" s="57"/>
      <c r="CB27" s="57"/>
      <c r="CC27" s="57"/>
      <c r="CD27" s="57"/>
      <c r="CE27" s="57"/>
      <c r="CF27" s="57"/>
      <c r="CG27" s="57"/>
      <c r="CH27" s="57"/>
      <c r="CI27" s="57"/>
      <c r="CJ27" s="57"/>
      <c r="CK27" s="57"/>
      <c r="CL27" s="57"/>
      <c r="CM27" s="57"/>
      <c r="CN27" s="57"/>
      <c r="CO27" s="57"/>
      <c r="CP27" s="57"/>
      <c r="CQ27" s="57"/>
      <c r="CR27" s="57"/>
      <c r="CS27" s="57"/>
      <c r="CT27" s="57"/>
      <c r="CU27" s="57"/>
      <c r="CV27" s="57"/>
      <c r="CW27" s="57"/>
      <c r="CX27" s="57"/>
      <c r="CY27" s="57"/>
      <c r="CZ27" s="57"/>
      <c r="DA27" s="57"/>
      <c r="DB27" s="57"/>
      <c r="DC27" s="57"/>
      <c r="DD27" s="57"/>
      <c r="DE27" s="57"/>
      <c r="DF27" s="57"/>
      <c r="DG27" s="57"/>
      <c r="DH27" s="57"/>
      <c r="DI27" s="57"/>
      <c r="DJ27" s="57"/>
      <c r="DK27" s="57"/>
      <c r="DL27" s="57"/>
      <c r="DM27" s="57"/>
      <c r="DN27" s="57"/>
      <c r="DO27" s="57"/>
      <c r="DP27" s="57"/>
      <c r="DQ27" s="57"/>
      <c r="DR27" s="57"/>
      <c r="DS27" s="57"/>
      <c r="DT27" s="57"/>
      <c r="DU27" s="57"/>
      <c r="DV27" s="57"/>
      <c r="DW27" s="57"/>
      <c r="DX27" s="57"/>
      <c r="DY27" s="57"/>
      <c r="DZ27" s="57"/>
      <c r="EA27" s="57"/>
      <c r="EB27" s="57"/>
      <c r="EC27" s="57"/>
      <c r="ED27" s="57"/>
      <c r="EE27" s="57"/>
      <c r="EF27" s="57"/>
      <c r="EG27" s="57"/>
      <c r="EH27" s="57"/>
      <c r="EI27" s="57"/>
      <c r="EJ27" s="57"/>
      <c r="EK27" s="57"/>
      <c r="EL27" s="57"/>
      <c r="EM27" s="57"/>
      <c r="EN27" s="57"/>
      <c r="EO27" s="57"/>
      <c r="EP27" s="57"/>
      <c r="EQ27" s="57"/>
      <c r="ER27" s="57"/>
      <c r="ES27" s="57"/>
      <c r="ET27" s="57"/>
      <c r="EU27" s="57"/>
      <c r="EV27" s="57"/>
      <c r="EW27" s="57"/>
      <c r="EX27" s="57"/>
      <c r="EY27" s="57"/>
      <c r="EZ27" s="57"/>
      <c r="FA27" s="57"/>
      <c r="FB27" s="57"/>
      <c r="FC27" s="57"/>
      <c r="FD27" s="57"/>
      <c r="FE27" s="57"/>
      <c r="FF27" s="57"/>
      <c r="FG27" s="57"/>
      <c r="FH27" s="57"/>
      <c r="FI27" s="57"/>
      <c r="FJ27" s="57"/>
      <c r="FK27" s="57"/>
      <c r="FL27" s="57"/>
      <c r="FM27" s="57"/>
      <c r="FN27" s="57"/>
      <c r="FO27" s="57"/>
      <c r="FP27" s="57"/>
      <c r="FQ27" s="57"/>
      <c r="FR27" s="57"/>
      <c r="FS27" s="57"/>
      <c r="FT27" s="57"/>
      <c r="FU27" s="57"/>
      <c r="FV27" s="57"/>
      <c r="FW27" s="57"/>
      <c r="FX27" s="57"/>
      <c r="FY27" s="57"/>
      <c r="FZ27" s="57"/>
      <c r="GA27" s="57"/>
      <c r="GB27" s="57"/>
      <c r="GC27" s="57"/>
      <c r="GD27" s="57"/>
      <c r="GE27" s="57"/>
      <c r="GF27" s="57"/>
      <c r="GG27" s="57"/>
      <c r="GH27" s="57"/>
      <c r="GI27" s="57"/>
      <c r="GJ27" s="57"/>
      <c r="GK27" s="57"/>
      <c r="GL27" s="57"/>
      <c r="GM27" s="57"/>
      <c r="GN27" s="57"/>
      <c r="GO27" s="57"/>
      <c r="GP27" s="57"/>
      <c r="GQ27" s="57"/>
      <c r="GR27" s="57"/>
      <c r="GS27" s="57"/>
      <c r="GT27" s="57"/>
      <c r="GU27" s="57"/>
      <c r="GV27" s="57"/>
      <c r="GW27" s="57"/>
      <c r="GX27" s="57"/>
      <c r="GY27" s="57"/>
      <c r="GZ27" s="57"/>
      <c r="HA27" s="57"/>
      <c r="HB27" s="57"/>
      <c r="HC27" s="57"/>
      <c r="HD27" s="57"/>
      <c r="HE27" s="57"/>
      <c r="HF27" s="57"/>
      <c r="HG27" s="57"/>
      <c r="HH27" s="57"/>
      <c r="HI27" s="57"/>
      <c r="HJ27" s="57"/>
      <c r="HK27" s="57"/>
      <c r="HL27" s="57"/>
      <c r="HM27" s="57"/>
      <c r="HN27" s="57"/>
      <c r="HO27" s="57"/>
      <c r="HP27" s="57"/>
      <c r="HQ27" s="57"/>
      <c r="HR27" s="57"/>
      <c r="HS27" s="57"/>
      <c r="HT27" s="57"/>
      <c r="HU27" s="57"/>
      <c r="HV27" s="57"/>
      <c r="HW27" s="57"/>
      <c r="HX27" s="57"/>
      <c r="HY27" s="57"/>
      <c r="HZ27" s="57"/>
      <c r="IA27" s="57"/>
      <c r="IB27" s="57"/>
      <c r="IC27" s="57"/>
      <c r="ID27" s="57"/>
      <c r="IE27" s="57"/>
      <c r="IF27" s="57"/>
      <c r="IG27" s="57"/>
      <c r="IH27" s="57"/>
      <c r="II27" s="57"/>
      <c r="IJ27" s="57"/>
      <c r="IK27" s="57"/>
      <c r="IL27" s="57"/>
      <c r="IM27" s="57"/>
      <c r="IN27" s="57"/>
      <c r="IO27" s="57"/>
      <c r="IP27" s="57"/>
      <c r="IQ27" s="57"/>
      <c r="IR27" s="57"/>
      <c r="IS27" s="57"/>
      <c r="IT27" s="57"/>
      <c r="IU27" s="57"/>
      <c r="IV27" s="57"/>
      <c r="IW27" s="57"/>
    </row>
    <row r="28" customFormat="false" ht="12" hidden="false" customHeight="true" outlineLevel="0" collapsed="false">
      <c r="A28" s="180"/>
      <c r="B28" s="9" t="s">
        <v>55</v>
      </c>
      <c r="C28" s="181"/>
      <c r="D28" s="23" t="n">
        <v>0</v>
      </c>
      <c r="E28" s="24" t="n">
        <v>0</v>
      </c>
      <c r="F28" s="24" t="n">
        <v>0</v>
      </c>
      <c r="G28" s="24" t="n">
        <v>0</v>
      </c>
      <c r="H28" s="26" t="n">
        <v>0</v>
      </c>
      <c r="I28" s="27" t="n">
        <f aca="false">SUM(D28:H28)</f>
        <v>0</v>
      </c>
      <c r="J28" s="28"/>
      <c r="K28" s="23" t="n">
        <v>0</v>
      </c>
      <c r="L28" s="24" t="n">
        <f aca="false">+I28+K28</f>
        <v>0</v>
      </c>
      <c r="M28" s="26" t="n">
        <f aca="false">3875+738.104</f>
        <v>4613.104</v>
      </c>
      <c r="N28" s="25" t="n">
        <f aca="false">L28-M28</f>
        <v>-4613.104</v>
      </c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7"/>
      <c r="CA28" s="57"/>
      <c r="CB28" s="57"/>
      <c r="CC28" s="57"/>
      <c r="CD28" s="57"/>
      <c r="CE28" s="57"/>
      <c r="CF28" s="57"/>
      <c r="CG28" s="57"/>
      <c r="CH28" s="57"/>
      <c r="CI28" s="57"/>
      <c r="CJ28" s="57"/>
      <c r="CK28" s="57"/>
      <c r="CL28" s="57"/>
      <c r="CM28" s="57"/>
      <c r="CN28" s="57"/>
      <c r="CO28" s="57"/>
      <c r="CP28" s="57"/>
      <c r="CQ28" s="57"/>
      <c r="CR28" s="57"/>
      <c r="CS28" s="57"/>
      <c r="CT28" s="57"/>
      <c r="CU28" s="57"/>
      <c r="CV28" s="57"/>
      <c r="CW28" s="57"/>
      <c r="CX28" s="57"/>
      <c r="CY28" s="57"/>
      <c r="CZ28" s="57"/>
      <c r="DA28" s="57"/>
      <c r="DB28" s="57"/>
      <c r="DC28" s="57"/>
      <c r="DD28" s="57"/>
      <c r="DE28" s="57"/>
      <c r="DF28" s="57"/>
      <c r="DG28" s="57"/>
      <c r="DH28" s="57"/>
      <c r="DI28" s="57"/>
      <c r="DJ28" s="57"/>
      <c r="DK28" s="57"/>
      <c r="DL28" s="57"/>
      <c r="DM28" s="57"/>
      <c r="DN28" s="57"/>
      <c r="DO28" s="57"/>
      <c r="DP28" s="57"/>
      <c r="DQ28" s="57"/>
      <c r="DR28" s="57"/>
      <c r="DS28" s="57"/>
      <c r="DT28" s="57"/>
      <c r="DU28" s="57"/>
      <c r="DV28" s="57"/>
      <c r="DW28" s="57"/>
      <c r="DX28" s="57"/>
      <c r="DY28" s="57"/>
      <c r="DZ28" s="57"/>
      <c r="EA28" s="57"/>
      <c r="EB28" s="57"/>
      <c r="EC28" s="57"/>
      <c r="ED28" s="57"/>
      <c r="EE28" s="57"/>
      <c r="EF28" s="57"/>
      <c r="EG28" s="57"/>
      <c r="EH28" s="57"/>
      <c r="EI28" s="57"/>
      <c r="EJ28" s="57"/>
      <c r="EK28" s="57"/>
      <c r="EL28" s="57"/>
      <c r="EM28" s="57"/>
      <c r="EN28" s="57"/>
      <c r="EO28" s="57"/>
      <c r="EP28" s="57"/>
      <c r="EQ28" s="57"/>
      <c r="ER28" s="57"/>
      <c r="ES28" s="57"/>
      <c r="ET28" s="57"/>
      <c r="EU28" s="57"/>
      <c r="EV28" s="57"/>
      <c r="EW28" s="57"/>
      <c r="EX28" s="57"/>
      <c r="EY28" s="57"/>
      <c r="EZ28" s="57"/>
      <c r="FA28" s="57"/>
      <c r="FB28" s="57"/>
      <c r="FC28" s="57"/>
      <c r="FD28" s="57"/>
      <c r="FE28" s="57"/>
      <c r="FF28" s="57"/>
      <c r="FG28" s="57"/>
      <c r="FH28" s="57"/>
      <c r="FI28" s="57"/>
      <c r="FJ28" s="57"/>
      <c r="FK28" s="57"/>
      <c r="FL28" s="57"/>
      <c r="FM28" s="57"/>
      <c r="FN28" s="57"/>
      <c r="FO28" s="57"/>
      <c r="FP28" s="57"/>
      <c r="FQ28" s="57"/>
      <c r="FR28" s="57"/>
      <c r="FS28" s="57"/>
      <c r="FT28" s="57"/>
      <c r="FU28" s="57"/>
      <c r="FV28" s="57"/>
      <c r="FW28" s="57"/>
      <c r="FX28" s="57"/>
      <c r="FY28" s="57"/>
      <c r="FZ28" s="57"/>
      <c r="GA28" s="57"/>
      <c r="GB28" s="57"/>
      <c r="GC28" s="57"/>
      <c r="GD28" s="57"/>
      <c r="GE28" s="57"/>
      <c r="GF28" s="57"/>
      <c r="GG28" s="57"/>
      <c r="GH28" s="57"/>
      <c r="GI28" s="57"/>
      <c r="GJ28" s="57"/>
      <c r="GK28" s="57"/>
      <c r="GL28" s="57"/>
      <c r="GM28" s="57"/>
      <c r="GN28" s="57"/>
      <c r="GO28" s="57"/>
      <c r="GP28" s="57"/>
      <c r="GQ28" s="57"/>
      <c r="GR28" s="57"/>
      <c r="GS28" s="57"/>
      <c r="GT28" s="57"/>
      <c r="GU28" s="57"/>
      <c r="GV28" s="57"/>
      <c r="GW28" s="57"/>
      <c r="GX28" s="57"/>
      <c r="GY28" s="57"/>
      <c r="GZ28" s="57"/>
      <c r="HA28" s="57"/>
      <c r="HB28" s="57"/>
      <c r="HC28" s="57"/>
      <c r="HD28" s="57"/>
      <c r="HE28" s="57"/>
      <c r="HF28" s="57"/>
      <c r="HG28" s="57"/>
      <c r="HH28" s="57"/>
      <c r="HI28" s="57"/>
      <c r="HJ28" s="57"/>
      <c r="HK28" s="57"/>
      <c r="HL28" s="57"/>
      <c r="HM28" s="57"/>
      <c r="HN28" s="57"/>
      <c r="HO28" s="57"/>
      <c r="HP28" s="57"/>
      <c r="HQ28" s="57"/>
      <c r="HR28" s="57"/>
      <c r="HS28" s="57"/>
      <c r="HT28" s="57"/>
      <c r="HU28" s="57"/>
      <c r="HV28" s="57"/>
      <c r="HW28" s="57"/>
      <c r="HX28" s="57"/>
      <c r="HY28" s="57"/>
      <c r="HZ28" s="57"/>
      <c r="IA28" s="57"/>
      <c r="IB28" s="57"/>
      <c r="IC28" s="57"/>
      <c r="ID28" s="57"/>
      <c r="IE28" s="57"/>
      <c r="IF28" s="57"/>
      <c r="IG28" s="57"/>
      <c r="IH28" s="57"/>
      <c r="II28" s="57"/>
      <c r="IJ28" s="57"/>
      <c r="IK28" s="57"/>
      <c r="IL28" s="57"/>
      <c r="IM28" s="57"/>
      <c r="IN28" s="57"/>
      <c r="IO28" s="57"/>
      <c r="IP28" s="57"/>
      <c r="IQ28" s="57"/>
      <c r="IR28" s="57"/>
      <c r="IS28" s="57"/>
      <c r="IT28" s="57"/>
      <c r="IU28" s="57"/>
      <c r="IV28" s="57"/>
      <c r="IW28" s="57"/>
    </row>
    <row r="29" customFormat="false" ht="3" hidden="false" customHeight="true" outlineLevel="0" collapsed="false">
      <c r="B29" s="6"/>
      <c r="C29" s="7"/>
      <c r="D29" s="159"/>
      <c r="E29" s="160"/>
      <c r="F29" s="160"/>
      <c r="G29" s="160"/>
      <c r="H29" s="160"/>
      <c r="I29" s="161"/>
      <c r="J29" s="160"/>
      <c r="K29" s="160"/>
      <c r="L29" s="160"/>
      <c r="M29" s="160"/>
      <c r="N29" s="161"/>
    </row>
    <row r="30" customFormat="false" ht="12" hidden="true" customHeight="true" outlineLevel="0" collapsed="false">
      <c r="B30" s="186" t="s">
        <v>100</v>
      </c>
      <c r="C30" s="7"/>
      <c r="D30" s="36" t="n">
        <f aca="false">SUM(D10:D15)+SUM(D22:D28)</f>
        <v>-80474</v>
      </c>
      <c r="E30" s="37" t="n">
        <f aca="false">SUM(E10:E15)+SUM(E22:E28)</f>
        <v>252.84895</v>
      </c>
      <c r="F30" s="37" t="n">
        <f aca="false">SUM(F10:F15)+SUM(F22:F28)</f>
        <v>0</v>
      </c>
      <c r="G30" s="37" t="n">
        <f aca="false">SUM(G10:G15)+SUM(G22:G28)</f>
        <v>-1480.57058</v>
      </c>
      <c r="H30" s="37" t="n">
        <f aca="false">SUM(H10:H15)+SUM(H22:H28)</f>
        <v>0</v>
      </c>
      <c r="I30" s="39" t="n">
        <f aca="false">SUM(I10:I15)+SUM(I22:I28)</f>
        <v>-81701.72163</v>
      </c>
      <c r="J30" s="37" t="n">
        <f aca="false">SUM(J10:J15)+SUM(J22:J28)</f>
        <v>0</v>
      </c>
      <c r="K30" s="37" t="n">
        <f aca="false">SUM(K10:K15)+SUM(K22:K28)</f>
        <v>0</v>
      </c>
      <c r="L30" s="37" t="n">
        <f aca="false">SUM(L10:L15)+SUM(L22:L28)</f>
        <v>-81701.72163</v>
      </c>
      <c r="M30" s="37" t="n">
        <f aca="false">SUM(M10:M15)+SUM(M22:M28)</f>
        <v>110000.422</v>
      </c>
      <c r="N30" s="39" t="n">
        <f aca="false">SUM(N10:N15)+SUM(N22:N28)</f>
        <v>-191702.14363</v>
      </c>
    </row>
    <row r="31" customFormat="false" ht="3" hidden="true" customHeight="true" outlineLevel="0" collapsed="false">
      <c r="B31" s="9"/>
      <c r="C31" s="7"/>
      <c r="D31" s="23"/>
      <c r="E31" s="24"/>
      <c r="F31" s="24"/>
      <c r="G31" s="24"/>
      <c r="H31" s="24"/>
      <c r="I31" s="27"/>
      <c r="J31" s="24"/>
      <c r="K31" s="24"/>
      <c r="L31" s="24"/>
      <c r="M31" s="24"/>
      <c r="N31" s="27"/>
    </row>
    <row r="32" customFormat="false" ht="13.5" hidden="true" customHeight="true" outlineLevel="0" collapsed="false">
      <c r="B32" s="9" t="s">
        <v>37</v>
      </c>
      <c r="C32" s="7"/>
      <c r="D32" s="23" t="n">
        <v>0</v>
      </c>
      <c r="E32" s="24" t="n">
        <v>0</v>
      </c>
      <c r="F32" s="24" t="n">
        <v>0</v>
      </c>
      <c r="G32" s="24" t="n">
        <v>0</v>
      </c>
      <c r="H32" s="24" t="n">
        <v>0</v>
      </c>
      <c r="I32" s="27" t="n">
        <f aca="false">SUM(D32:H32)</f>
        <v>0</v>
      </c>
      <c r="J32" s="24"/>
      <c r="K32" s="24" t="n">
        <v>0</v>
      </c>
      <c r="L32" s="24" t="n">
        <f aca="false">SUM(I32:K32)</f>
        <v>0</v>
      </c>
      <c r="M32" s="24" t="n">
        <v>0</v>
      </c>
      <c r="N32" s="27" t="n">
        <f aca="false">L32-M32</f>
        <v>0</v>
      </c>
    </row>
    <row r="33" customFormat="false" ht="3" hidden="true" customHeight="true" outlineLevel="0" collapsed="false">
      <c r="B33" s="9"/>
      <c r="C33" s="7"/>
      <c r="D33" s="23"/>
      <c r="E33" s="24"/>
      <c r="F33" s="24"/>
      <c r="G33" s="24"/>
      <c r="H33" s="24"/>
      <c r="I33" s="27"/>
      <c r="J33" s="24"/>
      <c r="K33" s="24"/>
      <c r="L33" s="24"/>
      <c r="M33" s="24"/>
      <c r="N33" s="27"/>
    </row>
    <row r="34" customFormat="false" ht="12" hidden="false" customHeight="true" outlineLevel="0" collapsed="false">
      <c r="B34" s="35" t="s">
        <v>101</v>
      </c>
      <c r="C34" s="7"/>
      <c r="D34" s="40" t="n">
        <f aca="false">SUM(D10:D15)+SUM(D22:D28)</f>
        <v>-80474</v>
      </c>
      <c r="E34" s="41" t="n">
        <f aca="false">SUM(E10:E15)+SUM(E22:E28)</f>
        <v>252.84895</v>
      </c>
      <c r="F34" s="41" t="n">
        <f aca="false">SUM(F10:F15)+SUM(F22:F28)</f>
        <v>0</v>
      </c>
      <c r="G34" s="41" t="n">
        <f aca="false">SUM(G10:G15)+SUM(G22:G28)</f>
        <v>-1480.57058</v>
      </c>
      <c r="H34" s="41" t="n">
        <f aca="false">SUM(H10:H15)+SUM(H22:H28)</f>
        <v>0</v>
      </c>
      <c r="I34" s="43" t="n">
        <f aca="false">SUM(I10:I15)+SUM(I22:I28)</f>
        <v>-81701.72163</v>
      </c>
      <c r="J34" s="41" t="n">
        <f aca="false">SUM(J10:J15)+SUM(J22:J28)</f>
        <v>0</v>
      </c>
      <c r="K34" s="41" t="n">
        <f aca="false">SUM(K10:K15)+SUM(K22:K28)</f>
        <v>0</v>
      </c>
      <c r="L34" s="41" t="n">
        <f aca="false">SUM(L10:L15)+SUM(L22:L28)</f>
        <v>-81701.72163</v>
      </c>
      <c r="M34" s="41" t="n">
        <f aca="false">SUM(M10:M15)+SUM(M22:M28)</f>
        <v>110000.422</v>
      </c>
      <c r="N34" s="43" t="n">
        <f aca="false">SUM(N10:N15)+SUM(N22:N28)</f>
        <v>-191702.14363</v>
      </c>
    </row>
    <row r="35" customFormat="false" ht="3" hidden="false" customHeight="true" outlineLevel="0" collapsed="false">
      <c r="B35" s="44"/>
      <c r="D35" s="46"/>
      <c r="E35" s="47"/>
      <c r="F35" s="47"/>
      <c r="G35" s="47"/>
      <c r="H35" s="47"/>
      <c r="I35" s="187"/>
      <c r="J35" s="47"/>
      <c r="K35" s="47"/>
      <c r="L35" s="47"/>
      <c r="M35" s="47"/>
      <c r="N35" s="187"/>
    </row>
    <row r="36" customFormat="false" ht="12.75" hidden="false" customHeight="false" outlineLevel="0" collapsed="false">
      <c r="B36" s="168" t="s">
        <v>89</v>
      </c>
      <c r="C36" s="188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</row>
    <row r="37" customFormat="false" ht="12.75" hidden="false" customHeight="false" outlineLevel="0" collapsed="false">
      <c r="B37" s="18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</row>
    <row r="38" customFormat="false" ht="12.75" hidden="false" customHeight="false" outlineLevel="0" collapsed="false">
      <c r="B38" s="18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</row>
    <row r="39" customFormat="false" ht="12.75" hidden="false" customHeight="false" outlineLevel="0" collapsed="false"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</row>
    <row r="40" customFormat="false" ht="12.75" hidden="false" customHeight="false" outlineLevel="0" collapsed="false"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</row>
    <row r="41" customFormat="false" ht="12.75" hidden="false" customHeight="false" outlineLevel="0" collapsed="false">
      <c r="D41" s="49"/>
      <c r="E41" s="49"/>
      <c r="F41" s="49"/>
      <c r="G41" s="49"/>
      <c r="H41" s="49"/>
      <c r="I41" s="49"/>
      <c r="J41" s="49"/>
      <c r="K41" s="49"/>
      <c r="L41" s="49" t="s">
        <v>41</v>
      </c>
      <c r="M41" s="49"/>
      <c r="N41" s="49"/>
    </row>
    <row r="42" customFormat="false" ht="12.75" hidden="false" customHeight="false" outlineLevel="0" collapsed="false">
      <c r="D42" s="49"/>
    </row>
    <row r="43" customFormat="false" ht="12.75" hidden="false" customHeight="false" outlineLevel="0" collapsed="false">
      <c r="D43" s="49"/>
    </row>
    <row r="56" customFormat="false" ht="12.75" hidden="false" customHeight="false" outlineLevel="0" collapsed="false">
      <c r="A56" s="1"/>
    </row>
    <row r="57" customFormat="false" ht="12.75" hidden="false" customHeight="false" outlineLevel="0" collapsed="false">
      <c r="A57" s="1"/>
    </row>
    <row r="58" customFormat="false" ht="12.75" hidden="false" customHeight="false" outlineLevel="0" collapsed="false">
      <c r="A58" s="1"/>
    </row>
    <row r="59" customFormat="false" ht="12.75" hidden="false" customHeight="false" outlineLevel="0" collapsed="false">
      <c r="A59" s="1"/>
    </row>
    <row r="60" customFormat="false" ht="12.75" hidden="false" customHeight="false" outlineLevel="0" collapsed="false">
      <c r="A60" s="1"/>
    </row>
    <row r="61" customFormat="false" ht="12.75" hidden="false" customHeight="false" outlineLevel="0" collapsed="false">
      <c r="A61" s="1"/>
    </row>
  </sheetData>
  <mergeCells count="3">
    <mergeCell ref="B2:N2"/>
    <mergeCell ref="B3:N3"/>
    <mergeCell ref="B4:N4"/>
  </mergeCells>
  <printOptions headings="false" gridLines="false" gridLinesSet="true" horizontalCentered="true" verticalCentered="false"/>
  <pageMargins left="0.1" right="0.1" top="0.3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K130"/>
  <sheetViews>
    <sheetView showFormulas="false" showGridLines="true" showRowColHeaders="true" showZeros="true" rightToLeft="false" tabSelected="false" showOutlineSymbols="true" defaultGridColor="true" view="normal" topLeftCell="B2" colorId="64" zoomScale="100" zoomScaleNormal="100" zoomScalePageLayoutView="100" workbookViewId="0">
      <selection pane="topLeft" activeCell="H32" activeCellId="0" sqref="H32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190" width="12.99"/>
    <col collapsed="false" customWidth="true" hidden="false" outlineLevel="0" max="2" min="2" style="0" width="32.41"/>
    <col collapsed="false" customWidth="true" hidden="false" outlineLevel="0" max="3" min="3" style="0" width="1.7"/>
    <col collapsed="false" customWidth="true" hidden="false" outlineLevel="0" max="4" min="4" style="0" width="10.71"/>
    <col collapsed="false" customWidth="true" hidden="false" outlineLevel="0" max="5" min="5" style="0" width="9.7"/>
    <col collapsed="false" customWidth="true" hidden="false" outlineLevel="0" max="6" min="6" style="0" width="9.28"/>
    <col collapsed="false" customWidth="true" hidden="false" outlineLevel="0" max="7" min="7" style="0" width="1.7"/>
    <col collapsed="false" customWidth="true" hidden="false" outlineLevel="0" max="11" min="8" style="0" width="15.7"/>
  </cols>
  <sheetData>
    <row r="1" customFormat="false" ht="12.75" hidden="true" customHeight="false" outlineLevel="0" collapsed="false">
      <c r="A1" s="190" t="s">
        <v>90</v>
      </c>
    </row>
    <row r="2" customFormat="false" ht="15.75" hidden="false" customHeight="false" outlineLevel="0" collapsed="false">
      <c r="A2" s="190" t="s">
        <v>102</v>
      </c>
      <c r="B2" s="191" t="s">
        <v>0</v>
      </c>
      <c r="C2" s="191"/>
      <c r="D2" s="191"/>
      <c r="E2" s="191"/>
      <c r="F2" s="191"/>
      <c r="G2" s="191"/>
      <c r="H2" s="191"/>
      <c r="I2" s="191"/>
      <c r="J2" s="191"/>
      <c r="K2" s="191"/>
      <c r="Q2" s="0" t="s">
        <v>103</v>
      </c>
    </row>
    <row r="3" customFormat="false" ht="15" hidden="false" customHeight="false" outlineLevel="0" collapsed="false">
      <c r="A3" s="192" t="n">
        <v>36861</v>
      </c>
      <c r="B3" s="193" t="s">
        <v>104</v>
      </c>
      <c r="C3" s="193"/>
      <c r="D3" s="193"/>
      <c r="E3" s="193"/>
      <c r="F3" s="193"/>
      <c r="G3" s="193"/>
      <c r="H3" s="193"/>
      <c r="I3" s="193"/>
      <c r="J3" s="193"/>
      <c r="K3" s="193"/>
    </row>
    <row r="4" customFormat="false" ht="12.75" hidden="false" customHeight="false" outlineLevel="0" collapsed="false">
      <c r="A4" s="190" t="s">
        <v>93</v>
      </c>
      <c r="B4" s="194" t="str">
        <f aca="false">+'Mgmt Summary'!A3</f>
        <v>Results based on activity through May 18, 2001</v>
      </c>
      <c r="C4" s="194"/>
      <c r="D4" s="194"/>
      <c r="E4" s="194"/>
      <c r="F4" s="194"/>
      <c r="G4" s="194"/>
      <c r="H4" s="194"/>
      <c r="I4" s="194"/>
      <c r="J4" s="194"/>
      <c r="K4" s="194"/>
    </row>
    <row r="5" customFormat="false" ht="3" hidden="false" customHeight="true" outlineLevel="0" collapsed="false"/>
    <row r="6" customFormat="false" ht="12" hidden="false" customHeight="false" outlineLevel="0" collapsed="false">
      <c r="A6" s="190" t="s">
        <v>94</v>
      </c>
      <c r="B6" s="195"/>
      <c r="C6" s="196"/>
      <c r="D6" s="197" t="s">
        <v>105</v>
      </c>
      <c r="E6" s="197"/>
      <c r="F6" s="197"/>
      <c r="G6" s="196"/>
      <c r="H6" s="198"/>
      <c r="I6" s="199"/>
      <c r="J6" s="199"/>
      <c r="K6" s="200"/>
    </row>
    <row r="7" customFormat="false" ht="12" hidden="false" customHeight="false" outlineLevel="0" collapsed="false">
      <c r="A7" s="196"/>
      <c r="B7" s="201" t="s">
        <v>14</v>
      </c>
      <c r="C7" s="196"/>
      <c r="D7" s="202" t="s">
        <v>8</v>
      </c>
      <c r="E7" s="203" t="s">
        <v>3</v>
      </c>
      <c r="F7" s="204" t="s">
        <v>52</v>
      </c>
      <c r="G7" s="196"/>
      <c r="H7" s="205" t="s">
        <v>106</v>
      </c>
      <c r="I7" s="205"/>
      <c r="J7" s="205"/>
      <c r="K7" s="205"/>
    </row>
    <row r="8" customFormat="false" ht="3" hidden="false" customHeight="true" outlineLevel="0" collapsed="false">
      <c r="B8" s="206"/>
      <c r="D8" s="207"/>
      <c r="E8" s="208"/>
      <c r="F8" s="209"/>
      <c r="G8" s="210"/>
      <c r="H8" s="207"/>
      <c r="I8" s="208"/>
      <c r="J8" s="208"/>
      <c r="K8" s="209"/>
      <c r="L8" s="210"/>
      <c r="M8" s="210"/>
      <c r="N8" s="210"/>
      <c r="O8" s="210"/>
      <c r="P8" s="210"/>
      <c r="Q8" s="210"/>
      <c r="R8" s="210"/>
      <c r="S8" s="210"/>
      <c r="T8" s="210"/>
      <c r="U8" s="210"/>
      <c r="V8" s="210"/>
      <c r="W8" s="210"/>
      <c r="X8" s="210"/>
      <c r="Y8" s="210"/>
      <c r="Z8" s="210"/>
      <c r="AA8" s="210"/>
      <c r="AB8" s="210"/>
      <c r="AC8" s="210"/>
      <c r="AD8" s="210"/>
      <c r="AE8" s="210"/>
      <c r="AF8" s="210"/>
      <c r="AG8" s="210"/>
      <c r="AH8" s="210"/>
      <c r="AI8" s="210"/>
      <c r="AJ8" s="210"/>
      <c r="AK8" s="210"/>
    </row>
    <row r="9" customFormat="false" ht="13.5" hidden="false" customHeight="true" outlineLevel="0" collapsed="false">
      <c r="B9" s="211" t="s">
        <v>21</v>
      </c>
      <c r="C9" s="212"/>
      <c r="D9" s="213" t="n">
        <f aca="false">+E9+200</f>
        <v>7194.312</v>
      </c>
      <c r="E9" s="214" t="n">
        <v>6994.312</v>
      </c>
      <c r="F9" s="215" t="n">
        <f aca="false">E9-D9</f>
        <v>-200</v>
      </c>
      <c r="G9" s="214"/>
      <c r="H9" s="216" t="s">
        <v>107</v>
      </c>
      <c r="I9" s="217"/>
      <c r="J9" s="217"/>
      <c r="K9" s="218"/>
      <c r="L9" s="219"/>
      <c r="M9" s="210"/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210"/>
      <c r="Y9" s="210"/>
      <c r="Z9" s="210"/>
      <c r="AA9" s="210"/>
      <c r="AB9" s="210"/>
      <c r="AC9" s="210"/>
      <c r="AD9" s="210"/>
      <c r="AE9" s="210"/>
      <c r="AF9" s="210"/>
      <c r="AG9" s="210"/>
      <c r="AH9" s="210"/>
      <c r="AI9" s="210"/>
      <c r="AJ9" s="210"/>
      <c r="AK9" s="210"/>
    </row>
    <row r="10" customFormat="false" ht="13.5" hidden="false" customHeight="true" outlineLevel="0" collapsed="false">
      <c r="A10" s="190" t="s">
        <v>95</v>
      </c>
      <c r="B10" s="211" t="s">
        <v>54</v>
      </c>
      <c r="C10" s="196"/>
      <c r="D10" s="213" t="n">
        <f aca="false">+E10+200</f>
        <v>5560.996</v>
      </c>
      <c r="E10" s="214" t="n">
        <f aca="false">4077.215+237.191+1046.59</f>
        <v>5360.996</v>
      </c>
      <c r="F10" s="215" t="n">
        <f aca="false">E10-D10</f>
        <v>-200</v>
      </c>
      <c r="G10" s="214"/>
      <c r="H10" s="216" t="s">
        <v>108</v>
      </c>
      <c r="I10" s="217"/>
      <c r="J10" s="217"/>
      <c r="K10" s="218"/>
      <c r="L10" s="219"/>
      <c r="M10" s="210"/>
      <c r="N10" s="210"/>
      <c r="O10" s="210"/>
      <c r="P10" s="210"/>
      <c r="Q10" s="210"/>
      <c r="R10" s="210"/>
      <c r="S10" s="210"/>
      <c r="T10" s="210"/>
      <c r="U10" s="210"/>
      <c r="V10" s="210"/>
      <c r="W10" s="210"/>
      <c r="X10" s="210"/>
      <c r="Y10" s="210"/>
      <c r="Z10" s="210"/>
      <c r="AA10" s="210"/>
      <c r="AB10" s="210"/>
      <c r="AC10" s="210"/>
      <c r="AD10" s="210"/>
      <c r="AE10" s="210"/>
      <c r="AF10" s="210"/>
      <c r="AG10" s="210"/>
      <c r="AH10" s="210"/>
      <c r="AI10" s="210"/>
      <c r="AJ10" s="210"/>
      <c r="AK10" s="210"/>
    </row>
    <row r="11" customFormat="false" ht="13.5" hidden="false" customHeight="true" outlineLevel="0" collapsed="false">
      <c r="B11" s="211" t="s">
        <v>23</v>
      </c>
      <c r="C11" s="196"/>
      <c r="D11" s="213" t="n">
        <f aca="false">+E11</f>
        <v>0</v>
      </c>
      <c r="E11" s="214" t="n">
        <v>0</v>
      </c>
      <c r="F11" s="215" t="n">
        <f aca="false">E11-D11</f>
        <v>0</v>
      </c>
      <c r="G11" s="214"/>
      <c r="H11" s="216"/>
      <c r="I11" s="217"/>
      <c r="J11" s="217"/>
      <c r="K11" s="218"/>
      <c r="L11" s="219"/>
      <c r="M11" s="210"/>
      <c r="N11" s="210"/>
      <c r="O11" s="210"/>
      <c r="P11" s="210"/>
      <c r="Q11" s="210"/>
      <c r="R11" s="210"/>
      <c r="S11" s="210"/>
      <c r="T11" s="210"/>
      <c r="U11" s="210"/>
      <c r="V11" s="210"/>
      <c r="W11" s="210"/>
      <c r="X11" s="210"/>
      <c r="Y11" s="210"/>
      <c r="Z11" s="210"/>
      <c r="AA11" s="210"/>
      <c r="AB11" s="210"/>
      <c r="AC11" s="210"/>
      <c r="AD11" s="210"/>
      <c r="AE11" s="210"/>
      <c r="AF11" s="210"/>
      <c r="AG11" s="210"/>
      <c r="AH11" s="210"/>
      <c r="AI11" s="210"/>
      <c r="AJ11" s="210"/>
      <c r="AK11" s="210"/>
    </row>
    <row r="12" customFormat="false" ht="13.5" hidden="true" customHeight="true" outlineLevel="0" collapsed="false">
      <c r="A12" s="190" t="s">
        <v>96</v>
      </c>
      <c r="B12" s="211" t="s">
        <v>24</v>
      </c>
      <c r="C12" s="196"/>
      <c r="D12" s="213" t="n">
        <f aca="false">+E12</f>
        <v>0</v>
      </c>
      <c r="E12" s="214" t="n">
        <v>0</v>
      </c>
      <c r="F12" s="215" t="n">
        <f aca="false">E12-D12</f>
        <v>0</v>
      </c>
      <c r="G12" s="214"/>
      <c r="H12" s="216"/>
      <c r="I12" s="217"/>
      <c r="J12" s="217"/>
      <c r="K12" s="218"/>
      <c r="L12" s="219"/>
      <c r="M12" s="210"/>
      <c r="N12" s="210"/>
      <c r="O12" s="210"/>
      <c r="P12" s="210"/>
      <c r="Q12" s="210"/>
      <c r="R12" s="210"/>
      <c r="S12" s="210"/>
      <c r="T12" s="210"/>
      <c r="U12" s="210"/>
      <c r="V12" s="210"/>
      <c r="W12" s="210"/>
      <c r="X12" s="210"/>
      <c r="Y12" s="210"/>
      <c r="Z12" s="210"/>
      <c r="AA12" s="210"/>
      <c r="AB12" s="210"/>
      <c r="AC12" s="210"/>
      <c r="AD12" s="210"/>
      <c r="AE12" s="210"/>
      <c r="AF12" s="210"/>
      <c r="AG12" s="210"/>
      <c r="AH12" s="210"/>
      <c r="AI12" s="210"/>
      <c r="AJ12" s="210"/>
      <c r="AK12" s="210"/>
    </row>
    <row r="13" customFormat="false" ht="13.5" hidden="false" customHeight="true" outlineLevel="0" collapsed="false">
      <c r="A13" s="190" t="s">
        <v>97</v>
      </c>
      <c r="B13" s="211" t="s">
        <v>25</v>
      </c>
      <c r="C13" s="196"/>
      <c r="D13" s="213" t="n">
        <f aca="false">+E13</f>
        <v>1463.007</v>
      </c>
      <c r="E13" s="214" t="n">
        <f aca="false">1906.741-443.734</f>
        <v>1463.007</v>
      </c>
      <c r="F13" s="215" t="n">
        <f aca="false">E13-D13</f>
        <v>0</v>
      </c>
      <c r="G13" s="214"/>
      <c r="H13" s="216"/>
      <c r="I13" s="217"/>
      <c r="J13" s="217"/>
      <c r="K13" s="218"/>
      <c r="L13" s="219"/>
      <c r="M13" s="210"/>
      <c r="N13" s="210"/>
      <c r="O13" s="210"/>
      <c r="P13" s="210"/>
      <c r="Q13" s="210"/>
      <c r="R13" s="210"/>
      <c r="S13" s="210"/>
      <c r="T13" s="210"/>
      <c r="U13" s="210"/>
      <c r="V13" s="210"/>
      <c r="W13" s="210"/>
      <c r="X13" s="210"/>
      <c r="Y13" s="210"/>
      <c r="Z13" s="210"/>
      <c r="AA13" s="210"/>
      <c r="AB13" s="210"/>
      <c r="AC13" s="210"/>
      <c r="AD13" s="210"/>
      <c r="AE13" s="210"/>
      <c r="AF13" s="210"/>
      <c r="AG13" s="210"/>
      <c r="AH13" s="210"/>
      <c r="AI13" s="210"/>
      <c r="AJ13" s="210"/>
      <c r="AK13" s="210"/>
    </row>
    <row r="14" customFormat="false" ht="13.5" hidden="false" customHeight="true" outlineLevel="0" collapsed="false">
      <c r="A14" s="190" t="s">
        <v>98</v>
      </c>
      <c r="B14" s="211" t="s">
        <v>26</v>
      </c>
      <c r="C14" s="196"/>
      <c r="D14" s="213" t="n">
        <f aca="false">+E14</f>
        <v>2304.121</v>
      </c>
      <c r="E14" s="214" t="n">
        <v>2304.121</v>
      </c>
      <c r="F14" s="215" t="n">
        <f aca="false">E14-D14</f>
        <v>0</v>
      </c>
      <c r="G14" s="214"/>
      <c r="H14" s="216"/>
      <c r="I14" s="217"/>
      <c r="J14" s="217"/>
      <c r="K14" s="218"/>
      <c r="L14" s="219"/>
      <c r="M14" s="210"/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210"/>
      <c r="AB14" s="210"/>
      <c r="AC14" s="210"/>
      <c r="AD14" s="210"/>
      <c r="AE14" s="210"/>
      <c r="AF14" s="210"/>
      <c r="AG14" s="210"/>
      <c r="AH14" s="210"/>
      <c r="AI14" s="210"/>
      <c r="AJ14" s="210"/>
      <c r="AK14" s="210"/>
    </row>
    <row r="15" customFormat="false" ht="13.5" hidden="false" customHeight="true" outlineLevel="0" collapsed="false">
      <c r="A15" s="190" t="s">
        <v>99</v>
      </c>
      <c r="B15" s="220" t="s">
        <v>27</v>
      </c>
      <c r="C15" s="212"/>
      <c r="D15" s="213" t="n">
        <f aca="false">+E15</f>
        <v>3742.614</v>
      </c>
      <c r="E15" s="214" t="n">
        <v>3742.614</v>
      </c>
      <c r="F15" s="215" t="n">
        <f aca="false">E15-D15</f>
        <v>0</v>
      </c>
      <c r="G15" s="214"/>
      <c r="H15" s="216"/>
      <c r="I15" s="217"/>
      <c r="J15" s="217"/>
      <c r="K15" s="218"/>
      <c r="L15" s="219"/>
      <c r="M15" s="210"/>
      <c r="N15" s="210"/>
      <c r="O15" s="210"/>
      <c r="P15" s="210"/>
      <c r="Q15" s="210"/>
      <c r="R15" s="210"/>
      <c r="S15" s="210"/>
      <c r="T15" s="210"/>
      <c r="U15" s="210"/>
      <c r="V15" s="210"/>
      <c r="W15" s="210"/>
      <c r="X15" s="210"/>
      <c r="Y15" s="210"/>
      <c r="Z15" s="210"/>
      <c r="AA15" s="210"/>
      <c r="AB15" s="210"/>
      <c r="AC15" s="210"/>
      <c r="AD15" s="210"/>
      <c r="AE15" s="210"/>
      <c r="AF15" s="210"/>
      <c r="AG15" s="210"/>
      <c r="AH15" s="210"/>
      <c r="AI15" s="210"/>
      <c r="AJ15" s="210"/>
      <c r="AK15" s="210"/>
    </row>
    <row r="16" customFormat="false" ht="13.5" hidden="false" customHeight="true" outlineLevel="0" collapsed="false">
      <c r="B16" s="220" t="s">
        <v>28</v>
      </c>
      <c r="C16" s="212"/>
      <c r="D16" s="213" t="n">
        <f aca="false">+E16</f>
        <v>4357.293</v>
      </c>
      <c r="E16" s="214" t="n">
        <f aca="false">578.553+3778.74</f>
        <v>4357.293</v>
      </c>
      <c r="F16" s="215" t="n">
        <f aca="false">E16-D16</f>
        <v>0</v>
      </c>
      <c r="G16" s="214"/>
      <c r="H16" s="216"/>
      <c r="I16" s="217"/>
      <c r="J16" s="217"/>
      <c r="K16" s="218"/>
      <c r="L16" s="219"/>
      <c r="M16" s="210"/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210"/>
      <c r="Y16" s="210"/>
      <c r="Z16" s="210"/>
      <c r="AA16" s="210"/>
      <c r="AB16" s="210"/>
      <c r="AC16" s="210"/>
      <c r="AD16" s="210"/>
      <c r="AE16" s="210"/>
      <c r="AF16" s="210"/>
      <c r="AG16" s="210"/>
      <c r="AH16" s="210"/>
      <c r="AI16" s="210"/>
      <c r="AJ16" s="210"/>
      <c r="AK16" s="210"/>
    </row>
    <row r="17" customFormat="false" ht="13.5" hidden="false" customHeight="true" outlineLevel="0" collapsed="false">
      <c r="B17" s="220" t="s">
        <v>29</v>
      </c>
      <c r="C17" s="212"/>
      <c r="D17" s="213" t="n">
        <f aca="false">+E17+1500</f>
        <v>2930.25</v>
      </c>
      <c r="E17" s="214" t="n">
        <v>1430.25</v>
      </c>
      <c r="F17" s="215" t="n">
        <f aca="false">E17-D17</f>
        <v>-1500</v>
      </c>
      <c r="G17" s="214"/>
      <c r="H17" s="216" t="s">
        <v>109</v>
      </c>
      <c r="I17" s="217"/>
      <c r="J17" s="217"/>
      <c r="K17" s="218"/>
      <c r="L17" s="219"/>
      <c r="M17" s="210"/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210"/>
      <c r="Y17" s="210"/>
      <c r="Z17" s="210"/>
      <c r="AA17" s="210"/>
      <c r="AB17" s="210"/>
      <c r="AC17" s="210"/>
      <c r="AD17" s="210"/>
      <c r="AE17" s="210"/>
      <c r="AF17" s="210"/>
      <c r="AG17" s="210"/>
      <c r="AH17" s="210"/>
      <c r="AI17" s="210"/>
      <c r="AJ17" s="210"/>
      <c r="AK17" s="210"/>
    </row>
    <row r="18" customFormat="false" ht="13.5" hidden="false" customHeight="true" outlineLevel="0" collapsed="false">
      <c r="B18" s="220" t="s">
        <v>31</v>
      </c>
      <c r="C18" s="212"/>
      <c r="D18" s="213" t="n">
        <f aca="false">+E18</f>
        <v>302.281</v>
      </c>
      <c r="E18" s="214" t="n">
        <f aca="false">(483.603-250)*0+302.281</f>
        <v>302.281</v>
      </c>
      <c r="F18" s="215" t="n">
        <f aca="false">E18-D18</f>
        <v>0</v>
      </c>
      <c r="G18" s="214"/>
      <c r="H18" s="216"/>
      <c r="I18" s="217"/>
      <c r="J18" s="217"/>
      <c r="K18" s="218"/>
      <c r="L18" s="219"/>
      <c r="M18" s="210"/>
      <c r="N18" s="210"/>
      <c r="O18" s="210"/>
      <c r="P18" s="210"/>
      <c r="Q18" s="210"/>
      <c r="R18" s="210"/>
      <c r="S18" s="210"/>
      <c r="T18" s="210"/>
      <c r="U18" s="210"/>
      <c r="V18" s="210"/>
      <c r="W18" s="210"/>
      <c r="X18" s="210"/>
      <c r="Y18" s="210"/>
      <c r="Z18" s="210"/>
      <c r="AA18" s="210"/>
      <c r="AB18" s="210"/>
      <c r="AC18" s="210"/>
      <c r="AD18" s="210"/>
      <c r="AE18" s="210"/>
      <c r="AF18" s="210"/>
      <c r="AG18" s="210"/>
      <c r="AH18" s="210"/>
      <c r="AI18" s="210"/>
      <c r="AJ18" s="210"/>
      <c r="AK18" s="210"/>
    </row>
    <row r="19" customFormat="false" ht="13.5" hidden="false" customHeight="true" outlineLevel="0" collapsed="false">
      <c r="B19" s="220" t="s">
        <v>32</v>
      </c>
      <c r="C19" s="212"/>
      <c r="D19" s="213" t="n">
        <f aca="false">+E19</f>
        <v>695.866</v>
      </c>
      <c r="E19" s="214" t="n">
        <v>695.866</v>
      </c>
      <c r="F19" s="215" t="n">
        <f aca="false">E19-D19</f>
        <v>0</v>
      </c>
      <c r="G19" s="214"/>
      <c r="H19" s="216"/>
      <c r="I19" s="217"/>
      <c r="J19" s="217"/>
      <c r="K19" s="218"/>
      <c r="L19" s="219"/>
      <c r="M19" s="210"/>
      <c r="N19" s="210"/>
      <c r="O19" s="210"/>
      <c r="P19" s="210"/>
      <c r="Q19" s="210"/>
      <c r="R19" s="210"/>
      <c r="S19" s="210"/>
      <c r="T19" s="210"/>
      <c r="U19" s="210"/>
      <c r="V19" s="210"/>
      <c r="W19" s="210"/>
      <c r="X19" s="210"/>
      <c r="Y19" s="210"/>
      <c r="Z19" s="210"/>
      <c r="AA19" s="210"/>
      <c r="AB19" s="210"/>
      <c r="AC19" s="210"/>
      <c r="AD19" s="210"/>
      <c r="AE19" s="210"/>
      <c r="AF19" s="210"/>
      <c r="AG19" s="210"/>
      <c r="AH19" s="210"/>
      <c r="AI19" s="210"/>
      <c r="AJ19" s="210"/>
      <c r="AK19" s="210"/>
    </row>
    <row r="20" customFormat="false" ht="13.5" hidden="false" customHeight="true" outlineLevel="0" collapsed="false">
      <c r="B20" s="211" t="s">
        <v>33</v>
      </c>
      <c r="C20" s="196"/>
      <c r="D20" s="213" t="n">
        <f aca="false">+E20+250</f>
        <v>787.2</v>
      </c>
      <c r="E20" s="214" t="n">
        <v>537.2</v>
      </c>
      <c r="F20" s="215" t="n">
        <f aca="false">E20-D20</f>
        <v>-250</v>
      </c>
      <c r="G20" s="214"/>
      <c r="H20" s="216" t="s">
        <v>110</v>
      </c>
      <c r="I20" s="217"/>
      <c r="J20" s="217"/>
      <c r="K20" s="218"/>
      <c r="L20" s="219"/>
      <c r="M20" s="210"/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  <c r="AA20" s="210"/>
      <c r="AB20" s="210"/>
      <c r="AC20" s="210"/>
      <c r="AD20" s="210"/>
      <c r="AE20" s="210"/>
      <c r="AF20" s="210"/>
      <c r="AG20" s="210"/>
      <c r="AH20" s="210"/>
      <c r="AI20" s="210"/>
      <c r="AJ20" s="210"/>
      <c r="AK20" s="210"/>
    </row>
    <row r="21" customFormat="false" ht="3" hidden="false" customHeight="true" outlineLevel="0" collapsed="false">
      <c r="B21" s="211"/>
      <c r="C21" s="196"/>
      <c r="D21" s="213"/>
      <c r="E21" s="214"/>
      <c r="F21" s="215"/>
      <c r="G21" s="214"/>
      <c r="H21" s="221"/>
      <c r="I21" s="217"/>
      <c r="J21" s="217"/>
      <c r="K21" s="218"/>
      <c r="L21" s="219"/>
      <c r="M21" s="210"/>
      <c r="N21" s="210"/>
      <c r="O21" s="210"/>
      <c r="P21" s="210"/>
      <c r="Q21" s="210"/>
      <c r="R21" s="210"/>
      <c r="S21" s="210"/>
      <c r="T21" s="210"/>
      <c r="U21" s="210"/>
      <c r="V21" s="210"/>
      <c r="W21" s="210"/>
      <c r="X21" s="210"/>
      <c r="Y21" s="210"/>
      <c r="Z21" s="210"/>
      <c r="AA21" s="210"/>
      <c r="AB21" s="210"/>
      <c r="AC21" s="210"/>
      <c r="AD21" s="210"/>
      <c r="AE21" s="210"/>
      <c r="AF21" s="210"/>
      <c r="AG21" s="210"/>
      <c r="AH21" s="210"/>
      <c r="AI21" s="210"/>
      <c r="AJ21" s="210"/>
      <c r="AK21" s="210"/>
    </row>
    <row r="22" customFormat="false" ht="11.25" hidden="false" customHeight="true" outlineLevel="0" collapsed="false">
      <c r="B22" s="222" t="s">
        <v>111</v>
      </c>
      <c r="C22" s="196"/>
      <c r="D22" s="223" t="n">
        <f aca="false">SUM(D9:D21)</f>
        <v>29337.94</v>
      </c>
      <c r="E22" s="224" t="n">
        <f aca="false">SUM(E9:E21)</f>
        <v>27187.94</v>
      </c>
      <c r="F22" s="225" t="n">
        <f aca="false">SUM(F9:F21)</f>
        <v>-2150</v>
      </c>
      <c r="G22" s="214"/>
      <c r="H22" s="226"/>
      <c r="I22" s="227"/>
      <c r="J22" s="227"/>
      <c r="K22" s="228"/>
      <c r="L22" s="219"/>
      <c r="M22" s="210"/>
      <c r="N22" s="210"/>
      <c r="O22" s="210"/>
      <c r="P22" s="210"/>
      <c r="Q22" s="210"/>
      <c r="R22" s="210"/>
      <c r="S22" s="210"/>
      <c r="T22" s="210"/>
      <c r="U22" s="210"/>
      <c r="V22" s="210"/>
      <c r="W22" s="210"/>
      <c r="X22" s="210"/>
      <c r="Y22" s="210"/>
      <c r="Z22" s="210"/>
      <c r="AA22" s="210"/>
      <c r="AB22" s="210"/>
      <c r="AC22" s="210"/>
      <c r="AD22" s="210"/>
      <c r="AE22" s="210"/>
      <c r="AF22" s="210"/>
      <c r="AG22" s="210"/>
      <c r="AH22" s="210"/>
      <c r="AI22" s="210"/>
      <c r="AJ22" s="210"/>
      <c r="AK22" s="210"/>
    </row>
    <row r="23" customFormat="false" ht="3" hidden="false" customHeight="true" outlineLevel="0" collapsed="false">
      <c r="B23" s="211"/>
      <c r="C23" s="196"/>
      <c r="D23" s="213"/>
      <c r="E23" s="214"/>
      <c r="F23" s="215"/>
      <c r="G23" s="214"/>
      <c r="H23" s="221"/>
      <c r="I23" s="217"/>
      <c r="J23" s="217"/>
      <c r="K23" s="218"/>
      <c r="L23" s="219"/>
      <c r="M23" s="210"/>
      <c r="N23" s="210"/>
      <c r="O23" s="210"/>
      <c r="P23" s="210"/>
      <c r="Q23" s="210"/>
      <c r="R23" s="210"/>
      <c r="S23" s="210"/>
      <c r="T23" s="210"/>
      <c r="U23" s="210"/>
      <c r="V23" s="210"/>
      <c r="W23" s="210"/>
      <c r="X23" s="210"/>
      <c r="Y23" s="210"/>
      <c r="Z23" s="210"/>
      <c r="AA23" s="210"/>
      <c r="AB23" s="210"/>
      <c r="AC23" s="210"/>
      <c r="AD23" s="210"/>
      <c r="AE23" s="210"/>
      <c r="AF23" s="210"/>
      <c r="AG23" s="210"/>
      <c r="AH23" s="210"/>
      <c r="AI23" s="210"/>
      <c r="AJ23" s="210"/>
      <c r="AK23" s="210"/>
    </row>
    <row r="24" customFormat="false" ht="13.5" hidden="false" customHeight="true" outlineLevel="0" collapsed="false">
      <c r="B24" s="211" t="s">
        <v>112</v>
      </c>
      <c r="C24" s="196"/>
      <c r="D24" s="213" t="n">
        <f aca="false">+E24</f>
        <v>28242.491</v>
      </c>
      <c r="E24" s="214" t="n">
        <f aca="false">29614-68.678-792.24+407.571+500-1100-318.162</f>
        <v>28242.491</v>
      </c>
      <c r="F24" s="215" t="n">
        <f aca="false">E24-D24</f>
        <v>0</v>
      </c>
      <c r="G24" s="214"/>
      <c r="H24" s="216"/>
      <c r="I24" s="217"/>
      <c r="J24" s="217"/>
      <c r="K24" s="218"/>
      <c r="L24" s="219"/>
      <c r="M24" s="210"/>
      <c r="N24" s="210"/>
      <c r="O24" s="210"/>
      <c r="P24" s="210"/>
      <c r="Q24" s="210"/>
      <c r="R24" s="210"/>
      <c r="S24" s="210"/>
      <c r="T24" s="210"/>
      <c r="U24" s="210"/>
      <c r="V24" s="210"/>
      <c r="W24" s="210"/>
      <c r="X24" s="210"/>
      <c r="Y24" s="210"/>
      <c r="Z24" s="210"/>
      <c r="AA24" s="210"/>
      <c r="AB24" s="210"/>
      <c r="AC24" s="210"/>
      <c r="AD24" s="210"/>
      <c r="AE24" s="210"/>
      <c r="AF24" s="210"/>
      <c r="AG24" s="210"/>
      <c r="AH24" s="210"/>
      <c r="AI24" s="210"/>
      <c r="AJ24" s="210"/>
      <c r="AK24" s="210"/>
    </row>
    <row r="25" customFormat="false" ht="13.5" hidden="false" customHeight="true" outlineLevel="0" collapsed="false">
      <c r="B25" s="211" t="s">
        <v>37</v>
      </c>
      <c r="C25" s="196"/>
      <c r="D25" s="213" t="n">
        <v>0</v>
      </c>
      <c r="E25" s="214" t="n">
        <v>0</v>
      </c>
      <c r="F25" s="215" t="n">
        <f aca="false">E25-D25</f>
        <v>0</v>
      </c>
      <c r="G25" s="214"/>
      <c r="H25" s="221"/>
      <c r="I25" s="217"/>
      <c r="J25" s="217"/>
      <c r="K25" s="218"/>
      <c r="L25" s="219"/>
      <c r="M25" s="210"/>
      <c r="N25" s="210"/>
      <c r="O25" s="210"/>
      <c r="P25" s="210"/>
      <c r="Q25" s="210"/>
      <c r="R25" s="210"/>
      <c r="S25" s="210"/>
      <c r="T25" s="210"/>
      <c r="U25" s="210"/>
      <c r="V25" s="210"/>
      <c r="W25" s="210"/>
      <c r="X25" s="210"/>
      <c r="Y25" s="210"/>
      <c r="Z25" s="210"/>
      <c r="AA25" s="210"/>
      <c r="AB25" s="210"/>
      <c r="AC25" s="210"/>
      <c r="AD25" s="210"/>
      <c r="AE25" s="210"/>
      <c r="AF25" s="210"/>
      <c r="AG25" s="210"/>
      <c r="AH25" s="210"/>
      <c r="AI25" s="210"/>
      <c r="AJ25" s="210"/>
      <c r="AK25" s="210"/>
    </row>
    <row r="26" customFormat="false" ht="3" hidden="false" customHeight="true" outlineLevel="0" collapsed="false">
      <c r="B26" s="211"/>
      <c r="C26" s="196"/>
      <c r="D26" s="213"/>
      <c r="E26" s="214"/>
      <c r="F26" s="215"/>
      <c r="G26" s="214"/>
      <c r="H26" s="221"/>
      <c r="I26" s="217"/>
      <c r="J26" s="217"/>
      <c r="K26" s="218"/>
      <c r="L26" s="219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10"/>
      <c r="X26" s="210"/>
      <c r="Y26" s="210"/>
      <c r="Z26" s="210"/>
      <c r="AA26" s="210"/>
      <c r="AB26" s="210"/>
      <c r="AC26" s="210"/>
      <c r="AD26" s="210"/>
      <c r="AE26" s="210"/>
      <c r="AF26" s="210"/>
      <c r="AG26" s="210"/>
      <c r="AH26" s="210"/>
      <c r="AI26" s="210"/>
      <c r="AJ26" s="210"/>
      <c r="AK26" s="210"/>
    </row>
    <row r="27" customFormat="false" ht="13.5" hidden="false" customHeight="true" outlineLevel="0" collapsed="false">
      <c r="A27" s="196"/>
      <c r="B27" s="222" t="s">
        <v>9</v>
      </c>
      <c r="C27" s="196"/>
      <c r="D27" s="229" t="n">
        <f aca="false">SUM(D22:D25)</f>
        <v>57580.431</v>
      </c>
      <c r="E27" s="230" t="n">
        <f aca="false">SUM(E22:E25)</f>
        <v>55430.431</v>
      </c>
      <c r="F27" s="231" t="n">
        <f aca="false">SUM(F22:F25)</f>
        <v>-2150</v>
      </c>
      <c r="G27" s="214"/>
      <c r="H27" s="226"/>
      <c r="I27" s="227"/>
      <c r="J27" s="227"/>
      <c r="K27" s="228"/>
      <c r="L27" s="219"/>
    </row>
    <row r="28" customFormat="false" ht="3" hidden="false" customHeight="true" outlineLevel="0" collapsed="false">
      <c r="B28" s="232"/>
      <c r="C28" s="196"/>
      <c r="D28" s="233"/>
      <c r="E28" s="234"/>
      <c r="F28" s="235"/>
      <c r="G28" s="196"/>
      <c r="H28" s="233"/>
      <c r="I28" s="234"/>
      <c r="J28" s="234"/>
      <c r="K28" s="235"/>
      <c r="L28" s="219"/>
      <c r="M28" s="210"/>
      <c r="N28" s="210"/>
      <c r="O28" s="210"/>
      <c r="P28" s="210"/>
      <c r="Q28" s="210"/>
      <c r="R28" s="210"/>
      <c r="S28" s="210"/>
      <c r="T28" s="210"/>
      <c r="U28" s="210"/>
      <c r="V28" s="210"/>
      <c r="W28" s="210"/>
      <c r="X28" s="210"/>
      <c r="Y28" s="210"/>
      <c r="Z28" s="210"/>
      <c r="AA28" s="210"/>
      <c r="AB28" s="210"/>
      <c r="AC28" s="210"/>
      <c r="AD28" s="210"/>
      <c r="AE28" s="210"/>
      <c r="AF28" s="210"/>
      <c r="AG28" s="210"/>
      <c r="AH28" s="210"/>
      <c r="AI28" s="210"/>
      <c r="AJ28" s="210"/>
      <c r="AK28" s="210"/>
    </row>
    <row r="29" customFormat="false" ht="3" hidden="false" customHeight="true" outlineLevel="0" collapsed="false">
      <c r="A29" s="236"/>
      <c r="B29" s="237"/>
      <c r="C29" s="237"/>
      <c r="D29" s="237"/>
      <c r="E29" s="237"/>
      <c r="F29" s="237"/>
      <c r="G29" s="237"/>
      <c r="H29" s="237"/>
      <c r="I29" s="237"/>
      <c r="J29" s="237"/>
      <c r="K29" s="237"/>
      <c r="L29" s="237"/>
      <c r="M29" s="238"/>
      <c r="N29" s="238"/>
      <c r="O29" s="238"/>
      <c r="P29" s="238"/>
      <c r="Q29" s="238"/>
      <c r="R29" s="238"/>
      <c r="S29" s="238"/>
      <c r="T29" s="238"/>
      <c r="U29" s="238"/>
      <c r="V29" s="238"/>
      <c r="W29" s="238"/>
      <c r="X29" s="238"/>
      <c r="Y29" s="238"/>
      <c r="Z29" s="238"/>
      <c r="AA29" s="238"/>
      <c r="AB29" s="238"/>
      <c r="AC29" s="238"/>
      <c r="AD29" s="238"/>
      <c r="AE29" s="238"/>
      <c r="AF29" s="238"/>
      <c r="AG29" s="238"/>
      <c r="AH29" s="238"/>
      <c r="AI29" s="238"/>
      <c r="AJ29" s="238"/>
      <c r="AK29" s="238"/>
    </row>
    <row r="30" customFormat="false" ht="12.75" hidden="true" customHeight="false" outlineLevel="0" collapsed="false">
      <c r="B30" s="239"/>
      <c r="C30" s="219"/>
      <c r="D30" s="240" t="s">
        <v>113</v>
      </c>
      <c r="E30" s="240"/>
      <c r="F30" s="240"/>
      <c r="G30" s="219"/>
      <c r="H30" s="241"/>
      <c r="I30" s="242"/>
      <c r="J30" s="242"/>
      <c r="K30" s="243"/>
      <c r="L30" s="219"/>
      <c r="M30" s="210"/>
      <c r="N30" s="210"/>
      <c r="O30" s="210"/>
      <c r="P30" s="210"/>
      <c r="Q30" s="210"/>
      <c r="R30" s="210"/>
      <c r="S30" s="210"/>
      <c r="T30" s="210"/>
      <c r="U30" s="210"/>
      <c r="V30" s="210"/>
      <c r="W30" s="210"/>
      <c r="X30" s="210"/>
      <c r="Y30" s="210"/>
      <c r="Z30" s="210"/>
      <c r="AA30" s="210"/>
      <c r="AB30" s="210"/>
      <c r="AC30" s="210"/>
      <c r="AD30" s="210"/>
      <c r="AE30" s="210"/>
      <c r="AF30" s="210"/>
      <c r="AG30" s="210"/>
      <c r="AH30" s="210"/>
      <c r="AI30" s="210"/>
      <c r="AJ30" s="210"/>
      <c r="AK30" s="210"/>
    </row>
    <row r="31" customFormat="false" ht="12.75" hidden="true" customHeight="false" outlineLevel="0" collapsed="false">
      <c r="B31" s="244" t="s">
        <v>14</v>
      </c>
      <c r="C31" s="219"/>
      <c r="D31" s="245" t="s">
        <v>8</v>
      </c>
      <c r="E31" s="246" t="s">
        <v>3</v>
      </c>
      <c r="F31" s="247" t="s">
        <v>52</v>
      </c>
      <c r="G31" s="219"/>
      <c r="H31" s="244" t="s">
        <v>106</v>
      </c>
      <c r="I31" s="244"/>
      <c r="J31" s="244"/>
      <c r="K31" s="244"/>
      <c r="L31" s="219"/>
      <c r="M31" s="210"/>
      <c r="N31" s="210"/>
      <c r="O31" s="210"/>
      <c r="P31" s="210"/>
      <c r="Q31" s="210"/>
      <c r="R31" s="210"/>
      <c r="S31" s="210"/>
      <c r="T31" s="210"/>
      <c r="U31" s="210"/>
      <c r="V31" s="210"/>
      <c r="W31" s="210"/>
      <c r="X31" s="210"/>
      <c r="Y31" s="210"/>
      <c r="Z31" s="210"/>
      <c r="AA31" s="210"/>
      <c r="AB31" s="210"/>
      <c r="AC31" s="210"/>
      <c r="AD31" s="210"/>
      <c r="AE31" s="210"/>
      <c r="AF31" s="210"/>
      <c r="AG31" s="210"/>
      <c r="AH31" s="210"/>
      <c r="AI31" s="210"/>
      <c r="AJ31" s="210"/>
      <c r="AK31" s="210"/>
    </row>
    <row r="32" customFormat="false" ht="12" hidden="true" customHeight="false" outlineLevel="0" collapsed="false">
      <c r="A32" s="196"/>
      <c r="B32" s="195"/>
      <c r="C32" s="196"/>
      <c r="D32" s="248" t="n">
        <v>0</v>
      </c>
      <c r="E32" s="249" t="n">
        <v>0</v>
      </c>
      <c r="F32" s="250" t="n">
        <f aca="false">E32-D32</f>
        <v>0</v>
      </c>
      <c r="G32" s="196"/>
      <c r="H32" s="198"/>
      <c r="I32" s="199"/>
      <c r="J32" s="199"/>
      <c r="K32" s="200"/>
    </row>
    <row r="33" customFormat="false" ht="12" hidden="true" customHeight="false" outlineLevel="0" collapsed="false">
      <c r="A33" s="196"/>
      <c r="B33" s="211"/>
      <c r="C33" s="196"/>
      <c r="D33" s="213" t="n">
        <v>0</v>
      </c>
      <c r="E33" s="214" t="n">
        <v>0</v>
      </c>
      <c r="F33" s="215" t="n">
        <f aca="false">E33-D33</f>
        <v>0</v>
      </c>
      <c r="G33" s="196"/>
      <c r="H33" s="221"/>
      <c r="I33" s="217"/>
      <c r="J33" s="217"/>
      <c r="K33" s="218"/>
    </row>
    <row r="34" customFormat="false" ht="12" hidden="true" customHeight="false" outlineLevel="0" collapsed="false">
      <c r="A34" s="196"/>
      <c r="B34" s="232"/>
      <c r="C34" s="196"/>
      <c r="D34" s="251" t="n">
        <v>0</v>
      </c>
      <c r="E34" s="252" t="n">
        <v>0</v>
      </c>
      <c r="F34" s="253" t="n">
        <f aca="false">E34-D34</f>
        <v>0</v>
      </c>
      <c r="G34" s="196"/>
      <c r="H34" s="233"/>
      <c r="I34" s="234"/>
      <c r="J34" s="234"/>
      <c r="K34" s="235"/>
    </row>
    <row r="35" customFormat="false" ht="12.75" hidden="false" customHeight="false" outlineLevel="0" collapsed="false">
      <c r="D35" s="254"/>
      <c r="E35" s="254"/>
      <c r="F35" s="210"/>
      <c r="G35" s="210"/>
      <c r="H35" s="210"/>
      <c r="I35" s="210"/>
      <c r="J35" s="210"/>
      <c r="K35" s="210"/>
      <c r="L35" s="210"/>
      <c r="M35" s="210" t="s">
        <v>41</v>
      </c>
      <c r="N35" s="210"/>
      <c r="O35" s="210"/>
      <c r="P35" s="210"/>
      <c r="Q35" s="210"/>
      <c r="R35" s="210"/>
      <c r="S35" s="210"/>
      <c r="T35" s="210"/>
      <c r="U35" s="210"/>
      <c r="V35" s="210"/>
      <c r="W35" s="210"/>
      <c r="X35" s="210"/>
      <c r="Y35" s="210"/>
      <c r="Z35" s="210"/>
      <c r="AA35" s="210"/>
      <c r="AB35" s="210"/>
      <c r="AC35" s="210"/>
      <c r="AD35" s="210"/>
      <c r="AE35" s="210"/>
      <c r="AF35" s="210"/>
      <c r="AG35" s="210"/>
      <c r="AH35" s="210"/>
      <c r="AI35" s="210"/>
      <c r="AJ35" s="210"/>
      <c r="AK35" s="210"/>
    </row>
    <row r="36" customFormat="false" ht="12.75" hidden="false" customHeight="false" outlineLevel="0" collapsed="false">
      <c r="D36" s="254"/>
      <c r="E36" s="210"/>
      <c r="F36" s="210"/>
      <c r="G36" s="210"/>
      <c r="H36" s="210"/>
      <c r="I36" s="210"/>
      <c r="J36" s="210"/>
      <c r="K36" s="210"/>
      <c r="L36" s="210"/>
      <c r="M36" s="210"/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210"/>
      <c r="Y36" s="210"/>
      <c r="Z36" s="210"/>
      <c r="AA36" s="210"/>
      <c r="AB36" s="210"/>
      <c r="AC36" s="210"/>
      <c r="AD36" s="210"/>
      <c r="AE36" s="210"/>
      <c r="AF36" s="210"/>
      <c r="AG36" s="210"/>
      <c r="AH36" s="210"/>
      <c r="AI36" s="210"/>
      <c r="AJ36" s="210"/>
      <c r="AK36" s="210"/>
    </row>
    <row r="37" customFormat="false" ht="12.75" hidden="false" customHeight="false" outlineLevel="0" collapsed="false">
      <c r="D37" s="254"/>
      <c r="E37" s="210"/>
      <c r="F37" s="255"/>
      <c r="G37" s="210"/>
      <c r="H37" s="210"/>
      <c r="I37" s="210"/>
      <c r="J37" s="210"/>
      <c r="K37" s="210"/>
      <c r="L37" s="210"/>
      <c r="M37" s="210"/>
      <c r="N37" s="210"/>
      <c r="O37" s="210"/>
      <c r="P37" s="210"/>
      <c r="Q37" s="210"/>
      <c r="R37" s="210"/>
      <c r="S37" s="210"/>
      <c r="T37" s="210"/>
      <c r="U37" s="210"/>
      <c r="V37" s="210"/>
      <c r="W37" s="210"/>
      <c r="X37" s="210"/>
      <c r="Y37" s="210"/>
      <c r="Z37" s="210"/>
      <c r="AA37" s="210"/>
      <c r="AB37" s="210"/>
      <c r="AC37" s="210"/>
      <c r="AD37" s="210"/>
      <c r="AE37" s="210"/>
      <c r="AF37" s="210"/>
      <c r="AG37" s="210"/>
      <c r="AH37" s="210"/>
      <c r="AI37" s="210"/>
      <c r="AJ37" s="210"/>
      <c r="AK37" s="210"/>
    </row>
    <row r="38" customFormat="false" ht="12.75" hidden="false" customHeight="false" outlineLevel="0" collapsed="false">
      <c r="D38" s="254"/>
      <c r="E38" s="210"/>
      <c r="F38" s="210"/>
      <c r="G38" s="210"/>
      <c r="H38" s="210"/>
      <c r="I38" s="210"/>
      <c r="J38" s="210"/>
      <c r="K38" s="210"/>
      <c r="L38" s="210"/>
      <c r="M38" s="210"/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210"/>
      <c r="Y38" s="210"/>
      <c r="Z38" s="210"/>
      <c r="AA38" s="210"/>
      <c r="AB38" s="210"/>
      <c r="AC38" s="210"/>
      <c r="AD38" s="210"/>
      <c r="AE38" s="210"/>
      <c r="AF38" s="210"/>
      <c r="AG38" s="210"/>
      <c r="AH38" s="210"/>
      <c r="AI38" s="210"/>
      <c r="AJ38" s="210"/>
      <c r="AK38" s="210"/>
    </row>
    <row r="39" customFormat="false" ht="12.75" hidden="false" customHeight="false" outlineLevel="0" collapsed="false">
      <c r="D39" s="210"/>
      <c r="E39" s="210"/>
      <c r="F39" s="210"/>
      <c r="G39" s="210"/>
      <c r="H39" s="210"/>
      <c r="I39" s="210"/>
      <c r="J39" s="210"/>
      <c r="K39" s="210"/>
      <c r="L39" s="210"/>
      <c r="M39" s="210"/>
      <c r="N39" s="210"/>
      <c r="O39" s="210"/>
      <c r="P39" s="210"/>
      <c r="Q39" s="210"/>
      <c r="R39" s="210"/>
      <c r="S39" s="210"/>
      <c r="T39" s="210"/>
      <c r="U39" s="210"/>
      <c r="V39" s="210"/>
      <c r="W39" s="210"/>
      <c r="X39" s="210"/>
      <c r="Y39" s="210"/>
      <c r="Z39" s="210"/>
      <c r="AA39" s="210"/>
      <c r="AB39" s="210"/>
      <c r="AC39" s="210"/>
      <c r="AD39" s="210"/>
      <c r="AE39" s="210"/>
      <c r="AF39" s="210"/>
      <c r="AG39" s="210"/>
      <c r="AH39" s="210"/>
      <c r="AI39" s="210"/>
      <c r="AJ39" s="210"/>
      <c r="AK39" s="210"/>
    </row>
    <row r="40" customFormat="false" ht="12.75" hidden="false" customHeight="false" outlineLevel="0" collapsed="false">
      <c r="D40" s="210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0"/>
      <c r="T40" s="210"/>
      <c r="U40" s="210"/>
      <c r="V40" s="210"/>
      <c r="W40" s="210"/>
      <c r="X40" s="210"/>
      <c r="Y40" s="210"/>
      <c r="Z40" s="210"/>
      <c r="AA40" s="210"/>
      <c r="AB40" s="210"/>
      <c r="AC40" s="210"/>
      <c r="AD40" s="210"/>
      <c r="AE40" s="210"/>
      <c r="AF40" s="210"/>
      <c r="AG40" s="210"/>
      <c r="AH40" s="210"/>
      <c r="AI40" s="210"/>
      <c r="AJ40" s="210"/>
      <c r="AK40" s="210"/>
    </row>
    <row r="41" customFormat="false" ht="12.75" hidden="false" customHeight="false" outlineLevel="0" collapsed="false">
      <c r="D41" s="210"/>
      <c r="E41" s="210"/>
      <c r="F41" s="210"/>
      <c r="G41" s="210"/>
      <c r="H41" s="210"/>
      <c r="I41" s="210"/>
      <c r="J41" s="210"/>
      <c r="K41" s="210"/>
      <c r="L41" s="210"/>
      <c r="M41" s="210"/>
      <c r="N41" s="210"/>
      <c r="O41" s="210"/>
      <c r="P41" s="210"/>
      <c r="Q41" s="210"/>
      <c r="R41" s="210"/>
      <c r="S41" s="210"/>
      <c r="T41" s="210"/>
      <c r="U41" s="210"/>
      <c r="V41" s="210"/>
      <c r="W41" s="210"/>
      <c r="X41" s="210"/>
      <c r="Y41" s="210"/>
      <c r="Z41" s="210"/>
      <c r="AA41" s="210"/>
      <c r="AB41" s="210"/>
      <c r="AC41" s="210"/>
      <c r="AD41" s="210"/>
      <c r="AE41" s="210"/>
      <c r="AF41" s="210"/>
      <c r="AG41" s="210"/>
      <c r="AH41" s="210"/>
      <c r="AI41" s="210"/>
      <c r="AJ41" s="210"/>
      <c r="AK41" s="210"/>
    </row>
    <row r="42" customFormat="false" ht="12.75" hidden="false" customHeight="false" outlineLevel="0" collapsed="false">
      <c r="D42" s="210"/>
      <c r="E42" s="210"/>
      <c r="F42" s="210"/>
      <c r="G42" s="210"/>
      <c r="H42" s="210"/>
      <c r="I42" s="210"/>
      <c r="J42" s="210"/>
      <c r="K42" s="210"/>
      <c r="L42" s="210"/>
      <c r="M42" s="210"/>
      <c r="N42" s="210"/>
      <c r="O42" s="210"/>
      <c r="P42" s="210"/>
      <c r="Q42" s="210"/>
      <c r="R42" s="210"/>
      <c r="S42" s="210"/>
      <c r="T42" s="210"/>
      <c r="U42" s="210"/>
      <c r="V42" s="210"/>
      <c r="W42" s="210"/>
      <c r="X42" s="210"/>
      <c r="Y42" s="210"/>
      <c r="Z42" s="210"/>
      <c r="AA42" s="210"/>
      <c r="AB42" s="210"/>
      <c r="AC42" s="210"/>
      <c r="AD42" s="210"/>
      <c r="AE42" s="210"/>
      <c r="AF42" s="210"/>
      <c r="AG42" s="210"/>
      <c r="AH42" s="210"/>
      <c r="AI42" s="210"/>
      <c r="AJ42" s="210"/>
      <c r="AK42" s="210"/>
    </row>
    <row r="43" customFormat="false" ht="12.75" hidden="false" customHeight="false" outlineLevel="0" collapsed="false">
      <c r="D43" s="210"/>
      <c r="E43" s="210"/>
      <c r="F43" s="210"/>
      <c r="G43" s="210"/>
      <c r="H43" s="210"/>
      <c r="I43" s="210"/>
      <c r="J43" s="210"/>
      <c r="K43" s="210"/>
      <c r="L43" s="210"/>
      <c r="M43" s="210"/>
      <c r="N43" s="210"/>
      <c r="O43" s="210"/>
      <c r="P43" s="210"/>
      <c r="Q43" s="210"/>
      <c r="R43" s="210"/>
      <c r="S43" s="210"/>
      <c r="T43" s="210"/>
      <c r="U43" s="210"/>
      <c r="V43" s="210"/>
      <c r="W43" s="210"/>
      <c r="X43" s="210"/>
      <c r="Y43" s="210"/>
      <c r="Z43" s="210"/>
      <c r="AA43" s="210"/>
      <c r="AB43" s="210"/>
      <c r="AC43" s="210"/>
      <c r="AD43" s="210"/>
      <c r="AE43" s="210"/>
      <c r="AF43" s="210"/>
      <c r="AG43" s="210"/>
      <c r="AH43" s="210"/>
      <c r="AI43" s="210"/>
      <c r="AJ43" s="210"/>
      <c r="AK43" s="210"/>
    </row>
    <row r="44" customFormat="false" ht="12.75" hidden="false" customHeight="false" outlineLevel="0" collapsed="false">
      <c r="D44" s="210"/>
      <c r="E44" s="210"/>
      <c r="F44" s="210"/>
      <c r="G44" s="210"/>
      <c r="H44" s="210"/>
      <c r="I44" s="210"/>
      <c r="J44" s="210"/>
      <c r="K44" s="210"/>
      <c r="L44" s="210"/>
      <c r="M44" s="210"/>
      <c r="N44" s="210"/>
      <c r="O44" s="210"/>
      <c r="P44" s="210"/>
      <c r="Q44" s="210"/>
      <c r="R44" s="210"/>
      <c r="S44" s="210"/>
      <c r="T44" s="210"/>
      <c r="U44" s="210"/>
      <c r="V44" s="210"/>
      <c r="W44" s="210"/>
      <c r="X44" s="210"/>
      <c r="Y44" s="210"/>
      <c r="Z44" s="210"/>
      <c r="AA44" s="210"/>
      <c r="AB44" s="210"/>
      <c r="AC44" s="210"/>
      <c r="AD44" s="210"/>
      <c r="AE44" s="210"/>
      <c r="AF44" s="210"/>
      <c r="AG44" s="210"/>
      <c r="AH44" s="210"/>
      <c r="AI44" s="210"/>
      <c r="AJ44" s="210"/>
      <c r="AK44" s="210"/>
    </row>
    <row r="45" customFormat="false" ht="12.75" hidden="false" customHeight="false" outlineLevel="0" collapsed="false">
      <c r="D45" s="210"/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10"/>
      <c r="P45" s="210"/>
      <c r="Q45" s="210"/>
      <c r="R45" s="210"/>
      <c r="S45" s="210"/>
      <c r="T45" s="210"/>
      <c r="U45" s="210"/>
      <c r="V45" s="210"/>
      <c r="W45" s="210"/>
      <c r="X45" s="210"/>
      <c r="Y45" s="210"/>
      <c r="Z45" s="210"/>
      <c r="AA45" s="210"/>
      <c r="AB45" s="210"/>
      <c r="AC45" s="210"/>
      <c r="AD45" s="210"/>
      <c r="AE45" s="210"/>
      <c r="AF45" s="210"/>
      <c r="AG45" s="210"/>
      <c r="AH45" s="210"/>
      <c r="AI45" s="210"/>
      <c r="AJ45" s="210"/>
      <c r="AK45" s="210"/>
    </row>
    <row r="46" customFormat="false" ht="12.75" hidden="false" customHeight="false" outlineLevel="0" collapsed="false">
      <c r="D46" s="210"/>
      <c r="E46" s="210"/>
      <c r="L46" s="210"/>
      <c r="M46" s="210"/>
      <c r="N46" s="210"/>
      <c r="O46" s="210"/>
      <c r="P46" s="210"/>
      <c r="Q46" s="210"/>
      <c r="R46" s="210"/>
      <c r="S46" s="210"/>
      <c r="T46" s="210"/>
      <c r="U46" s="210"/>
      <c r="V46" s="210"/>
      <c r="W46" s="210"/>
      <c r="X46" s="210"/>
      <c r="Y46" s="210"/>
      <c r="Z46" s="210"/>
      <c r="AA46" s="210"/>
      <c r="AB46" s="210"/>
      <c r="AC46" s="210"/>
      <c r="AD46" s="210"/>
      <c r="AE46" s="210"/>
      <c r="AF46" s="210"/>
      <c r="AG46" s="210"/>
      <c r="AH46" s="210"/>
      <c r="AI46" s="210"/>
      <c r="AJ46" s="210"/>
      <c r="AK46" s="210"/>
    </row>
    <row r="47" customFormat="false" ht="12.75" hidden="false" customHeight="false" outlineLevel="0" collapsed="false">
      <c r="D47" s="210"/>
      <c r="E47" s="210"/>
      <c r="L47" s="210"/>
      <c r="M47" s="210"/>
      <c r="N47" s="210"/>
      <c r="O47" s="210"/>
      <c r="P47" s="210"/>
      <c r="Q47" s="210"/>
      <c r="R47" s="210"/>
      <c r="S47" s="210"/>
      <c r="T47" s="210"/>
      <c r="U47" s="210"/>
      <c r="V47" s="210"/>
      <c r="W47" s="210"/>
      <c r="X47" s="210"/>
      <c r="Y47" s="210"/>
      <c r="Z47" s="210"/>
      <c r="AA47" s="210"/>
      <c r="AB47" s="210"/>
      <c r="AC47" s="210"/>
      <c r="AD47" s="210"/>
      <c r="AE47" s="210"/>
      <c r="AF47" s="210"/>
      <c r="AG47" s="210"/>
      <c r="AH47" s="210"/>
      <c r="AI47" s="210"/>
      <c r="AJ47" s="210"/>
      <c r="AK47" s="210"/>
    </row>
    <row r="48" customFormat="false" ht="12.75" hidden="false" customHeight="false" outlineLevel="0" collapsed="false">
      <c r="D48" s="210"/>
      <c r="E48" s="210"/>
      <c r="L48" s="210"/>
      <c r="M48" s="210"/>
      <c r="N48" s="210"/>
      <c r="O48" s="210"/>
      <c r="P48" s="210"/>
      <c r="Q48" s="210"/>
      <c r="R48" s="210"/>
      <c r="S48" s="210"/>
      <c r="T48" s="210"/>
      <c r="U48" s="210"/>
      <c r="V48" s="210"/>
      <c r="W48" s="210"/>
      <c r="X48" s="210"/>
      <c r="Y48" s="210"/>
      <c r="Z48" s="210"/>
      <c r="AA48" s="210"/>
      <c r="AB48" s="210"/>
      <c r="AC48" s="210"/>
      <c r="AD48" s="210"/>
      <c r="AE48" s="210"/>
      <c r="AF48" s="210"/>
      <c r="AG48" s="210"/>
      <c r="AH48" s="210"/>
      <c r="AI48" s="210"/>
      <c r="AJ48" s="210"/>
      <c r="AK48" s="210"/>
    </row>
    <row r="49" customFormat="false" ht="12.75" hidden="false" customHeight="false" outlineLevel="0" collapsed="false">
      <c r="D49" s="210"/>
      <c r="E49" s="210"/>
      <c r="L49" s="210"/>
      <c r="M49" s="210"/>
      <c r="N49" s="210"/>
      <c r="O49" s="210"/>
      <c r="P49" s="210"/>
      <c r="Q49" s="210"/>
      <c r="R49" s="210"/>
      <c r="S49" s="210"/>
      <c r="T49" s="210"/>
      <c r="U49" s="210"/>
      <c r="V49" s="210"/>
      <c r="W49" s="210"/>
      <c r="X49" s="210"/>
      <c r="Y49" s="210"/>
      <c r="Z49" s="210"/>
      <c r="AA49" s="210"/>
      <c r="AB49" s="210"/>
      <c r="AC49" s="210"/>
      <c r="AD49" s="210"/>
      <c r="AE49" s="210"/>
      <c r="AF49" s="210"/>
      <c r="AG49" s="210"/>
      <c r="AH49" s="210"/>
      <c r="AI49" s="210"/>
      <c r="AJ49" s="210"/>
      <c r="AK49" s="210"/>
    </row>
    <row r="50" customFormat="false" ht="12.75" hidden="false" customHeight="false" outlineLevel="0" collapsed="false">
      <c r="D50" s="210"/>
      <c r="E50" s="210"/>
      <c r="L50" s="210"/>
      <c r="M50" s="210"/>
      <c r="N50" s="210"/>
      <c r="O50" s="210"/>
      <c r="P50" s="210"/>
      <c r="Q50" s="210"/>
      <c r="R50" s="210"/>
      <c r="S50" s="210"/>
      <c r="T50" s="210"/>
      <c r="U50" s="210"/>
      <c r="V50" s="210"/>
      <c r="W50" s="210"/>
      <c r="X50" s="210"/>
      <c r="Y50" s="210"/>
      <c r="Z50" s="210"/>
      <c r="AA50" s="210"/>
      <c r="AB50" s="210"/>
      <c r="AC50" s="210"/>
      <c r="AD50" s="210"/>
      <c r="AE50" s="210"/>
      <c r="AF50" s="210"/>
      <c r="AG50" s="210"/>
      <c r="AH50" s="210"/>
      <c r="AI50" s="210"/>
      <c r="AJ50" s="210"/>
      <c r="AK50" s="210"/>
    </row>
    <row r="51" customFormat="false" ht="12.75" hidden="false" customHeight="false" outlineLevel="0" collapsed="false">
      <c r="D51" s="210"/>
      <c r="E51" s="210"/>
      <c r="L51" s="210"/>
      <c r="M51" s="210"/>
      <c r="N51" s="210"/>
      <c r="O51" s="210"/>
      <c r="P51" s="210"/>
      <c r="Q51" s="210"/>
      <c r="R51" s="210"/>
      <c r="S51" s="210"/>
      <c r="T51" s="210"/>
      <c r="U51" s="210"/>
      <c r="V51" s="210"/>
      <c r="W51" s="210"/>
      <c r="X51" s="210"/>
      <c r="Y51" s="210"/>
      <c r="Z51" s="210"/>
      <c r="AA51" s="210"/>
      <c r="AB51" s="210"/>
      <c r="AC51" s="210"/>
      <c r="AD51" s="210"/>
      <c r="AE51" s="210"/>
      <c r="AF51" s="210"/>
      <c r="AG51" s="210"/>
      <c r="AH51" s="210"/>
      <c r="AI51" s="210"/>
      <c r="AJ51" s="210"/>
      <c r="AK51" s="210"/>
    </row>
    <row r="52" customFormat="false" ht="12.75" hidden="false" customHeight="false" outlineLevel="0" collapsed="false">
      <c r="D52" s="210"/>
      <c r="E52" s="210"/>
      <c r="F52" s="210"/>
      <c r="G52" s="210"/>
      <c r="H52" s="210"/>
      <c r="I52" s="210"/>
      <c r="J52" s="210"/>
      <c r="K52" s="210"/>
      <c r="L52" s="210"/>
      <c r="M52" s="210"/>
      <c r="N52" s="210"/>
      <c r="O52" s="210"/>
      <c r="P52" s="210"/>
      <c r="Q52" s="210"/>
      <c r="R52" s="210"/>
      <c r="S52" s="210"/>
      <c r="T52" s="210"/>
      <c r="U52" s="210"/>
      <c r="V52" s="210"/>
      <c r="W52" s="210"/>
      <c r="X52" s="210"/>
      <c r="Y52" s="210"/>
      <c r="Z52" s="210"/>
      <c r="AA52" s="210"/>
      <c r="AB52" s="210"/>
      <c r="AC52" s="210"/>
      <c r="AD52" s="210"/>
      <c r="AE52" s="210"/>
      <c r="AF52" s="210"/>
      <c r="AG52" s="210"/>
      <c r="AH52" s="210"/>
      <c r="AI52" s="210"/>
      <c r="AJ52" s="210"/>
      <c r="AK52" s="210"/>
    </row>
    <row r="53" customFormat="false" ht="12.75" hidden="false" customHeight="false" outlineLevel="0" collapsed="false">
      <c r="A53" s="210"/>
      <c r="B53" s="210"/>
      <c r="C53" s="210"/>
      <c r="D53" s="210"/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10"/>
      <c r="P53" s="210"/>
      <c r="Q53" s="210"/>
      <c r="R53" s="210"/>
      <c r="S53" s="210"/>
      <c r="T53" s="210"/>
      <c r="U53" s="210"/>
      <c r="V53" s="210"/>
      <c r="W53" s="210"/>
      <c r="X53" s="210"/>
      <c r="Y53" s="210"/>
      <c r="Z53" s="210"/>
      <c r="AA53" s="210"/>
      <c r="AB53" s="210"/>
      <c r="AC53" s="210"/>
      <c r="AD53" s="210"/>
      <c r="AE53" s="210"/>
      <c r="AF53" s="210"/>
      <c r="AG53" s="210"/>
      <c r="AH53" s="210"/>
      <c r="AI53" s="210"/>
      <c r="AJ53" s="210"/>
      <c r="AK53" s="210"/>
    </row>
    <row r="54" customFormat="false" ht="12.75" hidden="false" customHeight="false" outlineLevel="0" collapsed="false">
      <c r="A54" s="210"/>
      <c r="B54" s="210"/>
      <c r="C54" s="210"/>
      <c r="D54" s="210"/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10"/>
      <c r="P54" s="210"/>
      <c r="Q54" s="210"/>
      <c r="R54" s="210"/>
      <c r="S54" s="210"/>
      <c r="T54" s="210"/>
      <c r="U54" s="210"/>
      <c r="V54" s="210"/>
      <c r="W54" s="210"/>
      <c r="X54" s="210"/>
      <c r="Y54" s="210"/>
      <c r="Z54" s="210"/>
      <c r="AA54" s="210"/>
      <c r="AB54" s="210"/>
      <c r="AC54" s="210"/>
      <c r="AD54" s="210"/>
      <c r="AE54" s="210"/>
      <c r="AF54" s="210"/>
      <c r="AG54" s="210"/>
      <c r="AH54" s="210"/>
      <c r="AI54" s="210"/>
      <c r="AJ54" s="210"/>
      <c r="AK54" s="210"/>
    </row>
    <row r="55" customFormat="false" ht="12.75" hidden="false" customHeight="false" outlineLevel="0" collapsed="false">
      <c r="A55" s="210"/>
      <c r="B55" s="210"/>
      <c r="C55" s="210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10"/>
      <c r="P55" s="210"/>
      <c r="Q55" s="210"/>
      <c r="R55" s="210"/>
      <c r="S55" s="210"/>
      <c r="T55" s="210"/>
      <c r="U55" s="210"/>
      <c r="V55" s="210"/>
      <c r="W55" s="210"/>
      <c r="X55" s="210"/>
      <c r="Y55" s="210"/>
      <c r="Z55" s="210"/>
      <c r="AA55" s="210"/>
      <c r="AB55" s="210"/>
      <c r="AC55" s="210"/>
      <c r="AD55" s="210"/>
      <c r="AE55" s="210"/>
      <c r="AF55" s="210"/>
      <c r="AG55" s="210"/>
      <c r="AH55" s="210"/>
      <c r="AI55" s="210"/>
      <c r="AJ55" s="210"/>
      <c r="AK55" s="210"/>
    </row>
    <row r="56" customFormat="false" ht="12.75" hidden="false" customHeight="false" outlineLevel="0" collapsed="false">
      <c r="A56" s="210"/>
      <c r="B56" s="210"/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10"/>
      <c r="P56" s="210"/>
      <c r="Q56" s="210"/>
      <c r="R56" s="210"/>
      <c r="S56" s="210"/>
      <c r="T56" s="210"/>
      <c r="U56" s="210"/>
      <c r="V56" s="210"/>
      <c r="W56" s="210"/>
      <c r="X56" s="210"/>
      <c r="Y56" s="210"/>
      <c r="Z56" s="210"/>
      <c r="AA56" s="210"/>
      <c r="AB56" s="210"/>
      <c r="AC56" s="210"/>
      <c r="AD56" s="210"/>
      <c r="AE56" s="210"/>
      <c r="AF56" s="210"/>
      <c r="AG56" s="210"/>
      <c r="AH56" s="210"/>
      <c r="AI56" s="210"/>
      <c r="AJ56" s="210"/>
      <c r="AK56" s="210"/>
    </row>
    <row r="57" customFormat="false" ht="12.75" hidden="false" customHeight="false" outlineLevel="0" collapsed="false">
      <c r="A57" s="210"/>
      <c r="B57" s="210"/>
      <c r="C57" s="210"/>
      <c r="D57" s="210"/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10"/>
      <c r="P57" s="210"/>
      <c r="Q57" s="210"/>
      <c r="R57" s="210"/>
      <c r="S57" s="210"/>
      <c r="T57" s="210"/>
      <c r="U57" s="210"/>
      <c r="V57" s="210"/>
      <c r="W57" s="210"/>
      <c r="X57" s="210"/>
      <c r="Y57" s="210"/>
      <c r="Z57" s="210"/>
      <c r="AA57" s="210"/>
      <c r="AB57" s="210"/>
      <c r="AC57" s="210"/>
      <c r="AD57" s="210"/>
      <c r="AE57" s="210"/>
      <c r="AF57" s="210"/>
      <c r="AG57" s="210"/>
      <c r="AH57" s="210"/>
      <c r="AI57" s="210"/>
      <c r="AJ57" s="210"/>
      <c r="AK57" s="210"/>
    </row>
    <row r="58" customFormat="false" ht="12.75" hidden="false" customHeight="false" outlineLevel="0" collapsed="false">
      <c r="A58" s="210"/>
      <c r="B58" s="210"/>
      <c r="C58" s="210"/>
      <c r="D58" s="210"/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10"/>
      <c r="P58" s="210"/>
      <c r="Q58" s="210"/>
      <c r="R58" s="210"/>
      <c r="S58" s="210"/>
      <c r="T58" s="210"/>
      <c r="U58" s="210"/>
      <c r="V58" s="210"/>
      <c r="W58" s="210"/>
      <c r="X58" s="210"/>
      <c r="Y58" s="210"/>
      <c r="Z58" s="210"/>
      <c r="AA58" s="210"/>
      <c r="AB58" s="210"/>
      <c r="AC58" s="210"/>
      <c r="AD58" s="210"/>
      <c r="AE58" s="210"/>
      <c r="AF58" s="210"/>
      <c r="AG58" s="210"/>
      <c r="AH58" s="210"/>
      <c r="AI58" s="210"/>
      <c r="AJ58" s="210"/>
      <c r="AK58" s="210"/>
    </row>
    <row r="59" customFormat="false" ht="12.75" hidden="false" customHeight="false" outlineLevel="0" collapsed="false">
      <c r="D59" s="210"/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10"/>
      <c r="P59" s="210"/>
      <c r="Q59" s="210"/>
      <c r="R59" s="210"/>
      <c r="S59" s="210"/>
      <c r="T59" s="210"/>
      <c r="U59" s="210"/>
      <c r="V59" s="210"/>
      <c r="W59" s="210"/>
      <c r="X59" s="210"/>
      <c r="Y59" s="210"/>
      <c r="Z59" s="210"/>
      <c r="AA59" s="210"/>
      <c r="AB59" s="210"/>
      <c r="AC59" s="210"/>
      <c r="AD59" s="210"/>
      <c r="AE59" s="210"/>
      <c r="AF59" s="210"/>
      <c r="AG59" s="210"/>
      <c r="AH59" s="210"/>
      <c r="AI59" s="210"/>
      <c r="AJ59" s="210"/>
      <c r="AK59" s="210"/>
    </row>
    <row r="60" customFormat="false" ht="12.75" hidden="false" customHeight="false" outlineLevel="0" collapsed="false">
      <c r="D60" s="210"/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10"/>
      <c r="P60" s="210"/>
      <c r="Q60" s="210"/>
      <c r="R60" s="210"/>
      <c r="S60" s="210"/>
      <c r="T60" s="210"/>
      <c r="U60" s="210"/>
      <c r="V60" s="210"/>
      <c r="W60" s="210"/>
      <c r="X60" s="210"/>
      <c r="Y60" s="210"/>
      <c r="Z60" s="210"/>
      <c r="AA60" s="210"/>
      <c r="AB60" s="210"/>
      <c r="AC60" s="210"/>
      <c r="AD60" s="210"/>
      <c r="AE60" s="210"/>
      <c r="AF60" s="210"/>
      <c r="AG60" s="210"/>
      <c r="AH60" s="210"/>
      <c r="AI60" s="210"/>
      <c r="AJ60" s="210"/>
      <c r="AK60" s="210"/>
    </row>
    <row r="61" customFormat="false" ht="12.75" hidden="false" customHeight="false" outlineLevel="0" collapsed="false">
      <c r="D61" s="210"/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10"/>
      <c r="P61" s="210"/>
      <c r="Q61" s="210"/>
      <c r="R61" s="210"/>
      <c r="S61" s="210"/>
      <c r="T61" s="210"/>
      <c r="U61" s="210"/>
      <c r="V61" s="210"/>
      <c r="W61" s="210"/>
      <c r="X61" s="210"/>
      <c r="Y61" s="210"/>
      <c r="Z61" s="210"/>
      <c r="AA61" s="210"/>
      <c r="AB61" s="210"/>
      <c r="AC61" s="210"/>
      <c r="AD61" s="210"/>
      <c r="AE61" s="210"/>
      <c r="AF61" s="210"/>
      <c r="AG61" s="210"/>
      <c r="AH61" s="210"/>
      <c r="AI61" s="210"/>
      <c r="AJ61" s="210"/>
      <c r="AK61" s="210"/>
    </row>
    <row r="62" customFormat="false" ht="12.75" hidden="false" customHeight="false" outlineLevel="0" collapsed="false">
      <c r="D62" s="210"/>
      <c r="E62" s="210"/>
      <c r="F62" s="210"/>
      <c r="G62" s="210"/>
      <c r="H62" s="210"/>
      <c r="I62" s="210"/>
      <c r="J62" s="210"/>
      <c r="K62" s="210"/>
      <c r="L62" s="210"/>
      <c r="M62" s="210"/>
      <c r="N62" s="210"/>
      <c r="O62" s="210"/>
      <c r="P62" s="210"/>
      <c r="Q62" s="210"/>
      <c r="R62" s="210"/>
      <c r="S62" s="210"/>
      <c r="T62" s="210"/>
      <c r="U62" s="210"/>
      <c r="V62" s="210"/>
      <c r="W62" s="210"/>
      <c r="X62" s="210"/>
      <c r="Y62" s="210"/>
      <c r="Z62" s="210"/>
      <c r="AA62" s="210"/>
      <c r="AB62" s="210"/>
      <c r="AC62" s="210"/>
      <c r="AD62" s="210"/>
      <c r="AE62" s="210"/>
      <c r="AF62" s="210"/>
      <c r="AG62" s="210"/>
      <c r="AH62" s="210"/>
      <c r="AI62" s="210"/>
      <c r="AJ62" s="210"/>
      <c r="AK62" s="210"/>
    </row>
    <row r="63" customFormat="false" ht="12.75" hidden="false" customHeight="false" outlineLevel="0" collapsed="false">
      <c r="D63" s="210"/>
      <c r="E63" s="210"/>
      <c r="F63" s="210"/>
      <c r="G63" s="210"/>
      <c r="H63" s="210"/>
      <c r="I63" s="210"/>
      <c r="J63" s="210"/>
      <c r="K63" s="210"/>
      <c r="L63" s="210"/>
      <c r="M63" s="210"/>
      <c r="N63" s="210"/>
      <c r="O63" s="210"/>
      <c r="P63" s="210"/>
      <c r="Q63" s="210"/>
      <c r="R63" s="210"/>
      <c r="S63" s="210"/>
      <c r="T63" s="210"/>
      <c r="U63" s="210"/>
      <c r="V63" s="210"/>
      <c r="W63" s="210"/>
      <c r="X63" s="210"/>
      <c r="Y63" s="210"/>
      <c r="Z63" s="210"/>
      <c r="AA63" s="210"/>
      <c r="AB63" s="210"/>
      <c r="AC63" s="210"/>
      <c r="AD63" s="210"/>
      <c r="AE63" s="210"/>
      <c r="AF63" s="210"/>
      <c r="AG63" s="210"/>
      <c r="AH63" s="210"/>
      <c r="AI63" s="210"/>
      <c r="AJ63" s="210"/>
      <c r="AK63" s="210"/>
    </row>
    <row r="64" customFormat="false" ht="12.75" hidden="false" customHeight="false" outlineLevel="0" collapsed="false">
      <c r="D64" s="210"/>
      <c r="E64" s="210"/>
      <c r="F64" s="210"/>
      <c r="G64" s="210"/>
      <c r="H64" s="210"/>
      <c r="I64" s="210"/>
      <c r="J64" s="210"/>
      <c r="K64" s="210"/>
      <c r="L64" s="210"/>
      <c r="M64" s="210"/>
      <c r="N64" s="210"/>
      <c r="O64" s="210"/>
      <c r="P64" s="210"/>
      <c r="Q64" s="210"/>
      <c r="R64" s="210"/>
      <c r="S64" s="210"/>
      <c r="T64" s="210"/>
      <c r="U64" s="210"/>
      <c r="V64" s="210"/>
      <c r="W64" s="210"/>
      <c r="X64" s="210"/>
      <c r="Y64" s="210"/>
      <c r="Z64" s="210"/>
      <c r="AA64" s="210"/>
      <c r="AB64" s="210"/>
      <c r="AC64" s="210"/>
      <c r="AD64" s="210"/>
      <c r="AE64" s="210"/>
      <c r="AF64" s="210"/>
      <c r="AG64" s="210"/>
      <c r="AH64" s="210"/>
      <c r="AI64" s="210"/>
      <c r="AJ64" s="210"/>
      <c r="AK64" s="210"/>
    </row>
    <row r="65" customFormat="false" ht="12.75" hidden="false" customHeight="false" outlineLevel="0" collapsed="false">
      <c r="D65" s="210"/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10"/>
      <c r="P65" s="210"/>
      <c r="Q65" s="210"/>
      <c r="R65" s="210"/>
      <c r="S65" s="210"/>
      <c r="T65" s="210"/>
      <c r="U65" s="210"/>
      <c r="V65" s="210"/>
      <c r="W65" s="210"/>
      <c r="X65" s="210"/>
      <c r="Y65" s="210"/>
      <c r="Z65" s="210"/>
      <c r="AA65" s="210"/>
      <c r="AB65" s="210"/>
      <c r="AC65" s="210"/>
      <c r="AD65" s="210"/>
      <c r="AE65" s="210"/>
      <c r="AF65" s="210"/>
      <c r="AG65" s="210"/>
      <c r="AH65" s="210"/>
      <c r="AI65" s="210"/>
      <c r="AJ65" s="210"/>
      <c r="AK65" s="210"/>
    </row>
    <row r="66" customFormat="false" ht="12.75" hidden="false" customHeight="false" outlineLevel="0" collapsed="false">
      <c r="D66" s="210"/>
      <c r="E66" s="210"/>
      <c r="F66" s="210"/>
      <c r="G66" s="210"/>
      <c r="H66" s="210"/>
      <c r="I66" s="210"/>
      <c r="J66" s="210"/>
      <c r="K66" s="210"/>
      <c r="L66" s="210"/>
      <c r="M66" s="210"/>
      <c r="N66" s="210"/>
      <c r="O66" s="210"/>
      <c r="P66" s="210"/>
      <c r="Q66" s="210"/>
      <c r="R66" s="210"/>
      <c r="S66" s="210"/>
      <c r="T66" s="210"/>
      <c r="U66" s="210"/>
      <c r="V66" s="210"/>
      <c r="W66" s="210"/>
      <c r="X66" s="210"/>
      <c r="Y66" s="210"/>
      <c r="Z66" s="210"/>
      <c r="AA66" s="210"/>
      <c r="AB66" s="210"/>
      <c r="AC66" s="210"/>
      <c r="AD66" s="210"/>
      <c r="AE66" s="210"/>
      <c r="AF66" s="210"/>
      <c r="AG66" s="210"/>
      <c r="AH66" s="210"/>
      <c r="AI66" s="210"/>
      <c r="AJ66" s="210"/>
      <c r="AK66" s="210"/>
    </row>
    <row r="67" customFormat="false" ht="12.75" hidden="false" customHeight="false" outlineLevel="0" collapsed="false">
      <c r="D67" s="210"/>
      <c r="E67" s="210"/>
      <c r="F67" s="210"/>
      <c r="G67" s="210"/>
      <c r="H67" s="210"/>
      <c r="I67" s="210"/>
      <c r="J67" s="210"/>
      <c r="K67" s="210"/>
      <c r="L67" s="210"/>
      <c r="M67" s="210"/>
      <c r="N67" s="210"/>
      <c r="O67" s="210"/>
      <c r="P67" s="210"/>
      <c r="Q67" s="210"/>
      <c r="R67" s="210"/>
      <c r="S67" s="210"/>
      <c r="T67" s="210"/>
      <c r="U67" s="210"/>
      <c r="V67" s="210"/>
      <c r="W67" s="210"/>
      <c r="X67" s="210"/>
      <c r="Y67" s="210"/>
      <c r="Z67" s="210"/>
      <c r="AA67" s="210"/>
      <c r="AB67" s="210"/>
      <c r="AC67" s="210"/>
      <c r="AD67" s="210"/>
      <c r="AE67" s="210"/>
      <c r="AF67" s="210"/>
      <c r="AG67" s="210"/>
      <c r="AH67" s="210"/>
      <c r="AI67" s="210"/>
      <c r="AJ67" s="210"/>
      <c r="AK67" s="210"/>
    </row>
    <row r="68" customFormat="false" ht="12.75" hidden="false" customHeight="false" outlineLevel="0" collapsed="false">
      <c r="D68" s="210"/>
      <c r="E68" s="210"/>
      <c r="F68" s="210"/>
      <c r="G68" s="210"/>
      <c r="H68" s="210"/>
      <c r="I68" s="210"/>
      <c r="J68" s="210"/>
      <c r="K68" s="210"/>
      <c r="L68" s="210"/>
      <c r="M68" s="210"/>
      <c r="N68" s="210"/>
      <c r="O68" s="210"/>
      <c r="P68" s="210"/>
      <c r="Q68" s="210"/>
      <c r="R68" s="210"/>
      <c r="S68" s="210"/>
      <c r="T68" s="210"/>
      <c r="U68" s="210"/>
      <c r="V68" s="210"/>
      <c r="W68" s="210"/>
      <c r="X68" s="210"/>
      <c r="Y68" s="210"/>
      <c r="Z68" s="210"/>
      <c r="AA68" s="210"/>
      <c r="AB68" s="210"/>
      <c r="AC68" s="210"/>
      <c r="AD68" s="210"/>
      <c r="AE68" s="210"/>
      <c r="AF68" s="210"/>
      <c r="AG68" s="210"/>
      <c r="AH68" s="210"/>
      <c r="AI68" s="210"/>
      <c r="AJ68" s="210"/>
      <c r="AK68" s="210"/>
    </row>
    <row r="69" customFormat="false" ht="12.75" hidden="false" customHeight="false" outlineLevel="0" collapsed="false">
      <c r="D69" s="210"/>
      <c r="E69" s="210"/>
      <c r="F69" s="210"/>
      <c r="G69" s="210"/>
      <c r="H69" s="210"/>
      <c r="I69" s="210"/>
      <c r="J69" s="210"/>
      <c r="K69" s="210"/>
      <c r="L69" s="210"/>
      <c r="M69" s="210"/>
      <c r="N69" s="210"/>
      <c r="O69" s="210"/>
      <c r="P69" s="210"/>
      <c r="Q69" s="210"/>
      <c r="R69" s="210"/>
      <c r="S69" s="210"/>
      <c r="T69" s="210"/>
      <c r="U69" s="210"/>
      <c r="V69" s="210"/>
      <c r="W69" s="210"/>
      <c r="X69" s="210"/>
      <c r="Y69" s="210"/>
      <c r="Z69" s="210"/>
      <c r="AA69" s="210"/>
      <c r="AB69" s="210"/>
      <c r="AC69" s="210"/>
      <c r="AD69" s="210"/>
      <c r="AE69" s="210"/>
      <c r="AF69" s="210"/>
      <c r="AG69" s="210"/>
      <c r="AH69" s="210"/>
      <c r="AI69" s="210"/>
      <c r="AJ69" s="210"/>
      <c r="AK69" s="210"/>
    </row>
    <row r="70" customFormat="false" ht="12.75" hidden="false" customHeight="false" outlineLevel="0" collapsed="false">
      <c r="D70" s="210"/>
      <c r="E70" s="210"/>
      <c r="F70" s="210"/>
      <c r="G70" s="210"/>
      <c r="H70" s="210"/>
      <c r="I70" s="210"/>
      <c r="J70" s="210"/>
      <c r="K70" s="210"/>
      <c r="L70" s="210"/>
      <c r="M70" s="210"/>
      <c r="N70" s="210"/>
      <c r="O70" s="210"/>
      <c r="P70" s="210"/>
      <c r="Q70" s="210"/>
      <c r="R70" s="210"/>
      <c r="S70" s="210"/>
      <c r="T70" s="210"/>
      <c r="U70" s="210"/>
      <c r="V70" s="210"/>
      <c r="W70" s="210"/>
      <c r="X70" s="210"/>
      <c r="Y70" s="210"/>
      <c r="Z70" s="210"/>
      <c r="AA70" s="210"/>
      <c r="AB70" s="210"/>
      <c r="AC70" s="210"/>
      <c r="AD70" s="210"/>
      <c r="AE70" s="210"/>
      <c r="AF70" s="210"/>
      <c r="AG70" s="210"/>
      <c r="AH70" s="210"/>
      <c r="AI70" s="210"/>
      <c r="AJ70" s="210"/>
      <c r="AK70" s="210"/>
    </row>
    <row r="71" customFormat="false" ht="12.75" hidden="false" customHeight="false" outlineLevel="0" collapsed="false">
      <c r="D71" s="210"/>
      <c r="E71" s="210"/>
      <c r="F71" s="210"/>
      <c r="G71" s="210"/>
      <c r="H71" s="210"/>
      <c r="I71" s="210"/>
      <c r="J71" s="210"/>
      <c r="K71" s="210"/>
      <c r="L71" s="210"/>
      <c r="M71" s="210"/>
      <c r="N71" s="210"/>
      <c r="O71" s="210"/>
      <c r="P71" s="210"/>
      <c r="Q71" s="210"/>
      <c r="R71" s="210"/>
      <c r="S71" s="210"/>
      <c r="T71" s="210"/>
      <c r="U71" s="210"/>
      <c r="V71" s="210"/>
      <c r="W71" s="210"/>
      <c r="X71" s="210"/>
      <c r="Y71" s="210"/>
      <c r="Z71" s="210"/>
      <c r="AA71" s="210"/>
      <c r="AB71" s="210"/>
      <c r="AC71" s="210"/>
      <c r="AD71" s="210"/>
      <c r="AE71" s="210"/>
      <c r="AF71" s="210"/>
      <c r="AG71" s="210"/>
      <c r="AH71" s="210"/>
      <c r="AI71" s="210"/>
      <c r="AJ71" s="210"/>
      <c r="AK71" s="210"/>
    </row>
    <row r="72" customFormat="false" ht="12.75" hidden="false" customHeight="false" outlineLevel="0" collapsed="false">
      <c r="D72" s="210"/>
      <c r="E72" s="210"/>
      <c r="F72" s="210"/>
      <c r="G72" s="210"/>
      <c r="H72" s="210"/>
      <c r="I72" s="210"/>
      <c r="J72" s="210"/>
      <c r="K72" s="210"/>
      <c r="L72" s="210"/>
      <c r="M72" s="210"/>
      <c r="N72" s="210"/>
      <c r="O72" s="210"/>
      <c r="P72" s="210"/>
      <c r="Q72" s="210"/>
      <c r="R72" s="210"/>
      <c r="S72" s="210"/>
      <c r="T72" s="210"/>
      <c r="U72" s="210"/>
      <c r="V72" s="210"/>
      <c r="W72" s="210"/>
      <c r="X72" s="210"/>
      <c r="Y72" s="210"/>
      <c r="Z72" s="210"/>
      <c r="AA72" s="210"/>
      <c r="AB72" s="210"/>
      <c r="AC72" s="210"/>
      <c r="AD72" s="210"/>
      <c r="AE72" s="210"/>
      <c r="AF72" s="210"/>
      <c r="AG72" s="210"/>
      <c r="AH72" s="210"/>
      <c r="AI72" s="210"/>
      <c r="AJ72" s="210"/>
      <c r="AK72" s="210"/>
    </row>
    <row r="73" customFormat="false" ht="12.75" hidden="false" customHeight="false" outlineLevel="0" collapsed="false">
      <c r="D73" s="210"/>
      <c r="E73" s="210"/>
      <c r="F73" s="210"/>
      <c r="G73" s="210"/>
      <c r="H73" s="210"/>
      <c r="I73" s="210"/>
      <c r="J73" s="210"/>
      <c r="K73" s="210"/>
      <c r="L73" s="210"/>
      <c r="M73" s="210"/>
      <c r="N73" s="210"/>
      <c r="O73" s="210"/>
      <c r="P73" s="210"/>
      <c r="Q73" s="210"/>
      <c r="R73" s="210"/>
      <c r="S73" s="210"/>
      <c r="T73" s="210"/>
      <c r="U73" s="210"/>
      <c r="V73" s="210"/>
      <c r="W73" s="210"/>
      <c r="X73" s="210"/>
      <c r="Y73" s="210"/>
      <c r="Z73" s="210"/>
      <c r="AA73" s="210"/>
      <c r="AB73" s="210"/>
      <c r="AC73" s="210"/>
      <c r="AD73" s="210"/>
      <c r="AE73" s="210"/>
      <c r="AF73" s="210"/>
      <c r="AG73" s="210"/>
      <c r="AH73" s="210"/>
      <c r="AI73" s="210"/>
      <c r="AJ73" s="210"/>
      <c r="AK73" s="210"/>
    </row>
    <row r="74" customFormat="false" ht="12.75" hidden="false" customHeight="false" outlineLevel="0" collapsed="false">
      <c r="D74" s="210"/>
      <c r="E74" s="210"/>
      <c r="F74" s="210"/>
      <c r="G74" s="210"/>
      <c r="H74" s="210"/>
      <c r="I74" s="210"/>
      <c r="J74" s="210"/>
      <c r="K74" s="210"/>
      <c r="L74" s="210"/>
      <c r="M74" s="210"/>
      <c r="N74" s="210"/>
      <c r="O74" s="210"/>
      <c r="P74" s="210"/>
      <c r="Q74" s="210"/>
      <c r="R74" s="210"/>
      <c r="S74" s="210"/>
      <c r="T74" s="210"/>
      <c r="U74" s="210"/>
      <c r="V74" s="210"/>
      <c r="W74" s="210"/>
      <c r="X74" s="210"/>
      <c r="Y74" s="210"/>
      <c r="Z74" s="210"/>
      <c r="AA74" s="210"/>
      <c r="AB74" s="210"/>
      <c r="AC74" s="210"/>
      <c r="AD74" s="210"/>
      <c r="AE74" s="210"/>
      <c r="AF74" s="210"/>
      <c r="AG74" s="210"/>
      <c r="AH74" s="210"/>
      <c r="AI74" s="210"/>
      <c r="AJ74" s="210"/>
      <c r="AK74" s="210"/>
    </row>
    <row r="75" customFormat="false" ht="12.75" hidden="false" customHeight="false" outlineLevel="0" collapsed="false">
      <c r="D75" s="210"/>
      <c r="E75" s="210"/>
      <c r="F75" s="210"/>
      <c r="G75" s="210"/>
      <c r="H75" s="210"/>
      <c r="I75" s="210"/>
      <c r="J75" s="210"/>
      <c r="K75" s="210"/>
      <c r="L75" s="210"/>
      <c r="M75" s="210"/>
      <c r="N75" s="210"/>
      <c r="O75" s="210"/>
      <c r="P75" s="210"/>
      <c r="Q75" s="210"/>
      <c r="R75" s="210"/>
      <c r="S75" s="210"/>
      <c r="T75" s="210"/>
      <c r="U75" s="210"/>
      <c r="V75" s="210"/>
      <c r="W75" s="210"/>
      <c r="X75" s="210"/>
      <c r="Y75" s="210"/>
      <c r="Z75" s="210"/>
      <c r="AA75" s="210"/>
      <c r="AB75" s="210"/>
      <c r="AC75" s="210"/>
      <c r="AD75" s="210"/>
      <c r="AE75" s="210"/>
      <c r="AF75" s="210"/>
      <c r="AG75" s="210"/>
      <c r="AH75" s="210"/>
      <c r="AI75" s="210"/>
      <c r="AJ75" s="210"/>
      <c r="AK75" s="210"/>
    </row>
    <row r="76" customFormat="false" ht="12.75" hidden="false" customHeight="false" outlineLevel="0" collapsed="false">
      <c r="D76" s="210"/>
      <c r="E76" s="210"/>
      <c r="F76" s="210"/>
      <c r="G76" s="210"/>
      <c r="H76" s="210"/>
      <c r="I76" s="210"/>
      <c r="J76" s="210"/>
      <c r="K76" s="210"/>
      <c r="L76" s="210"/>
      <c r="M76" s="210"/>
      <c r="N76" s="210"/>
      <c r="O76" s="210"/>
      <c r="P76" s="210"/>
      <c r="Q76" s="210"/>
      <c r="R76" s="210"/>
      <c r="S76" s="210"/>
      <c r="T76" s="210"/>
      <c r="U76" s="210"/>
      <c r="V76" s="210"/>
      <c r="W76" s="210"/>
      <c r="X76" s="210"/>
      <c r="Y76" s="210"/>
      <c r="Z76" s="210"/>
      <c r="AA76" s="210"/>
      <c r="AB76" s="210"/>
      <c r="AC76" s="210"/>
      <c r="AD76" s="210"/>
      <c r="AE76" s="210"/>
      <c r="AF76" s="210"/>
      <c r="AG76" s="210"/>
      <c r="AH76" s="210"/>
      <c r="AI76" s="210"/>
      <c r="AJ76" s="210"/>
      <c r="AK76" s="210"/>
    </row>
    <row r="77" customFormat="false" ht="12.75" hidden="false" customHeight="false" outlineLevel="0" collapsed="false">
      <c r="D77" s="210"/>
      <c r="E77" s="210"/>
      <c r="F77" s="210"/>
      <c r="G77" s="210"/>
      <c r="H77" s="210"/>
      <c r="I77" s="210"/>
      <c r="J77" s="210"/>
      <c r="K77" s="210"/>
      <c r="L77" s="210"/>
      <c r="M77" s="210"/>
      <c r="N77" s="210"/>
      <c r="O77" s="210"/>
      <c r="P77" s="210"/>
      <c r="Q77" s="210"/>
      <c r="R77" s="210"/>
      <c r="S77" s="210"/>
      <c r="T77" s="210"/>
      <c r="U77" s="210"/>
      <c r="V77" s="210"/>
      <c r="W77" s="210"/>
      <c r="X77" s="210"/>
      <c r="Y77" s="210"/>
      <c r="Z77" s="210"/>
      <c r="AA77" s="210"/>
      <c r="AB77" s="210"/>
      <c r="AC77" s="210"/>
      <c r="AD77" s="210"/>
      <c r="AE77" s="210"/>
      <c r="AF77" s="210"/>
      <c r="AG77" s="210"/>
      <c r="AH77" s="210"/>
      <c r="AI77" s="210"/>
      <c r="AJ77" s="210"/>
      <c r="AK77" s="210"/>
    </row>
    <row r="78" customFormat="false" ht="12.75" hidden="false" customHeight="false" outlineLevel="0" collapsed="false">
      <c r="D78" s="210"/>
      <c r="E78" s="210"/>
      <c r="F78" s="210"/>
      <c r="G78" s="210"/>
      <c r="H78" s="210"/>
      <c r="I78" s="210"/>
      <c r="J78" s="210"/>
      <c r="K78" s="210"/>
      <c r="L78" s="210"/>
      <c r="M78" s="210"/>
      <c r="N78" s="210"/>
      <c r="O78" s="210"/>
      <c r="P78" s="210"/>
      <c r="Q78" s="210"/>
      <c r="R78" s="210"/>
      <c r="S78" s="210"/>
      <c r="T78" s="210"/>
      <c r="U78" s="210"/>
      <c r="V78" s="210"/>
      <c r="W78" s="210"/>
      <c r="X78" s="210"/>
      <c r="Y78" s="210"/>
      <c r="Z78" s="210"/>
      <c r="AA78" s="210"/>
      <c r="AB78" s="210"/>
      <c r="AC78" s="210"/>
      <c r="AD78" s="210"/>
      <c r="AE78" s="210"/>
      <c r="AF78" s="210"/>
      <c r="AG78" s="210"/>
      <c r="AH78" s="210"/>
      <c r="AI78" s="210"/>
      <c r="AJ78" s="210"/>
      <c r="AK78" s="210"/>
    </row>
    <row r="79" customFormat="false" ht="12.75" hidden="false" customHeight="false" outlineLevel="0" collapsed="false">
      <c r="D79" s="210"/>
      <c r="E79" s="210"/>
      <c r="F79" s="210"/>
      <c r="G79" s="210"/>
      <c r="H79" s="210"/>
      <c r="I79" s="210"/>
      <c r="J79" s="210"/>
      <c r="K79" s="210"/>
      <c r="L79" s="210"/>
      <c r="M79" s="210"/>
      <c r="N79" s="210"/>
      <c r="O79" s="210"/>
      <c r="P79" s="210"/>
      <c r="Q79" s="210"/>
      <c r="R79" s="210"/>
      <c r="S79" s="210"/>
      <c r="T79" s="210"/>
      <c r="U79" s="210"/>
      <c r="V79" s="210"/>
      <c r="W79" s="210"/>
      <c r="X79" s="210"/>
      <c r="Y79" s="210"/>
      <c r="Z79" s="210"/>
      <c r="AA79" s="210"/>
      <c r="AB79" s="210"/>
      <c r="AC79" s="210"/>
      <c r="AD79" s="210"/>
      <c r="AE79" s="210"/>
      <c r="AF79" s="210"/>
      <c r="AG79" s="210"/>
      <c r="AH79" s="210"/>
      <c r="AI79" s="210"/>
      <c r="AJ79" s="210"/>
      <c r="AK79" s="210"/>
    </row>
    <row r="80" customFormat="false" ht="12.75" hidden="false" customHeight="false" outlineLevel="0" collapsed="false">
      <c r="D80" s="210"/>
      <c r="E80" s="210"/>
      <c r="F80" s="210"/>
      <c r="G80" s="210"/>
      <c r="H80" s="210"/>
      <c r="I80" s="210"/>
      <c r="J80" s="210"/>
      <c r="K80" s="210"/>
      <c r="L80" s="210"/>
      <c r="M80" s="210"/>
      <c r="N80" s="210"/>
      <c r="O80" s="210"/>
      <c r="P80" s="210"/>
      <c r="Q80" s="210"/>
      <c r="R80" s="210"/>
      <c r="S80" s="210"/>
      <c r="T80" s="210"/>
      <c r="U80" s="210"/>
      <c r="V80" s="210"/>
      <c r="W80" s="210"/>
      <c r="X80" s="210"/>
      <c r="Y80" s="210"/>
      <c r="Z80" s="210"/>
      <c r="AA80" s="210"/>
      <c r="AB80" s="210"/>
      <c r="AC80" s="210"/>
      <c r="AD80" s="210"/>
      <c r="AE80" s="210"/>
      <c r="AF80" s="210"/>
      <c r="AG80" s="210"/>
      <c r="AH80" s="210"/>
      <c r="AI80" s="210"/>
      <c r="AJ80" s="210"/>
      <c r="AK80" s="210"/>
    </row>
    <row r="81" customFormat="false" ht="12.75" hidden="false" customHeight="false" outlineLevel="0" collapsed="false">
      <c r="D81" s="210"/>
      <c r="E81" s="210"/>
      <c r="F81" s="210"/>
      <c r="G81" s="210"/>
      <c r="H81" s="210"/>
      <c r="I81" s="210"/>
      <c r="J81" s="210"/>
      <c r="K81" s="210"/>
      <c r="L81" s="210"/>
      <c r="M81" s="210"/>
      <c r="N81" s="210"/>
      <c r="O81" s="210"/>
      <c r="P81" s="210"/>
      <c r="Q81" s="210"/>
      <c r="R81" s="210"/>
      <c r="S81" s="210"/>
      <c r="T81" s="210"/>
      <c r="U81" s="210"/>
      <c r="V81" s="210"/>
      <c r="W81" s="210"/>
      <c r="X81" s="210"/>
      <c r="Y81" s="210"/>
      <c r="Z81" s="210"/>
      <c r="AA81" s="210"/>
      <c r="AB81" s="210"/>
      <c r="AC81" s="210"/>
      <c r="AD81" s="210"/>
      <c r="AE81" s="210"/>
      <c r="AF81" s="210"/>
      <c r="AG81" s="210"/>
      <c r="AH81" s="210"/>
      <c r="AI81" s="210"/>
      <c r="AJ81" s="210"/>
      <c r="AK81" s="210"/>
    </row>
    <row r="82" customFormat="false" ht="12.75" hidden="false" customHeight="false" outlineLevel="0" collapsed="false">
      <c r="D82" s="210"/>
      <c r="E82" s="210"/>
      <c r="F82" s="210"/>
      <c r="G82" s="210"/>
      <c r="H82" s="210"/>
      <c r="I82" s="210"/>
      <c r="J82" s="210"/>
      <c r="K82" s="210"/>
      <c r="L82" s="210"/>
      <c r="M82" s="210"/>
      <c r="N82" s="210"/>
      <c r="O82" s="210"/>
      <c r="P82" s="210"/>
      <c r="Q82" s="210"/>
      <c r="R82" s="210"/>
      <c r="S82" s="210"/>
      <c r="T82" s="210"/>
      <c r="U82" s="210"/>
      <c r="V82" s="210"/>
      <c r="W82" s="210"/>
      <c r="X82" s="210"/>
      <c r="Y82" s="210"/>
      <c r="Z82" s="210"/>
      <c r="AA82" s="210"/>
      <c r="AB82" s="210"/>
      <c r="AC82" s="210"/>
      <c r="AD82" s="210"/>
      <c r="AE82" s="210"/>
      <c r="AF82" s="210"/>
      <c r="AG82" s="210"/>
      <c r="AH82" s="210"/>
      <c r="AI82" s="210"/>
      <c r="AJ82" s="210"/>
      <c r="AK82" s="210"/>
    </row>
    <row r="83" customFormat="false" ht="12.75" hidden="false" customHeight="false" outlineLevel="0" collapsed="false">
      <c r="D83" s="210"/>
      <c r="E83" s="210"/>
      <c r="F83" s="210"/>
      <c r="G83" s="210"/>
      <c r="H83" s="210"/>
      <c r="I83" s="210"/>
      <c r="J83" s="210"/>
      <c r="K83" s="210"/>
      <c r="L83" s="210"/>
      <c r="M83" s="210"/>
      <c r="N83" s="210"/>
      <c r="O83" s="210"/>
      <c r="P83" s="210"/>
      <c r="Q83" s="210"/>
      <c r="R83" s="210"/>
      <c r="S83" s="210"/>
      <c r="T83" s="210"/>
      <c r="U83" s="210"/>
      <c r="V83" s="210"/>
      <c r="W83" s="210"/>
      <c r="X83" s="210"/>
      <c r="Y83" s="210"/>
      <c r="Z83" s="210"/>
      <c r="AA83" s="210"/>
      <c r="AB83" s="210"/>
      <c r="AC83" s="210"/>
      <c r="AD83" s="210"/>
      <c r="AE83" s="210"/>
      <c r="AF83" s="210"/>
      <c r="AG83" s="210"/>
      <c r="AH83" s="210"/>
      <c r="AI83" s="210"/>
      <c r="AJ83" s="210"/>
      <c r="AK83" s="210"/>
    </row>
    <row r="84" customFormat="false" ht="12.75" hidden="false" customHeight="false" outlineLevel="0" collapsed="false">
      <c r="D84" s="210"/>
      <c r="E84" s="210"/>
      <c r="F84" s="210"/>
      <c r="G84" s="210"/>
      <c r="H84" s="210"/>
      <c r="I84" s="210"/>
      <c r="J84" s="210"/>
      <c r="K84" s="210"/>
      <c r="L84" s="210"/>
      <c r="M84" s="210"/>
      <c r="N84" s="210"/>
      <c r="O84" s="210"/>
      <c r="P84" s="210"/>
      <c r="Q84" s="210"/>
      <c r="R84" s="210"/>
      <c r="S84" s="210"/>
      <c r="T84" s="210"/>
      <c r="U84" s="210"/>
      <c r="V84" s="210"/>
      <c r="W84" s="210"/>
      <c r="X84" s="210"/>
      <c r="Y84" s="210"/>
      <c r="Z84" s="210"/>
      <c r="AA84" s="210"/>
      <c r="AB84" s="210"/>
      <c r="AC84" s="210"/>
      <c r="AD84" s="210"/>
      <c r="AE84" s="210"/>
      <c r="AF84" s="210"/>
      <c r="AG84" s="210"/>
      <c r="AH84" s="210"/>
      <c r="AI84" s="210"/>
      <c r="AJ84" s="210"/>
      <c r="AK84" s="210"/>
    </row>
    <row r="85" customFormat="false" ht="12.75" hidden="false" customHeight="false" outlineLevel="0" collapsed="false">
      <c r="D85" s="210"/>
      <c r="E85" s="210"/>
      <c r="F85" s="210"/>
      <c r="G85" s="210"/>
      <c r="H85" s="210"/>
      <c r="I85" s="210"/>
      <c r="J85" s="210"/>
      <c r="K85" s="210"/>
      <c r="L85" s="210"/>
      <c r="M85" s="210"/>
      <c r="N85" s="210"/>
      <c r="O85" s="210"/>
      <c r="P85" s="210"/>
      <c r="Q85" s="210"/>
      <c r="R85" s="210"/>
      <c r="S85" s="210"/>
      <c r="T85" s="210"/>
      <c r="U85" s="210"/>
      <c r="V85" s="210"/>
      <c r="W85" s="210"/>
      <c r="X85" s="210"/>
      <c r="Y85" s="210"/>
      <c r="Z85" s="210"/>
      <c r="AA85" s="210"/>
      <c r="AB85" s="210"/>
      <c r="AC85" s="210"/>
      <c r="AD85" s="210"/>
      <c r="AE85" s="210"/>
      <c r="AF85" s="210"/>
      <c r="AG85" s="210"/>
      <c r="AH85" s="210"/>
      <c r="AI85" s="210"/>
      <c r="AJ85" s="210"/>
      <c r="AK85" s="210"/>
    </row>
    <row r="86" customFormat="false" ht="12.75" hidden="false" customHeight="false" outlineLevel="0" collapsed="false">
      <c r="D86" s="210"/>
      <c r="E86" s="210"/>
      <c r="F86" s="210"/>
      <c r="G86" s="210"/>
      <c r="H86" s="210"/>
      <c r="I86" s="210"/>
      <c r="J86" s="210"/>
      <c r="K86" s="210"/>
      <c r="L86" s="210"/>
      <c r="M86" s="210"/>
      <c r="N86" s="210"/>
      <c r="O86" s="210"/>
      <c r="P86" s="210"/>
      <c r="Q86" s="210"/>
      <c r="R86" s="210"/>
      <c r="S86" s="210"/>
      <c r="T86" s="210"/>
      <c r="U86" s="210"/>
      <c r="V86" s="210"/>
      <c r="W86" s="210"/>
      <c r="X86" s="210"/>
      <c r="Y86" s="210"/>
      <c r="Z86" s="210"/>
      <c r="AA86" s="210"/>
      <c r="AB86" s="210"/>
      <c r="AC86" s="210"/>
      <c r="AD86" s="210"/>
      <c r="AE86" s="210"/>
      <c r="AF86" s="210"/>
      <c r="AG86" s="210"/>
      <c r="AH86" s="210"/>
      <c r="AI86" s="210"/>
      <c r="AJ86" s="210"/>
      <c r="AK86" s="210"/>
    </row>
    <row r="87" customFormat="false" ht="12.75" hidden="false" customHeight="false" outlineLevel="0" collapsed="false">
      <c r="D87" s="210"/>
      <c r="E87" s="210"/>
      <c r="F87" s="210"/>
      <c r="G87" s="210"/>
      <c r="H87" s="210"/>
      <c r="I87" s="210"/>
      <c r="J87" s="210"/>
      <c r="K87" s="210"/>
      <c r="L87" s="210"/>
      <c r="M87" s="210"/>
      <c r="N87" s="210"/>
      <c r="O87" s="210"/>
      <c r="P87" s="210"/>
      <c r="Q87" s="210"/>
      <c r="R87" s="210"/>
      <c r="S87" s="210"/>
      <c r="T87" s="210"/>
      <c r="U87" s="210"/>
      <c r="V87" s="210"/>
      <c r="W87" s="210"/>
      <c r="X87" s="210"/>
      <c r="Y87" s="210"/>
      <c r="Z87" s="210"/>
      <c r="AA87" s="210"/>
      <c r="AB87" s="210"/>
      <c r="AC87" s="210"/>
      <c r="AD87" s="210"/>
      <c r="AE87" s="210"/>
      <c r="AF87" s="210"/>
      <c r="AG87" s="210"/>
      <c r="AH87" s="210"/>
      <c r="AI87" s="210"/>
      <c r="AJ87" s="210"/>
      <c r="AK87" s="210"/>
    </row>
    <row r="88" customFormat="false" ht="12.75" hidden="false" customHeight="false" outlineLevel="0" collapsed="false">
      <c r="D88" s="210"/>
      <c r="E88" s="210"/>
      <c r="F88" s="210"/>
      <c r="G88" s="210"/>
      <c r="H88" s="210"/>
      <c r="I88" s="210"/>
      <c r="J88" s="210"/>
      <c r="K88" s="210"/>
      <c r="L88" s="210"/>
      <c r="M88" s="210"/>
      <c r="N88" s="210"/>
      <c r="O88" s="210"/>
      <c r="P88" s="210"/>
      <c r="Q88" s="210"/>
      <c r="R88" s="210"/>
      <c r="S88" s="210"/>
      <c r="T88" s="210"/>
      <c r="U88" s="210"/>
      <c r="V88" s="210"/>
      <c r="W88" s="210"/>
      <c r="X88" s="210"/>
      <c r="Y88" s="210"/>
      <c r="Z88" s="210"/>
      <c r="AA88" s="210"/>
      <c r="AB88" s="210"/>
      <c r="AC88" s="210"/>
      <c r="AD88" s="210"/>
      <c r="AE88" s="210"/>
      <c r="AF88" s="210"/>
      <c r="AG88" s="210"/>
      <c r="AH88" s="210"/>
      <c r="AI88" s="210"/>
      <c r="AJ88" s="210"/>
      <c r="AK88" s="210"/>
    </row>
    <row r="89" customFormat="false" ht="12.75" hidden="false" customHeight="false" outlineLevel="0" collapsed="false">
      <c r="D89" s="210"/>
      <c r="E89" s="210"/>
      <c r="F89" s="210"/>
      <c r="G89" s="210"/>
      <c r="H89" s="210"/>
      <c r="I89" s="210"/>
      <c r="J89" s="210"/>
      <c r="K89" s="210"/>
      <c r="L89" s="210"/>
      <c r="M89" s="210"/>
      <c r="N89" s="210"/>
      <c r="O89" s="210"/>
      <c r="P89" s="210"/>
      <c r="Q89" s="210"/>
      <c r="R89" s="210"/>
      <c r="S89" s="210"/>
      <c r="T89" s="210"/>
      <c r="U89" s="210"/>
      <c r="V89" s="210"/>
      <c r="W89" s="210"/>
      <c r="X89" s="210"/>
      <c r="Y89" s="210"/>
      <c r="Z89" s="210"/>
      <c r="AA89" s="210"/>
      <c r="AB89" s="210"/>
      <c r="AC89" s="210"/>
      <c r="AD89" s="210"/>
      <c r="AE89" s="210"/>
      <c r="AF89" s="210"/>
      <c r="AG89" s="210"/>
      <c r="AH89" s="210"/>
      <c r="AI89" s="210"/>
      <c r="AJ89" s="210"/>
      <c r="AK89" s="210"/>
    </row>
    <row r="90" customFormat="false" ht="12.75" hidden="false" customHeight="false" outlineLevel="0" collapsed="false">
      <c r="D90" s="210"/>
      <c r="E90" s="210"/>
      <c r="F90" s="210"/>
      <c r="G90" s="210"/>
      <c r="H90" s="210"/>
      <c r="I90" s="210"/>
      <c r="J90" s="210"/>
      <c r="K90" s="210"/>
      <c r="L90" s="210"/>
      <c r="M90" s="210"/>
      <c r="N90" s="210"/>
      <c r="O90" s="210"/>
      <c r="P90" s="210"/>
      <c r="Q90" s="210"/>
      <c r="R90" s="210"/>
      <c r="S90" s="210"/>
      <c r="T90" s="210"/>
      <c r="U90" s="210"/>
      <c r="V90" s="210"/>
      <c r="W90" s="210"/>
      <c r="X90" s="210"/>
      <c r="Y90" s="210"/>
      <c r="Z90" s="210"/>
      <c r="AA90" s="210"/>
      <c r="AB90" s="210"/>
      <c r="AC90" s="210"/>
      <c r="AD90" s="210"/>
      <c r="AE90" s="210"/>
      <c r="AF90" s="210"/>
      <c r="AG90" s="210"/>
      <c r="AH90" s="210"/>
      <c r="AI90" s="210"/>
      <c r="AJ90" s="210"/>
      <c r="AK90" s="210"/>
    </row>
    <row r="91" customFormat="false" ht="12.75" hidden="false" customHeight="false" outlineLevel="0" collapsed="false">
      <c r="D91" s="210"/>
      <c r="E91" s="210"/>
      <c r="F91" s="210"/>
      <c r="G91" s="210"/>
      <c r="H91" s="210"/>
      <c r="I91" s="210"/>
      <c r="J91" s="210"/>
      <c r="K91" s="210"/>
      <c r="L91" s="210"/>
      <c r="M91" s="210"/>
      <c r="N91" s="210"/>
      <c r="O91" s="210"/>
      <c r="P91" s="210"/>
      <c r="Q91" s="210"/>
      <c r="R91" s="210"/>
      <c r="S91" s="210"/>
      <c r="T91" s="210"/>
      <c r="U91" s="210"/>
      <c r="V91" s="210"/>
      <c r="W91" s="210"/>
      <c r="X91" s="210"/>
      <c r="Y91" s="210"/>
      <c r="Z91" s="210"/>
      <c r="AA91" s="210"/>
      <c r="AB91" s="210"/>
      <c r="AC91" s="210"/>
      <c r="AD91" s="210"/>
      <c r="AE91" s="210"/>
      <c r="AF91" s="210"/>
      <c r="AG91" s="210"/>
      <c r="AH91" s="210"/>
      <c r="AI91" s="210"/>
      <c r="AJ91" s="210"/>
      <c r="AK91" s="210"/>
    </row>
    <row r="92" customFormat="false" ht="12.75" hidden="false" customHeight="false" outlineLevel="0" collapsed="false">
      <c r="D92" s="210"/>
      <c r="E92" s="210"/>
      <c r="F92" s="210"/>
      <c r="G92" s="210"/>
      <c r="H92" s="210"/>
      <c r="I92" s="210"/>
      <c r="J92" s="210"/>
      <c r="K92" s="210"/>
      <c r="L92" s="210"/>
      <c r="M92" s="210"/>
      <c r="N92" s="210"/>
      <c r="O92" s="210"/>
      <c r="P92" s="210"/>
      <c r="Q92" s="210"/>
      <c r="R92" s="210"/>
      <c r="S92" s="210"/>
      <c r="T92" s="210"/>
      <c r="U92" s="210"/>
      <c r="V92" s="210"/>
      <c r="W92" s="210"/>
      <c r="X92" s="210"/>
      <c r="Y92" s="210"/>
      <c r="Z92" s="210"/>
      <c r="AA92" s="210"/>
      <c r="AB92" s="210"/>
      <c r="AC92" s="210"/>
      <c r="AD92" s="210"/>
      <c r="AE92" s="210"/>
      <c r="AF92" s="210"/>
      <c r="AG92" s="210"/>
      <c r="AH92" s="210"/>
      <c r="AI92" s="210"/>
      <c r="AJ92" s="210"/>
      <c r="AK92" s="210"/>
    </row>
    <row r="93" customFormat="false" ht="12.75" hidden="false" customHeight="false" outlineLevel="0" collapsed="false">
      <c r="D93" s="210"/>
      <c r="E93" s="210"/>
      <c r="F93" s="210"/>
      <c r="G93" s="210"/>
      <c r="H93" s="210"/>
      <c r="I93" s="210"/>
      <c r="J93" s="210"/>
      <c r="K93" s="210"/>
      <c r="L93" s="210"/>
      <c r="M93" s="210"/>
      <c r="N93" s="210"/>
      <c r="O93" s="210"/>
      <c r="P93" s="210"/>
      <c r="Q93" s="210"/>
      <c r="R93" s="210"/>
      <c r="S93" s="210"/>
      <c r="T93" s="210"/>
      <c r="U93" s="210"/>
      <c r="V93" s="210"/>
      <c r="W93" s="210"/>
      <c r="X93" s="210"/>
      <c r="Y93" s="210"/>
      <c r="Z93" s="210"/>
      <c r="AA93" s="210"/>
      <c r="AB93" s="210"/>
      <c r="AC93" s="210"/>
      <c r="AD93" s="210"/>
      <c r="AE93" s="210"/>
      <c r="AF93" s="210"/>
      <c r="AG93" s="210"/>
      <c r="AH93" s="210"/>
      <c r="AI93" s="210"/>
      <c r="AJ93" s="210"/>
      <c r="AK93" s="210"/>
    </row>
    <row r="94" customFormat="false" ht="12.75" hidden="false" customHeight="false" outlineLevel="0" collapsed="false">
      <c r="D94" s="210"/>
      <c r="E94" s="210"/>
      <c r="F94" s="210"/>
      <c r="G94" s="210"/>
      <c r="H94" s="210"/>
      <c r="I94" s="210"/>
      <c r="J94" s="210"/>
      <c r="K94" s="210"/>
      <c r="L94" s="210"/>
      <c r="M94" s="210"/>
      <c r="N94" s="210"/>
      <c r="O94" s="210"/>
      <c r="P94" s="210"/>
      <c r="Q94" s="210"/>
      <c r="R94" s="210"/>
      <c r="S94" s="210"/>
      <c r="T94" s="210"/>
      <c r="U94" s="210"/>
      <c r="V94" s="210"/>
      <c r="W94" s="210"/>
      <c r="X94" s="210"/>
      <c r="Y94" s="210"/>
      <c r="Z94" s="210"/>
      <c r="AA94" s="210"/>
      <c r="AB94" s="210"/>
      <c r="AC94" s="210"/>
      <c r="AD94" s="210"/>
      <c r="AE94" s="210"/>
      <c r="AF94" s="210"/>
      <c r="AG94" s="210"/>
      <c r="AH94" s="210"/>
      <c r="AI94" s="210"/>
      <c r="AJ94" s="210"/>
      <c r="AK94" s="210"/>
    </row>
    <row r="95" customFormat="false" ht="12.75" hidden="false" customHeight="false" outlineLevel="0" collapsed="false">
      <c r="D95" s="210"/>
      <c r="E95" s="210"/>
      <c r="F95" s="210"/>
      <c r="G95" s="210"/>
      <c r="H95" s="210"/>
      <c r="I95" s="210"/>
      <c r="J95" s="210"/>
      <c r="K95" s="210"/>
      <c r="L95" s="210"/>
      <c r="M95" s="210"/>
      <c r="N95" s="210"/>
      <c r="O95" s="210"/>
      <c r="P95" s="210"/>
      <c r="Q95" s="210"/>
      <c r="R95" s="210"/>
      <c r="S95" s="210"/>
      <c r="T95" s="210"/>
      <c r="U95" s="210"/>
      <c r="V95" s="210"/>
      <c r="W95" s="210"/>
      <c r="X95" s="210"/>
      <c r="Y95" s="210"/>
      <c r="Z95" s="210"/>
      <c r="AA95" s="210"/>
      <c r="AB95" s="210"/>
      <c r="AC95" s="210"/>
      <c r="AD95" s="210"/>
      <c r="AE95" s="210"/>
      <c r="AF95" s="210"/>
      <c r="AG95" s="210"/>
      <c r="AH95" s="210"/>
      <c r="AI95" s="210"/>
      <c r="AJ95" s="210"/>
      <c r="AK95" s="210"/>
    </row>
    <row r="96" customFormat="false" ht="12.75" hidden="false" customHeight="false" outlineLevel="0" collapsed="false">
      <c r="D96" s="210"/>
      <c r="E96" s="210"/>
      <c r="F96" s="210"/>
      <c r="G96" s="210"/>
      <c r="H96" s="210"/>
      <c r="I96" s="210"/>
      <c r="J96" s="210"/>
      <c r="K96" s="210"/>
      <c r="L96" s="210"/>
      <c r="M96" s="210"/>
      <c r="N96" s="210"/>
      <c r="O96" s="210"/>
      <c r="P96" s="210"/>
      <c r="Q96" s="210"/>
      <c r="R96" s="210"/>
      <c r="S96" s="210"/>
      <c r="T96" s="210"/>
      <c r="U96" s="210"/>
      <c r="V96" s="210"/>
      <c r="W96" s="210"/>
      <c r="X96" s="210"/>
      <c r="Y96" s="210"/>
      <c r="Z96" s="210"/>
      <c r="AA96" s="210"/>
      <c r="AB96" s="210"/>
      <c r="AC96" s="210"/>
      <c r="AD96" s="210"/>
      <c r="AE96" s="210"/>
      <c r="AF96" s="210"/>
      <c r="AG96" s="210"/>
      <c r="AH96" s="210"/>
      <c r="AI96" s="210"/>
      <c r="AJ96" s="210"/>
      <c r="AK96" s="210"/>
    </row>
    <row r="97" customFormat="false" ht="12.75" hidden="false" customHeight="false" outlineLevel="0" collapsed="false">
      <c r="D97" s="210"/>
      <c r="E97" s="210"/>
      <c r="F97" s="210"/>
      <c r="G97" s="210"/>
      <c r="H97" s="210"/>
      <c r="I97" s="210"/>
      <c r="J97" s="210"/>
      <c r="K97" s="210"/>
      <c r="L97" s="210"/>
      <c r="M97" s="210"/>
      <c r="N97" s="210"/>
      <c r="O97" s="210"/>
      <c r="P97" s="210"/>
      <c r="Q97" s="210"/>
      <c r="R97" s="210"/>
      <c r="S97" s="210"/>
      <c r="T97" s="210"/>
      <c r="U97" s="210"/>
      <c r="V97" s="210"/>
      <c r="W97" s="210"/>
      <c r="X97" s="210"/>
      <c r="Y97" s="210"/>
      <c r="Z97" s="210"/>
      <c r="AA97" s="210"/>
      <c r="AB97" s="210"/>
      <c r="AC97" s="210"/>
      <c r="AD97" s="210"/>
      <c r="AE97" s="210"/>
      <c r="AF97" s="210"/>
      <c r="AG97" s="210"/>
      <c r="AH97" s="210"/>
      <c r="AI97" s="210"/>
      <c r="AJ97" s="210"/>
      <c r="AK97" s="210"/>
    </row>
    <row r="98" customFormat="false" ht="12.75" hidden="false" customHeight="false" outlineLevel="0" collapsed="false">
      <c r="D98" s="210"/>
      <c r="E98" s="210"/>
      <c r="F98" s="210"/>
      <c r="G98" s="210"/>
      <c r="H98" s="210"/>
      <c r="I98" s="210"/>
      <c r="J98" s="210"/>
      <c r="K98" s="210"/>
      <c r="L98" s="210"/>
      <c r="M98" s="210"/>
      <c r="N98" s="210"/>
      <c r="O98" s="210"/>
      <c r="P98" s="210"/>
      <c r="Q98" s="210"/>
      <c r="R98" s="210"/>
      <c r="S98" s="210"/>
      <c r="T98" s="210"/>
      <c r="U98" s="210"/>
      <c r="V98" s="210"/>
      <c r="W98" s="210"/>
      <c r="X98" s="210"/>
      <c r="Y98" s="210"/>
      <c r="Z98" s="210"/>
      <c r="AA98" s="210"/>
      <c r="AB98" s="210"/>
      <c r="AC98" s="210"/>
      <c r="AD98" s="210"/>
      <c r="AE98" s="210"/>
      <c r="AF98" s="210"/>
      <c r="AG98" s="210"/>
      <c r="AH98" s="210"/>
      <c r="AI98" s="210"/>
      <c r="AJ98" s="210"/>
      <c r="AK98" s="210"/>
    </row>
    <row r="99" customFormat="false" ht="12.75" hidden="false" customHeight="false" outlineLevel="0" collapsed="false">
      <c r="D99" s="210"/>
      <c r="E99" s="210"/>
      <c r="F99" s="210"/>
      <c r="G99" s="210"/>
      <c r="H99" s="210"/>
      <c r="I99" s="210"/>
      <c r="J99" s="210"/>
      <c r="K99" s="210"/>
      <c r="L99" s="210"/>
      <c r="M99" s="210"/>
      <c r="N99" s="210"/>
      <c r="O99" s="210"/>
      <c r="P99" s="210"/>
      <c r="Q99" s="210"/>
      <c r="R99" s="210"/>
      <c r="S99" s="210"/>
      <c r="T99" s="210"/>
      <c r="U99" s="210"/>
      <c r="V99" s="210"/>
      <c r="W99" s="210"/>
      <c r="X99" s="210"/>
      <c r="Y99" s="210"/>
      <c r="Z99" s="210"/>
      <c r="AA99" s="210"/>
      <c r="AB99" s="210"/>
      <c r="AC99" s="210"/>
      <c r="AD99" s="210"/>
      <c r="AE99" s="210"/>
      <c r="AF99" s="210"/>
      <c r="AG99" s="210"/>
      <c r="AH99" s="210"/>
      <c r="AI99" s="210"/>
      <c r="AJ99" s="210"/>
      <c r="AK99" s="210"/>
    </row>
    <row r="100" customFormat="false" ht="12.75" hidden="false" customHeight="false" outlineLevel="0" collapsed="false">
      <c r="D100" s="210"/>
      <c r="E100" s="210"/>
      <c r="F100" s="210"/>
      <c r="G100" s="210"/>
      <c r="H100" s="210"/>
      <c r="I100" s="210"/>
      <c r="J100" s="210"/>
      <c r="K100" s="210"/>
      <c r="L100" s="210"/>
      <c r="M100" s="210"/>
      <c r="N100" s="210"/>
      <c r="O100" s="210"/>
      <c r="P100" s="210"/>
      <c r="Q100" s="210"/>
      <c r="R100" s="210"/>
      <c r="S100" s="210"/>
      <c r="T100" s="210"/>
      <c r="U100" s="210"/>
      <c r="V100" s="210"/>
      <c r="W100" s="210"/>
      <c r="X100" s="210"/>
      <c r="Y100" s="210"/>
      <c r="Z100" s="210"/>
      <c r="AA100" s="210"/>
      <c r="AB100" s="210"/>
      <c r="AC100" s="210"/>
      <c r="AD100" s="210"/>
      <c r="AE100" s="210"/>
      <c r="AF100" s="210"/>
      <c r="AG100" s="210"/>
      <c r="AH100" s="210"/>
      <c r="AI100" s="210"/>
      <c r="AJ100" s="210"/>
      <c r="AK100" s="210"/>
    </row>
    <row r="101" customFormat="false" ht="12.75" hidden="false" customHeight="false" outlineLevel="0" collapsed="false">
      <c r="D101" s="210"/>
      <c r="E101" s="210"/>
      <c r="F101" s="210"/>
      <c r="G101" s="210"/>
      <c r="H101" s="210"/>
      <c r="I101" s="210"/>
      <c r="J101" s="210"/>
      <c r="K101" s="210"/>
      <c r="L101" s="210"/>
      <c r="M101" s="210"/>
      <c r="N101" s="210"/>
      <c r="O101" s="210"/>
      <c r="P101" s="210"/>
      <c r="Q101" s="210"/>
      <c r="R101" s="210"/>
      <c r="S101" s="210"/>
      <c r="T101" s="210"/>
      <c r="U101" s="210"/>
      <c r="V101" s="210"/>
      <c r="W101" s="210"/>
      <c r="X101" s="210"/>
      <c r="Y101" s="210"/>
      <c r="Z101" s="210"/>
      <c r="AA101" s="210"/>
      <c r="AB101" s="210"/>
      <c r="AC101" s="210"/>
      <c r="AD101" s="210"/>
      <c r="AE101" s="210"/>
      <c r="AF101" s="210"/>
      <c r="AG101" s="210"/>
      <c r="AH101" s="210"/>
      <c r="AI101" s="210"/>
      <c r="AJ101" s="210"/>
      <c r="AK101" s="210"/>
    </row>
    <row r="102" customFormat="false" ht="12.75" hidden="false" customHeight="false" outlineLevel="0" collapsed="false">
      <c r="D102" s="210"/>
      <c r="E102" s="210"/>
      <c r="F102" s="210"/>
      <c r="G102" s="210"/>
      <c r="H102" s="210"/>
      <c r="I102" s="210"/>
      <c r="J102" s="210"/>
      <c r="K102" s="210"/>
      <c r="L102" s="210"/>
      <c r="M102" s="210"/>
      <c r="N102" s="210"/>
      <c r="O102" s="210"/>
      <c r="P102" s="210"/>
      <c r="Q102" s="210"/>
      <c r="R102" s="210"/>
      <c r="S102" s="210"/>
      <c r="T102" s="210"/>
      <c r="U102" s="210"/>
      <c r="V102" s="210"/>
      <c r="W102" s="210"/>
      <c r="X102" s="210"/>
      <c r="Y102" s="210"/>
      <c r="Z102" s="210"/>
      <c r="AA102" s="210"/>
      <c r="AB102" s="210"/>
      <c r="AC102" s="210"/>
      <c r="AD102" s="210"/>
      <c r="AE102" s="210"/>
      <c r="AF102" s="210"/>
      <c r="AG102" s="210"/>
      <c r="AH102" s="210"/>
      <c r="AI102" s="210"/>
      <c r="AJ102" s="210"/>
      <c r="AK102" s="210"/>
    </row>
    <row r="103" customFormat="false" ht="12.75" hidden="false" customHeight="false" outlineLevel="0" collapsed="false">
      <c r="D103" s="210"/>
      <c r="E103" s="210"/>
      <c r="F103" s="210"/>
      <c r="G103" s="210"/>
      <c r="H103" s="210"/>
      <c r="I103" s="210"/>
      <c r="J103" s="210"/>
      <c r="K103" s="210"/>
      <c r="L103" s="210"/>
      <c r="M103" s="210"/>
      <c r="N103" s="210"/>
      <c r="O103" s="210"/>
      <c r="P103" s="210"/>
      <c r="Q103" s="210"/>
      <c r="R103" s="210"/>
      <c r="S103" s="210"/>
      <c r="T103" s="210"/>
      <c r="U103" s="210"/>
      <c r="V103" s="210"/>
      <c r="W103" s="210"/>
      <c r="X103" s="210"/>
      <c r="Y103" s="210"/>
      <c r="Z103" s="210"/>
      <c r="AA103" s="210"/>
      <c r="AB103" s="210"/>
      <c r="AC103" s="210"/>
      <c r="AD103" s="210"/>
      <c r="AE103" s="210"/>
      <c r="AF103" s="210"/>
      <c r="AG103" s="210"/>
      <c r="AH103" s="210"/>
      <c r="AI103" s="210"/>
      <c r="AJ103" s="210"/>
      <c r="AK103" s="210"/>
    </row>
    <row r="104" customFormat="false" ht="12.75" hidden="false" customHeight="false" outlineLevel="0" collapsed="false">
      <c r="D104" s="210"/>
      <c r="E104" s="210"/>
      <c r="F104" s="210"/>
      <c r="G104" s="210"/>
      <c r="H104" s="210"/>
      <c r="I104" s="210"/>
      <c r="J104" s="210"/>
      <c r="K104" s="210"/>
      <c r="L104" s="210"/>
      <c r="M104" s="210"/>
      <c r="N104" s="210"/>
      <c r="O104" s="210"/>
      <c r="P104" s="210"/>
      <c r="Q104" s="210"/>
      <c r="R104" s="210"/>
      <c r="S104" s="210"/>
      <c r="T104" s="210"/>
      <c r="U104" s="210"/>
      <c r="V104" s="210"/>
      <c r="W104" s="210"/>
      <c r="X104" s="210"/>
      <c r="Y104" s="210"/>
      <c r="Z104" s="210"/>
      <c r="AA104" s="210"/>
      <c r="AB104" s="210"/>
      <c r="AC104" s="210"/>
      <c r="AD104" s="210"/>
      <c r="AE104" s="210"/>
      <c r="AF104" s="210"/>
      <c r="AG104" s="210"/>
      <c r="AH104" s="210"/>
      <c r="AI104" s="210"/>
      <c r="AJ104" s="210"/>
      <c r="AK104" s="210"/>
    </row>
    <row r="105" customFormat="false" ht="12.75" hidden="false" customHeight="false" outlineLevel="0" collapsed="false">
      <c r="D105" s="210"/>
      <c r="E105" s="210"/>
      <c r="F105" s="210"/>
      <c r="G105" s="210"/>
      <c r="H105" s="210"/>
      <c r="I105" s="210"/>
      <c r="J105" s="210"/>
      <c r="K105" s="210"/>
      <c r="L105" s="210"/>
      <c r="M105" s="210"/>
      <c r="N105" s="210"/>
      <c r="O105" s="210"/>
      <c r="P105" s="210"/>
      <c r="Q105" s="210"/>
      <c r="R105" s="210"/>
      <c r="S105" s="210"/>
      <c r="T105" s="210"/>
      <c r="U105" s="210"/>
      <c r="V105" s="210"/>
      <c r="W105" s="210"/>
      <c r="X105" s="210"/>
      <c r="Y105" s="210"/>
      <c r="Z105" s="210"/>
      <c r="AA105" s="210"/>
      <c r="AB105" s="210"/>
      <c r="AC105" s="210"/>
      <c r="AD105" s="210"/>
      <c r="AE105" s="210"/>
      <c r="AF105" s="210"/>
      <c r="AG105" s="210"/>
      <c r="AH105" s="210"/>
      <c r="AI105" s="210"/>
      <c r="AJ105" s="210"/>
      <c r="AK105" s="210"/>
    </row>
    <row r="106" customFormat="false" ht="12.75" hidden="false" customHeight="false" outlineLevel="0" collapsed="false">
      <c r="D106" s="210"/>
      <c r="E106" s="210"/>
      <c r="F106" s="210"/>
      <c r="G106" s="210"/>
      <c r="H106" s="210"/>
      <c r="I106" s="210"/>
      <c r="J106" s="210"/>
      <c r="K106" s="210"/>
      <c r="L106" s="210"/>
      <c r="M106" s="210"/>
      <c r="N106" s="210"/>
      <c r="O106" s="210"/>
      <c r="P106" s="210"/>
      <c r="Q106" s="210"/>
      <c r="R106" s="210"/>
      <c r="S106" s="210"/>
      <c r="T106" s="210"/>
      <c r="U106" s="210"/>
      <c r="V106" s="210"/>
      <c r="W106" s="210"/>
      <c r="X106" s="210"/>
      <c r="Y106" s="210"/>
      <c r="Z106" s="210"/>
      <c r="AA106" s="210"/>
      <c r="AB106" s="210"/>
      <c r="AC106" s="210"/>
      <c r="AD106" s="210"/>
      <c r="AE106" s="210"/>
      <c r="AF106" s="210"/>
      <c r="AG106" s="210"/>
      <c r="AH106" s="210"/>
      <c r="AI106" s="210"/>
      <c r="AJ106" s="210"/>
      <c r="AK106" s="210"/>
    </row>
    <row r="107" customFormat="false" ht="12.75" hidden="false" customHeight="false" outlineLevel="0" collapsed="false">
      <c r="D107" s="210"/>
      <c r="E107" s="210"/>
      <c r="F107" s="210"/>
      <c r="G107" s="210"/>
      <c r="H107" s="210"/>
      <c r="I107" s="210"/>
      <c r="J107" s="210"/>
      <c r="K107" s="210"/>
      <c r="L107" s="210"/>
      <c r="M107" s="210"/>
      <c r="N107" s="210"/>
      <c r="O107" s="210"/>
      <c r="P107" s="210"/>
      <c r="Q107" s="210"/>
      <c r="R107" s="210"/>
      <c r="S107" s="210"/>
      <c r="T107" s="210"/>
      <c r="U107" s="210"/>
      <c r="V107" s="210"/>
      <c r="W107" s="210"/>
      <c r="X107" s="210"/>
      <c r="Y107" s="210"/>
      <c r="Z107" s="210"/>
      <c r="AA107" s="210"/>
      <c r="AB107" s="210"/>
      <c r="AC107" s="210"/>
      <c r="AD107" s="210"/>
      <c r="AE107" s="210"/>
      <c r="AF107" s="210"/>
      <c r="AG107" s="210"/>
      <c r="AH107" s="210"/>
      <c r="AI107" s="210"/>
      <c r="AJ107" s="210"/>
      <c r="AK107" s="210"/>
    </row>
    <row r="108" customFormat="false" ht="12.75" hidden="false" customHeight="false" outlineLevel="0" collapsed="false">
      <c r="D108" s="210"/>
      <c r="E108" s="210"/>
      <c r="F108" s="210"/>
      <c r="G108" s="210"/>
      <c r="H108" s="210"/>
      <c r="I108" s="210"/>
      <c r="J108" s="210"/>
      <c r="K108" s="210"/>
      <c r="L108" s="210"/>
      <c r="M108" s="210"/>
      <c r="N108" s="210"/>
      <c r="O108" s="210"/>
      <c r="P108" s="210"/>
      <c r="Q108" s="210"/>
      <c r="R108" s="210"/>
      <c r="S108" s="210"/>
      <c r="T108" s="210"/>
      <c r="U108" s="210"/>
      <c r="V108" s="210"/>
      <c r="W108" s="210"/>
      <c r="X108" s="210"/>
      <c r="Y108" s="210"/>
      <c r="Z108" s="210"/>
      <c r="AA108" s="210"/>
      <c r="AB108" s="210"/>
      <c r="AC108" s="210"/>
      <c r="AD108" s="210"/>
      <c r="AE108" s="210"/>
      <c r="AF108" s="210"/>
      <c r="AG108" s="210"/>
      <c r="AH108" s="210"/>
      <c r="AI108" s="210"/>
      <c r="AJ108" s="210"/>
      <c r="AK108" s="210"/>
    </row>
    <row r="109" customFormat="false" ht="12.75" hidden="false" customHeight="false" outlineLevel="0" collapsed="false">
      <c r="D109" s="210"/>
      <c r="E109" s="210"/>
      <c r="F109" s="210"/>
      <c r="G109" s="210"/>
      <c r="H109" s="210"/>
      <c r="I109" s="210"/>
      <c r="J109" s="210"/>
      <c r="K109" s="210"/>
      <c r="L109" s="210"/>
      <c r="M109" s="210"/>
      <c r="N109" s="210"/>
      <c r="O109" s="210"/>
      <c r="P109" s="210"/>
      <c r="Q109" s="210"/>
      <c r="R109" s="210"/>
      <c r="S109" s="210"/>
      <c r="T109" s="210"/>
      <c r="U109" s="210"/>
      <c r="V109" s="210"/>
      <c r="W109" s="210"/>
      <c r="X109" s="210"/>
      <c r="Y109" s="210"/>
      <c r="Z109" s="210"/>
      <c r="AA109" s="210"/>
      <c r="AB109" s="210"/>
      <c r="AC109" s="210"/>
      <c r="AD109" s="210"/>
      <c r="AE109" s="210"/>
      <c r="AF109" s="210"/>
      <c r="AG109" s="210"/>
      <c r="AH109" s="210"/>
      <c r="AI109" s="210"/>
      <c r="AJ109" s="210"/>
      <c r="AK109" s="210"/>
    </row>
    <row r="110" customFormat="false" ht="12.75" hidden="false" customHeight="false" outlineLevel="0" collapsed="false">
      <c r="D110" s="210"/>
      <c r="E110" s="210"/>
      <c r="F110" s="210"/>
      <c r="G110" s="210"/>
      <c r="H110" s="210"/>
      <c r="I110" s="210"/>
      <c r="J110" s="210"/>
      <c r="K110" s="210"/>
      <c r="L110" s="210"/>
      <c r="M110" s="210"/>
      <c r="N110" s="210"/>
      <c r="O110" s="210"/>
      <c r="P110" s="210"/>
      <c r="Q110" s="210"/>
      <c r="R110" s="210"/>
      <c r="S110" s="210"/>
      <c r="T110" s="210"/>
      <c r="U110" s="210"/>
      <c r="V110" s="210"/>
      <c r="W110" s="210"/>
      <c r="X110" s="210"/>
      <c r="Y110" s="210"/>
      <c r="Z110" s="210"/>
      <c r="AA110" s="210"/>
      <c r="AB110" s="210"/>
      <c r="AC110" s="210"/>
      <c r="AD110" s="210"/>
      <c r="AE110" s="210"/>
      <c r="AF110" s="210"/>
      <c r="AG110" s="210"/>
      <c r="AH110" s="210"/>
      <c r="AI110" s="210"/>
      <c r="AJ110" s="210"/>
      <c r="AK110" s="210"/>
    </row>
    <row r="111" customFormat="false" ht="12.75" hidden="false" customHeight="false" outlineLevel="0" collapsed="false">
      <c r="D111" s="210"/>
      <c r="E111" s="210"/>
      <c r="F111" s="210"/>
      <c r="G111" s="210"/>
      <c r="H111" s="210"/>
      <c r="I111" s="210"/>
      <c r="J111" s="210"/>
      <c r="K111" s="210"/>
      <c r="L111" s="210"/>
      <c r="M111" s="210"/>
      <c r="N111" s="210"/>
      <c r="O111" s="210"/>
      <c r="P111" s="210"/>
      <c r="Q111" s="210"/>
      <c r="R111" s="210"/>
      <c r="S111" s="210"/>
      <c r="T111" s="210"/>
      <c r="U111" s="210"/>
      <c r="V111" s="210"/>
      <c r="W111" s="210"/>
      <c r="X111" s="210"/>
      <c r="Y111" s="210"/>
      <c r="Z111" s="210"/>
      <c r="AA111" s="210"/>
      <c r="AB111" s="210"/>
      <c r="AC111" s="210"/>
      <c r="AD111" s="210"/>
      <c r="AE111" s="210"/>
      <c r="AF111" s="210"/>
      <c r="AG111" s="210"/>
      <c r="AH111" s="210"/>
      <c r="AI111" s="210"/>
      <c r="AJ111" s="210"/>
      <c r="AK111" s="210"/>
    </row>
    <row r="112" customFormat="false" ht="12.75" hidden="false" customHeight="false" outlineLevel="0" collapsed="false">
      <c r="D112" s="210"/>
      <c r="E112" s="210"/>
      <c r="F112" s="210"/>
      <c r="G112" s="210"/>
      <c r="H112" s="210"/>
      <c r="I112" s="210"/>
      <c r="J112" s="210"/>
      <c r="K112" s="210"/>
      <c r="L112" s="210"/>
      <c r="M112" s="210"/>
      <c r="N112" s="210"/>
      <c r="O112" s="210"/>
      <c r="P112" s="210"/>
      <c r="Q112" s="210"/>
      <c r="R112" s="210"/>
      <c r="S112" s="210"/>
      <c r="T112" s="210"/>
      <c r="U112" s="210"/>
      <c r="V112" s="210"/>
      <c r="W112" s="210"/>
      <c r="X112" s="210"/>
      <c r="Y112" s="210"/>
      <c r="Z112" s="210"/>
      <c r="AA112" s="210"/>
      <c r="AB112" s="210"/>
      <c r="AC112" s="210"/>
      <c r="AD112" s="210"/>
      <c r="AE112" s="210"/>
      <c r="AF112" s="210"/>
      <c r="AG112" s="210"/>
      <c r="AH112" s="210"/>
      <c r="AI112" s="210"/>
      <c r="AJ112" s="210"/>
      <c r="AK112" s="210"/>
    </row>
    <row r="113" customFormat="false" ht="12.75" hidden="false" customHeight="false" outlineLevel="0" collapsed="false">
      <c r="D113" s="210"/>
      <c r="E113" s="210"/>
      <c r="F113" s="210"/>
      <c r="G113" s="210"/>
      <c r="H113" s="210"/>
      <c r="I113" s="210"/>
      <c r="J113" s="210"/>
      <c r="K113" s="210"/>
      <c r="L113" s="210"/>
      <c r="M113" s="210"/>
      <c r="N113" s="210"/>
      <c r="O113" s="210"/>
      <c r="P113" s="210"/>
      <c r="Q113" s="210"/>
      <c r="R113" s="210"/>
      <c r="S113" s="210"/>
      <c r="T113" s="210"/>
      <c r="U113" s="210"/>
      <c r="V113" s="210"/>
      <c r="W113" s="210"/>
      <c r="X113" s="210"/>
      <c r="Y113" s="210"/>
      <c r="Z113" s="210"/>
      <c r="AA113" s="210"/>
      <c r="AB113" s="210"/>
      <c r="AC113" s="210"/>
      <c r="AD113" s="210"/>
      <c r="AE113" s="210"/>
      <c r="AF113" s="210"/>
      <c r="AG113" s="210"/>
      <c r="AH113" s="210"/>
      <c r="AI113" s="210"/>
      <c r="AJ113" s="210"/>
      <c r="AK113" s="210"/>
    </row>
    <row r="114" customFormat="false" ht="12.75" hidden="false" customHeight="false" outlineLevel="0" collapsed="false">
      <c r="D114" s="210"/>
      <c r="E114" s="210"/>
      <c r="F114" s="210"/>
      <c r="G114" s="210"/>
      <c r="H114" s="210"/>
      <c r="I114" s="210"/>
      <c r="J114" s="210"/>
      <c r="K114" s="210"/>
      <c r="L114" s="210"/>
      <c r="M114" s="210"/>
      <c r="N114" s="210"/>
      <c r="O114" s="210"/>
      <c r="P114" s="210"/>
      <c r="Q114" s="210"/>
      <c r="R114" s="210"/>
      <c r="S114" s="210"/>
      <c r="T114" s="210"/>
      <c r="U114" s="210"/>
      <c r="V114" s="210"/>
      <c r="W114" s="210"/>
      <c r="X114" s="210"/>
      <c r="Y114" s="210"/>
      <c r="Z114" s="210"/>
      <c r="AA114" s="210"/>
      <c r="AB114" s="210"/>
      <c r="AC114" s="210"/>
      <c r="AD114" s="210"/>
      <c r="AE114" s="210"/>
      <c r="AF114" s="210"/>
      <c r="AG114" s="210"/>
      <c r="AH114" s="210"/>
      <c r="AI114" s="210"/>
      <c r="AJ114" s="210"/>
      <c r="AK114" s="210"/>
    </row>
    <row r="115" customFormat="false" ht="12.75" hidden="false" customHeight="false" outlineLevel="0" collapsed="false">
      <c r="D115" s="210"/>
      <c r="E115" s="210"/>
      <c r="F115" s="210"/>
      <c r="G115" s="210"/>
      <c r="H115" s="210"/>
      <c r="I115" s="210"/>
      <c r="J115" s="210"/>
      <c r="K115" s="210"/>
      <c r="L115" s="210"/>
      <c r="M115" s="210"/>
      <c r="N115" s="210"/>
      <c r="O115" s="210"/>
      <c r="P115" s="210"/>
      <c r="Q115" s="210"/>
      <c r="R115" s="210"/>
      <c r="S115" s="210"/>
      <c r="T115" s="210"/>
      <c r="U115" s="210"/>
      <c r="V115" s="210"/>
      <c r="W115" s="210"/>
      <c r="X115" s="210"/>
      <c r="Y115" s="210"/>
      <c r="Z115" s="210"/>
      <c r="AA115" s="210"/>
      <c r="AB115" s="210"/>
      <c r="AC115" s="210"/>
      <c r="AD115" s="210"/>
      <c r="AE115" s="210"/>
      <c r="AF115" s="210"/>
      <c r="AG115" s="210"/>
      <c r="AH115" s="210"/>
      <c r="AI115" s="210"/>
      <c r="AJ115" s="210"/>
      <c r="AK115" s="210"/>
    </row>
    <row r="116" customFormat="false" ht="12.75" hidden="false" customHeight="false" outlineLevel="0" collapsed="false">
      <c r="D116" s="210"/>
      <c r="E116" s="210"/>
      <c r="F116" s="210"/>
      <c r="G116" s="210"/>
      <c r="H116" s="210"/>
      <c r="I116" s="210"/>
      <c r="J116" s="210"/>
      <c r="K116" s="210"/>
      <c r="L116" s="210"/>
      <c r="M116" s="210"/>
      <c r="N116" s="210"/>
      <c r="O116" s="210"/>
      <c r="P116" s="210"/>
      <c r="Q116" s="210"/>
      <c r="R116" s="210"/>
      <c r="S116" s="210"/>
      <c r="T116" s="210"/>
      <c r="U116" s="210"/>
      <c r="V116" s="210"/>
      <c r="W116" s="210"/>
      <c r="X116" s="210"/>
      <c r="Y116" s="210"/>
      <c r="Z116" s="210"/>
      <c r="AA116" s="210"/>
      <c r="AB116" s="210"/>
      <c r="AC116" s="210"/>
      <c r="AD116" s="210"/>
      <c r="AE116" s="210"/>
      <c r="AF116" s="210"/>
      <c r="AG116" s="210"/>
      <c r="AH116" s="210"/>
      <c r="AI116" s="210"/>
      <c r="AJ116" s="210"/>
      <c r="AK116" s="210"/>
    </row>
    <row r="117" customFormat="false" ht="12.75" hidden="false" customHeight="false" outlineLevel="0" collapsed="false">
      <c r="D117" s="210"/>
      <c r="E117" s="210"/>
      <c r="F117" s="210"/>
      <c r="G117" s="210"/>
      <c r="H117" s="210"/>
      <c r="I117" s="210"/>
      <c r="J117" s="210"/>
      <c r="K117" s="210"/>
      <c r="L117" s="210"/>
      <c r="M117" s="210"/>
      <c r="N117" s="210"/>
      <c r="O117" s="210"/>
      <c r="P117" s="210"/>
      <c r="Q117" s="210"/>
      <c r="R117" s="210"/>
      <c r="S117" s="210"/>
      <c r="T117" s="210"/>
      <c r="U117" s="210"/>
      <c r="V117" s="210"/>
      <c r="W117" s="210"/>
      <c r="X117" s="210"/>
      <c r="Y117" s="210"/>
      <c r="Z117" s="210"/>
      <c r="AA117" s="210"/>
      <c r="AB117" s="210"/>
      <c r="AC117" s="210"/>
      <c r="AD117" s="210"/>
      <c r="AE117" s="210"/>
      <c r="AF117" s="210"/>
      <c r="AG117" s="210"/>
      <c r="AH117" s="210"/>
      <c r="AI117" s="210"/>
      <c r="AJ117" s="210"/>
      <c r="AK117" s="210"/>
    </row>
    <row r="118" customFormat="false" ht="12.75" hidden="false" customHeight="false" outlineLevel="0" collapsed="false">
      <c r="D118" s="210"/>
      <c r="E118" s="210"/>
      <c r="F118" s="210"/>
      <c r="G118" s="210"/>
      <c r="H118" s="210"/>
      <c r="I118" s="210"/>
      <c r="J118" s="210"/>
      <c r="K118" s="210"/>
      <c r="L118" s="210"/>
      <c r="M118" s="210"/>
      <c r="N118" s="210"/>
      <c r="O118" s="210"/>
      <c r="P118" s="210"/>
      <c r="Q118" s="210"/>
      <c r="R118" s="210"/>
      <c r="S118" s="210"/>
      <c r="T118" s="210"/>
      <c r="U118" s="210"/>
      <c r="V118" s="210"/>
      <c r="W118" s="210"/>
      <c r="X118" s="210"/>
      <c r="Y118" s="210"/>
      <c r="Z118" s="210"/>
      <c r="AA118" s="210"/>
      <c r="AB118" s="210"/>
      <c r="AC118" s="210"/>
      <c r="AD118" s="210"/>
      <c r="AE118" s="210"/>
      <c r="AF118" s="210"/>
      <c r="AG118" s="210"/>
      <c r="AH118" s="210"/>
      <c r="AI118" s="210"/>
      <c r="AJ118" s="210"/>
      <c r="AK118" s="210"/>
    </row>
    <row r="119" customFormat="false" ht="12.75" hidden="false" customHeight="false" outlineLevel="0" collapsed="false">
      <c r="D119" s="210"/>
      <c r="E119" s="210"/>
      <c r="F119" s="210"/>
      <c r="G119" s="210"/>
      <c r="H119" s="210"/>
      <c r="I119" s="210"/>
      <c r="J119" s="210"/>
      <c r="K119" s="210"/>
      <c r="L119" s="210"/>
      <c r="M119" s="210"/>
      <c r="N119" s="210"/>
      <c r="O119" s="210"/>
      <c r="P119" s="210"/>
      <c r="Q119" s="210"/>
      <c r="R119" s="210"/>
      <c r="S119" s="210"/>
      <c r="T119" s="210"/>
      <c r="U119" s="210"/>
      <c r="V119" s="210"/>
      <c r="W119" s="210"/>
      <c r="X119" s="210"/>
      <c r="Y119" s="210"/>
      <c r="Z119" s="210"/>
      <c r="AA119" s="210"/>
      <c r="AB119" s="210"/>
      <c r="AC119" s="210"/>
      <c r="AD119" s="210"/>
      <c r="AE119" s="210"/>
      <c r="AF119" s="210"/>
      <c r="AG119" s="210"/>
      <c r="AH119" s="210"/>
      <c r="AI119" s="210"/>
      <c r="AJ119" s="210"/>
      <c r="AK119" s="210"/>
    </row>
    <row r="120" customFormat="false" ht="12.75" hidden="false" customHeight="false" outlineLevel="0" collapsed="false">
      <c r="D120" s="210"/>
      <c r="E120" s="210"/>
      <c r="F120" s="210"/>
      <c r="G120" s="210"/>
      <c r="H120" s="210"/>
      <c r="I120" s="210"/>
      <c r="J120" s="210"/>
      <c r="K120" s="210"/>
      <c r="L120" s="210"/>
      <c r="M120" s="210"/>
      <c r="N120" s="210"/>
      <c r="O120" s="210"/>
      <c r="P120" s="210"/>
      <c r="Q120" s="210"/>
      <c r="R120" s="210"/>
      <c r="S120" s="210"/>
      <c r="T120" s="210"/>
      <c r="U120" s="210"/>
      <c r="V120" s="210"/>
      <c r="W120" s="210"/>
      <c r="X120" s="210"/>
      <c r="Y120" s="210"/>
      <c r="Z120" s="210"/>
      <c r="AA120" s="210"/>
      <c r="AB120" s="210"/>
      <c r="AC120" s="210"/>
      <c r="AD120" s="210"/>
      <c r="AE120" s="210"/>
      <c r="AF120" s="210"/>
      <c r="AG120" s="210"/>
      <c r="AH120" s="210"/>
      <c r="AI120" s="210"/>
      <c r="AJ120" s="210"/>
      <c r="AK120" s="210"/>
    </row>
    <row r="121" customFormat="false" ht="12.75" hidden="false" customHeight="false" outlineLevel="0" collapsed="false">
      <c r="D121" s="210"/>
      <c r="E121" s="210"/>
      <c r="F121" s="210"/>
      <c r="G121" s="210"/>
      <c r="H121" s="210"/>
      <c r="I121" s="210"/>
      <c r="J121" s="210"/>
      <c r="K121" s="210"/>
      <c r="L121" s="210"/>
      <c r="M121" s="210"/>
      <c r="N121" s="210"/>
      <c r="O121" s="210"/>
      <c r="P121" s="210"/>
      <c r="Q121" s="210"/>
      <c r="R121" s="210"/>
      <c r="S121" s="210"/>
      <c r="T121" s="210"/>
      <c r="U121" s="210"/>
      <c r="V121" s="210"/>
      <c r="W121" s="210"/>
      <c r="X121" s="210"/>
      <c r="Y121" s="210"/>
      <c r="Z121" s="210"/>
      <c r="AA121" s="210"/>
      <c r="AB121" s="210"/>
      <c r="AC121" s="210"/>
      <c r="AD121" s="210"/>
      <c r="AE121" s="210"/>
      <c r="AF121" s="210"/>
      <c r="AG121" s="210"/>
      <c r="AH121" s="210"/>
      <c r="AI121" s="210"/>
      <c r="AJ121" s="210"/>
      <c r="AK121" s="210"/>
    </row>
    <row r="122" customFormat="false" ht="12.75" hidden="false" customHeight="false" outlineLevel="0" collapsed="false">
      <c r="D122" s="210"/>
      <c r="E122" s="210"/>
      <c r="F122" s="210"/>
      <c r="G122" s="210"/>
      <c r="H122" s="210"/>
      <c r="I122" s="210"/>
      <c r="J122" s="210"/>
      <c r="K122" s="210"/>
      <c r="L122" s="210"/>
      <c r="M122" s="210"/>
      <c r="N122" s="210"/>
      <c r="O122" s="210"/>
      <c r="P122" s="210"/>
      <c r="Q122" s="210"/>
      <c r="R122" s="210"/>
      <c r="S122" s="210"/>
      <c r="T122" s="210"/>
      <c r="U122" s="210"/>
      <c r="V122" s="210"/>
      <c r="W122" s="210"/>
      <c r="X122" s="210"/>
      <c r="Y122" s="210"/>
      <c r="Z122" s="210"/>
      <c r="AA122" s="210"/>
      <c r="AB122" s="210"/>
      <c r="AC122" s="210"/>
      <c r="AD122" s="210"/>
      <c r="AE122" s="210"/>
      <c r="AF122" s="210"/>
      <c r="AG122" s="210"/>
      <c r="AH122" s="210"/>
      <c r="AI122" s="210"/>
      <c r="AJ122" s="210"/>
      <c r="AK122" s="210"/>
    </row>
    <row r="123" customFormat="false" ht="12.75" hidden="false" customHeight="false" outlineLevel="0" collapsed="false">
      <c r="D123" s="210"/>
      <c r="E123" s="210"/>
      <c r="F123" s="210"/>
      <c r="G123" s="210"/>
      <c r="H123" s="210"/>
      <c r="I123" s="210"/>
      <c r="J123" s="210"/>
      <c r="K123" s="210"/>
      <c r="L123" s="210"/>
      <c r="M123" s="210"/>
      <c r="N123" s="210"/>
      <c r="O123" s="210"/>
      <c r="P123" s="210"/>
      <c r="Q123" s="210"/>
      <c r="R123" s="210"/>
      <c r="S123" s="210"/>
      <c r="T123" s="210"/>
      <c r="U123" s="210"/>
      <c r="V123" s="210"/>
      <c r="W123" s="210"/>
      <c r="X123" s="210"/>
      <c r="Y123" s="210"/>
      <c r="Z123" s="210"/>
      <c r="AA123" s="210"/>
      <c r="AB123" s="210"/>
      <c r="AC123" s="210"/>
      <c r="AD123" s="210"/>
      <c r="AE123" s="210"/>
      <c r="AF123" s="210"/>
      <c r="AG123" s="210"/>
      <c r="AH123" s="210"/>
      <c r="AI123" s="210"/>
      <c r="AJ123" s="210"/>
      <c r="AK123" s="210"/>
    </row>
    <row r="124" customFormat="false" ht="12.75" hidden="false" customHeight="false" outlineLevel="0" collapsed="false">
      <c r="D124" s="210"/>
      <c r="E124" s="210"/>
      <c r="F124" s="210"/>
      <c r="G124" s="210"/>
      <c r="H124" s="210"/>
      <c r="I124" s="210"/>
      <c r="J124" s="210"/>
      <c r="K124" s="210"/>
      <c r="L124" s="210"/>
      <c r="M124" s="210"/>
      <c r="N124" s="210"/>
      <c r="O124" s="210"/>
      <c r="P124" s="210"/>
      <c r="Q124" s="210"/>
      <c r="R124" s="210"/>
      <c r="S124" s="210"/>
      <c r="T124" s="210"/>
      <c r="U124" s="210"/>
      <c r="V124" s="210"/>
      <c r="W124" s="210"/>
      <c r="X124" s="210"/>
      <c r="Y124" s="210"/>
      <c r="Z124" s="210"/>
      <c r="AA124" s="210"/>
      <c r="AB124" s="210"/>
      <c r="AC124" s="210"/>
      <c r="AD124" s="210"/>
      <c r="AE124" s="210"/>
      <c r="AF124" s="210"/>
      <c r="AG124" s="210"/>
      <c r="AH124" s="210"/>
      <c r="AI124" s="210"/>
      <c r="AJ124" s="210"/>
      <c r="AK124" s="210"/>
    </row>
    <row r="125" customFormat="false" ht="12.75" hidden="false" customHeight="false" outlineLevel="0" collapsed="false">
      <c r="D125" s="210"/>
      <c r="E125" s="210"/>
      <c r="F125" s="210"/>
      <c r="G125" s="210"/>
      <c r="H125" s="210"/>
      <c r="I125" s="210"/>
      <c r="J125" s="210"/>
      <c r="K125" s="210"/>
      <c r="L125" s="210"/>
      <c r="M125" s="210"/>
      <c r="N125" s="210"/>
      <c r="O125" s="210"/>
      <c r="P125" s="210"/>
      <c r="Q125" s="210"/>
      <c r="R125" s="210"/>
      <c r="S125" s="210"/>
      <c r="T125" s="210"/>
      <c r="U125" s="210"/>
      <c r="V125" s="210"/>
      <c r="W125" s="210"/>
      <c r="X125" s="210"/>
      <c r="Y125" s="210"/>
      <c r="Z125" s="210"/>
      <c r="AA125" s="210"/>
      <c r="AB125" s="210"/>
      <c r="AC125" s="210"/>
      <c r="AD125" s="210"/>
      <c r="AE125" s="210"/>
      <c r="AF125" s="210"/>
      <c r="AG125" s="210"/>
      <c r="AH125" s="210"/>
      <c r="AI125" s="210"/>
      <c r="AJ125" s="210"/>
      <c r="AK125" s="210"/>
    </row>
    <row r="126" customFormat="false" ht="12.75" hidden="false" customHeight="false" outlineLevel="0" collapsed="false">
      <c r="D126" s="210"/>
      <c r="E126" s="210"/>
      <c r="F126" s="210"/>
      <c r="G126" s="210"/>
      <c r="H126" s="210"/>
      <c r="I126" s="210"/>
      <c r="J126" s="210"/>
      <c r="K126" s="210"/>
      <c r="L126" s="210"/>
      <c r="M126" s="210"/>
      <c r="N126" s="210"/>
      <c r="O126" s="210"/>
      <c r="P126" s="210"/>
      <c r="Q126" s="210"/>
      <c r="R126" s="210"/>
      <c r="S126" s="210"/>
      <c r="T126" s="210"/>
      <c r="U126" s="210"/>
      <c r="V126" s="210"/>
      <c r="W126" s="210"/>
      <c r="X126" s="210"/>
      <c r="Y126" s="210"/>
      <c r="Z126" s="210"/>
      <c r="AA126" s="210"/>
      <c r="AB126" s="210"/>
      <c r="AC126" s="210"/>
      <c r="AD126" s="210"/>
      <c r="AE126" s="210"/>
      <c r="AF126" s="210"/>
      <c r="AG126" s="210"/>
      <c r="AH126" s="210"/>
      <c r="AI126" s="210"/>
      <c r="AJ126" s="210"/>
      <c r="AK126" s="210"/>
    </row>
    <row r="127" customFormat="false" ht="12.75" hidden="false" customHeight="false" outlineLevel="0" collapsed="false">
      <c r="D127" s="210"/>
      <c r="E127" s="210"/>
      <c r="F127" s="210"/>
      <c r="G127" s="210"/>
      <c r="H127" s="210"/>
      <c r="I127" s="210"/>
      <c r="J127" s="210"/>
      <c r="K127" s="210"/>
      <c r="L127" s="210"/>
      <c r="M127" s="210"/>
      <c r="N127" s="210"/>
      <c r="O127" s="210"/>
      <c r="P127" s="210"/>
      <c r="Q127" s="210"/>
      <c r="R127" s="210"/>
      <c r="S127" s="210"/>
      <c r="T127" s="210"/>
      <c r="U127" s="210"/>
      <c r="V127" s="210"/>
      <c r="W127" s="210"/>
      <c r="X127" s="210"/>
      <c r="Y127" s="210"/>
      <c r="Z127" s="210"/>
      <c r="AA127" s="210"/>
      <c r="AB127" s="210"/>
      <c r="AC127" s="210"/>
      <c r="AD127" s="210"/>
      <c r="AE127" s="210"/>
      <c r="AF127" s="210"/>
      <c r="AG127" s="210"/>
      <c r="AH127" s="210"/>
      <c r="AI127" s="210"/>
      <c r="AJ127" s="210"/>
      <c r="AK127" s="210"/>
    </row>
    <row r="128" customFormat="false" ht="12.75" hidden="false" customHeight="false" outlineLevel="0" collapsed="false">
      <c r="D128" s="210"/>
      <c r="E128" s="210"/>
      <c r="F128" s="210"/>
      <c r="G128" s="210"/>
      <c r="H128" s="210"/>
      <c r="I128" s="210"/>
      <c r="J128" s="210"/>
      <c r="K128" s="210"/>
      <c r="L128" s="210"/>
      <c r="M128" s="210"/>
      <c r="N128" s="210"/>
      <c r="O128" s="210"/>
      <c r="P128" s="210"/>
      <c r="Q128" s="210"/>
      <c r="R128" s="210"/>
      <c r="S128" s="210"/>
      <c r="T128" s="210"/>
      <c r="U128" s="210"/>
      <c r="V128" s="210"/>
      <c r="W128" s="210"/>
      <c r="X128" s="210"/>
      <c r="Y128" s="210"/>
      <c r="Z128" s="210"/>
      <c r="AA128" s="210"/>
      <c r="AB128" s="210"/>
      <c r="AC128" s="210"/>
      <c r="AD128" s="210"/>
      <c r="AE128" s="210"/>
      <c r="AF128" s="210"/>
      <c r="AG128" s="210"/>
      <c r="AH128" s="210"/>
      <c r="AI128" s="210"/>
      <c r="AJ128" s="210"/>
      <c r="AK128" s="210"/>
    </row>
    <row r="129" customFormat="false" ht="12.75" hidden="false" customHeight="false" outlineLevel="0" collapsed="false">
      <c r="D129" s="210"/>
      <c r="E129" s="210"/>
      <c r="F129" s="210"/>
      <c r="G129" s="210"/>
      <c r="H129" s="210"/>
      <c r="I129" s="210"/>
      <c r="J129" s="210"/>
      <c r="K129" s="210"/>
      <c r="L129" s="210"/>
      <c r="M129" s="210"/>
      <c r="N129" s="210"/>
      <c r="O129" s="210"/>
      <c r="P129" s="210"/>
      <c r="Q129" s="210"/>
      <c r="R129" s="210"/>
      <c r="S129" s="210"/>
      <c r="T129" s="210"/>
      <c r="U129" s="210"/>
      <c r="V129" s="210"/>
      <c r="W129" s="210"/>
      <c r="X129" s="210"/>
      <c r="Y129" s="210"/>
      <c r="Z129" s="210"/>
      <c r="AA129" s="210"/>
      <c r="AB129" s="210"/>
      <c r="AC129" s="210"/>
      <c r="AD129" s="210"/>
      <c r="AE129" s="210"/>
      <c r="AF129" s="210"/>
      <c r="AG129" s="210"/>
      <c r="AH129" s="210"/>
      <c r="AI129" s="210"/>
      <c r="AJ129" s="210"/>
      <c r="AK129" s="210"/>
    </row>
    <row r="130" customFormat="false" ht="12.75" hidden="false" customHeight="false" outlineLevel="0" collapsed="false">
      <c r="D130" s="210"/>
      <c r="E130" s="210"/>
      <c r="F130" s="210"/>
      <c r="G130" s="210"/>
      <c r="H130" s="210"/>
      <c r="I130" s="210"/>
      <c r="J130" s="210"/>
      <c r="K130" s="210"/>
      <c r="L130" s="210"/>
      <c r="M130" s="210"/>
      <c r="N130" s="210"/>
      <c r="O130" s="210"/>
      <c r="P130" s="210"/>
      <c r="Q130" s="210"/>
      <c r="R130" s="210"/>
      <c r="S130" s="210"/>
      <c r="T130" s="210"/>
      <c r="U130" s="210"/>
      <c r="V130" s="210"/>
      <c r="W130" s="210"/>
      <c r="X130" s="210"/>
      <c r="Y130" s="210"/>
      <c r="Z130" s="210"/>
      <c r="AA130" s="210"/>
      <c r="AB130" s="210"/>
      <c r="AC130" s="210"/>
      <c r="AD130" s="210"/>
      <c r="AE130" s="210"/>
      <c r="AF130" s="210"/>
      <c r="AG130" s="210"/>
      <c r="AH130" s="210"/>
      <c r="AI130" s="210"/>
      <c r="AJ130" s="210"/>
      <c r="AK130" s="210"/>
    </row>
  </sheetData>
  <mergeCells count="7">
    <mergeCell ref="B2:K2"/>
    <mergeCell ref="B3:K3"/>
    <mergeCell ref="B4:K4"/>
    <mergeCell ref="D6:F6"/>
    <mergeCell ref="H7:K7"/>
    <mergeCell ref="D30:F30"/>
    <mergeCell ref="H31:K31"/>
  </mergeCells>
  <printOptions headings="false" gridLines="false" gridLinesSet="true" horizontalCentered="true" verticalCentered="false"/>
  <pageMargins left="0.25" right="0.25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131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L36" activeCellId="0" sqref="L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56"/>
    <col collapsed="false" customWidth="true" hidden="false" outlineLevel="0" max="2" min="2" style="0" width="1.7"/>
    <col collapsed="false" customWidth="true" hidden="false" outlineLevel="0" max="3" min="3" style="0" width="10.71"/>
    <col collapsed="false" customWidth="true" hidden="false" outlineLevel="0" max="4" min="4" style="0" width="9.7"/>
    <col collapsed="false" customWidth="true" hidden="false" outlineLevel="0" max="5" min="5" style="0" width="9.28"/>
    <col collapsed="false" customWidth="true" hidden="false" outlineLevel="0" max="6" min="6" style="0" width="1.7"/>
    <col collapsed="false" customWidth="true" hidden="false" outlineLevel="0" max="10" min="7" style="0" width="15.7"/>
  </cols>
  <sheetData>
    <row r="1" customFormat="false" ht="12.75" hidden="true" customHeight="false" outlineLevel="0" collapsed="false"/>
    <row r="2" customFormat="false" ht="15.75" hidden="false" customHeight="false" outlineLevel="0" collapsed="false">
      <c r="A2" s="191" t="s">
        <v>0</v>
      </c>
      <c r="B2" s="191"/>
      <c r="C2" s="191"/>
      <c r="D2" s="191"/>
      <c r="E2" s="191"/>
      <c r="F2" s="191"/>
      <c r="G2" s="191"/>
      <c r="H2" s="191"/>
      <c r="I2" s="191"/>
      <c r="J2" s="191"/>
    </row>
    <row r="3" customFormat="false" ht="15" hidden="false" customHeight="false" outlineLevel="0" collapsed="false">
      <c r="A3" s="193" t="s">
        <v>114</v>
      </c>
      <c r="B3" s="193"/>
      <c r="C3" s="193"/>
      <c r="D3" s="193"/>
      <c r="E3" s="193"/>
      <c r="F3" s="193"/>
      <c r="G3" s="193"/>
      <c r="H3" s="193"/>
      <c r="I3" s="193"/>
      <c r="J3" s="193"/>
    </row>
    <row r="4" customFormat="false" ht="12.75" hidden="false" customHeight="false" outlineLevel="0" collapsed="false">
      <c r="A4" s="194" t="str">
        <f aca="false">+Expenses!B4</f>
        <v>Results based on activity through May 18, 2001</v>
      </c>
      <c r="B4" s="194"/>
      <c r="C4" s="194"/>
      <c r="D4" s="194"/>
      <c r="E4" s="194"/>
      <c r="F4" s="194"/>
      <c r="G4" s="194"/>
      <c r="H4" s="194"/>
      <c r="I4" s="194"/>
      <c r="J4" s="194"/>
    </row>
    <row r="5" customFormat="false" ht="3" hidden="false" customHeight="true" outlineLevel="0" collapsed="false"/>
    <row r="6" customFormat="false" ht="12.75" hidden="false" customHeight="false" outlineLevel="0" collapsed="false">
      <c r="A6" s="195"/>
      <c r="B6" s="196"/>
      <c r="C6" s="197" t="s">
        <v>105</v>
      </c>
      <c r="D6" s="197"/>
      <c r="E6" s="197"/>
      <c r="F6" s="196"/>
      <c r="G6" s="198"/>
      <c r="H6" s="199"/>
      <c r="I6" s="199"/>
      <c r="J6" s="200"/>
    </row>
    <row r="7" customFormat="false" ht="12.75" hidden="false" customHeight="false" outlineLevel="0" collapsed="false">
      <c r="A7" s="201" t="s">
        <v>14</v>
      </c>
      <c r="B7" s="196"/>
      <c r="C7" s="202" t="s">
        <v>8</v>
      </c>
      <c r="D7" s="203" t="s">
        <v>3</v>
      </c>
      <c r="E7" s="204" t="s">
        <v>52</v>
      </c>
      <c r="F7" s="196"/>
      <c r="G7" s="205" t="s">
        <v>106</v>
      </c>
      <c r="H7" s="205"/>
      <c r="I7" s="205"/>
      <c r="J7" s="205"/>
    </row>
    <row r="8" customFormat="false" ht="3" hidden="false" customHeight="true" outlineLevel="0" collapsed="false">
      <c r="A8" s="206"/>
      <c r="C8" s="207"/>
      <c r="D8" s="208"/>
      <c r="E8" s="209"/>
      <c r="F8" s="210"/>
      <c r="G8" s="207"/>
      <c r="H8" s="208"/>
      <c r="I8" s="208"/>
      <c r="J8" s="209"/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10"/>
      <c r="V8" s="210"/>
      <c r="W8" s="210"/>
      <c r="X8" s="210"/>
      <c r="Y8" s="210"/>
      <c r="Z8" s="210"/>
      <c r="AA8" s="210"/>
      <c r="AB8" s="210"/>
      <c r="AC8" s="210"/>
      <c r="AD8" s="210"/>
      <c r="AE8" s="210"/>
      <c r="AF8" s="210"/>
      <c r="AG8" s="210"/>
    </row>
    <row r="9" customFormat="false" ht="13.5" hidden="false" customHeight="true" outlineLevel="0" collapsed="false">
      <c r="A9" s="211" t="s">
        <v>21</v>
      </c>
      <c r="B9" s="196"/>
      <c r="C9" s="213" t="n">
        <f aca="false">+Expenses!D9-[3]Expenses!D9</f>
        <v>0</v>
      </c>
      <c r="D9" s="214" t="n">
        <f aca="false">+Expenses!E9-[3]Expenses!E9</f>
        <v>0</v>
      </c>
      <c r="E9" s="215" t="n">
        <f aca="false">D9-C9</f>
        <v>0</v>
      </c>
      <c r="F9" s="214"/>
      <c r="G9" s="216"/>
      <c r="H9" s="217"/>
      <c r="I9" s="217"/>
      <c r="J9" s="218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210"/>
      <c r="Y9" s="210"/>
      <c r="Z9" s="210"/>
      <c r="AA9" s="210"/>
      <c r="AB9" s="210"/>
      <c r="AC9" s="210"/>
      <c r="AD9" s="210"/>
      <c r="AE9" s="210"/>
      <c r="AF9" s="210"/>
      <c r="AG9" s="210"/>
    </row>
    <row r="10" customFormat="false" ht="13.5" hidden="false" customHeight="true" outlineLevel="0" collapsed="false">
      <c r="A10" s="211" t="s">
        <v>54</v>
      </c>
      <c r="B10" s="196"/>
      <c r="C10" s="213" t="n">
        <f aca="false">+Expenses!D10-[3]Expenses!D10</f>
        <v>0</v>
      </c>
      <c r="D10" s="214" t="n">
        <f aca="false">+Expenses!E10-[3]Expenses!E10</f>
        <v>0</v>
      </c>
      <c r="E10" s="215" t="n">
        <f aca="false">D10-C10</f>
        <v>0</v>
      </c>
      <c r="F10" s="214"/>
      <c r="G10" s="216"/>
      <c r="H10" s="217"/>
      <c r="I10" s="217"/>
      <c r="J10" s="218"/>
      <c r="K10" s="210"/>
      <c r="L10" s="210"/>
      <c r="M10" s="210"/>
      <c r="N10" s="210"/>
      <c r="O10" s="210"/>
      <c r="P10" s="210"/>
      <c r="Q10" s="210"/>
      <c r="R10" s="210"/>
      <c r="S10" s="210"/>
      <c r="T10" s="210"/>
      <c r="U10" s="210"/>
      <c r="V10" s="210"/>
      <c r="W10" s="210"/>
      <c r="X10" s="210"/>
      <c r="Y10" s="210"/>
      <c r="Z10" s="210"/>
      <c r="AA10" s="210"/>
      <c r="AB10" s="210"/>
      <c r="AC10" s="210"/>
      <c r="AD10" s="210"/>
      <c r="AE10" s="210"/>
      <c r="AF10" s="210"/>
      <c r="AG10" s="210"/>
    </row>
    <row r="11" customFormat="false" ht="13.5" hidden="false" customHeight="true" outlineLevel="0" collapsed="false">
      <c r="A11" s="211" t="s">
        <v>23</v>
      </c>
      <c r="B11" s="196"/>
      <c r="C11" s="213" t="n">
        <f aca="false">+Expenses!D11-[3]Expenses!D11</f>
        <v>0</v>
      </c>
      <c r="D11" s="214" t="n">
        <f aca="false">+Expenses!E11-[3]Expenses!E11</f>
        <v>0</v>
      </c>
      <c r="E11" s="215" t="n">
        <f aca="false">D11-C11</f>
        <v>0</v>
      </c>
      <c r="F11" s="214"/>
      <c r="G11" s="216"/>
      <c r="H11" s="217"/>
      <c r="I11" s="217"/>
      <c r="J11" s="218"/>
      <c r="K11" s="210"/>
      <c r="L11" s="210"/>
      <c r="M11" s="210"/>
      <c r="N11" s="210"/>
      <c r="O11" s="210"/>
      <c r="P11" s="210"/>
      <c r="Q11" s="210"/>
      <c r="R11" s="210"/>
      <c r="S11" s="210"/>
      <c r="T11" s="210"/>
      <c r="U11" s="210"/>
      <c r="V11" s="210"/>
      <c r="W11" s="210"/>
      <c r="X11" s="210"/>
      <c r="Y11" s="210"/>
      <c r="Z11" s="210"/>
      <c r="AA11" s="210"/>
      <c r="AB11" s="210"/>
      <c r="AC11" s="210"/>
      <c r="AD11" s="210"/>
      <c r="AE11" s="210"/>
      <c r="AF11" s="210"/>
      <c r="AG11" s="210"/>
    </row>
    <row r="12" customFormat="false" ht="13.5" hidden="true" customHeight="true" outlineLevel="0" collapsed="false">
      <c r="A12" s="211" t="s">
        <v>24</v>
      </c>
      <c r="B12" s="196"/>
      <c r="C12" s="213" t="n">
        <f aca="false">+Expenses!D12-[3]Expenses!D12</f>
        <v>0</v>
      </c>
      <c r="D12" s="214" t="n">
        <f aca="false">+Expenses!E12-[3]Expenses!E12</f>
        <v>0</v>
      </c>
      <c r="E12" s="215" t="n">
        <f aca="false">D12-C12</f>
        <v>0</v>
      </c>
      <c r="F12" s="214"/>
      <c r="G12" s="216"/>
      <c r="H12" s="217"/>
      <c r="I12" s="217"/>
      <c r="J12" s="218"/>
      <c r="K12" s="210"/>
      <c r="L12" s="210"/>
      <c r="M12" s="210"/>
      <c r="N12" s="210"/>
      <c r="O12" s="210"/>
      <c r="P12" s="210"/>
      <c r="Q12" s="210"/>
      <c r="R12" s="210"/>
      <c r="S12" s="210"/>
      <c r="T12" s="210"/>
      <c r="U12" s="210"/>
      <c r="V12" s="210"/>
      <c r="W12" s="210"/>
      <c r="X12" s="210"/>
      <c r="Y12" s="210"/>
      <c r="Z12" s="210"/>
      <c r="AA12" s="210"/>
      <c r="AB12" s="210"/>
      <c r="AC12" s="210"/>
      <c r="AD12" s="210"/>
      <c r="AE12" s="210"/>
      <c r="AF12" s="210"/>
      <c r="AG12" s="210"/>
    </row>
    <row r="13" customFormat="false" ht="13.5" hidden="false" customHeight="true" outlineLevel="0" collapsed="false">
      <c r="A13" s="211" t="s">
        <v>25</v>
      </c>
      <c r="B13" s="196"/>
      <c r="C13" s="213" t="n">
        <f aca="false">+Expenses!D13-[3]Expenses!D13</f>
        <v>0</v>
      </c>
      <c r="D13" s="214" t="n">
        <f aca="false">+Expenses!E13-[3]Expenses!E13</f>
        <v>0</v>
      </c>
      <c r="E13" s="215" t="n">
        <f aca="false">D13-C13</f>
        <v>0</v>
      </c>
      <c r="F13" s="214"/>
      <c r="G13" s="216"/>
      <c r="H13" s="217"/>
      <c r="I13" s="217"/>
      <c r="J13" s="218"/>
      <c r="K13" s="210"/>
      <c r="L13" s="210"/>
      <c r="M13" s="210"/>
      <c r="N13" s="210"/>
      <c r="O13" s="210"/>
      <c r="P13" s="210"/>
      <c r="Q13" s="210"/>
      <c r="R13" s="210"/>
      <c r="S13" s="210"/>
      <c r="T13" s="210"/>
      <c r="U13" s="210"/>
      <c r="V13" s="210"/>
      <c r="W13" s="210"/>
      <c r="X13" s="210"/>
      <c r="Y13" s="210"/>
      <c r="Z13" s="210"/>
      <c r="AA13" s="210"/>
      <c r="AB13" s="210"/>
      <c r="AC13" s="210"/>
      <c r="AD13" s="210"/>
      <c r="AE13" s="210"/>
      <c r="AF13" s="210"/>
      <c r="AG13" s="210"/>
    </row>
    <row r="14" customFormat="false" ht="13.5" hidden="false" customHeight="true" outlineLevel="0" collapsed="false">
      <c r="A14" s="211" t="s">
        <v>26</v>
      </c>
      <c r="B14" s="196"/>
      <c r="C14" s="213" t="n">
        <f aca="false">+Expenses!D14-[3]Expenses!D14</f>
        <v>0</v>
      </c>
      <c r="D14" s="214" t="n">
        <f aca="false">+Expenses!E14-[3]Expenses!E14</f>
        <v>0</v>
      </c>
      <c r="E14" s="215" t="n">
        <f aca="false">D14-C14</f>
        <v>0</v>
      </c>
      <c r="F14" s="214"/>
      <c r="G14" s="216"/>
      <c r="H14" s="217"/>
      <c r="I14" s="217"/>
      <c r="J14" s="218"/>
      <c r="K14" s="210"/>
      <c r="L14" s="210"/>
      <c r="M14" s="210"/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210"/>
      <c r="AB14" s="210"/>
      <c r="AC14" s="210"/>
      <c r="AD14" s="210"/>
      <c r="AE14" s="210"/>
      <c r="AF14" s="210"/>
      <c r="AG14" s="210"/>
    </row>
    <row r="15" customFormat="false" ht="13.5" hidden="false" customHeight="true" outlineLevel="0" collapsed="false">
      <c r="A15" s="220" t="s">
        <v>27</v>
      </c>
      <c r="B15" s="196"/>
      <c r="C15" s="213" t="n">
        <f aca="false">+Expenses!D15-[3]Expenses!D15</f>
        <v>0</v>
      </c>
      <c r="D15" s="214" t="n">
        <f aca="false">+Expenses!E15-[3]Expenses!E15</f>
        <v>0</v>
      </c>
      <c r="E15" s="215" t="n">
        <f aca="false">D15-C15</f>
        <v>0</v>
      </c>
      <c r="F15" s="214"/>
      <c r="G15" s="216"/>
      <c r="H15" s="217"/>
      <c r="I15" s="217"/>
      <c r="J15" s="218"/>
      <c r="K15" s="210"/>
      <c r="L15" s="210"/>
      <c r="M15" s="210"/>
      <c r="N15" s="210"/>
      <c r="O15" s="210"/>
      <c r="P15" s="210"/>
      <c r="Q15" s="210"/>
      <c r="R15" s="210"/>
      <c r="S15" s="210"/>
      <c r="T15" s="210"/>
      <c r="U15" s="210"/>
      <c r="V15" s="210"/>
      <c r="W15" s="210"/>
      <c r="X15" s="210"/>
      <c r="Y15" s="210"/>
      <c r="Z15" s="210"/>
      <c r="AA15" s="210"/>
      <c r="AB15" s="210"/>
      <c r="AC15" s="210"/>
      <c r="AD15" s="210"/>
      <c r="AE15" s="210"/>
      <c r="AF15" s="210"/>
      <c r="AG15" s="210"/>
    </row>
    <row r="16" customFormat="false" ht="13.5" hidden="false" customHeight="true" outlineLevel="0" collapsed="false">
      <c r="A16" s="220" t="s">
        <v>115</v>
      </c>
      <c r="B16" s="196"/>
      <c r="C16" s="213" t="n">
        <f aca="false">+Expenses!D16-[3]Expenses!D16</f>
        <v>0</v>
      </c>
      <c r="D16" s="214" t="n">
        <f aca="false">+Expenses!E16-[3]Expenses!E16</f>
        <v>0</v>
      </c>
      <c r="E16" s="215" t="n">
        <f aca="false">D16-C16</f>
        <v>0</v>
      </c>
      <c r="F16" s="214"/>
      <c r="G16" s="216"/>
      <c r="H16" s="217"/>
      <c r="I16" s="217"/>
      <c r="J16" s="218"/>
      <c r="K16" s="210"/>
      <c r="L16" s="210"/>
      <c r="M16" s="210"/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210"/>
      <c r="Y16" s="210"/>
      <c r="Z16" s="210"/>
      <c r="AA16" s="210"/>
      <c r="AB16" s="210"/>
      <c r="AC16" s="210"/>
      <c r="AD16" s="210"/>
      <c r="AE16" s="210"/>
      <c r="AF16" s="210"/>
      <c r="AG16" s="210"/>
    </row>
    <row r="17" customFormat="false" ht="13.5" hidden="false" customHeight="true" outlineLevel="0" collapsed="false">
      <c r="A17" s="220" t="s">
        <v>29</v>
      </c>
      <c r="B17" s="196"/>
      <c r="C17" s="213" t="n">
        <f aca="false">+Expenses!D17-[3]Expenses!D17</f>
        <v>0</v>
      </c>
      <c r="D17" s="214" t="n">
        <f aca="false">+Expenses!E17-[3]Expenses!E17</f>
        <v>0</v>
      </c>
      <c r="E17" s="215" t="n">
        <f aca="false">D17-C17</f>
        <v>0</v>
      </c>
      <c r="F17" s="214"/>
      <c r="G17" s="216"/>
      <c r="H17" s="217"/>
      <c r="I17" s="217"/>
      <c r="J17" s="218"/>
      <c r="K17" s="210"/>
      <c r="L17" s="210"/>
      <c r="M17" s="210"/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210"/>
      <c r="Y17" s="210"/>
      <c r="Z17" s="210"/>
      <c r="AA17" s="210"/>
      <c r="AB17" s="210"/>
      <c r="AC17" s="210"/>
      <c r="AD17" s="210"/>
      <c r="AE17" s="210"/>
      <c r="AF17" s="210"/>
      <c r="AG17" s="210"/>
    </row>
    <row r="18" customFormat="false" ht="13.5" hidden="false" customHeight="true" outlineLevel="0" collapsed="false">
      <c r="A18" s="220" t="s">
        <v>116</v>
      </c>
      <c r="B18" s="196"/>
      <c r="C18" s="213" t="n">
        <f aca="false">+Expenses!D18-[3]Expenses!D18</f>
        <v>0</v>
      </c>
      <c r="D18" s="214" t="n">
        <f aca="false">+Expenses!E18-[3]Expenses!E18</f>
        <v>0</v>
      </c>
      <c r="E18" s="215" t="n">
        <f aca="false">D18-C18</f>
        <v>0</v>
      </c>
      <c r="F18" s="214"/>
      <c r="G18" s="256"/>
      <c r="H18" s="217"/>
      <c r="I18" s="217"/>
      <c r="J18" s="218"/>
      <c r="K18" s="210"/>
      <c r="L18" s="210"/>
      <c r="M18" s="210"/>
      <c r="N18" s="210"/>
      <c r="O18" s="210"/>
      <c r="P18" s="210"/>
      <c r="Q18" s="210"/>
      <c r="R18" s="210"/>
      <c r="S18" s="210"/>
      <c r="T18" s="210"/>
      <c r="U18" s="210"/>
      <c r="V18" s="210"/>
      <c r="W18" s="210"/>
      <c r="X18" s="210"/>
      <c r="Y18" s="210"/>
      <c r="Z18" s="210"/>
      <c r="AA18" s="210"/>
      <c r="AB18" s="210"/>
      <c r="AC18" s="210"/>
      <c r="AD18" s="210"/>
      <c r="AE18" s="210"/>
      <c r="AF18" s="210"/>
      <c r="AG18" s="210"/>
    </row>
    <row r="19" customFormat="false" ht="13.5" hidden="false" customHeight="true" outlineLevel="0" collapsed="false">
      <c r="A19" s="220" t="s">
        <v>31</v>
      </c>
      <c r="B19" s="196"/>
      <c r="C19" s="213" t="n">
        <f aca="false">+Expenses!D19-[3]Expenses!D19</f>
        <v>0</v>
      </c>
      <c r="D19" s="214" t="n">
        <f aca="false">+Expenses!E19-[3]Expenses!E19</f>
        <v>0</v>
      </c>
      <c r="E19" s="215" t="n">
        <f aca="false">D19-C19</f>
        <v>0</v>
      </c>
      <c r="F19" s="214"/>
      <c r="G19" s="216"/>
      <c r="H19" s="217"/>
      <c r="I19" s="217"/>
      <c r="J19" s="218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210"/>
      <c r="W19" s="210"/>
      <c r="X19" s="210"/>
      <c r="Y19" s="210"/>
      <c r="Z19" s="210"/>
      <c r="AA19" s="210"/>
      <c r="AB19" s="210"/>
      <c r="AC19" s="210"/>
      <c r="AD19" s="210"/>
      <c r="AE19" s="210"/>
      <c r="AF19" s="210"/>
      <c r="AG19" s="210"/>
    </row>
    <row r="20" customFormat="false" ht="13.5" hidden="false" customHeight="true" outlineLevel="0" collapsed="false">
      <c r="A20" s="220" t="s">
        <v>32</v>
      </c>
      <c r="B20" s="196"/>
      <c r="C20" s="213" t="n">
        <f aca="false">+Expenses!D20-[3]Expenses!D20</f>
        <v>0</v>
      </c>
      <c r="D20" s="214" t="n">
        <f aca="false">+Expenses!E20-[3]Expenses!E20</f>
        <v>0</v>
      </c>
      <c r="E20" s="215" t="n">
        <f aca="false">D20-C20</f>
        <v>0</v>
      </c>
      <c r="F20" s="214"/>
      <c r="G20" s="216"/>
      <c r="H20" s="217"/>
      <c r="I20" s="217"/>
      <c r="J20" s="218"/>
      <c r="K20" s="210"/>
      <c r="L20" s="210"/>
      <c r="M20" s="210"/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  <c r="AA20" s="210"/>
      <c r="AB20" s="210"/>
      <c r="AC20" s="210"/>
      <c r="AD20" s="210"/>
      <c r="AE20" s="210"/>
      <c r="AF20" s="210"/>
      <c r="AG20" s="210"/>
    </row>
    <row r="21" customFormat="false" ht="13.5" hidden="false" customHeight="true" outlineLevel="0" collapsed="false">
      <c r="A21" s="211" t="s">
        <v>33</v>
      </c>
      <c r="B21" s="196"/>
      <c r="C21" s="213" t="n">
        <f aca="false">+Expenses!D21-[3]Expenses!D21</f>
        <v>0</v>
      </c>
      <c r="D21" s="214" t="n">
        <f aca="false">+Expenses!E21-[3]Expenses!E21</f>
        <v>0</v>
      </c>
      <c r="E21" s="215" t="n">
        <f aca="false">D21-C21</f>
        <v>0</v>
      </c>
      <c r="F21" s="214"/>
      <c r="G21" s="216"/>
      <c r="H21" s="217"/>
      <c r="I21" s="217"/>
      <c r="J21" s="218"/>
      <c r="K21" s="210"/>
      <c r="L21" s="210"/>
      <c r="M21" s="210"/>
      <c r="N21" s="210"/>
      <c r="O21" s="210"/>
      <c r="P21" s="210"/>
      <c r="Q21" s="210"/>
      <c r="R21" s="210"/>
      <c r="S21" s="210"/>
      <c r="T21" s="210"/>
      <c r="U21" s="210"/>
      <c r="V21" s="210"/>
      <c r="W21" s="210"/>
      <c r="X21" s="210"/>
      <c r="Y21" s="210"/>
      <c r="Z21" s="210"/>
      <c r="AA21" s="210"/>
      <c r="AB21" s="210"/>
      <c r="AC21" s="210"/>
      <c r="AD21" s="210"/>
      <c r="AE21" s="210"/>
      <c r="AF21" s="210"/>
      <c r="AG21" s="210"/>
    </row>
    <row r="22" customFormat="false" ht="3" hidden="false" customHeight="true" outlineLevel="0" collapsed="false">
      <c r="A22" s="211"/>
      <c r="B22" s="196"/>
      <c r="C22" s="213"/>
      <c r="D22" s="214"/>
      <c r="E22" s="215"/>
      <c r="F22" s="214"/>
      <c r="G22" s="221"/>
      <c r="H22" s="217"/>
      <c r="I22" s="217"/>
      <c r="J22" s="218"/>
      <c r="K22" s="210"/>
      <c r="L22" s="210"/>
      <c r="M22" s="210"/>
      <c r="N22" s="210"/>
      <c r="O22" s="210"/>
      <c r="P22" s="210"/>
      <c r="Q22" s="210"/>
      <c r="R22" s="210"/>
      <c r="S22" s="210"/>
      <c r="T22" s="210"/>
      <c r="U22" s="210"/>
      <c r="V22" s="210"/>
      <c r="W22" s="210"/>
      <c r="X22" s="210"/>
      <c r="Y22" s="210"/>
      <c r="Z22" s="210"/>
      <c r="AA22" s="210"/>
      <c r="AB22" s="210"/>
      <c r="AC22" s="210"/>
      <c r="AD22" s="210"/>
      <c r="AE22" s="210"/>
      <c r="AF22" s="210"/>
      <c r="AG22" s="210"/>
    </row>
    <row r="23" customFormat="false" ht="11.25" hidden="false" customHeight="true" outlineLevel="0" collapsed="false">
      <c r="A23" s="222" t="s">
        <v>111</v>
      </c>
      <c r="B23" s="196"/>
      <c r="C23" s="229" t="n">
        <f aca="false">SUM(C9:C22)</f>
        <v>0</v>
      </c>
      <c r="D23" s="230" t="n">
        <f aca="false">SUM(D9:D22)</f>
        <v>0</v>
      </c>
      <c r="E23" s="231" t="n">
        <f aca="false">SUM(E9:E22)</f>
        <v>0</v>
      </c>
      <c r="F23" s="214"/>
      <c r="G23" s="221"/>
      <c r="H23" s="217"/>
      <c r="I23" s="217"/>
      <c r="J23" s="218"/>
      <c r="K23" s="210"/>
      <c r="L23" s="210"/>
      <c r="M23" s="210"/>
      <c r="N23" s="210"/>
      <c r="O23" s="210"/>
      <c r="P23" s="210"/>
      <c r="Q23" s="210"/>
      <c r="R23" s="210"/>
      <c r="S23" s="210"/>
      <c r="T23" s="210"/>
      <c r="U23" s="210"/>
      <c r="V23" s="210"/>
      <c r="W23" s="210"/>
      <c r="X23" s="210"/>
      <c r="Y23" s="210"/>
      <c r="Z23" s="210"/>
      <c r="AA23" s="210"/>
      <c r="AB23" s="210"/>
      <c r="AC23" s="210"/>
      <c r="AD23" s="210"/>
      <c r="AE23" s="210"/>
      <c r="AF23" s="210"/>
      <c r="AG23" s="210"/>
    </row>
    <row r="24" customFormat="false" ht="3" hidden="false" customHeight="true" outlineLevel="0" collapsed="false">
      <c r="A24" s="211"/>
      <c r="B24" s="196"/>
      <c r="C24" s="213"/>
      <c r="D24" s="214"/>
      <c r="E24" s="215"/>
      <c r="F24" s="214"/>
      <c r="G24" s="221"/>
      <c r="H24" s="217"/>
      <c r="I24" s="217"/>
      <c r="J24" s="218"/>
      <c r="K24" s="210"/>
      <c r="L24" s="210"/>
      <c r="M24" s="210"/>
      <c r="N24" s="210"/>
      <c r="O24" s="210"/>
      <c r="P24" s="210"/>
      <c r="Q24" s="210"/>
      <c r="R24" s="210"/>
      <c r="S24" s="210"/>
      <c r="T24" s="210"/>
      <c r="U24" s="210"/>
      <c r="V24" s="210"/>
      <c r="W24" s="210"/>
      <c r="X24" s="210"/>
      <c r="Y24" s="210"/>
      <c r="Z24" s="210"/>
      <c r="AA24" s="210"/>
      <c r="AB24" s="210"/>
      <c r="AC24" s="210"/>
      <c r="AD24" s="210"/>
      <c r="AE24" s="210"/>
      <c r="AF24" s="210"/>
      <c r="AG24" s="210"/>
    </row>
    <row r="25" customFormat="false" ht="13.5" hidden="false" customHeight="true" outlineLevel="0" collapsed="false">
      <c r="A25" s="211" t="s">
        <v>112</v>
      </c>
      <c r="B25" s="196"/>
      <c r="C25" s="213" t="n">
        <f aca="false">+Expenses!D25-[3]Expenses!D25</f>
        <v>0</v>
      </c>
      <c r="D25" s="214" t="n">
        <f aca="false">+Expenses!E25-[3]Expenses!E25</f>
        <v>0</v>
      </c>
      <c r="E25" s="215" t="n">
        <f aca="false">D25-C25</f>
        <v>0</v>
      </c>
      <c r="F25" s="214"/>
      <c r="G25" s="216"/>
      <c r="H25" s="217"/>
      <c r="I25" s="217"/>
      <c r="J25" s="218"/>
      <c r="K25" s="210"/>
      <c r="L25" s="210"/>
      <c r="M25" s="210"/>
      <c r="N25" s="210"/>
      <c r="O25" s="210"/>
      <c r="P25" s="210"/>
      <c r="Q25" s="210"/>
      <c r="R25" s="210"/>
      <c r="S25" s="210"/>
      <c r="T25" s="210"/>
      <c r="U25" s="210"/>
      <c r="V25" s="210"/>
      <c r="W25" s="210"/>
      <c r="X25" s="210"/>
      <c r="Y25" s="210"/>
      <c r="Z25" s="210"/>
      <c r="AA25" s="210"/>
      <c r="AB25" s="210"/>
      <c r="AC25" s="210"/>
      <c r="AD25" s="210"/>
      <c r="AE25" s="210"/>
      <c r="AF25" s="210"/>
      <c r="AG25" s="210"/>
    </row>
    <row r="26" customFormat="false" ht="13.5" hidden="false" customHeight="true" outlineLevel="0" collapsed="false">
      <c r="A26" s="211" t="s">
        <v>37</v>
      </c>
      <c r="B26" s="196"/>
      <c r="C26" s="213" t="n">
        <f aca="false">+Expenses!D26-[3]Expenses!D26</f>
        <v>0</v>
      </c>
      <c r="D26" s="214" t="n">
        <f aca="false">+Expenses!E26-[3]Expenses!E26</f>
        <v>0</v>
      </c>
      <c r="E26" s="215" t="n">
        <f aca="false">D26-C26</f>
        <v>0</v>
      </c>
      <c r="F26" s="214"/>
      <c r="G26" s="221"/>
      <c r="H26" s="217"/>
      <c r="I26" s="217"/>
      <c r="J26" s="218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10"/>
      <c r="X26" s="210"/>
      <c r="Y26" s="210"/>
      <c r="Z26" s="210"/>
      <c r="AA26" s="210"/>
      <c r="AB26" s="210"/>
      <c r="AC26" s="210"/>
      <c r="AD26" s="210"/>
      <c r="AE26" s="210"/>
      <c r="AF26" s="210"/>
      <c r="AG26" s="210"/>
    </row>
    <row r="27" customFormat="false" ht="3" hidden="false" customHeight="true" outlineLevel="0" collapsed="false">
      <c r="A27" s="211"/>
      <c r="B27" s="196"/>
      <c r="C27" s="213"/>
      <c r="D27" s="214"/>
      <c r="E27" s="215"/>
      <c r="F27" s="214"/>
      <c r="G27" s="221"/>
      <c r="H27" s="217"/>
      <c r="I27" s="217"/>
      <c r="J27" s="218"/>
      <c r="K27" s="210"/>
      <c r="L27" s="210"/>
      <c r="M27" s="210"/>
      <c r="N27" s="210"/>
      <c r="O27" s="210"/>
      <c r="P27" s="210"/>
      <c r="Q27" s="210"/>
      <c r="R27" s="210"/>
      <c r="S27" s="210"/>
      <c r="T27" s="210"/>
      <c r="U27" s="210"/>
      <c r="V27" s="210"/>
      <c r="W27" s="210"/>
      <c r="X27" s="210"/>
      <c r="Y27" s="210"/>
      <c r="Z27" s="210"/>
      <c r="AA27" s="210"/>
      <c r="AB27" s="210"/>
      <c r="AC27" s="210"/>
      <c r="AD27" s="210"/>
      <c r="AE27" s="210"/>
      <c r="AF27" s="210"/>
      <c r="AG27" s="210"/>
    </row>
    <row r="28" customFormat="false" ht="11.25" hidden="false" customHeight="true" outlineLevel="0" collapsed="false">
      <c r="A28" s="222" t="s">
        <v>9</v>
      </c>
      <c r="B28" s="196"/>
      <c r="C28" s="229" t="n">
        <f aca="false">SUM(C23:C26)</f>
        <v>0</v>
      </c>
      <c r="D28" s="230" t="n">
        <f aca="false">SUM(D23:D26)</f>
        <v>0</v>
      </c>
      <c r="E28" s="231" t="n">
        <f aca="false">SUM(E23:E26)</f>
        <v>0</v>
      </c>
      <c r="F28" s="214"/>
      <c r="G28" s="226"/>
      <c r="H28" s="227"/>
      <c r="I28" s="227"/>
      <c r="J28" s="228"/>
    </row>
    <row r="29" customFormat="false" ht="3" hidden="false" customHeight="true" outlineLevel="0" collapsed="false">
      <c r="A29" s="257"/>
      <c r="B29" s="219"/>
      <c r="C29" s="258"/>
      <c r="D29" s="259"/>
      <c r="E29" s="260"/>
      <c r="F29" s="219"/>
      <c r="G29" s="258"/>
      <c r="H29" s="259"/>
      <c r="I29" s="259"/>
      <c r="J29" s="260"/>
      <c r="K29" s="210"/>
      <c r="L29" s="210"/>
      <c r="M29" s="210"/>
      <c r="N29" s="210"/>
      <c r="O29" s="210"/>
      <c r="P29" s="210"/>
      <c r="Q29" s="210"/>
      <c r="R29" s="210"/>
      <c r="S29" s="210"/>
      <c r="T29" s="210"/>
      <c r="U29" s="210"/>
      <c r="V29" s="210"/>
      <c r="W29" s="210"/>
      <c r="X29" s="210"/>
      <c r="Y29" s="210"/>
      <c r="Z29" s="210"/>
      <c r="AA29" s="210"/>
      <c r="AB29" s="210"/>
      <c r="AC29" s="210"/>
      <c r="AD29" s="210"/>
      <c r="AE29" s="210"/>
      <c r="AF29" s="210"/>
      <c r="AG29" s="210"/>
    </row>
    <row r="30" customFormat="false" ht="3" hidden="false" customHeight="true" outlineLevel="0" collapsed="false">
      <c r="A30" s="237"/>
      <c r="B30" s="237"/>
      <c r="C30" s="237"/>
      <c r="D30" s="237"/>
      <c r="E30" s="237"/>
      <c r="F30" s="237"/>
      <c r="G30" s="237"/>
      <c r="H30" s="237"/>
      <c r="I30" s="237"/>
      <c r="J30" s="237"/>
      <c r="K30" s="238"/>
      <c r="L30" s="238"/>
      <c r="M30" s="238"/>
      <c r="N30" s="238"/>
      <c r="O30" s="238"/>
      <c r="P30" s="238"/>
      <c r="Q30" s="238"/>
      <c r="R30" s="238"/>
      <c r="S30" s="238"/>
      <c r="T30" s="238"/>
      <c r="U30" s="238"/>
      <c r="V30" s="238"/>
      <c r="W30" s="238"/>
      <c r="X30" s="238"/>
      <c r="Y30" s="238"/>
      <c r="Z30" s="238"/>
      <c r="AA30" s="238"/>
      <c r="AB30" s="238"/>
      <c r="AC30" s="238"/>
      <c r="AD30" s="238"/>
      <c r="AE30" s="238"/>
      <c r="AF30" s="238"/>
      <c r="AG30" s="238"/>
    </row>
    <row r="31" customFormat="false" ht="12" hidden="true" customHeight="false" outlineLevel="0" collapsed="false">
      <c r="A31" s="195"/>
      <c r="B31" s="196"/>
      <c r="C31" s="197" t="s">
        <v>113</v>
      </c>
      <c r="D31" s="197"/>
      <c r="E31" s="197"/>
      <c r="F31" s="196"/>
      <c r="G31" s="198"/>
      <c r="H31" s="199"/>
      <c r="I31" s="199"/>
      <c r="J31" s="200"/>
    </row>
    <row r="32" customFormat="false" ht="12" hidden="true" customHeight="false" outlineLevel="0" collapsed="false">
      <c r="A32" s="205" t="s">
        <v>14</v>
      </c>
      <c r="B32" s="196"/>
      <c r="C32" s="202" t="s">
        <v>8</v>
      </c>
      <c r="D32" s="203" t="s">
        <v>3</v>
      </c>
      <c r="E32" s="204" t="s">
        <v>52</v>
      </c>
      <c r="F32" s="196"/>
      <c r="G32" s="205" t="s">
        <v>106</v>
      </c>
      <c r="H32" s="205"/>
      <c r="I32" s="205"/>
      <c r="J32" s="205"/>
    </row>
    <row r="33" customFormat="false" ht="12" hidden="true" customHeight="false" outlineLevel="0" collapsed="false">
      <c r="A33" s="195"/>
      <c r="B33" s="196"/>
      <c r="C33" s="213" t="n">
        <f aca="false">[2]Expenses!D33-[2]Expenses!D29</f>
        <v>0</v>
      </c>
      <c r="D33" s="214" t="n">
        <f aca="false">[2]Expenses!E33-[2]Expenses!E29</f>
        <v>0</v>
      </c>
      <c r="E33" s="215" t="n">
        <f aca="false">D33-C33</f>
        <v>0</v>
      </c>
      <c r="F33" s="196"/>
      <c r="G33" s="198"/>
      <c r="H33" s="199"/>
      <c r="I33" s="199"/>
      <c r="J33" s="200"/>
    </row>
    <row r="34" customFormat="false" ht="12" hidden="true" customHeight="false" outlineLevel="0" collapsed="false">
      <c r="A34" s="211"/>
      <c r="B34" s="196"/>
      <c r="C34" s="213" t="n">
        <f aca="false">[2]Expenses!D34-[2]Expenses!D30</f>
        <v>0</v>
      </c>
      <c r="D34" s="214" t="n">
        <f aca="false">[2]Expenses!E34-[2]Expenses!E30</f>
        <v>0</v>
      </c>
      <c r="E34" s="215" t="n">
        <f aca="false">D34-C34</f>
        <v>0</v>
      </c>
      <c r="F34" s="196"/>
      <c r="G34" s="221"/>
      <c r="H34" s="217"/>
      <c r="I34" s="217"/>
      <c r="J34" s="218"/>
    </row>
    <row r="35" customFormat="false" ht="12" hidden="true" customHeight="false" outlineLevel="0" collapsed="false">
      <c r="A35" s="232"/>
      <c r="B35" s="196"/>
      <c r="C35" s="251" t="e">
        <f aca="false">[2]Expenses!D35-[2]Expenses!D31</f>
        <v>#VALUE!</v>
      </c>
      <c r="D35" s="252" t="n">
        <f aca="false">[2]Expenses!E35-[2]Expenses!E31</f>
        <v>0</v>
      </c>
      <c r="E35" s="253" t="e">
        <f aca="false">D35-C35</f>
        <v>#VALUE!</v>
      </c>
      <c r="F35" s="196"/>
      <c r="G35" s="233"/>
      <c r="H35" s="234"/>
      <c r="I35" s="234"/>
      <c r="J35" s="235"/>
    </row>
    <row r="36" customFormat="false" ht="12.75" hidden="false" customHeight="false" outlineLevel="0" collapsed="false">
      <c r="A36" s="219"/>
      <c r="B36" s="219"/>
      <c r="C36" s="261"/>
      <c r="D36" s="261"/>
      <c r="E36" s="219"/>
      <c r="F36" s="219"/>
      <c r="G36" s="219"/>
      <c r="H36" s="219"/>
      <c r="I36" s="219"/>
      <c r="J36" s="219"/>
      <c r="K36" s="210"/>
      <c r="L36" s="210" t="s">
        <v>41</v>
      </c>
      <c r="M36" s="210"/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210"/>
      <c r="Y36" s="210"/>
      <c r="Z36" s="210"/>
      <c r="AA36" s="210"/>
      <c r="AB36" s="210"/>
      <c r="AC36" s="210"/>
      <c r="AD36" s="210"/>
      <c r="AE36" s="210"/>
      <c r="AF36" s="210"/>
      <c r="AG36" s="210"/>
    </row>
    <row r="37" customFormat="false" ht="12.75" hidden="false" customHeight="false" outlineLevel="0" collapsed="false">
      <c r="C37" s="210"/>
      <c r="D37" s="210"/>
      <c r="E37" s="255"/>
      <c r="F37" s="210"/>
      <c r="G37" s="210"/>
      <c r="H37" s="210"/>
      <c r="I37" s="210"/>
      <c r="J37" s="210"/>
      <c r="K37" s="210"/>
      <c r="L37" s="210"/>
      <c r="M37" s="210"/>
      <c r="N37" s="210"/>
      <c r="O37" s="210"/>
      <c r="P37" s="210"/>
      <c r="Q37" s="210"/>
      <c r="R37" s="210"/>
      <c r="S37" s="210"/>
      <c r="T37" s="210"/>
      <c r="U37" s="210"/>
      <c r="V37" s="210"/>
      <c r="W37" s="210"/>
      <c r="X37" s="210"/>
      <c r="Y37" s="210"/>
      <c r="Z37" s="210"/>
      <c r="AA37" s="210"/>
      <c r="AB37" s="210"/>
      <c r="AC37" s="210"/>
      <c r="AD37" s="210"/>
      <c r="AE37" s="210"/>
      <c r="AF37" s="210"/>
      <c r="AG37" s="210"/>
    </row>
    <row r="38" customFormat="false" ht="12.75" hidden="false" customHeight="false" outlineLevel="0" collapsed="false">
      <c r="C38" s="210"/>
      <c r="D38" s="210"/>
      <c r="E38" s="210"/>
      <c r="F38" s="210"/>
      <c r="G38" s="210"/>
      <c r="H38" s="210"/>
      <c r="I38" s="210"/>
      <c r="J38" s="210"/>
      <c r="K38" s="210"/>
      <c r="L38" s="210"/>
      <c r="M38" s="210"/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210"/>
      <c r="Y38" s="210"/>
      <c r="Z38" s="210"/>
      <c r="AA38" s="210"/>
      <c r="AB38" s="210"/>
      <c r="AC38" s="210"/>
      <c r="AD38" s="210"/>
      <c r="AE38" s="210"/>
      <c r="AF38" s="210"/>
      <c r="AG38" s="210"/>
    </row>
    <row r="39" customFormat="false" ht="15.75" hidden="false" customHeight="false" outlineLevel="0" collapsed="false">
      <c r="C39" s="169"/>
      <c r="D39" s="210"/>
      <c r="E39" s="210"/>
      <c r="F39" s="210"/>
      <c r="G39" s="210"/>
      <c r="H39" s="210"/>
      <c r="I39" s="210"/>
      <c r="J39" s="210"/>
      <c r="K39" s="210"/>
      <c r="L39" s="210"/>
      <c r="M39" s="210"/>
      <c r="N39" s="210"/>
      <c r="O39" s="210"/>
      <c r="P39" s="210"/>
      <c r="Q39" s="210"/>
      <c r="R39" s="210"/>
      <c r="S39" s="210"/>
      <c r="T39" s="210"/>
      <c r="U39" s="210"/>
      <c r="V39" s="210"/>
      <c r="W39" s="210"/>
      <c r="X39" s="210"/>
      <c r="Y39" s="210"/>
      <c r="Z39" s="210"/>
      <c r="AA39" s="210"/>
      <c r="AB39" s="210"/>
      <c r="AC39" s="210"/>
      <c r="AD39" s="210"/>
      <c r="AE39" s="210"/>
      <c r="AF39" s="210"/>
      <c r="AG39" s="210"/>
    </row>
    <row r="40" customFormat="false" ht="12.75" hidden="false" customHeight="false" outlineLevel="0" collapsed="false">
      <c r="C40" s="210"/>
      <c r="D40" s="210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0"/>
      <c r="T40" s="210"/>
      <c r="U40" s="210"/>
      <c r="V40" s="210"/>
      <c r="W40" s="210"/>
      <c r="X40" s="210"/>
      <c r="Y40" s="210"/>
      <c r="Z40" s="210"/>
      <c r="AA40" s="210"/>
      <c r="AB40" s="210"/>
      <c r="AC40" s="210"/>
      <c r="AD40" s="210"/>
      <c r="AE40" s="210"/>
      <c r="AF40" s="210"/>
      <c r="AG40" s="210"/>
    </row>
    <row r="41" customFormat="false" ht="12.75" hidden="false" customHeight="false" outlineLevel="0" collapsed="false">
      <c r="C41" s="210"/>
      <c r="D41" s="210"/>
      <c r="E41" s="210"/>
      <c r="F41" s="210"/>
      <c r="G41" s="210"/>
      <c r="H41" s="210"/>
      <c r="I41" s="210"/>
      <c r="J41" s="210"/>
      <c r="K41" s="210"/>
      <c r="L41" s="210"/>
      <c r="M41" s="210"/>
      <c r="N41" s="210"/>
      <c r="O41" s="210"/>
      <c r="P41" s="210"/>
      <c r="Q41" s="210"/>
      <c r="R41" s="210"/>
      <c r="S41" s="210"/>
      <c r="T41" s="210"/>
      <c r="U41" s="210"/>
      <c r="V41" s="210"/>
      <c r="W41" s="210"/>
      <c r="X41" s="210"/>
      <c r="Y41" s="210"/>
      <c r="Z41" s="210"/>
      <c r="AA41" s="210"/>
      <c r="AB41" s="210"/>
      <c r="AC41" s="210"/>
      <c r="AD41" s="210"/>
      <c r="AE41" s="210"/>
      <c r="AF41" s="210"/>
      <c r="AG41" s="210"/>
    </row>
    <row r="42" customFormat="false" ht="12.75" hidden="false" customHeight="false" outlineLevel="0" collapsed="false">
      <c r="C42" s="210"/>
      <c r="D42" s="210"/>
      <c r="E42" s="210"/>
      <c r="F42" s="210"/>
      <c r="G42" s="210"/>
      <c r="H42" s="210"/>
      <c r="I42" s="210"/>
      <c r="J42" s="210"/>
      <c r="K42" s="210"/>
      <c r="L42" s="210"/>
      <c r="M42" s="210"/>
      <c r="N42" s="210"/>
      <c r="O42" s="210"/>
      <c r="P42" s="210"/>
      <c r="Q42" s="210"/>
      <c r="R42" s="210"/>
      <c r="S42" s="210"/>
      <c r="T42" s="210"/>
      <c r="U42" s="210"/>
      <c r="V42" s="210"/>
      <c r="W42" s="210"/>
      <c r="X42" s="210"/>
      <c r="Y42" s="210"/>
      <c r="Z42" s="210"/>
      <c r="AA42" s="210"/>
      <c r="AB42" s="210"/>
      <c r="AC42" s="210"/>
      <c r="AD42" s="210"/>
      <c r="AE42" s="210"/>
      <c r="AF42" s="210"/>
      <c r="AG42" s="210"/>
    </row>
    <row r="43" customFormat="false" ht="12.75" hidden="false" customHeight="false" outlineLevel="0" collapsed="false">
      <c r="C43" s="210"/>
      <c r="D43" s="210"/>
      <c r="E43" s="210"/>
      <c r="F43" s="210"/>
      <c r="G43" s="210"/>
      <c r="H43" s="210"/>
      <c r="I43" s="210"/>
      <c r="J43" s="210"/>
      <c r="K43" s="210"/>
      <c r="L43" s="210"/>
      <c r="M43" s="210"/>
      <c r="N43" s="210"/>
      <c r="O43" s="210"/>
      <c r="P43" s="210"/>
      <c r="Q43" s="210"/>
      <c r="R43" s="210"/>
      <c r="S43" s="210"/>
      <c r="T43" s="210"/>
      <c r="U43" s="210"/>
      <c r="V43" s="210"/>
      <c r="W43" s="210"/>
      <c r="X43" s="210"/>
      <c r="Y43" s="210"/>
      <c r="Z43" s="210"/>
      <c r="AA43" s="210"/>
      <c r="AB43" s="210"/>
      <c r="AC43" s="210"/>
      <c r="AD43" s="210"/>
      <c r="AE43" s="210"/>
      <c r="AF43" s="210"/>
      <c r="AG43" s="210"/>
    </row>
    <row r="44" customFormat="false" ht="12.75" hidden="false" customHeight="false" outlineLevel="0" collapsed="false">
      <c r="C44" s="210"/>
      <c r="D44" s="210"/>
      <c r="E44" s="210"/>
      <c r="F44" s="210"/>
      <c r="G44" s="210"/>
      <c r="H44" s="210"/>
      <c r="I44" s="210"/>
      <c r="J44" s="210"/>
      <c r="K44" s="210"/>
      <c r="L44" s="210"/>
      <c r="M44" s="210"/>
      <c r="N44" s="210"/>
      <c r="O44" s="210"/>
      <c r="P44" s="210"/>
      <c r="Q44" s="210"/>
      <c r="R44" s="210"/>
      <c r="S44" s="210"/>
      <c r="T44" s="210"/>
      <c r="U44" s="210"/>
      <c r="V44" s="210"/>
      <c r="W44" s="210"/>
      <c r="X44" s="210"/>
      <c r="Y44" s="210"/>
      <c r="Z44" s="210"/>
      <c r="AA44" s="210"/>
      <c r="AB44" s="210"/>
      <c r="AC44" s="210"/>
      <c r="AD44" s="210"/>
      <c r="AE44" s="210"/>
      <c r="AF44" s="210"/>
      <c r="AG44" s="210"/>
    </row>
    <row r="45" customFormat="false" ht="12.75" hidden="false" customHeight="false" outlineLevel="0" collapsed="false">
      <c r="C45" s="210"/>
      <c r="D45" s="210"/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10"/>
      <c r="P45" s="210"/>
      <c r="Q45" s="210"/>
      <c r="R45" s="210"/>
      <c r="S45" s="210"/>
      <c r="T45" s="210"/>
      <c r="U45" s="210"/>
      <c r="V45" s="210"/>
      <c r="W45" s="210"/>
      <c r="X45" s="210"/>
      <c r="Y45" s="210"/>
      <c r="Z45" s="210"/>
      <c r="AA45" s="210"/>
      <c r="AB45" s="210"/>
      <c r="AC45" s="210"/>
      <c r="AD45" s="210"/>
      <c r="AE45" s="210"/>
      <c r="AF45" s="210"/>
      <c r="AG45" s="210"/>
    </row>
    <row r="46" customFormat="false" ht="12.75" hidden="false" customHeight="false" outlineLevel="0" collapsed="false">
      <c r="C46" s="210"/>
      <c r="D46" s="210"/>
      <c r="E46" s="210"/>
      <c r="F46" s="210"/>
      <c r="G46" s="210"/>
      <c r="H46" s="210"/>
      <c r="I46" s="210"/>
      <c r="J46" s="210"/>
      <c r="K46" s="210"/>
      <c r="L46" s="210"/>
      <c r="M46" s="210"/>
      <c r="N46" s="210"/>
      <c r="O46" s="210"/>
      <c r="P46" s="210"/>
      <c r="Q46" s="210"/>
      <c r="R46" s="210"/>
      <c r="S46" s="210"/>
      <c r="T46" s="210"/>
      <c r="U46" s="210"/>
      <c r="V46" s="210"/>
      <c r="W46" s="210"/>
      <c r="X46" s="210"/>
      <c r="Y46" s="210"/>
      <c r="Z46" s="210"/>
      <c r="AA46" s="210"/>
      <c r="AB46" s="210"/>
      <c r="AC46" s="210"/>
      <c r="AD46" s="210"/>
      <c r="AE46" s="210"/>
      <c r="AF46" s="210"/>
      <c r="AG46" s="210"/>
    </row>
    <row r="47" customFormat="false" ht="12.75" hidden="false" customHeight="false" outlineLevel="0" collapsed="false">
      <c r="C47" s="210"/>
      <c r="D47" s="210"/>
      <c r="K47" s="210"/>
      <c r="L47" s="210"/>
      <c r="M47" s="210"/>
      <c r="N47" s="210"/>
      <c r="O47" s="210"/>
      <c r="P47" s="210"/>
      <c r="Q47" s="210"/>
      <c r="R47" s="210"/>
      <c r="S47" s="210"/>
      <c r="T47" s="210"/>
      <c r="U47" s="210"/>
      <c r="V47" s="210"/>
      <c r="W47" s="210"/>
      <c r="X47" s="210"/>
      <c r="Y47" s="210"/>
      <c r="Z47" s="210"/>
      <c r="AA47" s="210"/>
      <c r="AB47" s="210"/>
      <c r="AC47" s="210"/>
      <c r="AD47" s="210"/>
      <c r="AE47" s="210"/>
      <c r="AF47" s="210"/>
      <c r="AG47" s="210"/>
    </row>
    <row r="48" customFormat="false" ht="12.75" hidden="false" customHeight="false" outlineLevel="0" collapsed="false">
      <c r="C48" s="210"/>
      <c r="D48" s="210"/>
      <c r="K48" s="210"/>
      <c r="L48" s="210"/>
      <c r="M48" s="210"/>
      <c r="N48" s="210"/>
      <c r="O48" s="210"/>
      <c r="P48" s="210"/>
      <c r="Q48" s="210"/>
      <c r="R48" s="210"/>
      <c r="S48" s="210"/>
      <c r="T48" s="210"/>
      <c r="U48" s="210"/>
      <c r="V48" s="210"/>
      <c r="W48" s="210"/>
      <c r="X48" s="210"/>
      <c r="Y48" s="210"/>
      <c r="Z48" s="210"/>
      <c r="AA48" s="210"/>
      <c r="AB48" s="210"/>
      <c r="AC48" s="210"/>
      <c r="AD48" s="210"/>
      <c r="AE48" s="210"/>
      <c r="AF48" s="210"/>
      <c r="AG48" s="210"/>
    </row>
    <row r="49" customFormat="false" ht="12.75" hidden="false" customHeight="false" outlineLevel="0" collapsed="false">
      <c r="C49" s="210"/>
      <c r="D49" s="210"/>
      <c r="K49" s="210"/>
      <c r="L49" s="210"/>
      <c r="M49" s="210"/>
      <c r="N49" s="210"/>
      <c r="O49" s="210"/>
      <c r="P49" s="210"/>
      <c r="Q49" s="210"/>
      <c r="R49" s="210"/>
      <c r="S49" s="210"/>
      <c r="T49" s="210"/>
      <c r="U49" s="210"/>
      <c r="V49" s="210"/>
      <c r="W49" s="210"/>
      <c r="X49" s="210"/>
      <c r="Y49" s="210"/>
      <c r="Z49" s="210"/>
      <c r="AA49" s="210"/>
      <c r="AB49" s="210"/>
      <c r="AC49" s="210"/>
      <c r="AD49" s="210"/>
      <c r="AE49" s="210"/>
      <c r="AF49" s="210"/>
      <c r="AG49" s="210"/>
    </row>
    <row r="50" customFormat="false" ht="12.75" hidden="false" customHeight="false" outlineLevel="0" collapsed="false">
      <c r="C50" s="210"/>
      <c r="D50" s="210"/>
      <c r="K50" s="210"/>
      <c r="L50" s="210"/>
      <c r="M50" s="210"/>
      <c r="N50" s="210"/>
      <c r="O50" s="210"/>
      <c r="P50" s="210"/>
      <c r="Q50" s="210"/>
      <c r="R50" s="210"/>
      <c r="S50" s="210"/>
      <c r="T50" s="210"/>
      <c r="U50" s="210"/>
      <c r="V50" s="210"/>
      <c r="W50" s="210"/>
      <c r="X50" s="210"/>
      <c r="Y50" s="210"/>
      <c r="Z50" s="210"/>
      <c r="AA50" s="210"/>
      <c r="AB50" s="210"/>
      <c r="AC50" s="210"/>
      <c r="AD50" s="210"/>
      <c r="AE50" s="210"/>
      <c r="AF50" s="210"/>
      <c r="AG50" s="210"/>
    </row>
    <row r="51" customFormat="false" ht="12.75" hidden="false" customHeight="false" outlineLevel="0" collapsed="false">
      <c r="C51" s="210"/>
      <c r="D51" s="210"/>
      <c r="K51" s="210"/>
      <c r="L51" s="210"/>
      <c r="M51" s="210"/>
      <c r="N51" s="210"/>
      <c r="O51" s="210"/>
      <c r="P51" s="210"/>
      <c r="Q51" s="210"/>
      <c r="R51" s="210"/>
      <c r="S51" s="210"/>
      <c r="T51" s="210"/>
      <c r="U51" s="210"/>
      <c r="V51" s="210"/>
      <c r="W51" s="210"/>
      <c r="X51" s="210"/>
      <c r="Y51" s="210"/>
      <c r="Z51" s="210"/>
      <c r="AA51" s="210"/>
      <c r="AB51" s="210"/>
      <c r="AC51" s="210"/>
      <c r="AD51" s="210"/>
      <c r="AE51" s="210"/>
      <c r="AF51" s="210"/>
      <c r="AG51" s="210"/>
    </row>
    <row r="52" customFormat="false" ht="12.75" hidden="false" customHeight="false" outlineLevel="0" collapsed="false">
      <c r="C52" s="210"/>
      <c r="D52" s="210"/>
      <c r="K52" s="210"/>
      <c r="L52" s="210"/>
      <c r="M52" s="210"/>
      <c r="N52" s="210"/>
      <c r="O52" s="210"/>
      <c r="P52" s="210"/>
      <c r="Q52" s="210"/>
      <c r="R52" s="210"/>
      <c r="S52" s="210"/>
      <c r="T52" s="210"/>
      <c r="U52" s="210"/>
      <c r="V52" s="210"/>
      <c r="W52" s="210"/>
      <c r="X52" s="210"/>
      <c r="Y52" s="210"/>
      <c r="Z52" s="210"/>
      <c r="AA52" s="210"/>
      <c r="AB52" s="210"/>
      <c r="AC52" s="210"/>
      <c r="AD52" s="210"/>
      <c r="AE52" s="210"/>
      <c r="AF52" s="210"/>
      <c r="AG52" s="210"/>
    </row>
    <row r="53" customFormat="false" ht="12.75" hidden="false" customHeight="false" outlineLevel="0" collapsed="false">
      <c r="C53" s="210"/>
      <c r="D53" s="210"/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10"/>
      <c r="P53" s="210"/>
      <c r="Q53" s="210"/>
      <c r="R53" s="210"/>
      <c r="S53" s="210"/>
      <c r="T53" s="210"/>
      <c r="U53" s="210"/>
      <c r="V53" s="210"/>
      <c r="W53" s="210"/>
      <c r="X53" s="210"/>
      <c r="Y53" s="210"/>
      <c r="Z53" s="210"/>
      <c r="AA53" s="210"/>
      <c r="AB53" s="210"/>
      <c r="AC53" s="210"/>
      <c r="AD53" s="210"/>
      <c r="AE53" s="210"/>
      <c r="AF53" s="210"/>
      <c r="AG53" s="210"/>
    </row>
    <row r="54" customFormat="false" ht="12.75" hidden="false" customHeight="false" outlineLevel="0" collapsed="false">
      <c r="A54" s="210"/>
      <c r="B54" s="210"/>
      <c r="C54" s="210"/>
      <c r="D54" s="210"/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10"/>
      <c r="P54" s="210"/>
      <c r="Q54" s="210"/>
      <c r="R54" s="210"/>
      <c r="S54" s="210"/>
      <c r="T54" s="210"/>
      <c r="U54" s="210"/>
      <c r="V54" s="210"/>
      <c r="W54" s="210"/>
      <c r="X54" s="210"/>
      <c r="Y54" s="210"/>
      <c r="Z54" s="210"/>
      <c r="AA54" s="210"/>
      <c r="AB54" s="210"/>
      <c r="AC54" s="210"/>
      <c r="AD54" s="210"/>
      <c r="AE54" s="210"/>
      <c r="AF54" s="210"/>
      <c r="AG54" s="210"/>
    </row>
    <row r="55" customFormat="false" ht="12.75" hidden="false" customHeight="false" outlineLevel="0" collapsed="false">
      <c r="A55" s="210"/>
      <c r="B55" s="210"/>
      <c r="C55" s="210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10"/>
      <c r="P55" s="210"/>
      <c r="Q55" s="210"/>
      <c r="R55" s="210"/>
      <c r="S55" s="210"/>
      <c r="T55" s="210"/>
      <c r="U55" s="210"/>
      <c r="V55" s="210"/>
      <c r="W55" s="210"/>
      <c r="X55" s="210"/>
      <c r="Y55" s="210"/>
      <c r="Z55" s="210"/>
      <c r="AA55" s="210"/>
      <c r="AB55" s="210"/>
      <c r="AC55" s="210"/>
      <c r="AD55" s="210"/>
      <c r="AE55" s="210"/>
      <c r="AF55" s="210"/>
      <c r="AG55" s="210"/>
    </row>
    <row r="56" customFormat="false" ht="12.75" hidden="false" customHeight="false" outlineLevel="0" collapsed="false">
      <c r="A56" s="210"/>
      <c r="B56" s="210"/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10"/>
      <c r="P56" s="210"/>
      <c r="Q56" s="210"/>
      <c r="R56" s="210"/>
      <c r="S56" s="210"/>
      <c r="T56" s="210"/>
      <c r="U56" s="210"/>
      <c r="V56" s="210"/>
      <c r="W56" s="210"/>
      <c r="X56" s="210"/>
      <c r="Y56" s="210"/>
      <c r="Z56" s="210"/>
      <c r="AA56" s="210"/>
      <c r="AB56" s="210"/>
      <c r="AC56" s="210"/>
      <c r="AD56" s="210"/>
      <c r="AE56" s="210"/>
      <c r="AF56" s="210"/>
      <c r="AG56" s="210"/>
    </row>
    <row r="57" customFormat="false" ht="12.75" hidden="false" customHeight="false" outlineLevel="0" collapsed="false">
      <c r="A57" s="210"/>
      <c r="B57" s="210"/>
      <c r="C57" s="210"/>
      <c r="D57" s="210"/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10"/>
      <c r="P57" s="210"/>
      <c r="Q57" s="210"/>
      <c r="R57" s="210"/>
      <c r="S57" s="210"/>
      <c r="T57" s="210"/>
      <c r="U57" s="210"/>
      <c r="V57" s="210"/>
      <c r="W57" s="210"/>
      <c r="X57" s="210"/>
      <c r="Y57" s="210"/>
      <c r="Z57" s="210"/>
      <c r="AA57" s="210"/>
      <c r="AB57" s="210"/>
      <c r="AC57" s="210"/>
      <c r="AD57" s="210"/>
      <c r="AE57" s="210"/>
      <c r="AF57" s="210"/>
      <c r="AG57" s="210"/>
    </row>
    <row r="58" customFormat="false" ht="12.75" hidden="false" customHeight="false" outlineLevel="0" collapsed="false">
      <c r="A58" s="210"/>
      <c r="B58" s="210"/>
      <c r="C58" s="210"/>
      <c r="D58" s="210"/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10"/>
      <c r="P58" s="210"/>
      <c r="Q58" s="210"/>
      <c r="R58" s="210"/>
      <c r="S58" s="210"/>
      <c r="T58" s="210"/>
      <c r="U58" s="210"/>
      <c r="V58" s="210"/>
      <c r="W58" s="210"/>
      <c r="X58" s="210"/>
      <c r="Y58" s="210"/>
      <c r="Z58" s="210"/>
      <c r="AA58" s="210"/>
      <c r="AB58" s="210"/>
      <c r="AC58" s="210"/>
      <c r="AD58" s="210"/>
      <c r="AE58" s="210"/>
      <c r="AF58" s="210"/>
      <c r="AG58" s="210"/>
    </row>
    <row r="59" customFormat="false" ht="12.75" hidden="false" customHeight="false" outlineLevel="0" collapsed="false">
      <c r="A59" s="210"/>
      <c r="B59" s="210"/>
      <c r="C59" s="210"/>
      <c r="D59" s="210"/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10"/>
      <c r="P59" s="210"/>
      <c r="Q59" s="210"/>
      <c r="R59" s="210"/>
      <c r="S59" s="210"/>
      <c r="T59" s="210"/>
      <c r="U59" s="210"/>
      <c r="V59" s="210"/>
      <c r="W59" s="210"/>
      <c r="X59" s="210"/>
      <c r="Y59" s="210"/>
      <c r="Z59" s="210"/>
      <c r="AA59" s="210"/>
      <c r="AB59" s="210"/>
      <c r="AC59" s="210"/>
      <c r="AD59" s="210"/>
      <c r="AE59" s="210"/>
      <c r="AF59" s="210"/>
      <c r="AG59" s="210"/>
    </row>
    <row r="60" customFormat="false" ht="12.75" hidden="false" customHeight="false" outlineLevel="0" collapsed="false">
      <c r="C60" s="210"/>
      <c r="D60" s="210"/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10"/>
      <c r="P60" s="210"/>
      <c r="Q60" s="210"/>
      <c r="R60" s="210"/>
      <c r="S60" s="210"/>
      <c r="T60" s="210"/>
      <c r="U60" s="210"/>
      <c r="V60" s="210"/>
      <c r="W60" s="210"/>
      <c r="X60" s="210"/>
      <c r="Y60" s="210"/>
      <c r="Z60" s="210"/>
      <c r="AA60" s="210"/>
      <c r="AB60" s="210"/>
      <c r="AC60" s="210"/>
      <c r="AD60" s="210"/>
      <c r="AE60" s="210"/>
      <c r="AF60" s="210"/>
      <c r="AG60" s="210"/>
    </row>
    <row r="61" customFormat="false" ht="12.75" hidden="false" customHeight="false" outlineLevel="0" collapsed="false">
      <c r="C61" s="210"/>
      <c r="D61" s="210"/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10"/>
      <c r="P61" s="210"/>
      <c r="Q61" s="210"/>
      <c r="R61" s="210"/>
      <c r="S61" s="210"/>
      <c r="T61" s="210"/>
      <c r="U61" s="210"/>
      <c r="V61" s="210"/>
      <c r="W61" s="210"/>
      <c r="X61" s="210"/>
      <c r="Y61" s="210"/>
      <c r="Z61" s="210"/>
      <c r="AA61" s="210"/>
      <c r="AB61" s="210"/>
      <c r="AC61" s="210"/>
      <c r="AD61" s="210"/>
      <c r="AE61" s="210"/>
      <c r="AF61" s="210"/>
      <c r="AG61" s="210"/>
    </row>
    <row r="62" customFormat="false" ht="12.75" hidden="false" customHeight="false" outlineLevel="0" collapsed="false">
      <c r="C62" s="210"/>
      <c r="D62" s="210"/>
      <c r="E62" s="210"/>
      <c r="F62" s="210"/>
      <c r="G62" s="210"/>
      <c r="H62" s="210"/>
      <c r="I62" s="210"/>
      <c r="J62" s="210"/>
      <c r="K62" s="210"/>
      <c r="L62" s="210"/>
      <c r="M62" s="210"/>
      <c r="N62" s="210"/>
      <c r="O62" s="210"/>
      <c r="P62" s="210"/>
      <c r="Q62" s="210"/>
      <c r="R62" s="210"/>
      <c r="S62" s="210"/>
      <c r="T62" s="210"/>
      <c r="U62" s="210"/>
      <c r="V62" s="210"/>
      <c r="W62" s="210"/>
      <c r="X62" s="210"/>
      <c r="Y62" s="210"/>
      <c r="Z62" s="210"/>
      <c r="AA62" s="210"/>
      <c r="AB62" s="210"/>
      <c r="AC62" s="210"/>
      <c r="AD62" s="210"/>
      <c r="AE62" s="210"/>
      <c r="AF62" s="210"/>
      <c r="AG62" s="210"/>
    </row>
    <row r="63" customFormat="false" ht="12.75" hidden="false" customHeight="false" outlineLevel="0" collapsed="false">
      <c r="C63" s="210"/>
      <c r="D63" s="210"/>
      <c r="E63" s="210"/>
      <c r="F63" s="210"/>
      <c r="G63" s="210"/>
      <c r="H63" s="210"/>
      <c r="I63" s="210"/>
      <c r="J63" s="210"/>
      <c r="K63" s="210"/>
      <c r="L63" s="210"/>
      <c r="M63" s="210"/>
      <c r="N63" s="210"/>
      <c r="O63" s="210"/>
      <c r="P63" s="210"/>
      <c r="Q63" s="210"/>
      <c r="R63" s="210"/>
      <c r="S63" s="210"/>
      <c r="T63" s="210"/>
      <c r="U63" s="210"/>
      <c r="V63" s="210"/>
      <c r="W63" s="210"/>
      <c r="X63" s="210"/>
      <c r="Y63" s="210"/>
      <c r="Z63" s="210"/>
      <c r="AA63" s="210"/>
      <c r="AB63" s="210"/>
      <c r="AC63" s="210"/>
      <c r="AD63" s="210"/>
      <c r="AE63" s="210"/>
      <c r="AF63" s="210"/>
      <c r="AG63" s="210"/>
    </row>
    <row r="64" customFormat="false" ht="12.75" hidden="false" customHeight="false" outlineLevel="0" collapsed="false">
      <c r="C64" s="210"/>
      <c r="D64" s="210"/>
      <c r="E64" s="210"/>
      <c r="F64" s="210"/>
      <c r="G64" s="210"/>
      <c r="H64" s="210"/>
      <c r="I64" s="210"/>
      <c r="J64" s="210"/>
      <c r="K64" s="210"/>
      <c r="L64" s="210"/>
      <c r="M64" s="210"/>
      <c r="N64" s="210"/>
      <c r="O64" s="210"/>
      <c r="P64" s="210"/>
      <c r="Q64" s="210"/>
      <c r="R64" s="210"/>
      <c r="S64" s="210"/>
      <c r="T64" s="210"/>
      <c r="U64" s="210"/>
      <c r="V64" s="210"/>
      <c r="W64" s="210"/>
      <c r="X64" s="210"/>
      <c r="Y64" s="210"/>
      <c r="Z64" s="210"/>
      <c r="AA64" s="210"/>
      <c r="AB64" s="210"/>
      <c r="AC64" s="210"/>
      <c r="AD64" s="210"/>
      <c r="AE64" s="210"/>
      <c r="AF64" s="210"/>
      <c r="AG64" s="210"/>
    </row>
    <row r="65" customFormat="false" ht="12.75" hidden="false" customHeight="false" outlineLevel="0" collapsed="false"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10"/>
      <c r="P65" s="210"/>
      <c r="Q65" s="210"/>
      <c r="R65" s="210"/>
      <c r="S65" s="210"/>
      <c r="T65" s="210"/>
      <c r="U65" s="210"/>
      <c r="V65" s="210"/>
      <c r="W65" s="210"/>
      <c r="X65" s="210"/>
      <c r="Y65" s="210"/>
      <c r="Z65" s="210"/>
      <c r="AA65" s="210"/>
      <c r="AB65" s="210"/>
      <c r="AC65" s="210"/>
      <c r="AD65" s="210"/>
      <c r="AE65" s="210"/>
      <c r="AF65" s="210"/>
      <c r="AG65" s="210"/>
    </row>
    <row r="66" customFormat="false" ht="12.75" hidden="false" customHeight="false" outlineLevel="0" collapsed="false">
      <c r="C66" s="210"/>
      <c r="D66" s="210"/>
      <c r="E66" s="210"/>
      <c r="F66" s="210"/>
      <c r="G66" s="210"/>
      <c r="H66" s="210"/>
      <c r="I66" s="210"/>
      <c r="J66" s="210"/>
      <c r="K66" s="210"/>
      <c r="L66" s="210"/>
      <c r="M66" s="210"/>
      <c r="N66" s="210"/>
      <c r="O66" s="210"/>
      <c r="P66" s="210"/>
      <c r="Q66" s="210"/>
      <c r="R66" s="210"/>
      <c r="S66" s="210"/>
      <c r="T66" s="210"/>
      <c r="U66" s="210"/>
      <c r="V66" s="210"/>
      <c r="W66" s="210"/>
      <c r="X66" s="210"/>
      <c r="Y66" s="210"/>
      <c r="Z66" s="210"/>
      <c r="AA66" s="210"/>
      <c r="AB66" s="210"/>
      <c r="AC66" s="210"/>
      <c r="AD66" s="210"/>
      <c r="AE66" s="210"/>
      <c r="AF66" s="210"/>
      <c r="AG66" s="210"/>
    </row>
    <row r="67" customFormat="false" ht="12.75" hidden="false" customHeight="false" outlineLevel="0" collapsed="false">
      <c r="C67" s="210"/>
      <c r="D67" s="210"/>
      <c r="E67" s="210"/>
      <c r="F67" s="210"/>
      <c r="G67" s="210"/>
      <c r="H67" s="210"/>
      <c r="I67" s="210"/>
      <c r="J67" s="210"/>
      <c r="K67" s="210"/>
      <c r="L67" s="210"/>
      <c r="M67" s="210"/>
      <c r="N67" s="210"/>
      <c r="O67" s="210"/>
      <c r="P67" s="210"/>
      <c r="Q67" s="210"/>
      <c r="R67" s="210"/>
      <c r="S67" s="210"/>
      <c r="T67" s="210"/>
      <c r="U67" s="210"/>
      <c r="V67" s="210"/>
      <c r="W67" s="210"/>
      <c r="X67" s="210"/>
      <c r="Y67" s="210"/>
      <c r="Z67" s="210"/>
      <c r="AA67" s="210"/>
      <c r="AB67" s="210"/>
      <c r="AC67" s="210"/>
      <c r="AD67" s="210"/>
      <c r="AE67" s="210"/>
      <c r="AF67" s="210"/>
      <c r="AG67" s="210"/>
    </row>
    <row r="68" customFormat="false" ht="12.75" hidden="false" customHeight="false" outlineLevel="0" collapsed="false">
      <c r="C68" s="210"/>
      <c r="D68" s="210"/>
      <c r="E68" s="210"/>
      <c r="F68" s="210"/>
      <c r="G68" s="210"/>
      <c r="H68" s="210"/>
      <c r="I68" s="210"/>
      <c r="J68" s="210"/>
      <c r="K68" s="210"/>
      <c r="L68" s="210"/>
      <c r="M68" s="210"/>
      <c r="N68" s="210"/>
      <c r="O68" s="210"/>
      <c r="P68" s="210"/>
      <c r="Q68" s="210"/>
      <c r="R68" s="210"/>
      <c r="S68" s="210"/>
      <c r="T68" s="210"/>
      <c r="U68" s="210"/>
      <c r="V68" s="210"/>
      <c r="W68" s="210"/>
      <c r="X68" s="210"/>
      <c r="Y68" s="210"/>
      <c r="Z68" s="210"/>
      <c r="AA68" s="210"/>
      <c r="AB68" s="210"/>
      <c r="AC68" s="210"/>
      <c r="AD68" s="210"/>
      <c r="AE68" s="210"/>
      <c r="AF68" s="210"/>
      <c r="AG68" s="210"/>
    </row>
    <row r="69" customFormat="false" ht="12.75" hidden="false" customHeight="false" outlineLevel="0" collapsed="false">
      <c r="C69" s="210"/>
      <c r="D69" s="210"/>
      <c r="E69" s="210"/>
      <c r="F69" s="210"/>
      <c r="G69" s="210"/>
      <c r="H69" s="210"/>
      <c r="I69" s="210"/>
      <c r="J69" s="210"/>
      <c r="K69" s="210"/>
      <c r="L69" s="210"/>
      <c r="M69" s="210"/>
      <c r="N69" s="210"/>
      <c r="O69" s="210"/>
      <c r="P69" s="210"/>
      <c r="Q69" s="210"/>
      <c r="R69" s="210"/>
      <c r="S69" s="210"/>
      <c r="T69" s="210"/>
      <c r="U69" s="210"/>
      <c r="V69" s="210"/>
      <c r="W69" s="210"/>
      <c r="X69" s="210"/>
      <c r="Y69" s="210"/>
      <c r="Z69" s="210"/>
      <c r="AA69" s="210"/>
      <c r="AB69" s="210"/>
      <c r="AC69" s="210"/>
      <c r="AD69" s="210"/>
      <c r="AE69" s="210"/>
      <c r="AF69" s="210"/>
      <c r="AG69" s="210"/>
    </row>
    <row r="70" customFormat="false" ht="12.75" hidden="false" customHeight="false" outlineLevel="0" collapsed="false">
      <c r="C70" s="210"/>
      <c r="D70" s="210"/>
      <c r="E70" s="210"/>
      <c r="F70" s="210"/>
      <c r="G70" s="210"/>
      <c r="H70" s="210"/>
      <c r="I70" s="210"/>
      <c r="J70" s="210"/>
      <c r="K70" s="210"/>
      <c r="L70" s="210"/>
      <c r="M70" s="210"/>
      <c r="N70" s="210"/>
      <c r="O70" s="210"/>
      <c r="P70" s="210"/>
      <c r="Q70" s="210"/>
      <c r="R70" s="210"/>
      <c r="S70" s="210"/>
      <c r="T70" s="210"/>
      <c r="U70" s="210"/>
      <c r="V70" s="210"/>
      <c r="W70" s="210"/>
      <c r="X70" s="210"/>
      <c r="Y70" s="210"/>
      <c r="Z70" s="210"/>
      <c r="AA70" s="210"/>
      <c r="AB70" s="210"/>
      <c r="AC70" s="210"/>
      <c r="AD70" s="210"/>
      <c r="AE70" s="210"/>
      <c r="AF70" s="210"/>
      <c r="AG70" s="210"/>
    </row>
    <row r="71" customFormat="false" ht="12.75" hidden="false" customHeight="false" outlineLevel="0" collapsed="false">
      <c r="C71" s="210"/>
      <c r="D71" s="210"/>
      <c r="E71" s="210"/>
      <c r="F71" s="210"/>
      <c r="G71" s="210"/>
      <c r="H71" s="210"/>
      <c r="I71" s="210"/>
      <c r="J71" s="210"/>
      <c r="K71" s="210"/>
      <c r="L71" s="210"/>
      <c r="M71" s="210"/>
      <c r="N71" s="210"/>
      <c r="O71" s="210"/>
      <c r="P71" s="210"/>
      <c r="Q71" s="210"/>
      <c r="R71" s="210"/>
      <c r="S71" s="210"/>
      <c r="T71" s="210"/>
      <c r="U71" s="210"/>
      <c r="V71" s="210"/>
      <c r="W71" s="210"/>
      <c r="X71" s="210"/>
      <c r="Y71" s="210"/>
      <c r="Z71" s="210"/>
      <c r="AA71" s="210"/>
      <c r="AB71" s="210"/>
      <c r="AC71" s="210"/>
      <c r="AD71" s="210"/>
      <c r="AE71" s="210"/>
      <c r="AF71" s="210"/>
      <c r="AG71" s="210"/>
    </row>
    <row r="72" customFormat="false" ht="12.75" hidden="false" customHeight="false" outlineLevel="0" collapsed="false">
      <c r="C72" s="210"/>
      <c r="D72" s="210"/>
      <c r="E72" s="210"/>
      <c r="F72" s="210"/>
      <c r="G72" s="210"/>
      <c r="H72" s="210"/>
      <c r="I72" s="210"/>
      <c r="J72" s="210"/>
      <c r="K72" s="210"/>
      <c r="L72" s="210"/>
      <c r="M72" s="210"/>
      <c r="N72" s="210"/>
      <c r="O72" s="210"/>
      <c r="P72" s="210"/>
      <c r="Q72" s="210"/>
      <c r="R72" s="210"/>
      <c r="S72" s="210"/>
      <c r="T72" s="210"/>
      <c r="U72" s="210"/>
      <c r="V72" s="210"/>
      <c r="W72" s="210"/>
      <c r="X72" s="210"/>
      <c r="Y72" s="210"/>
      <c r="Z72" s="210"/>
      <c r="AA72" s="210"/>
      <c r="AB72" s="210"/>
      <c r="AC72" s="210"/>
      <c r="AD72" s="210"/>
      <c r="AE72" s="210"/>
      <c r="AF72" s="210"/>
      <c r="AG72" s="210"/>
    </row>
    <row r="73" customFormat="false" ht="12.75" hidden="false" customHeight="false" outlineLevel="0" collapsed="false">
      <c r="C73" s="210"/>
      <c r="D73" s="210"/>
      <c r="E73" s="210"/>
      <c r="F73" s="210"/>
      <c r="G73" s="210"/>
      <c r="H73" s="210"/>
      <c r="I73" s="210"/>
      <c r="J73" s="210"/>
      <c r="K73" s="210"/>
      <c r="L73" s="210"/>
      <c r="M73" s="210"/>
      <c r="N73" s="210"/>
      <c r="O73" s="210"/>
      <c r="P73" s="210"/>
      <c r="Q73" s="210"/>
      <c r="R73" s="210"/>
      <c r="S73" s="210"/>
      <c r="T73" s="210"/>
      <c r="U73" s="210"/>
      <c r="V73" s="210"/>
      <c r="W73" s="210"/>
      <c r="X73" s="210"/>
      <c r="Y73" s="210"/>
      <c r="Z73" s="210"/>
      <c r="AA73" s="210"/>
      <c r="AB73" s="210"/>
      <c r="AC73" s="210"/>
      <c r="AD73" s="210"/>
      <c r="AE73" s="210"/>
      <c r="AF73" s="210"/>
      <c r="AG73" s="210"/>
    </row>
    <row r="74" customFormat="false" ht="12.75" hidden="false" customHeight="false" outlineLevel="0" collapsed="false">
      <c r="C74" s="210"/>
      <c r="D74" s="210"/>
      <c r="E74" s="210"/>
      <c r="F74" s="210"/>
      <c r="G74" s="210"/>
      <c r="H74" s="210"/>
      <c r="I74" s="210"/>
      <c r="J74" s="210"/>
      <c r="K74" s="210"/>
      <c r="L74" s="210"/>
      <c r="M74" s="210"/>
      <c r="N74" s="210"/>
      <c r="O74" s="210"/>
      <c r="P74" s="210"/>
      <c r="Q74" s="210"/>
      <c r="R74" s="210"/>
      <c r="S74" s="210"/>
      <c r="T74" s="210"/>
      <c r="U74" s="210"/>
      <c r="V74" s="210"/>
      <c r="W74" s="210"/>
      <c r="X74" s="210"/>
      <c r="Y74" s="210"/>
      <c r="Z74" s="210"/>
      <c r="AA74" s="210"/>
      <c r="AB74" s="210"/>
      <c r="AC74" s="210"/>
      <c r="AD74" s="210"/>
      <c r="AE74" s="210"/>
      <c r="AF74" s="210"/>
      <c r="AG74" s="210"/>
    </row>
    <row r="75" customFormat="false" ht="12.75" hidden="false" customHeight="false" outlineLevel="0" collapsed="false">
      <c r="C75" s="210"/>
      <c r="D75" s="210"/>
      <c r="E75" s="210"/>
      <c r="F75" s="210"/>
      <c r="G75" s="210"/>
      <c r="H75" s="210"/>
      <c r="I75" s="210"/>
      <c r="J75" s="210"/>
      <c r="K75" s="210"/>
      <c r="L75" s="210"/>
      <c r="M75" s="210"/>
      <c r="N75" s="210"/>
      <c r="O75" s="210"/>
      <c r="P75" s="210"/>
      <c r="Q75" s="210"/>
      <c r="R75" s="210"/>
      <c r="S75" s="210"/>
      <c r="T75" s="210"/>
      <c r="U75" s="210"/>
      <c r="V75" s="210"/>
      <c r="W75" s="210"/>
      <c r="X75" s="210"/>
      <c r="Y75" s="210"/>
      <c r="Z75" s="210"/>
      <c r="AA75" s="210"/>
      <c r="AB75" s="210"/>
      <c r="AC75" s="210"/>
      <c r="AD75" s="210"/>
      <c r="AE75" s="210"/>
      <c r="AF75" s="210"/>
      <c r="AG75" s="210"/>
    </row>
    <row r="76" customFormat="false" ht="12.75" hidden="false" customHeight="false" outlineLevel="0" collapsed="false">
      <c r="C76" s="210"/>
      <c r="D76" s="210"/>
      <c r="E76" s="210"/>
      <c r="F76" s="210"/>
      <c r="G76" s="210"/>
      <c r="H76" s="210"/>
      <c r="I76" s="210"/>
      <c r="J76" s="210"/>
      <c r="K76" s="210"/>
      <c r="L76" s="210"/>
      <c r="M76" s="210"/>
      <c r="N76" s="210"/>
      <c r="O76" s="210"/>
      <c r="P76" s="210"/>
      <c r="Q76" s="210"/>
      <c r="R76" s="210"/>
      <c r="S76" s="210"/>
      <c r="T76" s="210"/>
      <c r="U76" s="210"/>
      <c r="V76" s="210"/>
      <c r="W76" s="210"/>
      <c r="X76" s="210"/>
      <c r="Y76" s="210"/>
      <c r="Z76" s="210"/>
      <c r="AA76" s="210"/>
      <c r="AB76" s="210"/>
      <c r="AC76" s="210"/>
      <c r="AD76" s="210"/>
      <c r="AE76" s="210"/>
      <c r="AF76" s="210"/>
      <c r="AG76" s="210"/>
    </row>
    <row r="77" customFormat="false" ht="12.75" hidden="false" customHeight="false" outlineLevel="0" collapsed="false">
      <c r="C77" s="210"/>
      <c r="D77" s="210"/>
      <c r="E77" s="210"/>
      <c r="F77" s="210"/>
      <c r="G77" s="210"/>
      <c r="H77" s="210"/>
      <c r="I77" s="210"/>
      <c r="J77" s="210"/>
      <c r="K77" s="210"/>
      <c r="L77" s="210"/>
      <c r="M77" s="210"/>
      <c r="N77" s="210"/>
      <c r="O77" s="210"/>
      <c r="P77" s="210"/>
      <c r="Q77" s="210"/>
      <c r="R77" s="210"/>
      <c r="S77" s="210"/>
      <c r="T77" s="210"/>
      <c r="U77" s="210"/>
      <c r="V77" s="210"/>
      <c r="W77" s="210"/>
      <c r="X77" s="210"/>
      <c r="Y77" s="210"/>
      <c r="Z77" s="210"/>
      <c r="AA77" s="210"/>
      <c r="AB77" s="210"/>
      <c r="AC77" s="210"/>
      <c r="AD77" s="210"/>
      <c r="AE77" s="210"/>
      <c r="AF77" s="210"/>
      <c r="AG77" s="210"/>
    </row>
    <row r="78" customFormat="false" ht="12.75" hidden="false" customHeight="false" outlineLevel="0" collapsed="false">
      <c r="C78" s="210"/>
      <c r="D78" s="210"/>
      <c r="E78" s="210"/>
      <c r="F78" s="210"/>
      <c r="G78" s="210"/>
      <c r="H78" s="210"/>
      <c r="I78" s="210"/>
      <c r="J78" s="210"/>
      <c r="K78" s="210"/>
      <c r="L78" s="210"/>
      <c r="M78" s="210"/>
      <c r="N78" s="210"/>
      <c r="O78" s="210"/>
      <c r="P78" s="210"/>
      <c r="Q78" s="210"/>
      <c r="R78" s="210"/>
      <c r="S78" s="210"/>
      <c r="T78" s="210"/>
      <c r="U78" s="210"/>
      <c r="V78" s="210"/>
      <c r="W78" s="210"/>
      <c r="X78" s="210"/>
      <c r="Y78" s="210"/>
      <c r="Z78" s="210"/>
      <c r="AA78" s="210"/>
      <c r="AB78" s="210"/>
      <c r="AC78" s="210"/>
      <c r="AD78" s="210"/>
      <c r="AE78" s="210"/>
      <c r="AF78" s="210"/>
      <c r="AG78" s="210"/>
    </row>
    <row r="79" customFormat="false" ht="12.75" hidden="false" customHeight="false" outlineLevel="0" collapsed="false">
      <c r="C79" s="210"/>
      <c r="D79" s="210"/>
      <c r="E79" s="210"/>
      <c r="F79" s="210"/>
      <c r="G79" s="210"/>
      <c r="H79" s="210"/>
      <c r="I79" s="210"/>
      <c r="J79" s="210"/>
      <c r="K79" s="210"/>
      <c r="L79" s="210"/>
      <c r="M79" s="210"/>
      <c r="N79" s="210"/>
      <c r="O79" s="210"/>
      <c r="P79" s="210"/>
      <c r="Q79" s="210"/>
      <c r="R79" s="210"/>
      <c r="S79" s="210"/>
      <c r="T79" s="210"/>
      <c r="U79" s="210"/>
      <c r="V79" s="210"/>
      <c r="W79" s="210"/>
      <c r="X79" s="210"/>
      <c r="Y79" s="210"/>
      <c r="Z79" s="210"/>
      <c r="AA79" s="210"/>
      <c r="AB79" s="210"/>
      <c r="AC79" s="210"/>
      <c r="AD79" s="210"/>
      <c r="AE79" s="210"/>
      <c r="AF79" s="210"/>
      <c r="AG79" s="210"/>
    </row>
    <row r="80" customFormat="false" ht="12.75" hidden="false" customHeight="false" outlineLevel="0" collapsed="false">
      <c r="C80" s="210"/>
      <c r="D80" s="210"/>
      <c r="E80" s="210"/>
      <c r="F80" s="210"/>
      <c r="G80" s="210"/>
      <c r="H80" s="210"/>
      <c r="I80" s="210"/>
      <c r="J80" s="210"/>
      <c r="K80" s="210"/>
      <c r="L80" s="210"/>
      <c r="M80" s="210"/>
      <c r="N80" s="210"/>
      <c r="O80" s="210"/>
      <c r="P80" s="210"/>
      <c r="Q80" s="210"/>
      <c r="R80" s="210"/>
      <c r="S80" s="210"/>
      <c r="T80" s="210"/>
      <c r="U80" s="210"/>
      <c r="V80" s="210"/>
      <c r="W80" s="210"/>
      <c r="X80" s="210"/>
      <c r="Y80" s="210"/>
      <c r="Z80" s="210"/>
      <c r="AA80" s="210"/>
      <c r="AB80" s="210"/>
      <c r="AC80" s="210"/>
      <c r="AD80" s="210"/>
      <c r="AE80" s="210"/>
      <c r="AF80" s="210"/>
      <c r="AG80" s="210"/>
    </row>
    <row r="81" customFormat="false" ht="12.75" hidden="false" customHeight="false" outlineLevel="0" collapsed="false">
      <c r="C81" s="210"/>
      <c r="D81" s="210"/>
      <c r="E81" s="210"/>
      <c r="F81" s="210"/>
      <c r="G81" s="210"/>
      <c r="H81" s="210"/>
      <c r="I81" s="210"/>
      <c r="J81" s="210"/>
      <c r="K81" s="210"/>
      <c r="L81" s="210"/>
      <c r="M81" s="210"/>
      <c r="N81" s="210"/>
      <c r="O81" s="210"/>
      <c r="P81" s="210"/>
      <c r="Q81" s="210"/>
      <c r="R81" s="210"/>
      <c r="S81" s="210"/>
      <c r="T81" s="210"/>
      <c r="U81" s="210"/>
      <c r="V81" s="210"/>
      <c r="W81" s="210"/>
      <c r="X81" s="210"/>
      <c r="Y81" s="210"/>
      <c r="Z81" s="210"/>
      <c r="AA81" s="210"/>
      <c r="AB81" s="210"/>
      <c r="AC81" s="210"/>
      <c r="AD81" s="210"/>
      <c r="AE81" s="210"/>
      <c r="AF81" s="210"/>
      <c r="AG81" s="210"/>
    </row>
    <row r="82" customFormat="false" ht="12.75" hidden="false" customHeight="false" outlineLevel="0" collapsed="false">
      <c r="C82" s="210"/>
      <c r="D82" s="210"/>
      <c r="E82" s="210"/>
      <c r="F82" s="210"/>
      <c r="G82" s="210"/>
      <c r="H82" s="210"/>
      <c r="I82" s="210"/>
      <c r="J82" s="210"/>
      <c r="K82" s="210"/>
      <c r="L82" s="210"/>
      <c r="M82" s="210"/>
      <c r="N82" s="210"/>
      <c r="O82" s="210"/>
      <c r="P82" s="210"/>
      <c r="Q82" s="210"/>
      <c r="R82" s="210"/>
      <c r="S82" s="210"/>
      <c r="T82" s="210"/>
      <c r="U82" s="210"/>
      <c r="V82" s="210"/>
      <c r="W82" s="210"/>
      <c r="X82" s="210"/>
      <c r="Y82" s="210"/>
      <c r="Z82" s="210"/>
      <c r="AA82" s="210"/>
      <c r="AB82" s="210"/>
      <c r="AC82" s="210"/>
      <c r="AD82" s="210"/>
      <c r="AE82" s="210"/>
      <c r="AF82" s="210"/>
      <c r="AG82" s="210"/>
    </row>
    <row r="83" customFormat="false" ht="12.75" hidden="false" customHeight="false" outlineLevel="0" collapsed="false">
      <c r="C83" s="210"/>
      <c r="D83" s="210"/>
      <c r="E83" s="210"/>
      <c r="F83" s="210"/>
      <c r="G83" s="210"/>
      <c r="H83" s="210"/>
      <c r="I83" s="210"/>
      <c r="J83" s="210"/>
      <c r="K83" s="210"/>
      <c r="L83" s="210"/>
      <c r="M83" s="210"/>
      <c r="N83" s="210"/>
      <c r="O83" s="210"/>
      <c r="P83" s="210"/>
      <c r="Q83" s="210"/>
      <c r="R83" s="210"/>
      <c r="S83" s="210"/>
      <c r="T83" s="210"/>
      <c r="U83" s="210"/>
      <c r="V83" s="210"/>
      <c r="W83" s="210"/>
      <c r="X83" s="210"/>
      <c r="Y83" s="210"/>
      <c r="Z83" s="210"/>
      <c r="AA83" s="210"/>
      <c r="AB83" s="210"/>
      <c r="AC83" s="210"/>
      <c r="AD83" s="210"/>
      <c r="AE83" s="210"/>
      <c r="AF83" s="210"/>
      <c r="AG83" s="210"/>
    </row>
    <row r="84" customFormat="false" ht="12.75" hidden="false" customHeight="false" outlineLevel="0" collapsed="false">
      <c r="C84" s="210"/>
      <c r="D84" s="210"/>
      <c r="E84" s="210"/>
      <c r="F84" s="210"/>
      <c r="G84" s="210"/>
      <c r="H84" s="210"/>
      <c r="I84" s="210"/>
      <c r="J84" s="210"/>
      <c r="K84" s="210"/>
      <c r="L84" s="210"/>
      <c r="M84" s="210"/>
      <c r="N84" s="210"/>
      <c r="O84" s="210"/>
      <c r="P84" s="210"/>
      <c r="Q84" s="210"/>
      <c r="R84" s="210"/>
      <c r="S84" s="210"/>
      <c r="T84" s="210"/>
      <c r="U84" s="210"/>
      <c r="V84" s="210"/>
      <c r="W84" s="210"/>
      <c r="X84" s="210"/>
      <c r="Y84" s="210"/>
      <c r="Z84" s="210"/>
      <c r="AA84" s="210"/>
      <c r="AB84" s="210"/>
      <c r="AC84" s="210"/>
      <c r="AD84" s="210"/>
      <c r="AE84" s="210"/>
      <c r="AF84" s="210"/>
      <c r="AG84" s="210"/>
    </row>
    <row r="85" customFormat="false" ht="12.75" hidden="false" customHeight="false" outlineLevel="0" collapsed="false">
      <c r="C85" s="210"/>
      <c r="D85" s="210"/>
      <c r="E85" s="210"/>
      <c r="F85" s="210"/>
      <c r="G85" s="210"/>
      <c r="H85" s="210"/>
      <c r="I85" s="210"/>
      <c r="J85" s="210"/>
      <c r="K85" s="210"/>
      <c r="L85" s="210"/>
      <c r="M85" s="210"/>
      <c r="N85" s="210"/>
      <c r="O85" s="210"/>
      <c r="P85" s="210"/>
      <c r="Q85" s="210"/>
      <c r="R85" s="210"/>
      <c r="S85" s="210"/>
      <c r="T85" s="210"/>
      <c r="U85" s="210"/>
      <c r="V85" s="210"/>
      <c r="W85" s="210"/>
      <c r="X85" s="210"/>
      <c r="Y85" s="210"/>
      <c r="Z85" s="210"/>
      <c r="AA85" s="210"/>
      <c r="AB85" s="210"/>
      <c r="AC85" s="210"/>
      <c r="AD85" s="210"/>
      <c r="AE85" s="210"/>
      <c r="AF85" s="210"/>
      <c r="AG85" s="210"/>
    </row>
    <row r="86" customFormat="false" ht="12.75" hidden="false" customHeight="false" outlineLevel="0" collapsed="false">
      <c r="C86" s="210"/>
      <c r="D86" s="210"/>
      <c r="E86" s="210"/>
      <c r="F86" s="210"/>
      <c r="G86" s="210"/>
      <c r="H86" s="210"/>
      <c r="I86" s="210"/>
      <c r="J86" s="210"/>
      <c r="K86" s="210"/>
      <c r="L86" s="210"/>
      <c r="M86" s="210"/>
      <c r="N86" s="210"/>
      <c r="O86" s="210"/>
      <c r="P86" s="210"/>
      <c r="Q86" s="210"/>
      <c r="R86" s="210"/>
      <c r="S86" s="210"/>
      <c r="T86" s="210"/>
      <c r="U86" s="210"/>
      <c r="V86" s="210"/>
      <c r="W86" s="210"/>
      <c r="X86" s="210"/>
      <c r="Y86" s="210"/>
      <c r="Z86" s="210"/>
      <c r="AA86" s="210"/>
      <c r="AB86" s="210"/>
      <c r="AC86" s="210"/>
      <c r="AD86" s="210"/>
      <c r="AE86" s="210"/>
      <c r="AF86" s="210"/>
      <c r="AG86" s="210"/>
    </row>
    <row r="87" customFormat="false" ht="12.75" hidden="false" customHeight="false" outlineLevel="0" collapsed="false">
      <c r="C87" s="210"/>
      <c r="D87" s="210"/>
      <c r="E87" s="210"/>
      <c r="F87" s="210"/>
      <c r="G87" s="210"/>
      <c r="H87" s="210"/>
      <c r="I87" s="210"/>
      <c r="J87" s="210"/>
      <c r="K87" s="210"/>
      <c r="L87" s="210"/>
      <c r="M87" s="210"/>
      <c r="N87" s="210"/>
      <c r="O87" s="210"/>
      <c r="P87" s="210"/>
      <c r="Q87" s="210"/>
      <c r="R87" s="210"/>
      <c r="S87" s="210"/>
      <c r="T87" s="210"/>
      <c r="U87" s="210"/>
      <c r="V87" s="210"/>
      <c r="W87" s="210"/>
      <c r="X87" s="210"/>
      <c r="Y87" s="210"/>
      <c r="Z87" s="210"/>
      <c r="AA87" s="210"/>
      <c r="AB87" s="210"/>
      <c r="AC87" s="210"/>
      <c r="AD87" s="210"/>
      <c r="AE87" s="210"/>
      <c r="AF87" s="210"/>
      <c r="AG87" s="210"/>
    </row>
    <row r="88" customFormat="false" ht="12.75" hidden="false" customHeight="false" outlineLevel="0" collapsed="false">
      <c r="C88" s="210"/>
      <c r="D88" s="210"/>
      <c r="E88" s="210"/>
      <c r="F88" s="210"/>
      <c r="G88" s="210"/>
      <c r="H88" s="210"/>
      <c r="I88" s="210"/>
      <c r="J88" s="210"/>
      <c r="K88" s="210"/>
      <c r="L88" s="210"/>
      <c r="M88" s="210"/>
      <c r="N88" s="210"/>
      <c r="O88" s="210"/>
      <c r="P88" s="210"/>
      <c r="Q88" s="210"/>
      <c r="R88" s="210"/>
      <c r="S88" s="210"/>
      <c r="T88" s="210"/>
      <c r="U88" s="210"/>
      <c r="V88" s="210"/>
      <c r="W88" s="210"/>
      <c r="X88" s="210"/>
      <c r="Y88" s="210"/>
      <c r="Z88" s="210"/>
      <c r="AA88" s="210"/>
      <c r="AB88" s="210"/>
      <c r="AC88" s="210"/>
      <c r="AD88" s="210"/>
      <c r="AE88" s="210"/>
      <c r="AF88" s="210"/>
      <c r="AG88" s="210"/>
    </row>
    <row r="89" customFormat="false" ht="12.75" hidden="false" customHeight="false" outlineLevel="0" collapsed="false">
      <c r="C89" s="210"/>
      <c r="D89" s="210"/>
      <c r="E89" s="210"/>
      <c r="F89" s="210"/>
      <c r="G89" s="210"/>
      <c r="H89" s="210"/>
      <c r="I89" s="210"/>
      <c r="J89" s="210"/>
      <c r="K89" s="210"/>
      <c r="L89" s="210"/>
      <c r="M89" s="210"/>
      <c r="N89" s="210"/>
      <c r="O89" s="210"/>
      <c r="P89" s="210"/>
      <c r="Q89" s="210"/>
      <c r="R89" s="210"/>
      <c r="S89" s="210"/>
      <c r="T89" s="210"/>
      <c r="U89" s="210"/>
      <c r="V89" s="210"/>
      <c r="W89" s="210"/>
      <c r="X89" s="210"/>
      <c r="Y89" s="210"/>
      <c r="Z89" s="210"/>
      <c r="AA89" s="210"/>
      <c r="AB89" s="210"/>
      <c r="AC89" s="210"/>
      <c r="AD89" s="210"/>
      <c r="AE89" s="210"/>
      <c r="AF89" s="210"/>
      <c r="AG89" s="210"/>
    </row>
    <row r="90" customFormat="false" ht="12.75" hidden="false" customHeight="false" outlineLevel="0" collapsed="false">
      <c r="C90" s="210"/>
      <c r="D90" s="210"/>
      <c r="E90" s="210"/>
      <c r="F90" s="210"/>
      <c r="G90" s="210"/>
      <c r="H90" s="210"/>
      <c r="I90" s="210"/>
      <c r="J90" s="210"/>
      <c r="K90" s="210"/>
      <c r="L90" s="210"/>
      <c r="M90" s="210"/>
      <c r="N90" s="210"/>
      <c r="O90" s="210"/>
      <c r="P90" s="210"/>
      <c r="Q90" s="210"/>
      <c r="R90" s="210"/>
      <c r="S90" s="210"/>
      <c r="T90" s="210"/>
      <c r="U90" s="210"/>
      <c r="V90" s="210"/>
      <c r="W90" s="210"/>
      <c r="X90" s="210"/>
      <c r="Y90" s="210"/>
      <c r="Z90" s="210"/>
      <c r="AA90" s="210"/>
      <c r="AB90" s="210"/>
      <c r="AC90" s="210"/>
      <c r="AD90" s="210"/>
      <c r="AE90" s="210"/>
      <c r="AF90" s="210"/>
      <c r="AG90" s="210"/>
    </row>
    <row r="91" customFormat="false" ht="12.75" hidden="false" customHeight="false" outlineLevel="0" collapsed="false">
      <c r="C91" s="210"/>
      <c r="D91" s="210"/>
      <c r="E91" s="210"/>
      <c r="F91" s="210"/>
      <c r="G91" s="210"/>
      <c r="H91" s="210"/>
      <c r="I91" s="210"/>
      <c r="J91" s="210"/>
      <c r="K91" s="210"/>
      <c r="L91" s="210"/>
      <c r="M91" s="210"/>
      <c r="N91" s="210"/>
      <c r="O91" s="210"/>
      <c r="P91" s="210"/>
      <c r="Q91" s="210"/>
      <c r="R91" s="210"/>
      <c r="S91" s="210"/>
      <c r="T91" s="210"/>
      <c r="U91" s="210"/>
      <c r="V91" s="210"/>
      <c r="W91" s="210"/>
      <c r="X91" s="210"/>
      <c r="Y91" s="210"/>
      <c r="Z91" s="210"/>
      <c r="AA91" s="210"/>
      <c r="AB91" s="210"/>
      <c r="AC91" s="210"/>
      <c r="AD91" s="210"/>
      <c r="AE91" s="210"/>
      <c r="AF91" s="210"/>
      <c r="AG91" s="210"/>
    </row>
    <row r="92" customFormat="false" ht="12.75" hidden="false" customHeight="false" outlineLevel="0" collapsed="false">
      <c r="C92" s="210"/>
      <c r="D92" s="210"/>
      <c r="E92" s="210"/>
      <c r="F92" s="210"/>
      <c r="G92" s="210"/>
      <c r="H92" s="210"/>
      <c r="I92" s="210"/>
      <c r="J92" s="210"/>
      <c r="K92" s="210"/>
      <c r="L92" s="210"/>
      <c r="M92" s="210"/>
      <c r="N92" s="210"/>
      <c r="O92" s="210"/>
      <c r="P92" s="210"/>
      <c r="Q92" s="210"/>
      <c r="R92" s="210"/>
      <c r="S92" s="210"/>
      <c r="T92" s="210"/>
      <c r="U92" s="210"/>
      <c r="V92" s="210"/>
      <c r="W92" s="210"/>
      <c r="X92" s="210"/>
      <c r="Y92" s="210"/>
      <c r="Z92" s="210"/>
      <c r="AA92" s="210"/>
      <c r="AB92" s="210"/>
      <c r="AC92" s="210"/>
      <c r="AD92" s="210"/>
      <c r="AE92" s="210"/>
      <c r="AF92" s="210"/>
      <c r="AG92" s="210"/>
    </row>
    <row r="93" customFormat="false" ht="12.75" hidden="false" customHeight="false" outlineLevel="0" collapsed="false">
      <c r="C93" s="210"/>
      <c r="D93" s="210"/>
      <c r="E93" s="210"/>
      <c r="F93" s="210"/>
      <c r="G93" s="210"/>
      <c r="H93" s="210"/>
      <c r="I93" s="210"/>
      <c r="J93" s="210"/>
      <c r="K93" s="210"/>
      <c r="L93" s="210"/>
      <c r="M93" s="210"/>
      <c r="N93" s="210"/>
      <c r="O93" s="210"/>
      <c r="P93" s="210"/>
      <c r="Q93" s="210"/>
      <c r="R93" s="210"/>
      <c r="S93" s="210"/>
      <c r="T93" s="210"/>
      <c r="U93" s="210"/>
      <c r="V93" s="210"/>
      <c r="W93" s="210"/>
      <c r="X93" s="210"/>
      <c r="Y93" s="210"/>
      <c r="Z93" s="210"/>
      <c r="AA93" s="210"/>
      <c r="AB93" s="210"/>
      <c r="AC93" s="210"/>
      <c r="AD93" s="210"/>
      <c r="AE93" s="210"/>
      <c r="AF93" s="210"/>
      <c r="AG93" s="210"/>
    </row>
    <row r="94" customFormat="false" ht="12.75" hidden="false" customHeight="false" outlineLevel="0" collapsed="false">
      <c r="C94" s="210"/>
      <c r="D94" s="210"/>
      <c r="E94" s="210"/>
      <c r="F94" s="210"/>
      <c r="G94" s="210"/>
      <c r="H94" s="210"/>
      <c r="I94" s="210"/>
      <c r="J94" s="210"/>
      <c r="K94" s="210"/>
      <c r="L94" s="210"/>
      <c r="M94" s="210"/>
      <c r="N94" s="210"/>
      <c r="O94" s="210"/>
      <c r="P94" s="210"/>
      <c r="Q94" s="210"/>
      <c r="R94" s="210"/>
      <c r="S94" s="210"/>
      <c r="T94" s="210"/>
      <c r="U94" s="210"/>
      <c r="V94" s="210"/>
      <c r="W94" s="210"/>
      <c r="X94" s="210"/>
      <c r="Y94" s="210"/>
      <c r="Z94" s="210"/>
      <c r="AA94" s="210"/>
      <c r="AB94" s="210"/>
      <c r="AC94" s="210"/>
      <c r="AD94" s="210"/>
      <c r="AE94" s="210"/>
      <c r="AF94" s="210"/>
      <c r="AG94" s="210"/>
    </row>
    <row r="95" customFormat="false" ht="12.75" hidden="false" customHeight="false" outlineLevel="0" collapsed="false">
      <c r="C95" s="210"/>
      <c r="D95" s="210"/>
      <c r="E95" s="210"/>
      <c r="F95" s="210"/>
      <c r="G95" s="210"/>
      <c r="H95" s="210"/>
      <c r="I95" s="210"/>
      <c r="J95" s="210"/>
      <c r="K95" s="210"/>
      <c r="L95" s="210"/>
      <c r="M95" s="210"/>
      <c r="N95" s="210"/>
      <c r="O95" s="210"/>
      <c r="P95" s="210"/>
      <c r="Q95" s="210"/>
      <c r="R95" s="210"/>
      <c r="S95" s="210"/>
      <c r="T95" s="210"/>
      <c r="U95" s="210"/>
      <c r="V95" s="210"/>
      <c r="W95" s="210"/>
      <c r="X95" s="210"/>
      <c r="Y95" s="210"/>
      <c r="Z95" s="210"/>
      <c r="AA95" s="210"/>
      <c r="AB95" s="210"/>
      <c r="AC95" s="210"/>
      <c r="AD95" s="210"/>
      <c r="AE95" s="210"/>
      <c r="AF95" s="210"/>
      <c r="AG95" s="210"/>
    </row>
    <row r="96" customFormat="false" ht="12.75" hidden="false" customHeight="false" outlineLevel="0" collapsed="false">
      <c r="C96" s="210"/>
      <c r="D96" s="210"/>
      <c r="E96" s="210"/>
      <c r="F96" s="210"/>
      <c r="G96" s="210"/>
      <c r="H96" s="210"/>
      <c r="I96" s="210"/>
      <c r="J96" s="210"/>
      <c r="K96" s="210"/>
      <c r="L96" s="210"/>
      <c r="M96" s="210"/>
      <c r="N96" s="210"/>
      <c r="O96" s="210"/>
      <c r="P96" s="210"/>
      <c r="Q96" s="210"/>
      <c r="R96" s="210"/>
      <c r="S96" s="210"/>
      <c r="T96" s="210"/>
      <c r="U96" s="210"/>
      <c r="V96" s="210"/>
      <c r="W96" s="210"/>
      <c r="X96" s="210"/>
      <c r="Y96" s="210"/>
      <c r="Z96" s="210"/>
      <c r="AA96" s="210"/>
      <c r="AB96" s="210"/>
      <c r="AC96" s="210"/>
      <c r="AD96" s="210"/>
      <c r="AE96" s="210"/>
      <c r="AF96" s="210"/>
      <c r="AG96" s="210"/>
    </row>
    <row r="97" customFormat="false" ht="12.75" hidden="false" customHeight="false" outlineLevel="0" collapsed="false">
      <c r="C97" s="210"/>
      <c r="D97" s="210"/>
      <c r="E97" s="210"/>
      <c r="F97" s="210"/>
      <c r="G97" s="210"/>
      <c r="H97" s="210"/>
      <c r="I97" s="210"/>
      <c r="J97" s="210"/>
      <c r="K97" s="210"/>
      <c r="L97" s="210"/>
      <c r="M97" s="210"/>
      <c r="N97" s="210"/>
      <c r="O97" s="210"/>
      <c r="P97" s="210"/>
      <c r="Q97" s="210"/>
      <c r="R97" s="210"/>
      <c r="S97" s="210"/>
      <c r="T97" s="210"/>
      <c r="U97" s="210"/>
      <c r="V97" s="210"/>
      <c r="W97" s="210"/>
      <c r="X97" s="210"/>
      <c r="Y97" s="210"/>
      <c r="Z97" s="210"/>
      <c r="AA97" s="210"/>
      <c r="AB97" s="210"/>
      <c r="AC97" s="210"/>
      <c r="AD97" s="210"/>
      <c r="AE97" s="210"/>
      <c r="AF97" s="210"/>
      <c r="AG97" s="210"/>
    </row>
    <row r="98" customFormat="false" ht="12.75" hidden="false" customHeight="false" outlineLevel="0" collapsed="false">
      <c r="C98" s="210"/>
      <c r="D98" s="210"/>
      <c r="E98" s="210"/>
      <c r="F98" s="210"/>
      <c r="G98" s="210"/>
      <c r="H98" s="210"/>
      <c r="I98" s="210"/>
      <c r="J98" s="210"/>
      <c r="K98" s="210"/>
      <c r="L98" s="210"/>
      <c r="M98" s="210"/>
      <c r="N98" s="210"/>
      <c r="O98" s="210"/>
      <c r="P98" s="210"/>
      <c r="Q98" s="210"/>
      <c r="R98" s="210"/>
      <c r="S98" s="210"/>
      <c r="T98" s="210"/>
      <c r="U98" s="210"/>
      <c r="V98" s="210"/>
      <c r="W98" s="210"/>
      <c r="X98" s="210"/>
      <c r="Y98" s="210"/>
      <c r="Z98" s="210"/>
      <c r="AA98" s="210"/>
      <c r="AB98" s="210"/>
      <c r="AC98" s="210"/>
      <c r="AD98" s="210"/>
      <c r="AE98" s="210"/>
      <c r="AF98" s="210"/>
      <c r="AG98" s="210"/>
    </row>
    <row r="99" customFormat="false" ht="12.75" hidden="false" customHeight="false" outlineLevel="0" collapsed="false">
      <c r="C99" s="210"/>
      <c r="D99" s="210"/>
      <c r="E99" s="210"/>
      <c r="F99" s="210"/>
      <c r="G99" s="210"/>
      <c r="H99" s="210"/>
      <c r="I99" s="210"/>
      <c r="J99" s="210"/>
      <c r="K99" s="210"/>
      <c r="L99" s="210"/>
      <c r="M99" s="210"/>
      <c r="N99" s="210"/>
      <c r="O99" s="210"/>
      <c r="P99" s="210"/>
      <c r="Q99" s="210"/>
      <c r="R99" s="210"/>
      <c r="S99" s="210"/>
      <c r="T99" s="210"/>
      <c r="U99" s="210"/>
      <c r="V99" s="210"/>
      <c r="W99" s="210"/>
      <c r="X99" s="210"/>
      <c r="Y99" s="210"/>
      <c r="Z99" s="210"/>
      <c r="AA99" s="210"/>
      <c r="AB99" s="210"/>
      <c r="AC99" s="210"/>
      <c r="AD99" s="210"/>
      <c r="AE99" s="210"/>
      <c r="AF99" s="210"/>
      <c r="AG99" s="210"/>
    </row>
    <row r="100" customFormat="false" ht="12.75" hidden="false" customHeight="false" outlineLevel="0" collapsed="false">
      <c r="C100" s="210"/>
      <c r="D100" s="210"/>
      <c r="E100" s="210"/>
      <c r="F100" s="210"/>
      <c r="G100" s="210"/>
      <c r="H100" s="210"/>
      <c r="I100" s="210"/>
      <c r="J100" s="210"/>
      <c r="K100" s="210"/>
      <c r="L100" s="210"/>
      <c r="M100" s="210"/>
      <c r="N100" s="210"/>
      <c r="O100" s="210"/>
      <c r="P100" s="210"/>
      <c r="Q100" s="210"/>
      <c r="R100" s="210"/>
      <c r="S100" s="210"/>
      <c r="T100" s="210"/>
      <c r="U100" s="210"/>
      <c r="V100" s="210"/>
      <c r="W100" s="210"/>
      <c r="X100" s="210"/>
      <c r="Y100" s="210"/>
      <c r="Z100" s="210"/>
      <c r="AA100" s="210"/>
      <c r="AB100" s="210"/>
      <c r="AC100" s="210"/>
      <c r="AD100" s="210"/>
      <c r="AE100" s="210"/>
      <c r="AF100" s="210"/>
      <c r="AG100" s="210"/>
    </row>
    <row r="101" customFormat="false" ht="12.75" hidden="false" customHeight="false" outlineLevel="0" collapsed="false">
      <c r="C101" s="210"/>
      <c r="D101" s="210"/>
      <c r="E101" s="210"/>
      <c r="F101" s="210"/>
      <c r="G101" s="210"/>
      <c r="H101" s="210"/>
      <c r="I101" s="210"/>
      <c r="J101" s="210"/>
      <c r="K101" s="210"/>
      <c r="L101" s="210"/>
      <c r="M101" s="210"/>
      <c r="N101" s="210"/>
      <c r="O101" s="210"/>
      <c r="P101" s="210"/>
      <c r="Q101" s="210"/>
      <c r="R101" s="210"/>
      <c r="S101" s="210"/>
      <c r="T101" s="210"/>
      <c r="U101" s="210"/>
      <c r="V101" s="210"/>
      <c r="W101" s="210"/>
      <c r="X101" s="210"/>
      <c r="Y101" s="210"/>
      <c r="Z101" s="210"/>
      <c r="AA101" s="210"/>
      <c r="AB101" s="210"/>
      <c r="AC101" s="210"/>
      <c r="AD101" s="210"/>
      <c r="AE101" s="210"/>
      <c r="AF101" s="210"/>
      <c r="AG101" s="210"/>
    </row>
    <row r="102" customFormat="false" ht="12.75" hidden="false" customHeight="false" outlineLevel="0" collapsed="false">
      <c r="C102" s="210"/>
      <c r="D102" s="210"/>
      <c r="E102" s="210"/>
      <c r="F102" s="210"/>
      <c r="G102" s="210"/>
      <c r="H102" s="210"/>
      <c r="I102" s="210"/>
      <c r="J102" s="210"/>
      <c r="K102" s="210"/>
      <c r="L102" s="210"/>
      <c r="M102" s="210"/>
      <c r="N102" s="210"/>
      <c r="O102" s="210"/>
      <c r="P102" s="210"/>
      <c r="Q102" s="210"/>
      <c r="R102" s="210"/>
      <c r="S102" s="210"/>
      <c r="T102" s="210"/>
      <c r="U102" s="210"/>
      <c r="V102" s="210"/>
      <c r="W102" s="210"/>
      <c r="X102" s="210"/>
      <c r="Y102" s="210"/>
      <c r="Z102" s="210"/>
      <c r="AA102" s="210"/>
      <c r="AB102" s="210"/>
      <c r="AC102" s="210"/>
      <c r="AD102" s="210"/>
      <c r="AE102" s="210"/>
      <c r="AF102" s="210"/>
      <c r="AG102" s="210"/>
    </row>
    <row r="103" customFormat="false" ht="12.75" hidden="false" customHeight="false" outlineLevel="0" collapsed="false">
      <c r="C103" s="210"/>
      <c r="D103" s="210"/>
      <c r="E103" s="210"/>
      <c r="F103" s="210"/>
      <c r="G103" s="210"/>
      <c r="H103" s="210"/>
      <c r="I103" s="210"/>
      <c r="J103" s="210"/>
      <c r="K103" s="210"/>
      <c r="L103" s="210"/>
      <c r="M103" s="210"/>
      <c r="N103" s="210"/>
      <c r="O103" s="210"/>
      <c r="P103" s="210"/>
      <c r="Q103" s="210"/>
      <c r="R103" s="210"/>
      <c r="S103" s="210"/>
      <c r="T103" s="210"/>
      <c r="U103" s="210"/>
      <c r="V103" s="210"/>
      <c r="W103" s="210"/>
      <c r="X103" s="210"/>
      <c r="Y103" s="210"/>
      <c r="Z103" s="210"/>
      <c r="AA103" s="210"/>
      <c r="AB103" s="210"/>
      <c r="AC103" s="210"/>
      <c r="AD103" s="210"/>
      <c r="AE103" s="210"/>
      <c r="AF103" s="210"/>
      <c r="AG103" s="210"/>
    </row>
    <row r="104" customFormat="false" ht="12.75" hidden="false" customHeight="false" outlineLevel="0" collapsed="false">
      <c r="C104" s="210"/>
      <c r="D104" s="210"/>
      <c r="E104" s="210"/>
      <c r="F104" s="210"/>
      <c r="G104" s="210"/>
      <c r="H104" s="210"/>
      <c r="I104" s="210"/>
      <c r="J104" s="210"/>
      <c r="K104" s="210"/>
      <c r="L104" s="210"/>
      <c r="M104" s="210"/>
      <c r="N104" s="210"/>
      <c r="O104" s="210"/>
      <c r="P104" s="210"/>
      <c r="Q104" s="210"/>
      <c r="R104" s="210"/>
      <c r="S104" s="210"/>
      <c r="T104" s="210"/>
      <c r="U104" s="210"/>
      <c r="V104" s="210"/>
      <c r="W104" s="210"/>
      <c r="X104" s="210"/>
      <c r="Y104" s="210"/>
      <c r="Z104" s="210"/>
      <c r="AA104" s="210"/>
      <c r="AB104" s="210"/>
      <c r="AC104" s="210"/>
      <c r="AD104" s="210"/>
      <c r="AE104" s="210"/>
      <c r="AF104" s="210"/>
      <c r="AG104" s="210"/>
    </row>
    <row r="105" customFormat="false" ht="12.75" hidden="false" customHeight="false" outlineLevel="0" collapsed="false">
      <c r="C105" s="210"/>
      <c r="D105" s="210"/>
      <c r="E105" s="210"/>
      <c r="F105" s="210"/>
      <c r="G105" s="210"/>
      <c r="H105" s="210"/>
      <c r="I105" s="210"/>
      <c r="J105" s="210"/>
      <c r="K105" s="210"/>
      <c r="L105" s="210"/>
      <c r="M105" s="210"/>
      <c r="N105" s="210"/>
      <c r="O105" s="210"/>
      <c r="P105" s="210"/>
      <c r="Q105" s="210"/>
      <c r="R105" s="210"/>
      <c r="S105" s="210"/>
      <c r="T105" s="210"/>
      <c r="U105" s="210"/>
      <c r="V105" s="210"/>
      <c r="W105" s="210"/>
      <c r="X105" s="210"/>
      <c r="Y105" s="210"/>
      <c r="Z105" s="210"/>
      <c r="AA105" s="210"/>
      <c r="AB105" s="210"/>
      <c r="AC105" s="210"/>
      <c r="AD105" s="210"/>
      <c r="AE105" s="210"/>
      <c r="AF105" s="210"/>
      <c r="AG105" s="210"/>
    </row>
    <row r="106" customFormat="false" ht="12.75" hidden="false" customHeight="false" outlineLevel="0" collapsed="false">
      <c r="C106" s="210"/>
      <c r="D106" s="210"/>
      <c r="E106" s="210"/>
      <c r="F106" s="210"/>
      <c r="G106" s="210"/>
      <c r="H106" s="210"/>
      <c r="I106" s="210"/>
      <c r="J106" s="210"/>
      <c r="K106" s="210"/>
      <c r="L106" s="210"/>
      <c r="M106" s="210"/>
      <c r="N106" s="210"/>
      <c r="O106" s="210"/>
      <c r="P106" s="210"/>
      <c r="Q106" s="210"/>
      <c r="R106" s="210"/>
      <c r="S106" s="210"/>
      <c r="T106" s="210"/>
      <c r="U106" s="210"/>
      <c r="V106" s="210"/>
      <c r="W106" s="210"/>
      <c r="X106" s="210"/>
      <c r="Y106" s="210"/>
      <c r="Z106" s="210"/>
      <c r="AA106" s="210"/>
      <c r="AB106" s="210"/>
      <c r="AC106" s="210"/>
      <c r="AD106" s="210"/>
      <c r="AE106" s="210"/>
      <c r="AF106" s="210"/>
      <c r="AG106" s="210"/>
    </row>
    <row r="107" customFormat="false" ht="12.75" hidden="false" customHeight="false" outlineLevel="0" collapsed="false">
      <c r="C107" s="210"/>
      <c r="D107" s="210"/>
      <c r="E107" s="210"/>
      <c r="F107" s="210"/>
      <c r="G107" s="210"/>
      <c r="H107" s="210"/>
      <c r="I107" s="210"/>
      <c r="J107" s="210"/>
      <c r="K107" s="210"/>
      <c r="L107" s="210"/>
      <c r="M107" s="210"/>
      <c r="N107" s="210"/>
      <c r="O107" s="210"/>
      <c r="P107" s="210"/>
      <c r="Q107" s="210"/>
      <c r="R107" s="210"/>
      <c r="S107" s="210"/>
      <c r="T107" s="210"/>
      <c r="U107" s="210"/>
      <c r="V107" s="210"/>
      <c r="W107" s="210"/>
      <c r="X107" s="210"/>
      <c r="Y107" s="210"/>
      <c r="Z107" s="210"/>
      <c r="AA107" s="210"/>
      <c r="AB107" s="210"/>
      <c r="AC107" s="210"/>
      <c r="AD107" s="210"/>
      <c r="AE107" s="210"/>
      <c r="AF107" s="210"/>
      <c r="AG107" s="210"/>
    </row>
    <row r="108" customFormat="false" ht="12.75" hidden="false" customHeight="false" outlineLevel="0" collapsed="false">
      <c r="C108" s="210"/>
      <c r="D108" s="210"/>
      <c r="E108" s="210"/>
      <c r="F108" s="210"/>
      <c r="G108" s="210"/>
      <c r="H108" s="210"/>
      <c r="I108" s="210"/>
      <c r="J108" s="210"/>
      <c r="K108" s="210"/>
      <c r="L108" s="210"/>
      <c r="M108" s="210"/>
      <c r="N108" s="210"/>
      <c r="O108" s="210"/>
      <c r="P108" s="210"/>
      <c r="Q108" s="210"/>
      <c r="R108" s="210"/>
      <c r="S108" s="210"/>
      <c r="T108" s="210"/>
      <c r="U108" s="210"/>
      <c r="V108" s="210"/>
      <c r="W108" s="210"/>
      <c r="X108" s="210"/>
      <c r="Y108" s="210"/>
      <c r="Z108" s="210"/>
      <c r="AA108" s="210"/>
      <c r="AB108" s="210"/>
      <c r="AC108" s="210"/>
      <c r="AD108" s="210"/>
      <c r="AE108" s="210"/>
      <c r="AF108" s="210"/>
      <c r="AG108" s="210"/>
    </row>
    <row r="109" customFormat="false" ht="12.75" hidden="false" customHeight="false" outlineLevel="0" collapsed="false">
      <c r="C109" s="210"/>
      <c r="D109" s="210"/>
      <c r="E109" s="210"/>
      <c r="F109" s="210"/>
      <c r="G109" s="210"/>
      <c r="H109" s="210"/>
      <c r="I109" s="210"/>
      <c r="J109" s="210"/>
      <c r="K109" s="210"/>
      <c r="L109" s="210"/>
      <c r="M109" s="210"/>
      <c r="N109" s="210"/>
      <c r="O109" s="210"/>
      <c r="P109" s="210"/>
      <c r="Q109" s="210"/>
      <c r="R109" s="210"/>
      <c r="S109" s="210"/>
      <c r="T109" s="210"/>
      <c r="U109" s="210"/>
      <c r="V109" s="210"/>
      <c r="W109" s="210"/>
      <c r="X109" s="210"/>
      <c r="Y109" s="210"/>
      <c r="Z109" s="210"/>
      <c r="AA109" s="210"/>
      <c r="AB109" s="210"/>
      <c r="AC109" s="210"/>
      <c r="AD109" s="210"/>
      <c r="AE109" s="210"/>
      <c r="AF109" s="210"/>
      <c r="AG109" s="210"/>
    </row>
    <row r="110" customFormat="false" ht="12.75" hidden="false" customHeight="false" outlineLevel="0" collapsed="false">
      <c r="C110" s="210"/>
      <c r="D110" s="210"/>
      <c r="E110" s="210"/>
      <c r="F110" s="210"/>
      <c r="G110" s="210"/>
      <c r="H110" s="210"/>
      <c r="I110" s="210"/>
      <c r="J110" s="210"/>
      <c r="K110" s="210"/>
      <c r="L110" s="210"/>
      <c r="M110" s="210"/>
      <c r="N110" s="210"/>
      <c r="O110" s="210"/>
      <c r="P110" s="210"/>
      <c r="Q110" s="210"/>
      <c r="R110" s="210"/>
      <c r="S110" s="210"/>
      <c r="T110" s="210"/>
      <c r="U110" s="210"/>
      <c r="V110" s="210"/>
      <c r="W110" s="210"/>
      <c r="X110" s="210"/>
      <c r="Y110" s="210"/>
      <c r="Z110" s="210"/>
      <c r="AA110" s="210"/>
      <c r="AB110" s="210"/>
      <c r="AC110" s="210"/>
      <c r="AD110" s="210"/>
      <c r="AE110" s="210"/>
      <c r="AF110" s="210"/>
      <c r="AG110" s="210"/>
    </row>
    <row r="111" customFormat="false" ht="12.75" hidden="false" customHeight="false" outlineLevel="0" collapsed="false">
      <c r="C111" s="210"/>
      <c r="D111" s="210"/>
      <c r="E111" s="210"/>
      <c r="F111" s="210"/>
      <c r="G111" s="210"/>
      <c r="H111" s="210"/>
      <c r="I111" s="210"/>
      <c r="J111" s="210"/>
      <c r="K111" s="210"/>
      <c r="L111" s="210"/>
      <c r="M111" s="210"/>
      <c r="N111" s="210"/>
      <c r="O111" s="210"/>
      <c r="P111" s="210"/>
      <c r="Q111" s="210"/>
      <c r="R111" s="210"/>
      <c r="S111" s="210"/>
      <c r="T111" s="210"/>
      <c r="U111" s="210"/>
      <c r="V111" s="210"/>
      <c r="W111" s="210"/>
      <c r="X111" s="210"/>
      <c r="Y111" s="210"/>
      <c r="Z111" s="210"/>
      <c r="AA111" s="210"/>
      <c r="AB111" s="210"/>
      <c r="AC111" s="210"/>
      <c r="AD111" s="210"/>
      <c r="AE111" s="210"/>
      <c r="AF111" s="210"/>
      <c r="AG111" s="210"/>
    </row>
    <row r="112" customFormat="false" ht="12.75" hidden="false" customHeight="false" outlineLevel="0" collapsed="false">
      <c r="C112" s="210"/>
      <c r="D112" s="210"/>
      <c r="E112" s="210"/>
      <c r="F112" s="210"/>
      <c r="G112" s="210"/>
      <c r="H112" s="210"/>
      <c r="I112" s="210"/>
      <c r="J112" s="210"/>
      <c r="K112" s="210"/>
      <c r="L112" s="210"/>
      <c r="M112" s="210"/>
      <c r="N112" s="210"/>
      <c r="O112" s="210"/>
      <c r="P112" s="210"/>
      <c r="Q112" s="210"/>
      <c r="R112" s="210"/>
      <c r="S112" s="210"/>
      <c r="T112" s="210"/>
      <c r="U112" s="210"/>
      <c r="V112" s="210"/>
      <c r="W112" s="210"/>
      <c r="X112" s="210"/>
      <c r="Y112" s="210"/>
      <c r="Z112" s="210"/>
      <c r="AA112" s="210"/>
      <c r="AB112" s="210"/>
      <c r="AC112" s="210"/>
      <c r="AD112" s="210"/>
      <c r="AE112" s="210"/>
      <c r="AF112" s="210"/>
      <c r="AG112" s="210"/>
    </row>
    <row r="113" customFormat="false" ht="12.75" hidden="false" customHeight="false" outlineLevel="0" collapsed="false">
      <c r="C113" s="210"/>
      <c r="D113" s="210"/>
      <c r="E113" s="210"/>
      <c r="F113" s="210"/>
      <c r="G113" s="210"/>
      <c r="H113" s="210"/>
      <c r="I113" s="210"/>
      <c r="J113" s="210"/>
      <c r="K113" s="210"/>
      <c r="L113" s="210"/>
      <c r="M113" s="210"/>
      <c r="N113" s="210"/>
      <c r="O113" s="210"/>
      <c r="P113" s="210"/>
      <c r="Q113" s="210"/>
      <c r="R113" s="210"/>
      <c r="S113" s="210"/>
      <c r="T113" s="210"/>
      <c r="U113" s="210"/>
      <c r="V113" s="210"/>
      <c r="W113" s="210"/>
      <c r="X113" s="210"/>
      <c r="Y113" s="210"/>
      <c r="Z113" s="210"/>
      <c r="AA113" s="210"/>
      <c r="AB113" s="210"/>
      <c r="AC113" s="210"/>
      <c r="AD113" s="210"/>
      <c r="AE113" s="210"/>
      <c r="AF113" s="210"/>
      <c r="AG113" s="210"/>
    </row>
    <row r="114" customFormat="false" ht="12.75" hidden="false" customHeight="false" outlineLevel="0" collapsed="false">
      <c r="C114" s="210"/>
      <c r="D114" s="210"/>
      <c r="E114" s="210"/>
      <c r="F114" s="210"/>
      <c r="G114" s="210"/>
      <c r="H114" s="210"/>
      <c r="I114" s="210"/>
      <c r="J114" s="210"/>
      <c r="K114" s="210"/>
      <c r="L114" s="210"/>
      <c r="M114" s="210"/>
      <c r="N114" s="210"/>
      <c r="O114" s="210"/>
      <c r="P114" s="210"/>
      <c r="Q114" s="210"/>
      <c r="R114" s="210"/>
      <c r="S114" s="210"/>
      <c r="T114" s="210"/>
      <c r="U114" s="210"/>
      <c r="V114" s="210"/>
      <c r="W114" s="210"/>
      <c r="X114" s="210"/>
      <c r="Y114" s="210"/>
      <c r="Z114" s="210"/>
      <c r="AA114" s="210"/>
      <c r="AB114" s="210"/>
      <c r="AC114" s="210"/>
      <c r="AD114" s="210"/>
      <c r="AE114" s="210"/>
      <c r="AF114" s="210"/>
      <c r="AG114" s="210"/>
    </row>
    <row r="115" customFormat="false" ht="12.75" hidden="false" customHeight="false" outlineLevel="0" collapsed="false">
      <c r="C115" s="210"/>
      <c r="D115" s="210"/>
      <c r="E115" s="210"/>
      <c r="F115" s="210"/>
      <c r="G115" s="210"/>
      <c r="H115" s="210"/>
      <c r="I115" s="210"/>
      <c r="J115" s="210"/>
      <c r="K115" s="210"/>
      <c r="L115" s="210"/>
      <c r="M115" s="210"/>
      <c r="N115" s="210"/>
      <c r="O115" s="210"/>
      <c r="P115" s="210"/>
      <c r="Q115" s="210"/>
      <c r="R115" s="210"/>
      <c r="S115" s="210"/>
      <c r="T115" s="210"/>
      <c r="U115" s="210"/>
      <c r="V115" s="210"/>
      <c r="W115" s="210"/>
      <c r="X115" s="210"/>
      <c r="Y115" s="210"/>
      <c r="Z115" s="210"/>
      <c r="AA115" s="210"/>
      <c r="AB115" s="210"/>
      <c r="AC115" s="210"/>
      <c r="AD115" s="210"/>
      <c r="AE115" s="210"/>
      <c r="AF115" s="210"/>
      <c r="AG115" s="210"/>
    </row>
    <row r="116" customFormat="false" ht="12.75" hidden="false" customHeight="false" outlineLevel="0" collapsed="false">
      <c r="C116" s="210"/>
      <c r="D116" s="210"/>
      <c r="E116" s="210"/>
      <c r="F116" s="210"/>
      <c r="G116" s="210"/>
      <c r="H116" s="210"/>
      <c r="I116" s="210"/>
      <c r="J116" s="210"/>
      <c r="K116" s="210"/>
      <c r="L116" s="210"/>
      <c r="M116" s="210"/>
      <c r="N116" s="210"/>
      <c r="O116" s="210"/>
      <c r="P116" s="210"/>
      <c r="Q116" s="210"/>
      <c r="R116" s="210"/>
      <c r="S116" s="210"/>
      <c r="T116" s="210"/>
      <c r="U116" s="210"/>
      <c r="V116" s="210"/>
      <c r="W116" s="210"/>
      <c r="X116" s="210"/>
      <c r="Y116" s="210"/>
      <c r="Z116" s="210"/>
      <c r="AA116" s="210"/>
      <c r="AB116" s="210"/>
      <c r="AC116" s="210"/>
      <c r="AD116" s="210"/>
      <c r="AE116" s="210"/>
      <c r="AF116" s="210"/>
      <c r="AG116" s="210"/>
    </row>
    <row r="117" customFormat="false" ht="12.75" hidden="false" customHeight="false" outlineLevel="0" collapsed="false">
      <c r="C117" s="210"/>
      <c r="D117" s="210"/>
      <c r="E117" s="210"/>
      <c r="F117" s="210"/>
      <c r="G117" s="210"/>
      <c r="H117" s="210"/>
      <c r="I117" s="210"/>
      <c r="J117" s="210"/>
      <c r="K117" s="210"/>
      <c r="L117" s="210"/>
      <c r="M117" s="210"/>
      <c r="N117" s="210"/>
      <c r="O117" s="210"/>
      <c r="P117" s="210"/>
      <c r="Q117" s="210"/>
      <c r="R117" s="210"/>
      <c r="S117" s="210"/>
      <c r="T117" s="210"/>
      <c r="U117" s="210"/>
      <c r="V117" s="210"/>
      <c r="W117" s="210"/>
      <c r="X117" s="210"/>
      <c r="Y117" s="210"/>
      <c r="Z117" s="210"/>
      <c r="AA117" s="210"/>
      <c r="AB117" s="210"/>
      <c r="AC117" s="210"/>
      <c r="AD117" s="210"/>
      <c r="AE117" s="210"/>
      <c r="AF117" s="210"/>
      <c r="AG117" s="210"/>
    </row>
    <row r="118" customFormat="false" ht="12.75" hidden="false" customHeight="false" outlineLevel="0" collapsed="false">
      <c r="C118" s="210"/>
      <c r="D118" s="210"/>
      <c r="E118" s="210"/>
      <c r="F118" s="210"/>
      <c r="G118" s="210"/>
      <c r="H118" s="210"/>
      <c r="I118" s="210"/>
      <c r="J118" s="210"/>
      <c r="K118" s="210"/>
      <c r="L118" s="210"/>
      <c r="M118" s="210"/>
      <c r="N118" s="210"/>
      <c r="O118" s="210"/>
      <c r="P118" s="210"/>
      <c r="Q118" s="210"/>
      <c r="R118" s="210"/>
      <c r="S118" s="210"/>
      <c r="T118" s="210"/>
      <c r="U118" s="210"/>
      <c r="V118" s="210"/>
      <c r="W118" s="210"/>
      <c r="X118" s="210"/>
      <c r="Y118" s="210"/>
      <c r="Z118" s="210"/>
      <c r="AA118" s="210"/>
      <c r="AB118" s="210"/>
      <c r="AC118" s="210"/>
      <c r="AD118" s="210"/>
      <c r="AE118" s="210"/>
      <c r="AF118" s="210"/>
      <c r="AG118" s="210"/>
    </row>
    <row r="119" customFormat="false" ht="12.75" hidden="false" customHeight="false" outlineLevel="0" collapsed="false">
      <c r="C119" s="210"/>
      <c r="D119" s="210"/>
      <c r="E119" s="210"/>
      <c r="F119" s="210"/>
      <c r="G119" s="210"/>
      <c r="H119" s="210"/>
      <c r="I119" s="210"/>
      <c r="J119" s="210"/>
      <c r="K119" s="210"/>
      <c r="L119" s="210"/>
      <c r="M119" s="210"/>
      <c r="N119" s="210"/>
      <c r="O119" s="210"/>
      <c r="P119" s="210"/>
      <c r="Q119" s="210"/>
      <c r="R119" s="210"/>
      <c r="S119" s="210"/>
      <c r="T119" s="210"/>
      <c r="U119" s="210"/>
      <c r="V119" s="210"/>
      <c r="W119" s="210"/>
      <c r="X119" s="210"/>
      <c r="Y119" s="210"/>
      <c r="Z119" s="210"/>
      <c r="AA119" s="210"/>
      <c r="AB119" s="210"/>
      <c r="AC119" s="210"/>
      <c r="AD119" s="210"/>
      <c r="AE119" s="210"/>
      <c r="AF119" s="210"/>
      <c r="AG119" s="210"/>
    </row>
    <row r="120" customFormat="false" ht="12.75" hidden="false" customHeight="false" outlineLevel="0" collapsed="false">
      <c r="C120" s="210"/>
      <c r="D120" s="210"/>
      <c r="E120" s="210"/>
      <c r="F120" s="210"/>
      <c r="G120" s="210"/>
      <c r="H120" s="210"/>
      <c r="I120" s="210"/>
      <c r="J120" s="210"/>
      <c r="K120" s="210"/>
      <c r="L120" s="210"/>
      <c r="M120" s="210"/>
      <c r="N120" s="210"/>
      <c r="O120" s="210"/>
      <c r="P120" s="210"/>
      <c r="Q120" s="210"/>
      <c r="R120" s="210"/>
      <c r="S120" s="210"/>
      <c r="T120" s="210"/>
      <c r="U120" s="210"/>
      <c r="V120" s="210"/>
      <c r="W120" s="210"/>
      <c r="X120" s="210"/>
      <c r="Y120" s="210"/>
      <c r="Z120" s="210"/>
      <c r="AA120" s="210"/>
      <c r="AB120" s="210"/>
      <c r="AC120" s="210"/>
      <c r="AD120" s="210"/>
      <c r="AE120" s="210"/>
      <c r="AF120" s="210"/>
      <c r="AG120" s="210"/>
    </row>
    <row r="121" customFormat="false" ht="12.75" hidden="false" customHeight="false" outlineLevel="0" collapsed="false">
      <c r="C121" s="210"/>
      <c r="D121" s="210"/>
      <c r="E121" s="210"/>
      <c r="F121" s="210"/>
      <c r="G121" s="210"/>
      <c r="H121" s="210"/>
      <c r="I121" s="210"/>
      <c r="J121" s="210"/>
      <c r="K121" s="210"/>
      <c r="L121" s="210"/>
      <c r="M121" s="210"/>
      <c r="N121" s="210"/>
      <c r="O121" s="210"/>
      <c r="P121" s="210"/>
      <c r="Q121" s="210"/>
      <c r="R121" s="210"/>
      <c r="S121" s="210"/>
      <c r="T121" s="210"/>
      <c r="U121" s="210"/>
      <c r="V121" s="210"/>
      <c r="W121" s="210"/>
      <c r="X121" s="210"/>
      <c r="Y121" s="210"/>
      <c r="Z121" s="210"/>
      <c r="AA121" s="210"/>
      <c r="AB121" s="210"/>
      <c r="AC121" s="210"/>
      <c r="AD121" s="210"/>
      <c r="AE121" s="210"/>
      <c r="AF121" s="210"/>
      <c r="AG121" s="210"/>
    </row>
    <row r="122" customFormat="false" ht="12.75" hidden="false" customHeight="false" outlineLevel="0" collapsed="false">
      <c r="C122" s="210"/>
      <c r="D122" s="210"/>
      <c r="E122" s="210"/>
      <c r="F122" s="210"/>
      <c r="G122" s="210"/>
      <c r="H122" s="210"/>
      <c r="I122" s="210"/>
      <c r="J122" s="210"/>
      <c r="K122" s="210"/>
      <c r="L122" s="210"/>
      <c r="M122" s="210"/>
      <c r="N122" s="210"/>
      <c r="O122" s="210"/>
      <c r="P122" s="210"/>
      <c r="Q122" s="210"/>
      <c r="R122" s="210"/>
      <c r="S122" s="210"/>
      <c r="T122" s="210"/>
      <c r="U122" s="210"/>
      <c r="V122" s="210"/>
      <c r="W122" s="210"/>
      <c r="X122" s="210"/>
      <c r="Y122" s="210"/>
      <c r="Z122" s="210"/>
      <c r="AA122" s="210"/>
      <c r="AB122" s="210"/>
      <c r="AC122" s="210"/>
      <c r="AD122" s="210"/>
      <c r="AE122" s="210"/>
      <c r="AF122" s="210"/>
      <c r="AG122" s="210"/>
    </row>
    <row r="123" customFormat="false" ht="12.75" hidden="false" customHeight="false" outlineLevel="0" collapsed="false">
      <c r="C123" s="210"/>
      <c r="D123" s="210"/>
      <c r="E123" s="210"/>
      <c r="F123" s="210"/>
      <c r="G123" s="210"/>
      <c r="H123" s="210"/>
      <c r="I123" s="210"/>
      <c r="J123" s="210"/>
      <c r="K123" s="210"/>
      <c r="L123" s="210"/>
      <c r="M123" s="210"/>
      <c r="N123" s="210"/>
      <c r="O123" s="210"/>
      <c r="P123" s="210"/>
      <c r="Q123" s="210"/>
      <c r="R123" s="210"/>
      <c r="S123" s="210"/>
      <c r="T123" s="210"/>
      <c r="U123" s="210"/>
      <c r="V123" s="210"/>
      <c r="W123" s="210"/>
      <c r="X123" s="210"/>
      <c r="Y123" s="210"/>
      <c r="Z123" s="210"/>
      <c r="AA123" s="210"/>
      <c r="AB123" s="210"/>
      <c r="AC123" s="210"/>
      <c r="AD123" s="210"/>
      <c r="AE123" s="210"/>
      <c r="AF123" s="210"/>
      <c r="AG123" s="210"/>
    </row>
    <row r="124" customFormat="false" ht="12.75" hidden="false" customHeight="false" outlineLevel="0" collapsed="false">
      <c r="C124" s="210"/>
      <c r="D124" s="210"/>
      <c r="E124" s="210"/>
      <c r="F124" s="210"/>
      <c r="G124" s="210"/>
      <c r="H124" s="210"/>
      <c r="I124" s="210"/>
      <c r="J124" s="210"/>
      <c r="K124" s="210"/>
      <c r="L124" s="210"/>
      <c r="M124" s="210"/>
      <c r="N124" s="210"/>
      <c r="O124" s="210"/>
      <c r="P124" s="210"/>
      <c r="Q124" s="210"/>
      <c r="R124" s="210"/>
      <c r="S124" s="210"/>
      <c r="T124" s="210"/>
      <c r="U124" s="210"/>
      <c r="V124" s="210"/>
      <c r="W124" s="210"/>
      <c r="X124" s="210"/>
      <c r="Y124" s="210"/>
      <c r="Z124" s="210"/>
      <c r="AA124" s="210"/>
      <c r="AB124" s="210"/>
      <c r="AC124" s="210"/>
      <c r="AD124" s="210"/>
      <c r="AE124" s="210"/>
      <c r="AF124" s="210"/>
      <c r="AG124" s="210"/>
    </row>
    <row r="125" customFormat="false" ht="12.75" hidden="false" customHeight="false" outlineLevel="0" collapsed="false">
      <c r="C125" s="210"/>
      <c r="D125" s="210"/>
      <c r="E125" s="210"/>
      <c r="F125" s="210"/>
      <c r="G125" s="210"/>
      <c r="H125" s="210"/>
      <c r="I125" s="210"/>
      <c r="J125" s="210"/>
      <c r="K125" s="210"/>
      <c r="L125" s="210"/>
      <c r="M125" s="210"/>
      <c r="N125" s="210"/>
      <c r="O125" s="210"/>
      <c r="P125" s="210"/>
      <c r="Q125" s="210"/>
      <c r="R125" s="210"/>
      <c r="S125" s="210"/>
      <c r="T125" s="210"/>
      <c r="U125" s="210"/>
      <c r="V125" s="210"/>
      <c r="W125" s="210"/>
      <c r="X125" s="210"/>
      <c r="Y125" s="210"/>
      <c r="Z125" s="210"/>
      <c r="AA125" s="210"/>
      <c r="AB125" s="210"/>
      <c r="AC125" s="210"/>
      <c r="AD125" s="210"/>
      <c r="AE125" s="210"/>
      <c r="AF125" s="210"/>
      <c r="AG125" s="210"/>
    </row>
    <row r="126" customFormat="false" ht="12.75" hidden="false" customHeight="false" outlineLevel="0" collapsed="false">
      <c r="C126" s="210"/>
      <c r="D126" s="210"/>
      <c r="E126" s="210"/>
      <c r="F126" s="210"/>
      <c r="G126" s="210"/>
      <c r="H126" s="210"/>
      <c r="I126" s="210"/>
      <c r="J126" s="210"/>
      <c r="K126" s="210"/>
      <c r="L126" s="210"/>
      <c r="M126" s="210"/>
      <c r="N126" s="210"/>
      <c r="O126" s="210"/>
      <c r="P126" s="210"/>
      <c r="Q126" s="210"/>
      <c r="R126" s="210"/>
      <c r="S126" s="210"/>
      <c r="T126" s="210"/>
      <c r="U126" s="210"/>
      <c r="V126" s="210"/>
      <c r="W126" s="210"/>
      <c r="X126" s="210"/>
      <c r="Y126" s="210"/>
      <c r="Z126" s="210"/>
      <c r="AA126" s="210"/>
      <c r="AB126" s="210"/>
      <c r="AC126" s="210"/>
      <c r="AD126" s="210"/>
      <c r="AE126" s="210"/>
      <c r="AF126" s="210"/>
      <c r="AG126" s="210"/>
    </row>
    <row r="127" customFormat="false" ht="12.75" hidden="false" customHeight="false" outlineLevel="0" collapsed="false">
      <c r="C127" s="210"/>
      <c r="D127" s="210"/>
      <c r="E127" s="210"/>
      <c r="F127" s="210"/>
      <c r="G127" s="210"/>
      <c r="H127" s="210"/>
      <c r="I127" s="210"/>
      <c r="J127" s="210"/>
      <c r="K127" s="210"/>
      <c r="L127" s="210"/>
      <c r="M127" s="210"/>
      <c r="N127" s="210"/>
      <c r="O127" s="210"/>
      <c r="P127" s="210"/>
      <c r="Q127" s="210"/>
      <c r="R127" s="210"/>
      <c r="S127" s="210"/>
      <c r="T127" s="210"/>
      <c r="U127" s="210"/>
      <c r="V127" s="210"/>
      <c r="W127" s="210"/>
      <c r="X127" s="210"/>
      <c r="Y127" s="210"/>
      <c r="Z127" s="210"/>
      <c r="AA127" s="210"/>
      <c r="AB127" s="210"/>
      <c r="AC127" s="210"/>
      <c r="AD127" s="210"/>
      <c r="AE127" s="210"/>
      <c r="AF127" s="210"/>
      <c r="AG127" s="210"/>
    </row>
    <row r="128" customFormat="false" ht="12.75" hidden="false" customHeight="false" outlineLevel="0" collapsed="false">
      <c r="C128" s="210"/>
      <c r="D128" s="210"/>
      <c r="E128" s="210"/>
      <c r="F128" s="210"/>
      <c r="G128" s="210"/>
      <c r="H128" s="210"/>
      <c r="I128" s="210"/>
      <c r="J128" s="210"/>
      <c r="K128" s="210"/>
      <c r="L128" s="210"/>
      <c r="M128" s="210"/>
      <c r="N128" s="210"/>
      <c r="O128" s="210"/>
      <c r="P128" s="210"/>
      <c r="Q128" s="210"/>
      <c r="R128" s="210"/>
      <c r="S128" s="210"/>
      <c r="T128" s="210"/>
      <c r="U128" s="210"/>
      <c r="V128" s="210"/>
      <c r="W128" s="210"/>
      <c r="X128" s="210"/>
      <c r="Y128" s="210"/>
      <c r="Z128" s="210"/>
      <c r="AA128" s="210"/>
      <c r="AB128" s="210"/>
      <c r="AC128" s="210"/>
      <c r="AD128" s="210"/>
      <c r="AE128" s="210"/>
      <c r="AF128" s="210"/>
      <c r="AG128" s="210"/>
    </row>
    <row r="129" customFormat="false" ht="12.75" hidden="false" customHeight="false" outlineLevel="0" collapsed="false">
      <c r="C129" s="210"/>
      <c r="D129" s="210"/>
      <c r="E129" s="210"/>
      <c r="F129" s="210"/>
      <c r="G129" s="210"/>
      <c r="H129" s="210"/>
      <c r="I129" s="210"/>
      <c r="J129" s="210"/>
      <c r="K129" s="210"/>
      <c r="L129" s="210"/>
      <c r="M129" s="210"/>
      <c r="N129" s="210"/>
      <c r="O129" s="210"/>
      <c r="P129" s="210"/>
      <c r="Q129" s="210"/>
      <c r="R129" s="210"/>
      <c r="S129" s="210"/>
      <c r="T129" s="210"/>
      <c r="U129" s="210"/>
      <c r="V129" s="210"/>
      <c r="W129" s="210"/>
      <c r="X129" s="210"/>
      <c r="Y129" s="210"/>
      <c r="Z129" s="210"/>
      <c r="AA129" s="210"/>
      <c r="AB129" s="210"/>
      <c r="AC129" s="210"/>
      <c r="AD129" s="210"/>
      <c r="AE129" s="210"/>
      <c r="AF129" s="210"/>
      <c r="AG129" s="210"/>
    </row>
    <row r="130" customFormat="false" ht="12.75" hidden="false" customHeight="false" outlineLevel="0" collapsed="false">
      <c r="C130" s="210"/>
      <c r="D130" s="210"/>
      <c r="E130" s="210"/>
      <c r="F130" s="210"/>
      <c r="G130" s="210"/>
      <c r="H130" s="210"/>
      <c r="I130" s="210"/>
      <c r="J130" s="210"/>
      <c r="K130" s="210"/>
      <c r="L130" s="210"/>
      <c r="M130" s="210"/>
      <c r="N130" s="210"/>
      <c r="O130" s="210"/>
      <c r="P130" s="210"/>
      <c r="Q130" s="210"/>
      <c r="R130" s="210"/>
      <c r="S130" s="210"/>
      <c r="T130" s="210"/>
      <c r="U130" s="210"/>
      <c r="V130" s="210"/>
      <c r="W130" s="210"/>
      <c r="X130" s="210"/>
      <c r="Y130" s="210"/>
      <c r="Z130" s="210"/>
      <c r="AA130" s="210"/>
      <c r="AB130" s="210"/>
      <c r="AC130" s="210"/>
      <c r="AD130" s="210"/>
      <c r="AE130" s="210"/>
      <c r="AF130" s="210"/>
      <c r="AG130" s="210"/>
    </row>
    <row r="131" customFormat="false" ht="12.75" hidden="false" customHeight="false" outlineLevel="0" collapsed="false">
      <c r="C131" s="210"/>
      <c r="D131" s="210"/>
      <c r="E131" s="210"/>
      <c r="F131" s="210"/>
      <c r="G131" s="210"/>
      <c r="H131" s="210"/>
      <c r="I131" s="210"/>
      <c r="J131" s="210"/>
      <c r="K131" s="210"/>
      <c r="L131" s="210"/>
      <c r="M131" s="210"/>
      <c r="N131" s="210"/>
      <c r="O131" s="210"/>
      <c r="P131" s="210"/>
      <c r="Q131" s="210"/>
      <c r="R131" s="210"/>
      <c r="S131" s="210"/>
      <c r="T131" s="210"/>
      <c r="U131" s="210"/>
      <c r="V131" s="210"/>
      <c r="W131" s="210"/>
      <c r="X131" s="210"/>
      <c r="Y131" s="210"/>
      <c r="Z131" s="210"/>
      <c r="AA131" s="210"/>
      <c r="AB131" s="210"/>
      <c r="AC131" s="210"/>
      <c r="AD131" s="210"/>
      <c r="AE131" s="210"/>
      <c r="AF131" s="210"/>
      <c r="AG131" s="210"/>
    </row>
  </sheetData>
  <mergeCells count="7">
    <mergeCell ref="A2:J2"/>
    <mergeCell ref="A3:J3"/>
    <mergeCell ref="A4:J4"/>
    <mergeCell ref="C6:E6"/>
    <mergeCell ref="G7:J7"/>
    <mergeCell ref="C31:E31"/>
    <mergeCell ref="G32:J32"/>
  </mergeCells>
  <printOptions headings="false" gridLines="false" gridLinesSet="true" horizontalCentered="true" verticalCentered="false"/>
  <pageMargins left="0.170138888888889" right="0.170138888888889" top="0.220138888888889" bottom="0.170138888888889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198"/>
  <sheetViews>
    <sheetView showFormulas="false" showGridLines="true" showRowColHeaders="true" showZeros="true" rightToLeft="false" tabSelected="false" showOutlineSymbols="true" defaultGridColor="true" view="normal" topLeftCell="B2" colorId="64" zoomScale="100" zoomScaleNormal="100" zoomScalePageLayoutView="100" workbookViewId="0">
      <selection pane="topLeft" activeCell="H32" activeCellId="0" sqref="H32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190" width="16.84"/>
    <col collapsed="false" customWidth="true" hidden="false" outlineLevel="0" max="2" min="2" style="0" width="33.99"/>
    <col collapsed="false" customWidth="true" hidden="false" outlineLevel="0" max="3" min="3" style="0" width="1.7"/>
    <col collapsed="false" customWidth="true" hidden="true" outlineLevel="0" max="6" min="4" style="0" width="8.7"/>
    <col collapsed="false" customWidth="true" hidden="true" outlineLevel="0" max="8" min="7" style="0" width="7.7"/>
    <col collapsed="false" customWidth="true" hidden="true" outlineLevel="0" max="9" min="9" style="0" width="8.56"/>
    <col collapsed="false" customWidth="true" hidden="true" outlineLevel="0" max="10" min="10" style="0" width="1.85"/>
    <col collapsed="false" customWidth="true" hidden="false" outlineLevel="0" max="13" min="11" style="0" width="8.7"/>
    <col collapsed="false" customWidth="true" hidden="false" outlineLevel="0" max="16" min="14" style="0" width="14.85"/>
  </cols>
  <sheetData>
    <row r="1" customFormat="false" ht="12.75" hidden="true" customHeight="false" outlineLevel="0" collapsed="false">
      <c r="A1" s="190" t="s">
        <v>90</v>
      </c>
    </row>
    <row r="2" customFormat="false" ht="15.75" hidden="false" customHeight="false" outlineLevel="0" collapsed="false">
      <c r="A2" s="190" t="s">
        <v>117</v>
      </c>
      <c r="B2" s="191" t="s">
        <v>0</v>
      </c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</row>
    <row r="3" customFormat="false" ht="15" hidden="false" customHeight="false" outlineLevel="0" collapsed="false">
      <c r="A3" s="190" t="s">
        <v>118</v>
      </c>
      <c r="B3" s="193" t="s">
        <v>119</v>
      </c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</row>
    <row r="4" customFormat="false" ht="12.75" hidden="false" customHeight="false" outlineLevel="0" collapsed="false">
      <c r="A4" s="192" t="n">
        <v>36861</v>
      </c>
      <c r="B4" s="194" t="str">
        <f aca="false">+'Mgmt Summary'!A3</f>
        <v>Results based on activity through May 18, 2001</v>
      </c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</row>
    <row r="5" customFormat="false" ht="3" hidden="false" customHeight="true" outlineLevel="0" collapsed="false">
      <c r="A5" s="190" t="s">
        <v>93</v>
      </c>
    </row>
    <row r="6" customFormat="false" ht="12.75" hidden="false" customHeight="false" outlineLevel="0" collapsed="false">
      <c r="A6" s="190" t="s">
        <v>94</v>
      </c>
      <c r="B6" s="195"/>
      <c r="C6" s="196"/>
      <c r="D6" s="198"/>
      <c r="E6" s="199"/>
      <c r="F6" s="199"/>
      <c r="G6" s="199"/>
      <c r="H6" s="199"/>
      <c r="I6" s="200"/>
      <c r="J6" s="196"/>
      <c r="K6" s="198"/>
      <c r="L6" s="199"/>
      <c r="M6" s="199"/>
      <c r="N6" s="199"/>
      <c r="O6" s="199"/>
      <c r="P6" s="200"/>
      <c r="Q6" s="196"/>
      <c r="R6" s="210"/>
      <c r="S6" s="210"/>
      <c r="T6" s="210"/>
    </row>
    <row r="7" customFormat="false" ht="12.75" hidden="false" customHeight="false" outlineLevel="0" collapsed="false">
      <c r="B7" s="211"/>
      <c r="C7" s="196"/>
      <c r="D7" s="205" t="s">
        <v>120</v>
      </c>
      <c r="E7" s="205"/>
      <c r="F7" s="205"/>
      <c r="G7" s="205"/>
      <c r="H7" s="205"/>
      <c r="I7" s="205"/>
      <c r="J7" s="196"/>
      <c r="K7" s="202" t="s">
        <v>121</v>
      </c>
      <c r="L7" s="202"/>
      <c r="M7" s="202"/>
      <c r="N7" s="262"/>
      <c r="O7" s="263"/>
      <c r="P7" s="264"/>
      <c r="Q7" s="196"/>
      <c r="R7" s="210"/>
      <c r="S7" s="210"/>
      <c r="T7" s="210"/>
    </row>
    <row r="8" customFormat="false" ht="12.75" hidden="false" customHeight="false" outlineLevel="0" collapsed="false">
      <c r="B8" s="201" t="s">
        <v>14</v>
      </c>
      <c r="C8" s="196"/>
      <c r="D8" s="262" t="s">
        <v>8</v>
      </c>
      <c r="E8" s="263" t="s">
        <v>3</v>
      </c>
      <c r="F8" s="264" t="s">
        <v>52</v>
      </c>
      <c r="G8" s="265" t="s">
        <v>122</v>
      </c>
      <c r="H8" s="265"/>
      <c r="I8" s="265"/>
      <c r="J8" s="196"/>
      <c r="K8" s="202" t="s">
        <v>8</v>
      </c>
      <c r="L8" s="203" t="s">
        <v>3</v>
      </c>
      <c r="M8" s="203" t="s">
        <v>52</v>
      </c>
      <c r="N8" s="205" t="s">
        <v>106</v>
      </c>
      <c r="O8" s="205"/>
      <c r="P8" s="205"/>
      <c r="Q8" s="196"/>
      <c r="R8" s="210"/>
      <c r="S8" s="210"/>
      <c r="T8" s="210"/>
    </row>
    <row r="9" customFormat="false" ht="8.25" hidden="false" customHeight="true" outlineLevel="0" collapsed="false">
      <c r="B9" s="195"/>
      <c r="C9" s="196"/>
      <c r="D9" s="198"/>
      <c r="E9" s="199"/>
      <c r="F9" s="199"/>
      <c r="G9" s="199"/>
      <c r="H9" s="199"/>
      <c r="I9" s="200"/>
      <c r="J9" s="196"/>
      <c r="K9" s="198"/>
      <c r="L9" s="199"/>
      <c r="M9" s="200"/>
      <c r="N9" s="217"/>
      <c r="O9" s="217"/>
      <c r="P9" s="218"/>
      <c r="Q9" s="196"/>
      <c r="R9" s="210"/>
      <c r="S9" s="210"/>
      <c r="T9" s="210"/>
    </row>
    <row r="10" customFormat="false" ht="13.5" hidden="false" customHeight="true" outlineLevel="0" collapsed="false">
      <c r="B10" s="211" t="s">
        <v>21</v>
      </c>
      <c r="C10" s="212"/>
      <c r="D10" s="213" t="n">
        <v>0</v>
      </c>
      <c r="E10" s="214" t="n">
        <v>0</v>
      </c>
      <c r="F10" s="266" t="n">
        <f aca="false">E10-D10</f>
        <v>0</v>
      </c>
      <c r="G10" s="267"/>
      <c r="H10" s="267"/>
      <c r="I10" s="268"/>
      <c r="J10" s="212"/>
      <c r="K10" s="213" t="n">
        <f aca="false">+L10</f>
        <v>9979.172</v>
      </c>
      <c r="L10" s="214" t="n">
        <v>9979.172</v>
      </c>
      <c r="M10" s="215" t="n">
        <f aca="false">L10-K10</f>
        <v>0</v>
      </c>
      <c r="N10" s="238"/>
      <c r="O10" s="217"/>
      <c r="P10" s="269"/>
      <c r="Q10" s="210"/>
      <c r="R10" s="210"/>
      <c r="S10" s="210"/>
      <c r="T10" s="210"/>
    </row>
    <row r="11" customFormat="false" ht="13.5" hidden="false" customHeight="true" outlineLevel="0" collapsed="false">
      <c r="A11" s="190" t="s">
        <v>95</v>
      </c>
      <c r="B11" s="211" t="s">
        <v>54</v>
      </c>
      <c r="C11" s="196"/>
      <c r="D11" s="213" t="n">
        <f aca="false">+E11</f>
        <v>0</v>
      </c>
      <c r="E11" s="214" t="n">
        <v>0</v>
      </c>
      <c r="F11" s="266" t="n">
        <f aca="false">E11-D11</f>
        <v>0</v>
      </c>
      <c r="G11" s="217"/>
      <c r="H11" s="217"/>
      <c r="I11" s="218"/>
      <c r="J11" s="196"/>
      <c r="K11" s="213" t="n">
        <f aca="false">L11</f>
        <v>4167.02</v>
      </c>
      <c r="L11" s="214" t="n">
        <f aca="false">3365.73+801.29</f>
        <v>4167.02</v>
      </c>
      <c r="M11" s="215" t="n">
        <f aca="false">ROUND(L11-K11,0)</f>
        <v>0</v>
      </c>
      <c r="N11" s="217"/>
      <c r="O11" s="217"/>
      <c r="P11" s="269"/>
      <c r="Q11" s="210"/>
      <c r="R11" s="210"/>
      <c r="S11" s="210"/>
      <c r="T11" s="210"/>
    </row>
    <row r="12" customFormat="false" ht="13.5" hidden="false" customHeight="true" outlineLevel="0" collapsed="false">
      <c r="B12" s="211" t="s">
        <v>23</v>
      </c>
      <c r="C12" s="196"/>
      <c r="D12" s="213"/>
      <c r="E12" s="214"/>
      <c r="F12" s="266"/>
      <c r="G12" s="217"/>
      <c r="H12" s="217"/>
      <c r="I12" s="218"/>
      <c r="J12" s="196"/>
      <c r="K12" s="213" t="n">
        <f aca="false">L12</f>
        <v>0</v>
      </c>
      <c r="L12" s="214" t="n">
        <v>0</v>
      </c>
      <c r="M12" s="215" t="n">
        <f aca="false">ROUND(L12-K12,0)</f>
        <v>0</v>
      </c>
      <c r="N12" s="217"/>
      <c r="O12" s="217"/>
      <c r="P12" s="269"/>
      <c r="Q12" s="210"/>
      <c r="R12" s="210"/>
      <c r="S12" s="210"/>
      <c r="T12" s="210"/>
    </row>
    <row r="13" customFormat="false" ht="13.5" hidden="true" customHeight="true" outlineLevel="0" collapsed="false">
      <c r="A13" s="190" t="s">
        <v>96</v>
      </c>
      <c r="B13" s="211" t="s">
        <v>24</v>
      </c>
      <c r="C13" s="196"/>
      <c r="D13" s="213" t="n">
        <f aca="false">E13</f>
        <v>0</v>
      </c>
      <c r="E13" s="214" t="n">
        <v>0</v>
      </c>
      <c r="F13" s="266" t="n">
        <f aca="false">E13-D13</f>
        <v>0</v>
      </c>
      <c r="G13" s="217"/>
      <c r="H13" s="217"/>
      <c r="I13" s="218"/>
      <c r="J13" s="196"/>
      <c r="K13" s="213" t="n">
        <f aca="false">L13</f>
        <v>0</v>
      </c>
      <c r="L13" s="214" t="n">
        <v>0</v>
      </c>
      <c r="M13" s="215" t="n">
        <f aca="false">ROUND(L13-K13,0)</f>
        <v>0</v>
      </c>
      <c r="N13" s="217"/>
      <c r="O13" s="217"/>
      <c r="P13" s="269"/>
      <c r="Q13" s="210"/>
      <c r="R13" s="210"/>
      <c r="S13" s="210"/>
      <c r="T13" s="210"/>
    </row>
    <row r="14" customFormat="false" ht="13.5" hidden="false" customHeight="true" outlineLevel="0" collapsed="false">
      <c r="A14" s="190" t="s">
        <v>97</v>
      </c>
      <c r="B14" s="211" t="s">
        <v>25</v>
      </c>
      <c r="C14" s="196"/>
      <c r="D14" s="213" t="n">
        <f aca="false">E14</f>
        <v>0</v>
      </c>
      <c r="E14" s="214" t="n">
        <v>0</v>
      </c>
      <c r="F14" s="266" t="n">
        <f aca="false">E14-D14</f>
        <v>0</v>
      </c>
      <c r="G14" s="217"/>
      <c r="H14" s="217"/>
      <c r="I14" s="218"/>
      <c r="J14" s="196"/>
      <c r="K14" s="213" t="n">
        <f aca="false">L14</f>
        <v>1777.625</v>
      </c>
      <c r="L14" s="214" t="n">
        <f aca="false">2095.787-318.162</f>
        <v>1777.625</v>
      </c>
      <c r="M14" s="215" t="n">
        <f aca="false">ROUND(L14-K14,0)</f>
        <v>0</v>
      </c>
      <c r="N14" s="217"/>
      <c r="O14" s="217"/>
      <c r="P14" s="269"/>
      <c r="Q14" s="210"/>
      <c r="R14" s="210"/>
      <c r="S14" s="210"/>
      <c r="T14" s="210"/>
    </row>
    <row r="15" customFormat="false" ht="13.5" hidden="false" customHeight="true" outlineLevel="0" collapsed="false">
      <c r="A15" s="190" t="s">
        <v>98</v>
      </c>
      <c r="B15" s="211" t="s">
        <v>26</v>
      </c>
      <c r="C15" s="196"/>
      <c r="D15" s="213" t="n">
        <v>0</v>
      </c>
      <c r="E15" s="214" t="n">
        <v>0</v>
      </c>
      <c r="F15" s="266" t="n">
        <f aca="false">E15-D15</f>
        <v>0</v>
      </c>
      <c r="G15" s="217"/>
      <c r="H15" s="217"/>
      <c r="I15" s="218"/>
      <c r="J15" s="196"/>
      <c r="K15" s="213" t="n">
        <f aca="false">L15</f>
        <v>955.693</v>
      </c>
      <c r="L15" s="214" t="n">
        <v>955.693</v>
      </c>
      <c r="M15" s="215" t="n">
        <f aca="false">ROUND(L15-K15,0)</f>
        <v>0</v>
      </c>
      <c r="N15" s="217"/>
      <c r="O15" s="217"/>
      <c r="P15" s="269"/>
      <c r="Q15" s="210"/>
      <c r="R15" s="210"/>
      <c r="S15" s="210"/>
      <c r="T15" s="210"/>
    </row>
    <row r="16" customFormat="false" ht="13.5" hidden="false" customHeight="true" outlineLevel="0" collapsed="false">
      <c r="A16" s="190" t="s">
        <v>99</v>
      </c>
      <c r="B16" s="220" t="s">
        <v>27</v>
      </c>
      <c r="C16" s="212"/>
      <c r="D16" s="213" t="n">
        <f aca="false">E16</f>
        <v>0</v>
      </c>
      <c r="E16" s="214" t="n">
        <v>0</v>
      </c>
      <c r="F16" s="266" t="n">
        <f aca="false">E16-D16</f>
        <v>0</v>
      </c>
      <c r="G16" s="267"/>
      <c r="H16" s="267"/>
      <c r="I16" s="268"/>
      <c r="J16" s="212"/>
      <c r="K16" s="213" t="n">
        <f aca="false">L16</f>
        <v>2270.631</v>
      </c>
      <c r="L16" s="214" t="n">
        <v>2270.631</v>
      </c>
      <c r="M16" s="215" t="n">
        <f aca="false">ROUND(L16-K16,0)</f>
        <v>0</v>
      </c>
      <c r="N16" s="217"/>
      <c r="O16" s="217"/>
      <c r="P16" s="269"/>
      <c r="Q16" s="210"/>
      <c r="R16" s="210"/>
      <c r="S16" s="210"/>
      <c r="T16" s="210"/>
    </row>
    <row r="17" customFormat="false" ht="13.5" hidden="false" customHeight="true" outlineLevel="0" collapsed="false">
      <c r="B17" s="220" t="s">
        <v>28</v>
      </c>
      <c r="C17" s="212"/>
      <c r="D17" s="213" t="n">
        <v>0</v>
      </c>
      <c r="E17" s="214" t="n">
        <v>0</v>
      </c>
      <c r="F17" s="266" t="n">
        <f aca="false">E17-D17</f>
        <v>0</v>
      </c>
      <c r="G17" s="267"/>
      <c r="H17" s="267"/>
      <c r="I17" s="268"/>
      <c r="J17" s="212"/>
      <c r="K17" s="213" t="n">
        <f aca="false">+L17</f>
        <v>577.418</v>
      </c>
      <c r="L17" s="214" t="n">
        <v>577.418</v>
      </c>
      <c r="M17" s="215" t="n">
        <f aca="false">L17-K17</f>
        <v>0</v>
      </c>
      <c r="N17" s="217"/>
      <c r="O17" s="217"/>
      <c r="P17" s="269"/>
      <c r="Q17" s="210"/>
      <c r="R17" s="210"/>
      <c r="S17" s="210"/>
      <c r="T17" s="210"/>
    </row>
    <row r="18" customFormat="false" ht="13.5" hidden="false" customHeight="true" outlineLevel="0" collapsed="false">
      <c r="B18" s="220" t="s">
        <v>29</v>
      </c>
      <c r="C18" s="212"/>
      <c r="D18" s="213" t="n">
        <f aca="false">+E18</f>
        <v>0</v>
      </c>
      <c r="E18" s="214" t="n">
        <v>0</v>
      </c>
      <c r="F18" s="266" t="n">
        <f aca="false">E18-D18</f>
        <v>0</v>
      </c>
      <c r="G18" s="267"/>
      <c r="H18" s="267"/>
      <c r="I18" s="268"/>
      <c r="J18" s="212"/>
      <c r="K18" s="213" t="n">
        <f aca="false">+L18</f>
        <v>1191.846</v>
      </c>
      <c r="L18" s="214" t="n">
        <v>1191.846</v>
      </c>
      <c r="M18" s="215" t="n">
        <f aca="false">L18-K18</f>
        <v>0</v>
      </c>
      <c r="N18" s="217"/>
      <c r="O18" s="217"/>
      <c r="P18" s="269"/>
      <c r="Q18" s="210"/>
      <c r="R18" s="210"/>
      <c r="S18" s="210"/>
      <c r="T18" s="210"/>
    </row>
    <row r="19" customFormat="false" ht="13.5" hidden="false" customHeight="true" outlineLevel="0" collapsed="false">
      <c r="B19" s="220" t="s">
        <v>31</v>
      </c>
      <c r="C19" s="212"/>
      <c r="D19" s="213" t="n">
        <f aca="false">+E19</f>
        <v>0</v>
      </c>
      <c r="E19" s="214" t="n">
        <v>0</v>
      </c>
      <c r="F19" s="266" t="n">
        <f aca="false">E19-D19</f>
        <v>0</v>
      </c>
      <c r="G19" s="267"/>
      <c r="H19" s="267"/>
      <c r="I19" s="268"/>
      <c r="J19" s="212"/>
      <c r="K19" s="213" t="n">
        <f aca="false">+L19</f>
        <v>573.065</v>
      </c>
      <c r="L19" s="214" t="n">
        <v>573.065</v>
      </c>
      <c r="M19" s="215" t="n">
        <f aca="false">L19-K19</f>
        <v>0</v>
      </c>
      <c r="N19" s="217"/>
      <c r="O19" s="217"/>
      <c r="P19" s="269"/>
      <c r="Q19" s="210"/>
      <c r="R19" s="210"/>
      <c r="S19" s="210"/>
      <c r="T19" s="210"/>
    </row>
    <row r="20" customFormat="false" ht="13.5" hidden="false" customHeight="true" outlineLevel="0" collapsed="false">
      <c r="B20" s="220" t="s">
        <v>32</v>
      </c>
      <c r="C20" s="212"/>
      <c r="D20" s="213" t="n">
        <f aca="false">+E20</f>
        <v>0</v>
      </c>
      <c r="E20" s="214" t="n">
        <v>0</v>
      </c>
      <c r="F20" s="266" t="n">
        <f aca="false">E20-D20</f>
        <v>0</v>
      </c>
      <c r="G20" s="267"/>
      <c r="H20" s="267"/>
      <c r="I20" s="268"/>
      <c r="J20" s="212"/>
      <c r="K20" s="213" t="n">
        <f aca="false">+L20</f>
        <v>70.366</v>
      </c>
      <c r="L20" s="214" t="n">
        <v>70.366</v>
      </c>
      <c r="M20" s="215" t="n">
        <f aca="false">L20-K20</f>
        <v>0</v>
      </c>
      <c r="N20" s="217"/>
      <c r="O20" s="217"/>
      <c r="P20" s="269"/>
      <c r="Q20" s="210"/>
      <c r="R20" s="210"/>
      <c r="S20" s="210"/>
      <c r="T20" s="210"/>
    </row>
    <row r="21" customFormat="false" ht="13.5" hidden="false" customHeight="true" outlineLevel="0" collapsed="false">
      <c r="B21" s="211" t="s">
        <v>33</v>
      </c>
      <c r="C21" s="196"/>
      <c r="D21" s="213" t="n">
        <v>0</v>
      </c>
      <c r="E21" s="214" t="n">
        <v>0</v>
      </c>
      <c r="F21" s="266" t="n">
        <f aca="false">E21-D21</f>
        <v>0</v>
      </c>
      <c r="G21" s="217"/>
      <c r="H21" s="217"/>
      <c r="I21" s="218"/>
      <c r="J21" s="196"/>
      <c r="K21" s="213" t="n">
        <f aca="false">L21</f>
        <v>474.024</v>
      </c>
      <c r="L21" s="214" t="n">
        <v>474.024</v>
      </c>
      <c r="M21" s="215" t="n">
        <f aca="false">L21-K21</f>
        <v>0</v>
      </c>
      <c r="N21" s="217"/>
      <c r="O21" s="217"/>
      <c r="P21" s="269"/>
      <c r="Q21" s="210"/>
      <c r="R21" s="210"/>
      <c r="S21" s="210"/>
      <c r="T21" s="210"/>
    </row>
    <row r="22" customFormat="false" ht="3" hidden="false" customHeight="true" outlineLevel="0" collapsed="false">
      <c r="B22" s="211"/>
      <c r="C22" s="196"/>
      <c r="D22" s="213"/>
      <c r="E22" s="214"/>
      <c r="F22" s="266"/>
      <c r="G22" s="217"/>
      <c r="H22" s="217"/>
      <c r="I22" s="218"/>
      <c r="J22" s="196"/>
      <c r="K22" s="213"/>
      <c r="L22" s="214"/>
      <c r="M22" s="215"/>
      <c r="N22" s="217"/>
      <c r="O22" s="217"/>
      <c r="P22" s="269"/>
      <c r="Q22" s="210"/>
      <c r="R22" s="210"/>
      <c r="S22" s="210"/>
      <c r="T22" s="210"/>
    </row>
    <row r="23" customFormat="false" ht="11.25" hidden="false" customHeight="true" outlineLevel="0" collapsed="false">
      <c r="B23" s="270" t="s">
        <v>111</v>
      </c>
      <c r="C23" s="196"/>
      <c r="D23" s="223" t="n">
        <f aca="false">SUM(D10:D22)</f>
        <v>0</v>
      </c>
      <c r="E23" s="224" t="n">
        <f aca="false">SUM(E10:E22)</f>
        <v>0</v>
      </c>
      <c r="F23" s="224" t="n">
        <f aca="false">SUM(F10:F22)</f>
        <v>0</v>
      </c>
      <c r="G23" s="227"/>
      <c r="H23" s="227"/>
      <c r="I23" s="228"/>
      <c r="J23" s="196"/>
      <c r="K23" s="223" t="n">
        <f aca="false">SUM(K10:K22)</f>
        <v>22036.86</v>
      </c>
      <c r="L23" s="224" t="n">
        <f aca="false">SUM(L10:L22)</f>
        <v>22036.86</v>
      </c>
      <c r="M23" s="225" t="n">
        <f aca="false">SUM(M10:M22)</f>
        <v>0</v>
      </c>
      <c r="N23" s="227"/>
      <c r="O23" s="227"/>
      <c r="P23" s="271"/>
      <c r="Q23" s="210"/>
      <c r="R23" s="210"/>
      <c r="S23" s="210"/>
      <c r="T23" s="210"/>
    </row>
    <row r="24" customFormat="false" ht="3" hidden="false" customHeight="true" outlineLevel="0" collapsed="false">
      <c r="B24" s="211"/>
      <c r="C24" s="196"/>
      <c r="D24" s="213"/>
      <c r="E24" s="214"/>
      <c r="F24" s="266"/>
      <c r="G24" s="217"/>
      <c r="H24" s="217"/>
      <c r="I24" s="218"/>
      <c r="J24" s="196"/>
      <c r="K24" s="213"/>
      <c r="L24" s="214"/>
      <c r="M24" s="215"/>
      <c r="N24" s="217"/>
      <c r="O24" s="217"/>
      <c r="P24" s="269"/>
      <c r="Q24" s="210"/>
      <c r="R24" s="210"/>
      <c r="S24" s="210"/>
      <c r="T24" s="210"/>
    </row>
    <row r="25" customFormat="false" ht="13.5" hidden="true" customHeight="true" outlineLevel="0" collapsed="false">
      <c r="B25" s="211" t="s">
        <v>123</v>
      </c>
      <c r="C25" s="196"/>
      <c r="D25" s="213" t="n">
        <f aca="false">-(D23)</f>
        <v>-0</v>
      </c>
      <c r="E25" s="214" t="n">
        <f aca="false">-(E23)</f>
        <v>-0</v>
      </c>
      <c r="F25" s="266" t="n">
        <f aca="false">E25-D25</f>
        <v>0</v>
      </c>
      <c r="G25" s="217"/>
      <c r="H25" s="217"/>
      <c r="I25" s="218"/>
      <c r="J25" s="196"/>
      <c r="K25" s="213" t="n">
        <v>0</v>
      </c>
      <c r="L25" s="214" t="n">
        <v>0</v>
      </c>
      <c r="M25" s="215" t="n">
        <f aca="false">L25-K25</f>
        <v>0</v>
      </c>
      <c r="N25" s="217"/>
      <c r="O25" s="217"/>
      <c r="P25" s="269"/>
      <c r="Q25" s="210"/>
      <c r="R25" s="210"/>
      <c r="S25" s="210"/>
      <c r="T25" s="210"/>
    </row>
    <row r="26" customFormat="false" ht="13.5" hidden="false" customHeight="true" outlineLevel="0" collapsed="false">
      <c r="B26" s="211" t="s">
        <v>124</v>
      </c>
      <c r="C26" s="196"/>
      <c r="D26" s="213" t="n">
        <v>0</v>
      </c>
      <c r="E26" s="214" t="n">
        <v>0</v>
      </c>
      <c r="F26" s="266" t="n">
        <f aca="false">E26-D26</f>
        <v>0</v>
      </c>
      <c r="G26" s="217"/>
      <c r="H26" s="217"/>
      <c r="I26" s="218"/>
      <c r="J26" s="196"/>
      <c r="K26" s="213" t="n">
        <f aca="false">-K23</f>
        <v>-22036.86</v>
      </c>
      <c r="L26" s="214" t="n">
        <f aca="false">-L23</f>
        <v>-22036.86</v>
      </c>
      <c r="M26" s="215" t="n">
        <f aca="false">L26-K26</f>
        <v>0</v>
      </c>
      <c r="N26" s="217"/>
      <c r="O26" s="217"/>
      <c r="P26" s="269"/>
      <c r="Q26" s="210"/>
      <c r="R26" s="210"/>
      <c r="S26" s="210"/>
      <c r="T26" s="210"/>
    </row>
    <row r="27" customFormat="false" ht="3" hidden="false" customHeight="true" outlineLevel="0" collapsed="false">
      <c r="B27" s="211"/>
      <c r="C27" s="196"/>
      <c r="D27" s="213"/>
      <c r="E27" s="214"/>
      <c r="F27" s="266"/>
      <c r="G27" s="217"/>
      <c r="H27" s="217"/>
      <c r="I27" s="218"/>
      <c r="J27" s="196"/>
      <c r="K27" s="213"/>
      <c r="L27" s="214"/>
      <c r="M27" s="215"/>
      <c r="N27" s="217"/>
      <c r="O27" s="217"/>
      <c r="P27" s="269"/>
      <c r="Q27" s="210"/>
      <c r="R27" s="210"/>
      <c r="S27" s="210"/>
      <c r="T27" s="210"/>
    </row>
    <row r="28" customFormat="false" ht="11.25" hidden="false" customHeight="true" outlineLevel="0" collapsed="false">
      <c r="A28" s="196"/>
      <c r="B28" s="222" t="s">
        <v>9</v>
      </c>
      <c r="C28" s="196"/>
      <c r="D28" s="229" t="n">
        <f aca="false">SUM(D23:D26)</f>
        <v>0</v>
      </c>
      <c r="E28" s="230" t="n">
        <f aca="false">SUM(E23:E26)</f>
        <v>0</v>
      </c>
      <c r="F28" s="230" t="n">
        <f aca="false">SUM(F23:F26)</f>
        <v>0</v>
      </c>
      <c r="G28" s="227"/>
      <c r="H28" s="227"/>
      <c r="I28" s="228"/>
      <c r="J28" s="196"/>
      <c r="K28" s="229" t="n">
        <f aca="false">SUM(K23:K26)</f>
        <v>0</v>
      </c>
      <c r="L28" s="230" t="n">
        <f aca="false">SUM(L23:L26)</f>
        <v>0</v>
      </c>
      <c r="M28" s="231" t="n">
        <f aca="false">SUM(M23:M26)</f>
        <v>0</v>
      </c>
      <c r="N28" s="227"/>
      <c r="O28" s="227"/>
      <c r="P28" s="271"/>
    </row>
    <row r="29" customFormat="false" ht="3" hidden="false" customHeight="true" outlineLevel="0" collapsed="false">
      <c r="B29" s="232"/>
      <c r="C29" s="196"/>
      <c r="D29" s="251"/>
      <c r="E29" s="252"/>
      <c r="F29" s="252"/>
      <c r="G29" s="234"/>
      <c r="H29" s="234"/>
      <c r="I29" s="235"/>
      <c r="J29" s="196"/>
      <c r="K29" s="251"/>
      <c r="L29" s="252"/>
      <c r="M29" s="272"/>
      <c r="N29" s="234"/>
      <c r="O29" s="234"/>
      <c r="P29" s="260"/>
      <c r="Q29" s="210"/>
      <c r="R29" s="210"/>
      <c r="S29" s="210"/>
      <c r="T29" s="210"/>
    </row>
    <row r="30" customFormat="false" ht="12.75" hidden="false" customHeight="false" outlineLevel="0" collapsed="false">
      <c r="D30" s="273"/>
      <c r="E30" s="273"/>
      <c r="F30" s="273"/>
      <c r="G30" s="210"/>
      <c r="H30" s="210"/>
      <c r="I30" s="210"/>
      <c r="J30" s="210"/>
      <c r="K30" s="273"/>
      <c r="L30" s="273"/>
      <c r="M30" s="273"/>
      <c r="N30" s="210"/>
      <c r="O30" s="210"/>
      <c r="P30" s="210"/>
      <c r="Q30" s="210"/>
      <c r="R30" s="210"/>
      <c r="S30" s="210"/>
      <c r="T30" s="210"/>
    </row>
    <row r="31" customFormat="false" ht="12.75" hidden="false" customHeight="false" outlineLevel="0" collapsed="false">
      <c r="D31" s="273"/>
      <c r="E31" s="273"/>
      <c r="F31" s="273"/>
      <c r="G31" s="210"/>
      <c r="H31" s="210"/>
      <c r="I31" s="210"/>
      <c r="J31" s="210"/>
      <c r="K31" s="273"/>
      <c r="L31" s="273"/>
      <c r="M31" s="273"/>
      <c r="N31" s="210"/>
      <c r="O31" s="210"/>
      <c r="P31" s="210"/>
      <c r="Q31" s="210"/>
      <c r="R31" s="210"/>
      <c r="S31" s="210"/>
      <c r="T31" s="210"/>
    </row>
    <row r="32" customFormat="false" ht="12.75" hidden="false" customHeight="false" outlineLevel="0" collapsed="false">
      <c r="D32" s="273"/>
      <c r="E32" s="273"/>
      <c r="F32" s="273"/>
      <c r="G32" s="210"/>
      <c r="H32" s="210"/>
      <c r="I32" s="210"/>
      <c r="J32" s="210"/>
      <c r="K32" s="273"/>
      <c r="L32" s="273"/>
      <c r="M32" s="273"/>
      <c r="N32" s="210"/>
      <c r="O32" s="210"/>
      <c r="P32" s="210"/>
      <c r="Q32" s="210"/>
      <c r="R32" s="210"/>
      <c r="S32" s="210"/>
      <c r="T32" s="210"/>
    </row>
    <row r="33" customFormat="false" ht="12.75" hidden="false" customHeight="false" outlineLevel="0" collapsed="false">
      <c r="D33" s="273"/>
      <c r="E33" s="273"/>
      <c r="F33" s="273"/>
      <c r="G33" s="210"/>
      <c r="H33" s="210"/>
      <c r="I33" s="210"/>
      <c r="J33" s="210"/>
      <c r="K33" s="273"/>
      <c r="L33" s="273"/>
      <c r="M33" s="273"/>
      <c r="N33" s="210"/>
      <c r="O33" s="210"/>
      <c r="P33" s="210"/>
      <c r="Q33" s="210"/>
      <c r="R33" s="210"/>
      <c r="S33" s="210"/>
      <c r="T33" s="210"/>
    </row>
    <row r="34" customFormat="false" ht="12.75" hidden="false" customHeight="false" outlineLevel="0" collapsed="false">
      <c r="D34" s="273"/>
      <c r="E34" s="273"/>
      <c r="F34" s="273"/>
      <c r="G34" s="210"/>
      <c r="H34" s="210"/>
      <c r="I34" s="210"/>
      <c r="J34" s="210"/>
      <c r="K34" s="273"/>
      <c r="L34" s="273"/>
      <c r="M34" s="273" t="s">
        <v>41</v>
      </c>
      <c r="N34" s="210"/>
      <c r="O34" s="210"/>
      <c r="P34" s="210"/>
      <c r="Q34" s="210"/>
      <c r="R34" s="210"/>
      <c r="S34" s="210"/>
      <c r="T34" s="210"/>
    </row>
    <row r="35" customFormat="false" ht="12.75" hidden="false" customHeight="false" outlineLevel="0" collapsed="false">
      <c r="D35" s="273"/>
      <c r="E35" s="273"/>
      <c r="F35" s="273"/>
      <c r="G35" s="210"/>
      <c r="H35" s="210"/>
      <c r="I35" s="210"/>
      <c r="J35" s="210"/>
      <c r="K35" s="273"/>
      <c r="L35" s="273"/>
      <c r="M35" s="273"/>
      <c r="N35" s="210"/>
      <c r="O35" s="210"/>
      <c r="P35" s="210"/>
      <c r="Q35" s="210"/>
      <c r="R35" s="210"/>
      <c r="S35" s="210"/>
      <c r="T35" s="210"/>
    </row>
    <row r="36" customFormat="false" ht="12.75" hidden="false" customHeight="false" outlineLevel="0" collapsed="false">
      <c r="D36" s="273"/>
      <c r="E36" s="273"/>
      <c r="F36" s="273"/>
      <c r="G36" s="210"/>
      <c r="H36" s="210"/>
      <c r="I36" s="210"/>
      <c r="J36" s="210"/>
      <c r="K36" s="273"/>
      <c r="L36" s="273"/>
      <c r="M36" s="273"/>
      <c r="N36" s="210"/>
      <c r="O36" s="210"/>
      <c r="P36" s="210"/>
      <c r="Q36" s="210"/>
      <c r="R36" s="210"/>
      <c r="S36" s="210"/>
      <c r="T36" s="210"/>
    </row>
    <row r="37" customFormat="false" ht="12.75" hidden="false" customHeight="false" outlineLevel="0" collapsed="false">
      <c r="D37" s="273"/>
      <c r="E37" s="273"/>
      <c r="F37" s="273"/>
      <c r="G37" s="210"/>
      <c r="H37" s="210"/>
      <c r="I37" s="210"/>
      <c r="J37" s="210"/>
      <c r="K37" s="273"/>
      <c r="L37" s="273"/>
      <c r="M37" s="273"/>
      <c r="N37" s="210"/>
      <c r="O37" s="210"/>
      <c r="P37" s="210"/>
      <c r="Q37" s="210"/>
      <c r="R37" s="210"/>
      <c r="S37" s="210"/>
      <c r="T37" s="210"/>
    </row>
    <row r="38" customFormat="false" ht="12.75" hidden="false" customHeight="false" outlineLevel="0" collapsed="false">
      <c r="D38" s="273"/>
      <c r="E38" s="273"/>
      <c r="F38" s="273"/>
      <c r="G38" s="210"/>
      <c r="H38" s="210"/>
      <c r="I38" s="210"/>
      <c r="J38" s="210"/>
      <c r="K38" s="273"/>
      <c r="L38" s="273"/>
      <c r="M38" s="273"/>
      <c r="N38" s="210"/>
      <c r="O38" s="210"/>
      <c r="P38" s="210"/>
      <c r="Q38" s="210"/>
      <c r="R38" s="210"/>
      <c r="S38" s="210"/>
      <c r="T38" s="210"/>
    </row>
    <row r="39" customFormat="false" ht="12.75" hidden="false" customHeight="false" outlineLevel="0" collapsed="false">
      <c r="D39" s="273"/>
      <c r="E39" s="273"/>
      <c r="F39" s="273"/>
      <c r="G39" s="210"/>
      <c r="H39" s="210"/>
      <c r="I39" s="210"/>
      <c r="J39" s="210"/>
      <c r="K39" s="273"/>
      <c r="L39" s="273"/>
      <c r="M39" s="273"/>
      <c r="N39" s="210"/>
      <c r="O39" s="210"/>
      <c r="P39" s="210"/>
      <c r="Q39" s="210"/>
      <c r="R39" s="210"/>
      <c r="S39" s="210"/>
      <c r="T39" s="210"/>
    </row>
    <row r="40" customFormat="false" ht="12.75" hidden="false" customHeight="false" outlineLevel="0" collapsed="false">
      <c r="D40" s="273"/>
      <c r="E40" s="273"/>
      <c r="F40" s="273"/>
      <c r="G40" s="210"/>
      <c r="H40" s="210"/>
      <c r="I40" s="210"/>
      <c r="J40" s="210"/>
      <c r="K40" s="273"/>
      <c r="L40" s="273"/>
      <c r="M40" s="273"/>
      <c r="N40" s="210"/>
      <c r="O40" s="210"/>
      <c r="P40" s="210"/>
      <c r="Q40" s="210"/>
      <c r="R40" s="210"/>
      <c r="S40" s="210"/>
      <c r="T40" s="210"/>
    </row>
    <row r="41" customFormat="false" ht="12.75" hidden="false" customHeight="false" outlineLevel="0" collapsed="false">
      <c r="D41" s="273"/>
      <c r="E41" s="273"/>
      <c r="F41" s="273"/>
      <c r="G41" s="210"/>
      <c r="H41" s="210"/>
      <c r="I41" s="210"/>
      <c r="J41" s="210"/>
      <c r="K41" s="273"/>
      <c r="L41" s="273"/>
      <c r="M41" s="273"/>
      <c r="N41" s="210"/>
      <c r="O41" s="210"/>
      <c r="P41" s="210"/>
      <c r="Q41" s="210"/>
      <c r="R41" s="210"/>
      <c r="S41" s="210"/>
      <c r="T41" s="210"/>
    </row>
    <row r="42" customFormat="false" ht="12.75" hidden="false" customHeight="false" outlineLevel="0" collapsed="false">
      <c r="D42" s="273"/>
      <c r="E42" s="273"/>
      <c r="F42" s="273"/>
      <c r="G42" s="210"/>
      <c r="H42" s="210"/>
      <c r="I42" s="210"/>
      <c r="J42" s="210"/>
      <c r="K42" s="273"/>
      <c r="L42" s="273"/>
      <c r="M42" s="273"/>
      <c r="N42" s="210"/>
      <c r="O42" s="210"/>
      <c r="P42" s="210"/>
      <c r="Q42" s="210"/>
      <c r="R42" s="210"/>
      <c r="S42" s="210"/>
      <c r="T42" s="210"/>
    </row>
    <row r="43" customFormat="false" ht="12.75" hidden="false" customHeight="false" outlineLevel="0" collapsed="false">
      <c r="D43" s="273"/>
      <c r="E43" s="273"/>
      <c r="F43" s="273"/>
      <c r="G43" s="210"/>
      <c r="H43" s="210"/>
      <c r="I43" s="210"/>
      <c r="J43" s="210"/>
      <c r="K43" s="273"/>
      <c r="L43" s="273"/>
      <c r="M43" s="273"/>
      <c r="N43" s="210"/>
      <c r="O43" s="210"/>
      <c r="P43" s="210"/>
      <c r="Q43" s="210"/>
      <c r="R43" s="210"/>
      <c r="S43" s="210"/>
      <c r="T43" s="210"/>
    </row>
    <row r="44" customFormat="false" ht="12.75" hidden="false" customHeight="false" outlineLevel="0" collapsed="false">
      <c r="D44" s="273"/>
      <c r="E44" s="273"/>
      <c r="F44" s="273"/>
      <c r="G44" s="210"/>
      <c r="H44" s="210"/>
      <c r="I44" s="210"/>
      <c r="J44" s="210"/>
      <c r="K44" s="273"/>
      <c r="L44" s="273"/>
      <c r="M44" s="273"/>
      <c r="N44" s="210"/>
      <c r="O44" s="210"/>
      <c r="P44" s="210"/>
      <c r="Q44" s="210"/>
      <c r="R44" s="210"/>
      <c r="S44" s="210"/>
      <c r="T44" s="210"/>
    </row>
    <row r="45" customFormat="false" ht="12.75" hidden="false" customHeight="false" outlineLevel="0" collapsed="false">
      <c r="D45" s="273"/>
      <c r="E45" s="273"/>
      <c r="L45" s="273"/>
      <c r="M45" s="273"/>
      <c r="N45" s="210"/>
      <c r="O45" s="210"/>
      <c r="P45" s="210"/>
      <c r="Q45" s="210"/>
      <c r="R45" s="210"/>
      <c r="S45" s="210"/>
      <c r="T45" s="210"/>
    </row>
    <row r="46" customFormat="false" ht="12.75" hidden="false" customHeight="false" outlineLevel="0" collapsed="false">
      <c r="D46" s="273"/>
      <c r="E46" s="273"/>
      <c r="L46" s="273"/>
      <c r="M46" s="273"/>
      <c r="N46" s="210"/>
      <c r="O46" s="210"/>
      <c r="P46" s="210"/>
      <c r="Q46" s="210"/>
      <c r="R46" s="210"/>
      <c r="S46" s="210"/>
      <c r="T46" s="210"/>
    </row>
    <row r="47" customFormat="false" ht="12.75" hidden="false" customHeight="false" outlineLevel="0" collapsed="false">
      <c r="D47" s="273"/>
      <c r="E47" s="273"/>
      <c r="L47" s="273"/>
      <c r="M47" s="273"/>
      <c r="N47" s="210"/>
      <c r="O47" s="210"/>
      <c r="P47" s="210"/>
      <c r="Q47" s="210"/>
      <c r="R47" s="210"/>
      <c r="S47" s="210"/>
      <c r="T47" s="210"/>
    </row>
    <row r="48" customFormat="false" ht="12.75" hidden="false" customHeight="false" outlineLevel="0" collapsed="false">
      <c r="D48" s="273"/>
      <c r="E48" s="273"/>
      <c r="L48" s="273"/>
      <c r="M48" s="273"/>
      <c r="N48" s="210"/>
      <c r="O48" s="210"/>
      <c r="P48" s="210"/>
      <c r="Q48" s="210"/>
      <c r="R48" s="210"/>
      <c r="S48" s="210"/>
      <c r="T48" s="210"/>
    </row>
    <row r="49" customFormat="false" ht="12.75" hidden="false" customHeight="false" outlineLevel="0" collapsed="false">
      <c r="D49" s="273"/>
      <c r="E49" s="273"/>
      <c r="L49" s="273"/>
      <c r="M49" s="273"/>
      <c r="N49" s="210"/>
      <c r="O49" s="210"/>
      <c r="P49" s="210"/>
      <c r="Q49" s="210"/>
      <c r="R49" s="210"/>
      <c r="S49" s="210"/>
      <c r="T49" s="210"/>
    </row>
    <row r="50" customFormat="false" ht="12.75" hidden="false" customHeight="false" outlineLevel="0" collapsed="false">
      <c r="D50" s="273"/>
      <c r="E50" s="273"/>
      <c r="L50" s="273"/>
      <c r="M50" s="273"/>
      <c r="N50" s="210"/>
      <c r="O50" s="210"/>
      <c r="P50" s="210"/>
      <c r="Q50" s="210"/>
      <c r="R50" s="210"/>
      <c r="S50" s="210"/>
      <c r="T50" s="210"/>
    </row>
    <row r="51" customFormat="false" ht="12.75" hidden="false" customHeight="false" outlineLevel="0" collapsed="false">
      <c r="D51" s="273"/>
      <c r="E51" s="273"/>
      <c r="F51" s="273"/>
      <c r="G51" s="210"/>
      <c r="H51" s="210"/>
      <c r="I51" s="210"/>
      <c r="J51" s="210"/>
      <c r="K51" s="273"/>
      <c r="L51" s="273"/>
      <c r="M51" s="273"/>
      <c r="N51" s="210"/>
      <c r="O51" s="210"/>
      <c r="P51" s="210"/>
      <c r="Q51" s="210"/>
      <c r="R51" s="210"/>
      <c r="S51" s="210"/>
      <c r="T51" s="210"/>
    </row>
    <row r="52" customFormat="false" ht="12.75" hidden="false" customHeight="false" outlineLevel="0" collapsed="false">
      <c r="A52" s="273"/>
      <c r="B52" s="210"/>
      <c r="C52" s="210"/>
      <c r="D52" s="210"/>
      <c r="E52" s="210"/>
      <c r="F52" s="273"/>
      <c r="G52" s="210"/>
      <c r="H52" s="210"/>
      <c r="I52" s="210"/>
      <c r="J52" s="210"/>
      <c r="K52" s="273"/>
      <c r="L52" s="273"/>
      <c r="M52" s="273"/>
      <c r="N52" s="210"/>
      <c r="O52" s="210"/>
      <c r="P52" s="210"/>
      <c r="Q52" s="210"/>
      <c r="R52" s="210"/>
      <c r="S52" s="210"/>
      <c r="T52" s="210"/>
    </row>
    <row r="53" customFormat="false" ht="12.75" hidden="false" customHeight="false" outlineLevel="0" collapsed="false">
      <c r="A53" s="273"/>
      <c r="B53" s="210"/>
      <c r="C53" s="210"/>
      <c r="D53" s="210"/>
      <c r="E53" s="210"/>
      <c r="F53" s="273"/>
      <c r="G53" s="210"/>
      <c r="H53" s="210"/>
      <c r="I53" s="210"/>
      <c r="J53" s="210"/>
      <c r="K53" s="273"/>
      <c r="L53" s="273"/>
      <c r="M53" s="273"/>
      <c r="N53" s="210"/>
      <c r="O53" s="210"/>
      <c r="P53" s="210"/>
      <c r="Q53" s="210"/>
      <c r="R53" s="210"/>
      <c r="S53" s="210"/>
      <c r="T53" s="210"/>
    </row>
    <row r="54" customFormat="false" ht="12.75" hidden="false" customHeight="false" outlineLevel="0" collapsed="false">
      <c r="A54" s="273"/>
      <c r="B54" s="210"/>
      <c r="C54" s="210"/>
      <c r="D54" s="210"/>
      <c r="E54" s="210"/>
      <c r="F54" s="273"/>
      <c r="G54" s="210"/>
      <c r="H54" s="210"/>
      <c r="I54" s="210"/>
      <c r="J54" s="210"/>
      <c r="K54" s="273"/>
      <c r="L54" s="273"/>
      <c r="M54" s="273"/>
      <c r="N54" s="210"/>
      <c r="O54" s="210"/>
      <c r="P54" s="210"/>
      <c r="Q54" s="210"/>
      <c r="R54" s="210"/>
      <c r="S54" s="210"/>
      <c r="T54" s="210"/>
    </row>
    <row r="55" customFormat="false" ht="12.75" hidden="false" customHeight="false" outlineLevel="0" collapsed="false">
      <c r="A55" s="273"/>
      <c r="B55" s="210"/>
      <c r="C55" s="210"/>
      <c r="D55" s="210"/>
      <c r="E55" s="210"/>
      <c r="F55" s="273"/>
      <c r="G55" s="210"/>
      <c r="H55" s="210"/>
      <c r="I55" s="210"/>
      <c r="J55" s="210"/>
      <c r="K55" s="273"/>
      <c r="L55" s="273"/>
      <c r="M55" s="273"/>
      <c r="N55" s="210"/>
      <c r="O55" s="210"/>
      <c r="P55" s="210"/>
      <c r="Q55" s="210"/>
      <c r="R55" s="210"/>
      <c r="S55" s="210"/>
      <c r="T55" s="210"/>
    </row>
    <row r="56" customFormat="false" ht="12.75" hidden="false" customHeight="false" outlineLevel="0" collapsed="false">
      <c r="A56" s="273"/>
      <c r="B56" s="210"/>
      <c r="C56" s="210"/>
      <c r="D56" s="210"/>
      <c r="E56" s="210"/>
      <c r="F56" s="273"/>
      <c r="G56" s="210"/>
      <c r="H56" s="210"/>
      <c r="I56" s="210"/>
      <c r="J56" s="210"/>
      <c r="K56" s="273"/>
      <c r="L56" s="273"/>
      <c r="M56" s="273"/>
      <c r="N56" s="210"/>
      <c r="O56" s="210"/>
      <c r="P56" s="210"/>
      <c r="Q56" s="210"/>
      <c r="R56" s="210"/>
      <c r="S56" s="210"/>
      <c r="T56" s="210"/>
    </row>
    <row r="57" customFormat="false" ht="12.75" hidden="false" customHeight="false" outlineLevel="0" collapsed="false">
      <c r="A57" s="273"/>
      <c r="B57" s="210"/>
      <c r="C57" s="210"/>
      <c r="D57" s="210"/>
      <c r="E57" s="210"/>
      <c r="F57" s="273"/>
      <c r="G57" s="210"/>
      <c r="H57" s="210"/>
      <c r="I57" s="210"/>
      <c r="J57" s="210"/>
      <c r="K57" s="273"/>
      <c r="L57" s="273"/>
      <c r="M57" s="273"/>
      <c r="N57" s="210"/>
      <c r="O57" s="210"/>
      <c r="P57" s="210"/>
      <c r="Q57" s="210"/>
      <c r="R57" s="210"/>
      <c r="S57" s="210"/>
      <c r="T57" s="210"/>
    </row>
    <row r="58" customFormat="false" ht="12.75" hidden="false" customHeight="false" outlineLevel="0" collapsed="false">
      <c r="D58" s="210"/>
      <c r="E58" s="210"/>
      <c r="F58" s="210"/>
      <c r="G58" s="210"/>
      <c r="H58" s="210"/>
      <c r="I58" s="210"/>
      <c r="J58" s="210"/>
      <c r="K58" s="273"/>
      <c r="L58" s="273"/>
      <c r="M58" s="273"/>
      <c r="N58" s="210"/>
      <c r="O58" s="210"/>
      <c r="P58" s="210"/>
      <c r="Q58" s="210"/>
      <c r="R58" s="210"/>
      <c r="S58" s="210"/>
      <c r="T58" s="210"/>
    </row>
    <row r="59" customFormat="false" ht="12.75" hidden="false" customHeight="false" outlineLevel="0" collapsed="false">
      <c r="D59" s="210"/>
      <c r="E59" s="210"/>
      <c r="F59" s="210"/>
      <c r="G59" s="210"/>
      <c r="H59" s="210"/>
      <c r="I59" s="210"/>
      <c r="J59" s="210"/>
      <c r="K59" s="273"/>
      <c r="L59" s="273"/>
      <c r="M59" s="273"/>
      <c r="N59" s="210"/>
      <c r="O59" s="210"/>
      <c r="P59" s="210"/>
      <c r="Q59" s="210"/>
      <c r="R59" s="210"/>
      <c r="S59" s="210"/>
      <c r="T59" s="210"/>
    </row>
    <row r="60" customFormat="false" ht="12.75" hidden="false" customHeight="false" outlineLevel="0" collapsed="false">
      <c r="D60" s="210"/>
      <c r="E60" s="210"/>
      <c r="F60" s="210"/>
      <c r="G60" s="210"/>
      <c r="H60" s="210"/>
      <c r="I60" s="210"/>
      <c r="J60" s="210"/>
      <c r="K60" s="273"/>
      <c r="L60" s="273"/>
      <c r="M60" s="273"/>
      <c r="N60" s="210"/>
      <c r="O60" s="210"/>
      <c r="P60" s="210"/>
      <c r="Q60" s="210"/>
      <c r="R60" s="210"/>
      <c r="S60" s="210"/>
      <c r="T60" s="210"/>
    </row>
    <row r="61" customFormat="false" ht="12.75" hidden="false" customHeight="false" outlineLevel="0" collapsed="false">
      <c r="D61" s="210"/>
      <c r="E61" s="210"/>
      <c r="F61" s="210"/>
      <c r="G61" s="210"/>
      <c r="H61" s="210"/>
      <c r="I61" s="210"/>
      <c r="J61" s="210"/>
      <c r="K61" s="273"/>
      <c r="L61" s="273"/>
      <c r="M61" s="273"/>
      <c r="N61" s="210"/>
      <c r="O61" s="210"/>
      <c r="P61" s="210"/>
      <c r="Q61" s="210"/>
      <c r="R61" s="210"/>
      <c r="S61" s="210"/>
      <c r="T61" s="210"/>
    </row>
    <row r="62" customFormat="false" ht="12.75" hidden="false" customHeight="false" outlineLevel="0" collapsed="false">
      <c r="D62" s="210"/>
      <c r="E62" s="210"/>
      <c r="F62" s="210"/>
      <c r="G62" s="210"/>
      <c r="H62" s="210"/>
      <c r="I62" s="210"/>
      <c r="J62" s="210"/>
      <c r="K62" s="273"/>
      <c r="L62" s="273"/>
      <c r="M62" s="273"/>
      <c r="N62" s="210"/>
      <c r="O62" s="210"/>
      <c r="P62" s="210"/>
      <c r="Q62" s="210"/>
      <c r="R62" s="210"/>
      <c r="S62" s="210"/>
      <c r="T62" s="210"/>
    </row>
    <row r="63" customFormat="false" ht="12.75" hidden="false" customHeight="false" outlineLevel="0" collapsed="false">
      <c r="D63" s="210"/>
      <c r="E63" s="210"/>
      <c r="F63" s="210"/>
      <c r="G63" s="210"/>
      <c r="H63" s="210"/>
      <c r="I63" s="210"/>
      <c r="J63" s="210"/>
      <c r="K63" s="273"/>
      <c r="L63" s="273"/>
      <c r="M63" s="273"/>
      <c r="N63" s="210"/>
      <c r="O63" s="210"/>
      <c r="P63" s="210"/>
      <c r="Q63" s="210"/>
      <c r="R63" s="210"/>
      <c r="S63" s="210"/>
      <c r="T63" s="210"/>
    </row>
    <row r="64" customFormat="false" ht="12.75" hidden="false" customHeight="false" outlineLevel="0" collapsed="false">
      <c r="D64" s="210"/>
      <c r="E64" s="210"/>
      <c r="F64" s="210"/>
      <c r="G64" s="210"/>
      <c r="H64" s="210"/>
      <c r="I64" s="210"/>
      <c r="J64" s="210"/>
      <c r="K64" s="273"/>
      <c r="L64" s="273"/>
      <c r="M64" s="273"/>
      <c r="N64" s="210"/>
      <c r="O64" s="210"/>
      <c r="P64" s="210"/>
      <c r="Q64" s="210"/>
      <c r="R64" s="210"/>
      <c r="S64" s="210"/>
      <c r="T64" s="210"/>
    </row>
    <row r="65" customFormat="false" ht="12.75" hidden="false" customHeight="false" outlineLevel="0" collapsed="false">
      <c r="D65" s="210"/>
      <c r="E65" s="210"/>
      <c r="F65" s="210"/>
      <c r="G65" s="210"/>
      <c r="H65" s="210"/>
      <c r="I65" s="210"/>
      <c r="J65" s="210"/>
      <c r="K65" s="273"/>
      <c r="L65" s="273"/>
      <c r="M65" s="273"/>
      <c r="N65" s="210"/>
      <c r="O65" s="210"/>
      <c r="P65" s="210"/>
      <c r="Q65" s="210"/>
      <c r="R65" s="210"/>
      <c r="S65" s="210"/>
      <c r="T65" s="210"/>
    </row>
    <row r="66" customFormat="false" ht="12.75" hidden="false" customHeight="false" outlineLevel="0" collapsed="false">
      <c r="D66" s="210"/>
      <c r="E66" s="210"/>
      <c r="F66" s="210"/>
      <c r="G66" s="210"/>
      <c r="H66" s="210"/>
      <c r="I66" s="210"/>
      <c r="J66" s="210"/>
      <c r="K66" s="273"/>
      <c r="L66" s="273"/>
      <c r="M66" s="273"/>
      <c r="N66" s="210"/>
      <c r="O66" s="210"/>
      <c r="P66" s="210"/>
      <c r="Q66" s="210"/>
      <c r="R66" s="210"/>
      <c r="S66" s="210"/>
      <c r="T66" s="210"/>
    </row>
    <row r="67" customFormat="false" ht="12.75" hidden="false" customHeight="false" outlineLevel="0" collapsed="false">
      <c r="D67" s="210"/>
      <c r="E67" s="210"/>
      <c r="F67" s="210"/>
      <c r="G67" s="210"/>
      <c r="H67" s="210"/>
      <c r="I67" s="210"/>
      <c r="J67" s="210"/>
      <c r="K67" s="273"/>
      <c r="L67" s="273"/>
      <c r="M67" s="273"/>
      <c r="N67" s="210"/>
      <c r="O67" s="210"/>
      <c r="P67" s="210"/>
      <c r="Q67" s="210"/>
      <c r="R67" s="210"/>
      <c r="S67" s="210"/>
      <c r="T67" s="210"/>
    </row>
    <row r="68" customFormat="false" ht="12.75" hidden="false" customHeight="false" outlineLevel="0" collapsed="false">
      <c r="D68" s="210"/>
      <c r="E68" s="210"/>
      <c r="F68" s="210"/>
      <c r="G68" s="210"/>
      <c r="H68" s="210"/>
      <c r="I68" s="210"/>
      <c r="J68" s="210"/>
      <c r="K68" s="273"/>
      <c r="L68" s="273"/>
      <c r="M68" s="273"/>
      <c r="N68" s="210"/>
      <c r="O68" s="210"/>
      <c r="P68" s="210"/>
      <c r="Q68" s="210"/>
      <c r="R68" s="210"/>
      <c r="S68" s="210"/>
      <c r="T68" s="210"/>
    </row>
    <row r="69" customFormat="false" ht="12.75" hidden="false" customHeight="false" outlineLevel="0" collapsed="false">
      <c r="D69" s="210"/>
      <c r="E69" s="210"/>
      <c r="F69" s="210"/>
      <c r="G69" s="210"/>
      <c r="H69" s="210"/>
      <c r="I69" s="210"/>
      <c r="J69" s="210"/>
      <c r="K69" s="273"/>
      <c r="L69" s="273"/>
      <c r="M69" s="273"/>
      <c r="N69" s="210"/>
      <c r="O69" s="210"/>
      <c r="P69" s="210"/>
      <c r="Q69" s="210"/>
      <c r="R69" s="210"/>
      <c r="S69" s="210"/>
      <c r="T69" s="210"/>
    </row>
    <row r="70" customFormat="false" ht="12.75" hidden="false" customHeight="false" outlineLevel="0" collapsed="false">
      <c r="D70" s="210"/>
      <c r="E70" s="210"/>
      <c r="F70" s="210"/>
      <c r="G70" s="210"/>
      <c r="H70" s="210"/>
      <c r="I70" s="210"/>
      <c r="J70" s="210"/>
      <c r="K70" s="273"/>
      <c r="L70" s="273"/>
      <c r="M70" s="273"/>
      <c r="N70" s="210"/>
      <c r="O70" s="210"/>
      <c r="P70" s="210"/>
      <c r="Q70" s="210"/>
      <c r="R70" s="210"/>
      <c r="S70" s="210"/>
      <c r="T70" s="210"/>
    </row>
    <row r="71" customFormat="false" ht="12.75" hidden="false" customHeight="false" outlineLevel="0" collapsed="false">
      <c r="D71" s="210"/>
      <c r="E71" s="210"/>
      <c r="F71" s="210"/>
      <c r="G71" s="210"/>
      <c r="H71" s="210"/>
      <c r="I71" s="210"/>
      <c r="J71" s="210"/>
      <c r="K71" s="273"/>
      <c r="L71" s="273"/>
      <c r="M71" s="273"/>
      <c r="N71" s="210"/>
      <c r="O71" s="210"/>
      <c r="P71" s="210"/>
      <c r="Q71" s="210"/>
      <c r="R71" s="210"/>
      <c r="S71" s="210"/>
      <c r="T71" s="210"/>
    </row>
    <row r="72" customFormat="false" ht="12.75" hidden="false" customHeight="false" outlineLevel="0" collapsed="false">
      <c r="D72" s="210"/>
      <c r="E72" s="210"/>
      <c r="F72" s="210"/>
      <c r="G72" s="210"/>
      <c r="H72" s="210"/>
      <c r="I72" s="210"/>
      <c r="J72" s="210"/>
      <c r="K72" s="273"/>
      <c r="L72" s="273"/>
      <c r="M72" s="273"/>
      <c r="N72" s="210"/>
      <c r="O72" s="210"/>
      <c r="P72" s="210"/>
      <c r="Q72" s="210"/>
      <c r="R72" s="210"/>
      <c r="S72" s="210"/>
      <c r="T72" s="210"/>
    </row>
    <row r="73" customFormat="false" ht="12.75" hidden="false" customHeight="false" outlineLevel="0" collapsed="false">
      <c r="D73" s="210"/>
      <c r="E73" s="210"/>
      <c r="F73" s="210"/>
      <c r="G73" s="210"/>
      <c r="H73" s="210"/>
      <c r="I73" s="210"/>
      <c r="J73" s="210"/>
      <c r="K73" s="273"/>
      <c r="L73" s="273"/>
      <c r="M73" s="273"/>
      <c r="N73" s="210"/>
      <c r="O73" s="210"/>
      <c r="P73" s="210"/>
      <c r="Q73" s="210"/>
      <c r="R73" s="210"/>
      <c r="S73" s="210"/>
      <c r="T73" s="210"/>
    </row>
    <row r="74" customFormat="false" ht="12.75" hidden="false" customHeight="false" outlineLevel="0" collapsed="false">
      <c r="D74" s="210"/>
      <c r="E74" s="210"/>
      <c r="F74" s="210"/>
      <c r="G74" s="210"/>
      <c r="H74" s="210"/>
      <c r="I74" s="210"/>
      <c r="J74" s="210"/>
      <c r="K74" s="273"/>
      <c r="L74" s="273"/>
      <c r="M74" s="273"/>
      <c r="N74" s="210"/>
      <c r="O74" s="210"/>
      <c r="P74" s="210"/>
      <c r="Q74" s="210"/>
      <c r="R74" s="210"/>
      <c r="S74" s="210"/>
      <c r="T74" s="210"/>
    </row>
    <row r="75" customFormat="false" ht="12.75" hidden="false" customHeight="false" outlineLevel="0" collapsed="false">
      <c r="D75" s="210"/>
      <c r="E75" s="210"/>
      <c r="F75" s="210"/>
      <c r="G75" s="210"/>
      <c r="H75" s="210"/>
      <c r="I75" s="210"/>
      <c r="J75" s="210"/>
      <c r="K75" s="273"/>
      <c r="L75" s="273"/>
      <c r="M75" s="273"/>
      <c r="N75" s="210"/>
      <c r="O75" s="210"/>
      <c r="P75" s="210"/>
      <c r="Q75" s="210"/>
      <c r="R75" s="210"/>
      <c r="S75" s="210"/>
      <c r="T75" s="210"/>
    </row>
    <row r="76" customFormat="false" ht="12.75" hidden="false" customHeight="false" outlineLevel="0" collapsed="false">
      <c r="D76" s="210"/>
      <c r="E76" s="210"/>
      <c r="F76" s="210"/>
      <c r="G76" s="210"/>
      <c r="H76" s="210"/>
      <c r="I76" s="210"/>
      <c r="J76" s="210"/>
      <c r="K76" s="273"/>
      <c r="L76" s="273"/>
      <c r="M76" s="273"/>
      <c r="N76" s="210"/>
      <c r="O76" s="210"/>
      <c r="P76" s="210"/>
      <c r="Q76" s="210"/>
      <c r="R76" s="210"/>
      <c r="S76" s="210"/>
      <c r="T76" s="210"/>
    </row>
    <row r="77" customFormat="false" ht="12.75" hidden="false" customHeight="false" outlineLevel="0" collapsed="false">
      <c r="D77" s="210"/>
      <c r="E77" s="210"/>
      <c r="F77" s="210"/>
      <c r="G77" s="210"/>
      <c r="H77" s="210"/>
      <c r="I77" s="210"/>
      <c r="J77" s="210"/>
      <c r="K77" s="273"/>
      <c r="L77" s="273"/>
      <c r="M77" s="273"/>
      <c r="N77" s="210"/>
      <c r="O77" s="210"/>
      <c r="P77" s="210"/>
      <c r="Q77" s="210"/>
      <c r="R77" s="210"/>
      <c r="S77" s="210"/>
      <c r="T77" s="210"/>
    </row>
    <row r="78" customFormat="false" ht="12.75" hidden="false" customHeight="false" outlineLevel="0" collapsed="false">
      <c r="D78" s="210"/>
      <c r="E78" s="210"/>
      <c r="F78" s="210"/>
      <c r="G78" s="210"/>
      <c r="H78" s="210"/>
      <c r="I78" s="210"/>
      <c r="J78" s="210"/>
      <c r="K78" s="273"/>
      <c r="L78" s="273"/>
      <c r="M78" s="273"/>
      <c r="N78" s="210"/>
      <c r="O78" s="210"/>
      <c r="P78" s="210"/>
      <c r="Q78" s="210"/>
      <c r="R78" s="210"/>
      <c r="S78" s="210"/>
      <c r="T78" s="210"/>
    </row>
    <row r="79" customFormat="false" ht="12.75" hidden="false" customHeight="false" outlineLevel="0" collapsed="false">
      <c r="D79" s="210"/>
      <c r="E79" s="210"/>
      <c r="F79" s="210"/>
      <c r="G79" s="210"/>
      <c r="H79" s="210"/>
      <c r="I79" s="210"/>
      <c r="J79" s="210"/>
      <c r="K79" s="273"/>
      <c r="L79" s="273"/>
      <c r="M79" s="273"/>
      <c r="N79" s="210"/>
      <c r="O79" s="210"/>
      <c r="P79" s="210"/>
      <c r="Q79" s="210"/>
      <c r="R79" s="210"/>
      <c r="S79" s="210"/>
      <c r="T79" s="210"/>
    </row>
    <row r="80" customFormat="false" ht="12.75" hidden="false" customHeight="false" outlineLevel="0" collapsed="false">
      <c r="D80" s="210"/>
      <c r="E80" s="210"/>
      <c r="F80" s="210"/>
      <c r="G80" s="210"/>
      <c r="H80" s="210"/>
      <c r="I80" s="210"/>
      <c r="J80" s="210"/>
      <c r="K80" s="273"/>
      <c r="L80" s="273"/>
      <c r="M80" s="273"/>
      <c r="N80" s="210"/>
      <c r="O80" s="210"/>
      <c r="P80" s="210"/>
      <c r="Q80" s="210"/>
      <c r="R80" s="210"/>
      <c r="S80" s="210"/>
      <c r="T80" s="210"/>
    </row>
    <row r="81" customFormat="false" ht="12.75" hidden="false" customHeight="false" outlineLevel="0" collapsed="false">
      <c r="D81" s="210"/>
      <c r="E81" s="210"/>
      <c r="F81" s="210"/>
      <c r="G81" s="210"/>
      <c r="H81" s="210"/>
      <c r="I81" s="210"/>
      <c r="J81" s="210"/>
      <c r="K81" s="273"/>
      <c r="L81" s="273"/>
      <c r="M81" s="273"/>
      <c r="N81" s="210"/>
      <c r="O81" s="210"/>
      <c r="P81" s="210"/>
      <c r="Q81" s="210"/>
      <c r="R81" s="210"/>
      <c r="S81" s="210"/>
      <c r="T81" s="210"/>
    </row>
    <row r="82" customFormat="false" ht="12.75" hidden="false" customHeight="false" outlineLevel="0" collapsed="false">
      <c r="D82" s="210"/>
      <c r="E82" s="210"/>
      <c r="F82" s="210"/>
      <c r="G82" s="210"/>
      <c r="H82" s="210"/>
      <c r="I82" s="210"/>
      <c r="J82" s="210"/>
      <c r="K82" s="273"/>
      <c r="L82" s="273"/>
      <c r="M82" s="273"/>
      <c r="N82" s="210"/>
      <c r="O82" s="210"/>
      <c r="P82" s="210"/>
      <c r="Q82" s="210"/>
      <c r="R82" s="210"/>
      <c r="S82" s="210"/>
      <c r="T82" s="210"/>
    </row>
    <row r="83" customFormat="false" ht="12.75" hidden="false" customHeight="false" outlineLevel="0" collapsed="false">
      <c r="D83" s="210"/>
      <c r="E83" s="210"/>
      <c r="F83" s="210"/>
      <c r="G83" s="210"/>
      <c r="H83" s="210"/>
      <c r="I83" s="210"/>
      <c r="J83" s="210"/>
      <c r="K83" s="273"/>
      <c r="L83" s="273"/>
      <c r="M83" s="273"/>
      <c r="N83" s="210"/>
      <c r="O83" s="210"/>
      <c r="P83" s="210"/>
      <c r="Q83" s="210"/>
      <c r="R83" s="210"/>
      <c r="S83" s="210"/>
      <c r="T83" s="210"/>
    </row>
    <row r="84" customFormat="false" ht="12.75" hidden="false" customHeight="false" outlineLevel="0" collapsed="false">
      <c r="D84" s="210"/>
      <c r="E84" s="210"/>
      <c r="F84" s="210"/>
      <c r="G84" s="210"/>
      <c r="H84" s="210"/>
      <c r="I84" s="210"/>
      <c r="J84" s="210"/>
      <c r="K84" s="273"/>
      <c r="L84" s="273"/>
      <c r="M84" s="273"/>
      <c r="N84" s="210"/>
      <c r="O84" s="210"/>
      <c r="P84" s="210"/>
      <c r="Q84" s="210"/>
      <c r="R84" s="210"/>
      <c r="S84" s="210"/>
      <c r="T84" s="210"/>
    </row>
    <row r="85" customFormat="false" ht="12.75" hidden="false" customHeight="false" outlineLevel="0" collapsed="false">
      <c r="D85" s="210"/>
      <c r="E85" s="210"/>
      <c r="F85" s="210"/>
      <c r="G85" s="210"/>
      <c r="H85" s="210"/>
      <c r="I85" s="210"/>
      <c r="J85" s="210"/>
      <c r="K85" s="273"/>
      <c r="L85" s="273"/>
      <c r="M85" s="273"/>
      <c r="N85" s="210"/>
      <c r="O85" s="210"/>
      <c r="P85" s="210"/>
      <c r="Q85" s="210"/>
      <c r="R85" s="210"/>
      <c r="S85" s="210"/>
      <c r="T85" s="210"/>
    </row>
    <row r="86" customFormat="false" ht="12.75" hidden="false" customHeight="false" outlineLevel="0" collapsed="false">
      <c r="D86" s="210"/>
      <c r="E86" s="210"/>
      <c r="F86" s="210"/>
      <c r="G86" s="210"/>
      <c r="H86" s="210"/>
      <c r="I86" s="210"/>
      <c r="J86" s="210"/>
      <c r="K86" s="273"/>
      <c r="L86" s="273"/>
      <c r="M86" s="273"/>
      <c r="N86" s="210"/>
      <c r="O86" s="210"/>
      <c r="P86" s="210"/>
      <c r="Q86" s="210"/>
      <c r="R86" s="210"/>
      <c r="S86" s="210"/>
      <c r="T86" s="210"/>
    </row>
    <row r="87" customFormat="false" ht="12.75" hidden="false" customHeight="false" outlineLevel="0" collapsed="false">
      <c r="D87" s="210"/>
      <c r="E87" s="210"/>
      <c r="F87" s="210"/>
      <c r="G87" s="210"/>
      <c r="H87" s="210"/>
      <c r="I87" s="210"/>
      <c r="J87" s="210"/>
      <c r="K87" s="273"/>
      <c r="L87" s="273"/>
      <c r="M87" s="273"/>
      <c r="N87" s="210"/>
      <c r="O87" s="210"/>
      <c r="P87" s="210"/>
      <c r="Q87" s="210"/>
      <c r="R87" s="210"/>
      <c r="S87" s="210"/>
      <c r="T87" s="210"/>
    </row>
    <row r="88" customFormat="false" ht="12.75" hidden="false" customHeight="false" outlineLevel="0" collapsed="false">
      <c r="D88" s="210"/>
      <c r="E88" s="210"/>
      <c r="F88" s="210"/>
      <c r="G88" s="210"/>
      <c r="H88" s="210"/>
      <c r="I88" s="210"/>
      <c r="J88" s="210"/>
      <c r="K88" s="273"/>
      <c r="L88" s="273"/>
      <c r="M88" s="273"/>
      <c r="N88" s="210"/>
      <c r="O88" s="210"/>
      <c r="P88" s="210"/>
      <c r="Q88" s="210"/>
      <c r="R88" s="210"/>
      <c r="S88" s="210"/>
      <c r="T88" s="210"/>
    </row>
    <row r="89" customFormat="false" ht="12.75" hidden="false" customHeight="false" outlineLevel="0" collapsed="false">
      <c r="D89" s="210"/>
      <c r="E89" s="210"/>
      <c r="F89" s="210"/>
      <c r="G89" s="210"/>
      <c r="H89" s="210"/>
      <c r="I89" s="210"/>
      <c r="J89" s="210"/>
      <c r="K89" s="273"/>
      <c r="L89" s="273"/>
      <c r="M89" s="273"/>
      <c r="N89" s="210"/>
      <c r="O89" s="210"/>
      <c r="P89" s="210"/>
      <c r="Q89" s="210"/>
      <c r="R89" s="210"/>
      <c r="S89" s="210"/>
      <c r="T89" s="210"/>
    </row>
    <row r="90" customFormat="false" ht="12.75" hidden="false" customHeight="false" outlineLevel="0" collapsed="false">
      <c r="D90" s="210"/>
      <c r="E90" s="210"/>
      <c r="F90" s="210"/>
      <c r="G90" s="210"/>
      <c r="H90" s="210"/>
      <c r="I90" s="210"/>
      <c r="J90" s="210"/>
      <c r="K90" s="273"/>
      <c r="L90" s="273"/>
      <c r="M90" s="273"/>
      <c r="N90" s="210"/>
      <c r="O90" s="210"/>
      <c r="P90" s="210"/>
      <c r="Q90" s="210"/>
      <c r="R90" s="210"/>
      <c r="S90" s="210"/>
      <c r="T90" s="210"/>
    </row>
    <row r="91" customFormat="false" ht="12.75" hidden="false" customHeight="false" outlineLevel="0" collapsed="false">
      <c r="D91" s="210"/>
      <c r="E91" s="210"/>
      <c r="F91" s="210"/>
      <c r="G91" s="210"/>
      <c r="H91" s="210"/>
      <c r="I91" s="210"/>
      <c r="J91" s="210"/>
      <c r="K91" s="273"/>
      <c r="L91" s="273"/>
      <c r="M91" s="273"/>
      <c r="N91" s="210"/>
      <c r="O91" s="210"/>
      <c r="P91" s="210"/>
      <c r="Q91" s="210"/>
      <c r="R91" s="210"/>
      <c r="S91" s="210"/>
      <c r="T91" s="210"/>
    </row>
    <row r="92" customFormat="false" ht="12.75" hidden="false" customHeight="false" outlineLevel="0" collapsed="false">
      <c r="D92" s="210"/>
      <c r="E92" s="210"/>
      <c r="F92" s="210"/>
      <c r="G92" s="210"/>
      <c r="H92" s="210"/>
      <c r="I92" s="210"/>
      <c r="J92" s="210"/>
      <c r="K92" s="273"/>
      <c r="L92" s="273"/>
      <c r="M92" s="273"/>
      <c r="N92" s="210"/>
      <c r="O92" s="210"/>
      <c r="P92" s="210"/>
      <c r="Q92" s="210"/>
      <c r="R92" s="210"/>
      <c r="S92" s="210"/>
      <c r="T92" s="210"/>
    </row>
    <row r="93" customFormat="false" ht="12.75" hidden="false" customHeight="false" outlineLevel="0" collapsed="false">
      <c r="D93" s="210"/>
      <c r="E93" s="210"/>
      <c r="F93" s="210"/>
      <c r="G93" s="210"/>
      <c r="H93" s="210"/>
      <c r="I93" s="210"/>
      <c r="J93" s="210"/>
      <c r="K93" s="273"/>
      <c r="L93" s="273"/>
      <c r="M93" s="273"/>
      <c r="N93" s="210"/>
      <c r="O93" s="210"/>
      <c r="P93" s="210"/>
      <c r="Q93" s="210"/>
      <c r="R93" s="210"/>
      <c r="S93" s="210"/>
      <c r="T93" s="210"/>
    </row>
    <row r="94" customFormat="false" ht="12.75" hidden="false" customHeight="false" outlineLevel="0" collapsed="false">
      <c r="D94" s="210"/>
      <c r="E94" s="210"/>
      <c r="F94" s="210"/>
      <c r="G94" s="210"/>
      <c r="H94" s="210"/>
      <c r="I94" s="210"/>
      <c r="J94" s="210"/>
      <c r="K94" s="273"/>
      <c r="L94" s="273"/>
      <c r="M94" s="273"/>
      <c r="N94" s="210"/>
      <c r="O94" s="210"/>
      <c r="P94" s="210"/>
      <c r="Q94" s="210"/>
      <c r="R94" s="210"/>
      <c r="S94" s="210"/>
      <c r="T94" s="210"/>
    </row>
    <row r="95" customFormat="false" ht="12.75" hidden="false" customHeight="false" outlineLevel="0" collapsed="false">
      <c r="D95" s="210"/>
      <c r="E95" s="210"/>
      <c r="F95" s="210"/>
      <c r="G95" s="210"/>
      <c r="H95" s="210"/>
      <c r="I95" s="210"/>
      <c r="J95" s="210"/>
      <c r="K95" s="273"/>
      <c r="L95" s="273"/>
      <c r="M95" s="273"/>
      <c r="N95" s="210"/>
      <c r="O95" s="210"/>
      <c r="P95" s="210"/>
      <c r="Q95" s="210"/>
      <c r="R95" s="210"/>
      <c r="S95" s="210"/>
      <c r="T95" s="210"/>
    </row>
    <row r="96" customFormat="false" ht="12.75" hidden="false" customHeight="false" outlineLevel="0" collapsed="false">
      <c r="D96" s="210"/>
      <c r="E96" s="210"/>
      <c r="F96" s="210"/>
      <c r="G96" s="210"/>
      <c r="H96" s="210"/>
      <c r="I96" s="210"/>
      <c r="J96" s="210"/>
      <c r="K96" s="273"/>
      <c r="L96" s="273"/>
      <c r="M96" s="273"/>
      <c r="N96" s="210"/>
      <c r="O96" s="210"/>
      <c r="P96" s="210"/>
      <c r="Q96" s="210"/>
      <c r="R96" s="210"/>
      <c r="S96" s="210"/>
      <c r="T96" s="210"/>
    </row>
    <row r="97" customFormat="false" ht="12.75" hidden="false" customHeight="false" outlineLevel="0" collapsed="false">
      <c r="D97" s="210"/>
      <c r="E97" s="210"/>
      <c r="F97" s="210"/>
      <c r="G97" s="210"/>
      <c r="H97" s="210"/>
      <c r="I97" s="210"/>
      <c r="J97" s="210"/>
      <c r="K97" s="273"/>
      <c r="L97" s="273"/>
      <c r="M97" s="273"/>
      <c r="N97" s="210"/>
      <c r="O97" s="210"/>
      <c r="P97" s="210"/>
      <c r="Q97" s="210"/>
      <c r="R97" s="210"/>
      <c r="S97" s="210"/>
      <c r="T97" s="210"/>
    </row>
    <row r="98" customFormat="false" ht="12.75" hidden="false" customHeight="false" outlineLevel="0" collapsed="false">
      <c r="D98" s="210"/>
      <c r="E98" s="210"/>
      <c r="F98" s="210"/>
      <c r="G98" s="210"/>
      <c r="H98" s="210"/>
      <c r="I98" s="210"/>
      <c r="J98" s="210"/>
      <c r="K98" s="273"/>
      <c r="L98" s="273"/>
      <c r="M98" s="273"/>
      <c r="N98" s="210"/>
      <c r="O98" s="210"/>
      <c r="P98" s="210"/>
      <c r="Q98" s="210"/>
      <c r="R98" s="210"/>
      <c r="S98" s="210"/>
      <c r="T98" s="210"/>
    </row>
    <row r="99" customFormat="false" ht="12.75" hidden="false" customHeight="false" outlineLevel="0" collapsed="false">
      <c r="D99" s="210"/>
      <c r="E99" s="210"/>
      <c r="F99" s="210"/>
      <c r="G99" s="210"/>
      <c r="H99" s="210"/>
      <c r="I99" s="210"/>
      <c r="J99" s="210"/>
      <c r="K99" s="273"/>
      <c r="L99" s="273"/>
      <c r="M99" s="273"/>
      <c r="N99" s="210"/>
      <c r="O99" s="210"/>
      <c r="P99" s="210"/>
      <c r="Q99" s="210"/>
      <c r="R99" s="210"/>
      <c r="S99" s="210"/>
      <c r="T99" s="210"/>
    </row>
    <row r="100" customFormat="false" ht="12.75" hidden="false" customHeight="false" outlineLevel="0" collapsed="false">
      <c r="D100" s="210"/>
      <c r="E100" s="210"/>
      <c r="F100" s="210"/>
      <c r="G100" s="210"/>
      <c r="H100" s="210"/>
      <c r="I100" s="210"/>
      <c r="J100" s="210"/>
      <c r="K100" s="273"/>
      <c r="L100" s="273"/>
      <c r="M100" s="273"/>
      <c r="N100" s="210"/>
      <c r="O100" s="210"/>
      <c r="P100" s="210"/>
      <c r="Q100" s="210"/>
      <c r="R100" s="210"/>
      <c r="S100" s="210"/>
      <c r="T100" s="210"/>
    </row>
    <row r="101" customFormat="false" ht="12.75" hidden="false" customHeight="false" outlineLevel="0" collapsed="false">
      <c r="D101" s="210"/>
      <c r="E101" s="210"/>
      <c r="F101" s="210"/>
      <c r="G101" s="210"/>
      <c r="H101" s="210"/>
      <c r="I101" s="210"/>
      <c r="J101" s="210"/>
      <c r="K101" s="273"/>
      <c r="L101" s="273"/>
      <c r="M101" s="273"/>
      <c r="N101" s="210"/>
      <c r="O101" s="210"/>
      <c r="P101" s="210"/>
      <c r="Q101" s="210"/>
      <c r="R101" s="210"/>
      <c r="S101" s="210"/>
      <c r="T101" s="210"/>
    </row>
    <row r="102" customFormat="false" ht="12.75" hidden="false" customHeight="false" outlineLevel="0" collapsed="false">
      <c r="D102" s="210"/>
      <c r="E102" s="210"/>
      <c r="F102" s="210"/>
      <c r="G102" s="210"/>
      <c r="H102" s="210"/>
      <c r="I102" s="210"/>
      <c r="J102" s="210"/>
      <c r="K102" s="273"/>
      <c r="L102" s="273"/>
      <c r="M102" s="273"/>
      <c r="N102" s="210"/>
      <c r="O102" s="210"/>
      <c r="P102" s="210"/>
      <c r="Q102" s="210"/>
      <c r="R102" s="210"/>
      <c r="S102" s="210"/>
      <c r="T102" s="210"/>
    </row>
    <row r="103" customFormat="false" ht="12.75" hidden="false" customHeight="false" outlineLevel="0" collapsed="false">
      <c r="D103" s="210"/>
      <c r="E103" s="210"/>
      <c r="F103" s="210"/>
      <c r="G103" s="210"/>
      <c r="H103" s="210"/>
      <c r="I103" s="210"/>
      <c r="J103" s="210"/>
      <c r="K103" s="273"/>
      <c r="L103" s="273"/>
      <c r="M103" s="273"/>
      <c r="N103" s="210"/>
      <c r="O103" s="210"/>
      <c r="P103" s="210"/>
      <c r="Q103" s="210"/>
      <c r="R103" s="210"/>
      <c r="S103" s="210"/>
      <c r="T103" s="210"/>
    </row>
    <row r="104" customFormat="false" ht="12.75" hidden="false" customHeight="false" outlineLevel="0" collapsed="false">
      <c r="D104" s="210"/>
      <c r="E104" s="210"/>
      <c r="F104" s="210"/>
      <c r="G104" s="210"/>
      <c r="H104" s="210"/>
      <c r="I104" s="210"/>
      <c r="J104" s="210"/>
      <c r="K104" s="273"/>
      <c r="L104" s="273"/>
      <c r="M104" s="273"/>
      <c r="N104" s="210"/>
      <c r="O104" s="210"/>
      <c r="P104" s="210"/>
      <c r="Q104" s="210"/>
      <c r="R104" s="210"/>
      <c r="S104" s="210"/>
      <c r="T104" s="210"/>
    </row>
    <row r="105" customFormat="false" ht="12.75" hidden="false" customHeight="false" outlineLevel="0" collapsed="false">
      <c r="D105" s="210"/>
      <c r="E105" s="210"/>
      <c r="F105" s="210"/>
      <c r="G105" s="210"/>
      <c r="H105" s="210"/>
      <c r="I105" s="210"/>
      <c r="J105" s="210"/>
      <c r="K105" s="273"/>
      <c r="L105" s="273"/>
      <c r="M105" s="273"/>
      <c r="N105" s="210"/>
      <c r="O105" s="210"/>
      <c r="P105" s="210"/>
      <c r="Q105" s="210"/>
      <c r="R105" s="210"/>
      <c r="S105" s="210"/>
      <c r="T105" s="210"/>
    </row>
    <row r="106" customFormat="false" ht="12.75" hidden="false" customHeight="false" outlineLevel="0" collapsed="false">
      <c r="D106" s="210"/>
      <c r="E106" s="210"/>
      <c r="F106" s="210"/>
      <c r="G106" s="210"/>
      <c r="H106" s="210"/>
      <c r="I106" s="210"/>
      <c r="J106" s="210"/>
      <c r="K106" s="273"/>
      <c r="L106" s="273"/>
      <c r="M106" s="273"/>
      <c r="N106" s="210"/>
      <c r="O106" s="210"/>
      <c r="P106" s="210"/>
      <c r="Q106" s="210"/>
      <c r="R106" s="210"/>
      <c r="S106" s="210"/>
      <c r="T106" s="210"/>
    </row>
    <row r="107" customFormat="false" ht="12.75" hidden="false" customHeight="false" outlineLevel="0" collapsed="false">
      <c r="D107" s="210"/>
      <c r="E107" s="210"/>
      <c r="F107" s="210"/>
      <c r="G107" s="210"/>
      <c r="H107" s="210"/>
      <c r="I107" s="210"/>
      <c r="J107" s="210"/>
      <c r="K107" s="273"/>
      <c r="L107" s="273"/>
      <c r="M107" s="273"/>
      <c r="N107" s="210"/>
      <c r="O107" s="210"/>
      <c r="P107" s="210"/>
      <c r="Q107" s="210"/>
      <c r="R107" s="210"/>
      <c r="S107" s="210"/>
      <c r="T107" s="210"/>
    </row>
    <row r="108" customFormat="false" ht="12.75" hidden="false" customHeight="false" outlineLevel="0" collapsed="false">
      <c r="D108" s="210"/>
      <c r="E108" s="210"/>
      <c r="F108" s="210"/>
      <c r="G108" s="210"/>
      <c r="H108" s="210"/>
      <c r="I108" s="210"/>
      <c r="J108" s="210"/>
      <c r="K108" s="273"/>
      <c r="L108" s="273"/>
      <c r="M108" s="273"/>
      <c r="N108" s="210"/>
      <c r="O108" s="210"/>
      <c r="P108" s="210"/>
      <c r="Q108" s="210"/>
      <c r="R108" s="210"/>
      <c r="S108" s="210"/>
      <c r="T108" s="210"/>
    </row>
    <row r="109" customFormat="false" ht="12.75" hidden="false" customHeight="false" outlineLevel="0" collapsed="false">
      <c r="D109" s="210"/>
      <c r="E109" s="210"/>
      <c r="F109" s="210"/>
      <c r="G109" s="210"/>
      <c r="H109" s="210"/>
      <c r="I109" s="210"/>
      <c r="J109" s="210"/>
      <c r="K109" s="273"/>
      <c r="L109" s="273"/>
      <c r="M109" s="273"/>
      <c r="N109" s="210"/>
      <c r="O109" s="210"/>
      <c r="P109" s="210"/>
      <c r="Q109" s="210"/>
      <c r="R109" s="210"/>
      <c r="S109" s="210"/>
      <c r="T109" s="210"/>
    </row>
    <row r="110" customFormat="false" ht="12.75" hidden="false" customHeight="false" outlineLevel="0" collapsed="false">
      <c r="D110" s="210"/>
      <c r="E110" s="210"/>
      <c r="F110" s="210"/>
      <c r="G110" s="210"/>
      <c r="H110" s="210"/>
      <c r="I110" s="210"/>
      <c r="J110" s="210"/>
      <c r="K110" s="273"/>
      <c r="L110" s="273"/>
      <c r="M110" s="273"/>
      <c r="N110" s="210"/>
      <c r="O110" s="210"/>
      <c r="P110" s="210"/>
      <c r="Q110" s="210"/>
      <c r="R110" s="210"/>
      <c r="S110" s="210"/>
      <c r="T110" s="210"/>
    </row>
    <row r="111" customFormat="false" ht="12.75" hidden="false" customHeight="false" outlineLevel="0" collapsed="false">
      <c r="D111" s="210"/>
      <c r="E111" s="210"/>
      <c r="F111" s="210"/>
      <c r="G111" s="210"/>
      <c r="H111" s="210"/>
      <c r="I111" s="210"/>
      <c r="J111" s="210"/>
      <c r="K111" s="273"/>
      <c r="L111" s="273"/>
      <c r="M111" s="273"/>
      <c r="N111" s="210"/>
      <c r="O111" s="210"/>
      <c r="P111" s="210"/>
      <c r="Q111" s="210"/>
      <c r="R111" s="210"/>
      <c r="S111" s="210"/>
      <c r="T111" s="210"/>
    </row>
    <row r="112" customFormat="false" ht="12.75" hidden="false" customHeight="false" outlineLevel="0" collapsed="false">
      <c r="D112" s="210"/>
      <c r="E112" s="210"/>
      <c r="F112" s="210"/>
      <c r="G112" s="210"/>
      <c r="H112" s="210"/>
      <c r="I112" s="210"/>
      <c r="J112" s="210"/>
      <c r="K112" s="273"/>
      <c r="L112" s="273"/>
      <c r="M112" s="273"/>
      <c r="N112" s="210"/>
      <c r="O112" s="210"/>
      <c r="P112" s="210"/>
      <c r="Q112" s="210"/>
      <c r="R112" s="210"/>
      <c r="S112" s="210"/>
      <c r="T112" s="210"/>
    </row>
    <row r="113" customFormat="false" ht="12.75" hidden="false" customHeight="false" outlineLevel="0" collapsed="false">
      <c r="D113" s="210"/>
      <c r="E113" s="210"/>
      <c r="F113" s="210"/>
      <c r="G113" s="210"/>
      <c r="H113" s="210"/>
      <c r="I113" s="210"/>
      <c r="J113" s="210"/>
      <c r="K113" s="273"/>
      <c r="L113" s="273"/>
      <c r="M113" s="273"/>
      <c r="N113" s="210"/>
      <c r="O113" s="210"/>
      <c r="P113" s="210"/>
      <c r="Q113" s="210"/>
      <c r="R113" s="210"/>
      <c r="S113" s="210"/>
      <c r="T113" s="210"/>
    </row>
    <row r="114" customFormat="false" ht="12.75" hidden="false" customHeight="false" outlineLevel="0" collapsed="false">
      <c r="D114" s="210"/>
      <c r="E114" s="210"/>
      <c r="F114" s="210"/>
      <c r="G114" s="210"/>
      <c r="H114" s="210"/>
      <c r="I114" s="210"/>
      <c r="J114" s="210"/>
      <c r="K114" s="273"/>
      <c r="L114" s="273"/>
      <c r="M114" s="273"/>
      <c r="N114" s="210"/>
      <c r="O114" s="210"/>
      <c r="P114" s="210"/>
      <c r="Q114" s="210"/>
      <c r="R114" s="210"/>
      <c r="S114" s="210"/>
      <c r="T114" s="210"/>
    </row>
    <row r="115" customFormat="false" ht="12.75" hidden="false" customHeight="false" outlineLevel="0" collapsed="false">
      <c r="D115" s="210"/>
      <c r="E115" s="210"/>
      <c r="F115" s="210"/>
      <c r="G115" s="210"/>
      <c r="H115" s="210"/>
      <c r="I115" s="210"/>
      <c r="J115" s="210"/>
      <c r="K115" s="273"/>
      <c r="L115" s="273"/>
      <c r="M115" s="273"/>
      <c r="N115" s="210"/>
      <c r="O115" s="210"/>
      <c r="P115" s="210"/>
      <c r="Q115" s="210"/>
      <c r="R115" s="210"/>
      <c r="S115" s="210"/>
      <c r="T115" s="210"/>
    </row>
    <row r="116" customFormat="false" ht="12.75" hidden="false" customHeight="false" outlineLevel="0" collapsed="false">
      <c r="D116" s="210"/>
      <c r="E116" s="210"/>
      <c r="F116" s="210"/>
      <c r="G116" s="210"/>
      <c r="H116" s="210"/>
      <c r="I116" s="210"/>
      <c r="J116" s="210"/>
      <c r="K116" s="273"/>
      <c r="L116" s="273"/>
      <c r="M116" s="273"/>
      <c r="N116" s="210"/>
      <c r="O116" s="210"/>
      <c r="P116" s="210"/>
      <c r="Q116" s="210"/>
      <c r="R116" s="210"/>
      <c r="S116" s="210"/>
      <c r="T116" s="210"/>
    </row>
    <row r="117" customFormat="false" ht="12.75" hidden="false" customHeight="false" outlineLevel="0" collapsed="false">
      <c r="D117" s="210"/>
      <c r="E117" s="210"/>
      <c r="F117" s="210"/>
      <c r="G117" s="210"/>
      <c r="H117" s="210"/>
      <c r="I117" s="210"/>
      <c r="J117" s="210"/>
      <c r="K117" s="210"/>
      <c r="L117" s="210"/>
      <c r="M117" s="210"/>
      <c r="N117" s="210"/>
      <c r="O117" s="210"/>
      <c r="P117" s="210"/>
      <c r="Q117" s="210"/>
      <c r="R117" s="210"/>
      <c r="S117" s="210"/>
      <c r="T117" s="210"/>
    </row>
    <row r="118" customFormat="false" ht="12.75" hidden="false" customHeight="false" outlineLevel="0" collapsed="false">
      <c r="D118" s="210"/>
      <c r="E118" s="210"/>
      <c r="F118" s="210"/>
      <c r="G118" s="210"/>
      <c r="H118" s="210"/>
      <c r="I118" s="210"/>
      <c r="J118" s="210"/>
      <c r="K118" s="210"/>
      <c r="L118" s="210"/>
      <c r="M118" s="210"/>
      <c r="N118" s="210"/>
      <c r="O118" s="210"/>
      <c r="P118" s="210"/>
      <c r="Q118" s="210"/>
      <c r="R118" s="210"/>
      <c r="S118" s="210"/>
      <c r="T118" s="210"/>
    </row>
    <row r="119" customFormat="false" ht="12.75" hidden="false" customHeight="false" outlineLevel="0" collapsed="false">
      <c r="D119" s="210"/>
      <c r="E119" s="210"/>
      <c r="F119" s="210"/>
      <c r="G119" s="210"/>
      <c r="H119" s="210"/>
      <c r="I119" s="210"/>
      <c r="J119" s="210"/>
      <c r="K119" s="210"/>
      <c r="L119" s="210"/>
      <c r="M119" s="210"/>
      <c r="N119" s="210"/>
      <c r="O119" s="210"/>
      <c r="P119" s="210"/>
      <c r="Q119" s="210"/>
      <c r="R119" s="210"/>
      <c r="S119" s="210"/>
      <c r="T119" s="210"/>
    </row>
    <row r="120" customFormat="false" ht="12.75" hidden="false" customHeight="false" outlineLevel="0" collapsed="false">
      <c r="D120" s="210"/>
      <c r="E120" s="210"/>
      <c r="F120" s="210"/>
      <c r="G120" s="210"/>
      <c r="H120" s="210"/>
      <c r="I120" s="210"/>
      <c r="J120" s="210"/>
      <c r="K120" s="210"/>
      <c r="L120" s="210"/>
      <c r="M120" s="210"/>
      <c r="N120" s="210"/>
      <c r="O120" s="210"/>
      <c r="P120" s="210"/>
      <c r="Q120" s="210"/>
      <c r="R120" s="210"/>
      <c r="S120" s="210"/>
      <c r="T120" s="210"/>
    </row>
    <row r="121" customFormat="false" ht="12.75" hidden="false" customHeight="false" outlineLevel="0" collapsed="false">
      <c r="D121" s="210"/>
      <c r="E121" s="210"/>
      <c r="F121" s="210"/>
      <c r="G121" s="210"/>
      <c r="H121" s="210"/>
      <c r="I121" s="210"/>
      <c r="J121" s="210"/>
      <c r="K121" s="210"/>
      <c r="L121" s="210"/>
      <c r="M121" s="210"/>
      <c r="N121" s="210"/>
      <c r="O121" s="210"/>
      <c r="P121" s="210"/>
      <c r="Q121" s="210"/>
      <c r="R121" s="210"/>
      <c r="S121" s="210"/>
      <c r="T121" s="210"/>
    </row>
    <row r="122" customFormat="false" ht="12.75" hidden="false" customHeight="false" outlineLevel="0" collapsed="false">
      <c r="D122" s="210"/>
      <c r="E122" s="210"/>
      <c r="F122" s="210"/>
      <c r="G122" s="210"/>
      <c r="H122" s="210"/>
      <c r="I122" s="210"/>
      <c r="J122" s="210"/>
      <c r="K122" s="210"/>
      <c r="L122" s="210"/>
      <c r="M122" s="210"/>
      <c r="N122" s="210"/>
      <c r="O122" s="210"/>
      <c r="P122" s="210"/>
      <c r="Q122" s="210"/>
      <c r="R122" s="210"/>
      <c r="S122" s="210"/>
      <c r="T122" s="210"/>
    </row>
    <row r="123" customFormat="false" ht="12.75" hidden="false" customHeight="false" outlineLevel="0" collapsed="false">
      <c r="D123" s="210"/>
      <c r="E123" s="210"/>
      <c r="F123" s="210"/>
      <c r="G123" s="210"/>
      <c r="H123" s="210"/>
      <c r="I123" s="210"/>
      <c r="J123" s="210"/>
      <c r="K123" s="210"/>
      <c r="L123" s="210"/>
      <c r="M123" s="210"/>
      <c r="N123" s="210"/>
      <c r="O123" s="210"/>
      <c r="P123" s="210"/>
      <c r="Q123" s="210"/>
      <c r="R123" s="210"/>
      <c r="S123" s="210"/>
      <c r="T123" s="210"/>
    </row>
    <row r="124" customFormat="false" ht="12.75" hidden="false" customHeight="false" outlineLevel="0" collapsed="false">
      <c r="D124" s="210"/>
      <c r="E124" s="210"/>
      <c r="F124" s="210"/>
      <c r="G124" s="210"/>
      <c r="H124" s="210"/>
      <c r="I124" s="210"/>
      <c r="J124" s="210"/>
      <c r="K124" s="210"/>
      <c r="L124" s="210"/>
      <c r="M124" s="210"/>
      <c r="N124" s="210"/>
      <c r="O124" s="210"/>
      <c r="P124" s="210"/>
      <c r="Q124" s="210"/>
      <c r="R124" s="210"/>
      <c r="S124" s="210"/>
      <c r="T124" s="210"/>
    </row>
    <row r="125" customFormat="false" ht="12.75" hidden="false" customHeight="false" outlineLevel="0" collapsed="false">
      <c r="D125" s="210"/>
      <c r="E125" s="210"/>
      <c r="F125" s="210"/>
      <c r="G125" s="210"/>
      <c r="H125" s="210"/>
      <c r="I125" s="210"/>
      <c r="J125" s="210"/>
      <c r="K125" s="210"/>
      <c r="L125" s="210"/>
      <c r="M125" s="210"/>
      <c r="N125" s="210"/>
      <c r="O125" s="210"/>
      <c r="P125" s="210"/>
      <c r="Q125" s="210"/>
      <c r="R125" s="210"/>
      <c r="S125" s="210"/>
      <c r="T125" s="210"/>
    </row>
    <row r="126" customFormat="false" ht="12.75" hidden="false" customHeight="false" outlineLevel="0" collapsed="false">
      <c r="D126" s="210"/>
      <c r="E126" s="210"/>
      <c r="F126" s="210"/>
      <c r="G126" s="210"/>
      <c r="H126" s="210"/>
      <c r="I126" s="210"/>
      <c r="J126" s="210"/>
      <c r="K126" s="210"/>
      <c r="L126" s="210"/>
      <c r="M126" s="210"/>
      <c r="N126" s="210"/>
      <c r="O126" s="210"/>
      <c r="P126" s="210"/>
      <c r="Q126" s="210"/>
      <c r="R126" s="210"/>
      <c r="S126" s="210"/>
      <c r="T126" s="210"/>
    </row>
    <row r="127" customFormat="false" ht="12.75" hidden="false" customHeight="false" outlineLevel="0" collapsed="false">
      <c r="D127" s="210"/>
      <c r="E127" s="210"/>
      <c r="F127" s="210"/>
      <c r="G127" s="210"/>
      <c r="H127" s="210"/>
      <c r="I127" s="210"/>
      <c r="J127" s="210"/>
      <c r="K127" s="210"/>
      <c r="L127" s="210"/>
      <c r="M127" s="210"/>
      <c r="N127" s="210"/>
      <c r="O127" s="210"/>
      <c r="P127" s="210"/>
      <c r="Q127" s="210"/>
      <c r="R127" s="210"/>
      <c r="S127" s="210"/>
      <c r="T127" s="210"/>
    </row>
    <row r="128" customFormat="false" ht="12.75" hidden="false" customHeight="false" outlineLevel="0" collapsed="false">
      <c r="D128" s="210"/>
      <c r="E128" s="210"/>
      <c r="F128" s="210"/>
      <c r="G128" s="210"/>
      <c r="H128" s="210"/>
      <c r="I128" s="210"/>
      <c r="J128" s="210"/>
      <c r="K128" s="210"/>
      <c r="L128" s="210"/>
      <c r="M128" s="210"/>
      <c r="N128" s="210"/>
      <c r="O128" s="210"/>
      <c r="P128" s="210"/>
      <c r="Q128" s="210"/>
      <c r="R128" s="210"/>
      <c r="S128" s="210"/>
      <c r="T128" s="210"/>
    </row>
    <row r="129" customFormat="false" ht="12.75" hidden="false" customHeight="false" outlineLevel="0" collapsed="false">
      <c r="D129" s="210"/>
      <c r="E129" s="210"/>
      <c r="F129" s="210"/>
      <c r="G129" s="210"/>
      <c r="H129" s="210"/>
      <c r="I129" s="210"/>
      <c r="J129" s="210"/>
      <c r="K129" s="210"/>
      <c r="L129" s="210"/>
      <c r="M129" s="210"/>
      <c r="N129" s="210"/>
      <c r="O129" s="210"/>
      <c r="P129" s="210"/>
      <c r="Q129" s="210"/>
      <c r="R129" s="210"/>
      <c r="S129" s="210"/>
      <c r="T129" s="210"/>
    </row>
    <row r="130" customFormat="false" ht="12.75" hidden="false" customHeight="false" outlineLevel="0" collapsed="false">
      <c r="D130" s="210"/>
      <c r="E130" s="210"/>
      <c r="F130" s="210"/>
      <c r="G130" s="210"/>
      <c r="H130" s="210"/>
      <c r="I130" s="210"/>
      <c r="J130" s="210"/>
      <c r="K130" s="210"/>
      <c r="L130" s="210"/>
      <c r="M130" s="210"/>
      <c r="N130" s="210"/>
      <c r="O130" s="210"/>
      <c r="P130" s="210"/>
      <c r="Q130" s="210"/>
      <c r="R130" s="210"/>
      <c r="S130" s="210"/>
      <c r="T130" s="210"/>
    </row>
    <row r="131" customFormat="false" ht="12.75" hidden="false" customHeight="false" outlineLevel="0" collapsed="false">
      <c r="D131" s="210"/>
      <c r="E131" s="210"/>
      <c r="F131" s="210"/>
      <c r="G131" s="210"/>
      <c r="H131" s="210"/>
      <c r="I131" s="210"/>
      <c r="J131" s="210"/>
      <c r="K131" s="210"/>
      <c r="L131" s="210"/>
      <c r="M131" s="210"/>
      <c r="N131" s="210"/>
      <c r="O131" s="210"/>
      <c r="P131" s="210"/>
      <c r="Q131" s="210"/>
      <c r="R131" s="210"/>
      <c r="S131" s="210"/>
      <c r="T131" s="210"/>
    </row>
    <row r="132" customFormat="false" ht="12.75" hidden="false" customHeight="false" outlineLevel="0" collapsed="false">
      <c r="D132" s="210"/>
      <c r="E132" s="210"/>
      <c r="F132" s="210"/>
      <c r="G132" s="210"/>
      <c r="H132" s="210"/>
      <c r="I132" s="210"/>
      <c r="J132" s="210"/>
      <c r="K132" s="210"/>
      <c r="L132" s="210"/>
      <c r="M132" s="210"/>
      <c r="N132" s="210"/>
      <c r="O132" s="210"/>
      <c r="P132" s="210"/>
      <c r="Q132" s="210"/>
      <c r="R132" s="210"/>
      <c r="S132" s="210"/>
      <c r="T132" s="210"/>
    </row>
    <row r="133" customFormat="false" ht="12.75" hidden="false" customHeight="false" outlineLevel="0" collapsed="false">
      <c r="D133" s="210"/>
      <c r="E133" s="210"/>
      <c r="F133" s="210"/>
      <c r="G133" s="210"/>
      <c r="H133" s="210"/>
      <c r="I133" s="210"/>
      <c r="J133" s="210"/>
      <c r="K133" s="210"/>
      <c r="L133" s="210"/>
      <c r="M133" s="210"/>
      <c r="N133" s="210"/>
      <c r="O133" s="210"/>
      <c r="P133" s="210"/>
      <c r="Q133" s="210"/>
      <c r="R133" s="210"/>
      <c r="S133" s="210"/>
      <c r="T133" s="210"/>
    </row>
    <row r="134" customFormat="false" ht="12.75" hidden="false" customHeight="false" outlineLevel="0" collapsed="false">
      <c r="D134" s="210"/>
      <c r="E134" s="210"/>
      <c r="F134" s="210"/>
      <c r="G134" s="210"/>
      <c r="H134" s="210"/>
      <c r="I134" s="210"/>
      <c r="J134" s="210"/>
      <c r="K134" s="210"/>
      <c r="L134" s="210"/>
      <c r="M134" s="210"/>
      <c r="N134" s="210"/>
      <c r="O134" s="210"/>
      <c r="P134" s="210"/>
      <c r="Q134" s="210"/>
      <c r="R134" s="210"/>
      <c r="S134" s="210"/>
      <c r="T134" s="210"/>
    </row>
    <row r="135" customFormat="false" ht="12.75" hidden="false" customHeight="false" outlineLevel="0" collapsed="false">
      <c r="D135" s="210"/>
      <c r="E135" s="210"/>
      <c r="F135" s="210"/>
      <c r="G135" s="210"/>
      <c r="H135" s="210"/>
      <c r="I135" s="210"/>
      <c r="J135" s="210"/>
      <c r="K135" s="210"/>
      <c r="L135" s="210"/>
      <c r="M135" s="210"/>
      <c r="N135" s="210"/>
      <c r="O135" s="210"/>
      <c r="P135" s="210"/>
      <c r="Q135" s="210"/>
      <c r="R135" s="210"/>
      <c r="S135" s="210"/>
      <c r="T135" s="210"/>
    </row>
    <row r="136" customFormat="false" ht="12.75" hidden="false" customHeight="false" outlineLevel="0" collapsed="false">
      <c r="D136" s="210"/>
      <c r="E136" s="210"/>
      <c r="F136" s="210"/>
      <c r="G136" s="210"/>
      <c r="H136" s="210"/>
      <c r="I136" s="210"/>
      <c r="J136" s="210"/>
      <c r="K136" s="210"/>
      <c r="L136" s="210"/>
      <c r="M136" s="210"/>
      <c r="N136" s="210"/>
      <c r="O136" s="210"/>
      <c r="P136" s="210"/>
      <c r="Q136" s="210"/>
      <c r="R136" s="210"/>
      <c r="S136" s="210"/>
      <c r="T136" s="210"/>
    </row>
    <row r="137" customFormat="false" ht="12.75" hidden="false" customHeight="false" outlineLevel="0" collapsed="false">
      <c r="D137" s="210"/>
      <c r="E137" s="210"/>
      <c r="F137" s="210"/>
      <c r="G137" s="210"/>
      <c r="H137" s="210"/>
      <c r="I137" s="210"/>
      <c r="J137" s="210"/>
      <c r="K137" s="210"/>
      <c r="L137" s="210"/>
      <c r="M137" s="210"/>
      <c r="N137" s="210"/>
      <c r="O137" s="210"/>
      <c r="P137" s="210"/>
      <c r="Q137" s="210"/>
      <c r="R137" s="210"/>
      <c r="S137" s="210"/>
      <c r="T137" s="210"/>
    </row>
    <row r="138" customFormat="false" ht="12.75" hidden="false" customHeight="false" outlineLevel="0" collapsed="false">
      <c r="D138" s="210"/>
      <c r="E138" s="210"/>
      <c r="F138" s="210"/>
      <c r="G138" s="210"/>
      <c r="H138" s="210"/>
      <c r="I138" s="210"/>
      <c r="J138" s="210"/>
      <c r="K138" s="210"/>
      <c r="L138" s="210"/>
      <c r="M138" s="210"/>
      <c r="N138" s="210"/>
      <c r="O138" s="210"/>
      <c r="P138" s="210"/>
      <c r="Q138" s="210"/>
      <c r="R138" s="210"/>
      <c r="S138" s="210"/>
      <c r="T138" s="210"/>
    </row>
    <row r="139" customFormat="false" ht="12.75" hidden="false" customHeight="false" outlineLevel="0" collapsed="false">
      <c r="D139" s="210"/>
      <c r="E139" s="210"/>
      <c r="F139" s="210"/>
      <c r="G139" s="210"/>
      <c r="H139" s="210"/>
      <c r="I139" s="210"/>
      <c r="J139" s="210"/>
      <c r="K139" s="210"/>
      <c r="L139" s="210"/>
      <c r="M139" s="210"/>
      <c r="N139" s="210"/>
      <c r="O139" s="210"/>
      <c r="P139" s="210"/>
      <c r="Q139" s="210"/>
      <c r="R139" s="210"/>
      <c r="S139" s="210"/>
      <c r="T139" s="210"/>
    </row>
    <row r="140" customFormat="false" ht="12.75" hidden="false" customHeight="false" outlineLevel="0" collapsed="false">
      <c r="D140" s="210"/>
      <c r="E140" s="210"/>
      <c r="F140" s="210"/>
      <c r="G140" s="210"/>
      <c r="H140" s="210"/>
      <c r="I140" s="210"/>
      <c r="J140" s="210"/>
      <c r="K140" s="210"/>
      <c r="L140" s="210"/>
      <c r="M140" s="210"/>
      <c r="N140" s="210"/>
      <c r="O140" s="210"/>
      <c r="P140" s="210"/>
      <c r="Q140" s="210"/>
      <c r="R140" s="210"/>
      <c r="S140" s="210"/>
      <c r="T140" s="210"/>
    </row>
    <row r="141" customFormat="false" ht="12.75" hidden="false" customHeight="false" outlineLevel="0" collapsed="false">
      <c r="D141" s="210"/>
      <c r="E141" s="210"/>
      <c r="F141" s="210"/>
      <c r="G141" s="210"/>
      <c r="H141" s="210"/>
      <c r="I141" s="210"/>
      <c r="J141" s="210"/>
      <c r="K141" s="210"/>
      <c r="L141" s="210"/>
      <c r="M141" s="210"/>
      <c r="N141" s="210"/>
      <c r="O141" s="210"/>
      <c r="P141" s="210"/>
      <c r="Q141" s="210"/>
      <c r="R141" s="210"/>
      <c r="S141" s="210"/>
      <c r="T141" s="210"/>
    </row>
    <row r="142" customFormat="false" ht="12.75" hidden="false" customHeight="false" outlineLevel="0" collapsed="false">
      <c r="D142" s="210"/>
      <c r="E142" s="210"/>
      <c r="F142" s="210"/>
      <c r="G142" s="210"/>
      <c r="H142" s="210"/>
      <c r="I142" s="210"/>
      <c r="J142" s="210"/>
      <c r="K142" s="210"/>
      <c r="L142" s="210"/>
      <c r="M142" s="210"/>
      <c r="N142" s="210"/>
      <c r="O142" s="210"/>
      <c r="P142" s="210"/>
      <c r="Q142" s="210"/>
      <c r="R142" s="210"/>
      <c r="S142" s="210"/>
      <c r="T142" s="210"/>
    </row>
    <row r="143" customFormat="false" ht="12.75" hidden="false" customHeight="false" outlineLevel="0" collapsed="false">
      <c r="D143" s="210"/>
      <c r="E143" s="210"/>
      <c r="F143" s="210"/>
      <c r="G143" s="210"/>
      <c r="H143" s="210"/>
      <c r="I143" s="210"/>
      <c r="J143" s="210"/>
      <c r="K143" s="210"/>
      <c r="L143" s="210"/>
      <c r="M143" s="210"/>
      <c r="N143" s="210"/>
      <c r="O143" s="210"/>
      <c r="P143" s="210"/>
      <c r="Q143" s="210"/>
      <c r="R143" s="210"/>
      <c r="S143" s="210"/>
      <c r="T143" s="210"/>
    </row>
    <row r="144" customFormat="false" ht="12.75" hidden="false" customHeight="false" outlineLevel="0" collapsed="false">
      <c r="D144" s="210"/>
      <c r="E144" s="210"/>
      <c r="F144" s="210"/>
      <c r="G144" s="210"/>
      <c r="H144" s="210"/>
      <c r="I144" s="210"/>
      <c r="J144" s="210"/>
      <c r="K144" s="210"/>
      <c r="L144" s="210"/>
      <c r="M144" s="210"/>
      <c r="N144" s="210"/>
      <c r="O144" s="210"/>
      <c r="P144" s="210"/>
      <c r="Q144" s="210"/>
      <c r="R144" s="210"/>
      <c r="S144" s="210"/>
      <c r="T144" s="210"/>
    </row>
    <row r="145" customFormat="false" ht="12.75" hidden="false" customHeight="false" outlineLevel="0" collapsed="false">
      <c r="D145" s="210"/>
      <c r="E145" s="210"/>
      <c r="F145" s="210"/>
      <c r="G145" s="210"/>
      <c r="H145" s="210"/>
      <c r="I145" s="210"/>
      <c r="J145" s="210"/>
      <c r="K145" s="210"/>
      <c r="L145" s="210"/>
      <c r="M145" s="210"/>
      <c r="N145" s="210"/>
      <c r="O145" s="210"/>
      <c r="P145" s="210"/>
      <c r="Q145" s="210"/>
      <c r="R145" s="210"/>
      <c r="S145" s="210"/>
      <c r="T145" s="210"/>
    </row>
    <row r="146" customFormat="false" ht="12.75" hidden="false" customHeight="false" outlineLevel="0" collapsed="false">
      <c r="D146" s="210"/>
      <c r="E146" s="210"/>
      <c r="F146" s="210"/>
      <c r="G146" s="210"/>
      <c r="H146" s="210"/>
      <c r="I146" s="210"/>
      <c r="J146" s="210"/>
      <c r="K146" s="210"/>
      <c r="L146" s="210"/>
      <c r="M146" s="210"/>
      <c r="N146" s="210"/>
      <c r="O146" s="210"/>
      <c r="P146" s="210"/>
      <c r="Q146" s="210"/>
      <c r="R146" s="210"/>
      <c r="S146" s="210"/>
      <c r="T146" s="210"/>
    </row>
    <row r="147" customFormat="false" ht="12.75" hidden="false" customHeight="false" outlineLevel="0" collapsed="false">
      <c r="D147" s="210"/>
      <c r="E147" s="210"/>
      <c r="F147" s="210"/>
      <c r="G147" s="210"/>
      <c r="H147" s="210"/>
      <c r="I147" s="210"/>
      <c r="J147" s="210"/>
      <c r="K147" s="210"/>
      <c r="L147" s="210"/>
      <c r="M147" s="210"/>
      <c r="N147" s="210"/>
      <c r="O147" s="210"/>
      <c r="P147" s="210"/>
      <c r="Q147" s="210"/>
      <c r="R147" s="210"/>
      <c r="S147" s="210"/>
      <c r="T147" s="210"/>
    </row>
    <row r="148" customFormat="false" ht="12.75" hidden="false" customHeight="false" outlineLevel="0" collapsed="false">
      <c r="D148" s="210"/>
      <c r="E148" s="210"/>
      <c r="F148" s="210"/>
      <c r="G148" s="210"/>
      <c r="H148" s="210"/>
      <c r="I148" s="210"/>
      <c r="J148" s="210"/>
      <c r="K148" s="210"/>
      <c r="L148" s="210"/>
      <c r="M148" s="210"/>
      <c r="N148" s="210"/>
      <c r="O148" s="210"/>
      <c r="P148" s="210"/>
      <c r="Q148" s="210"/>
      <c r="R148" s="210"/>
      <c r="S148" s="210"/>
      <c r="T148" s="210"/>
    </row>
    <row r="149" customFormat="false" ht="12.75" hidden="false" customHeight="false" outlineLevel="0" collapsed="false">
      <c r="D149" s="210"/>
      <c r="E149" s="210"/>
      <c r="F149" s="210"/>
      <c r="G149" s="210"/>
      <c r="H149" s="210"/>
      <c r="I149" s="210"/>
      <c r="J149" s="210"/>
      <c r="K149" s="210"/>
      <c r="L149" s="210"/>
      <c r="M149" s="210"/>
      <c r="N149" s="210"/>
      <c r="O149" s="210"/>
      <c r="P149" s="210"/>
      <c r="Q149" s="210"/>
      <c r="R149" s="210"/>
      <c r="S149" s="210"/>
      <c r="T149" s="210"/>
    </row>
    <row r="150" customFormat="false" ht="12.75" hidden="false" customHeight="false" outlineLevel="0" collapsed="false">
      <c r="D150" s="210"/>
      <c r="E150" s="210"/>
      <c r="F150" s="210"/>
      <c r="G150" s="210"/>
      <c r="H150" s="210"/>
      <c r="I150" s="210"/>
      <c r="J150" s="210"/>
      <c r="K150" s="210"/>
      <c r="L150" s="210"/>
      <c r="M150" s="210"/>
      <c r="N150" s="210"/>
      <c r="O150" s="210"/>
      <c r="P150" s="210"/>
      <c r="Q150" s="210"/>
      <c r="R150" s="210"/>
      <c r="S150" s="210"/>
      <c r="T150" s="210"/>
    </row>
    <row r="151" customFormat="false" ht="12.75" hidden="false" customHeight="false" outlineLevel="0" collapsed="false">
      <c r="D151" s="210"/>
      <c r="E151" s="210"/>
      <c r="F151" s="210"/>
      <c r="G151" s="210"/>
      <c r="H151" s="210"/>
      <c r="I151" s="210"/>
      <c r="J151" s="210"/>
      <c r="K151" s="210"/>
      <c r="L151" s="210"/>
      <c r="M151" s="210"/>
      <c r="N151" s="210"/>
      <c r="O151" s="210"/>
      <c r="P151" s="210"/>
      <c r="Q151" s="210"/>
      <c r="R151" s="210"/>
      <c r="S151" s="210"/>
      <c r="T151" s="210"/>
    </row>
    <row r="152" customFormat="false" ht="12.75" hidden="false" customHeight="false" outlineLevel="0" collapsed="false">
      <c r="D152" s="210"/>
      <c r="E152" s="210"/>
      <c r="F152" s="210"/>
      <c r="G152" s="210"/>
      <c r="H152" s="210"/>
      <c r="I152" s="210"/>
      <c r="J152" s="210"/>
      <c r="K152" s="210"/>
      <c r="L152" s="210"/>
      <c r="M152" s="210"/>
      <c r="N152" s="210"/>
      <c r="O152" s="210"/>
      <c r="P152" s="210"/>
      <c r="Q152" s="210"/>
      <c r="R152" s="210"/>
      <c r="S152" s="210"/>
      <c r="T152" s="210"/>
    </row>
    <row r="153" customFormat="false" ht="12.75" hidden="false" customHeight="false" outlineLevel="0" collapsed="false">
      <c r="D153" s="210"/>
      <c r="E153" s="210"/>
      <c r="F153" s="210"/>
      <c r="G153" s="210"/>
      <c r="H153" s="210"/>
      <c r="I153" s="210"/>
      <c r="J153" s="210"/>
      <c r="K153" s="210"/>
      <c r="L153" s="210"/>
      <c r="M153" s="210"/>
      <c r="N153" s="210"/>
      <c r="O153" s="210"/>
      <c r="P153" s="210"/>
      <c r="Q153" s="210"/>
      <c r="R153" s="210"/>
      <c r="S153" s="210"/>
      <c r="T153" s="210"/>
    </row>
    <row r="154" customFormat="false" ht="12.75" hidden="false" customHeight="false" outlineLevel="0" collapsed="false">
      <c r="D154" s="210"/>
      <c r="E154" s="210"/>
      <c r="F154" s="210"/>
      <c r="G154" s="210"/>
      <c r="H154" s="210"/>
      <c r="I154" s="210"/>
      <c r="J154" s="210"/>
      <c r="K154" s="210"/>
      <c r="L154" s="210"/>
      <c r="M154" s="210"/>
      <c r="N154" s="210"/>
      <c r="O154" s="210"/>
      <c r="P154" s="210"/>
      <c r="Q154" s="210"/>
      <c r="R154" s="210"/>
      <c r="S154" s="210"/>
      <c r="T154" s="210"/>
    </row>
    <row r="155" customFormat="false" ht="12.75" hidden="false" customHeight="false" outlineLevel="0" collapsed="false">
      <c r="D155" s="210"/>
      <c r="E155" s="210"/>
      <c r="F155" s="210"/>
      <c r="G155" s="210"/>
      <c r="H155" s="210"/>
      <c r="I155" s="210"/>
      <c r="J155" s="210"/>
      <c r="K155" s="210"/>
      <c r="L155" s="210"/>
      <c r="M155" s="210"/>
      <c r="N155" s="210"/>
      <c r="O155" s="210"/>
      <c r="P155" s="210"/>
      <c r="Q155" s="210"/>
      <c r="R155" s="210"/>
      <c r="S155" s="210"/>
      <c r="T155" s="210"/>
    </row>
    <row r="156" customFormat="false" ht="12.75" hidden="false" customHeight="false" outlineLevel="0" collapsed="false">
      <c r="D156" s="210"/>
      <c r="E156" s="210"/>
      <c r="F156" s="210"/>
      <c r="G156" s="210"/>
      <c r="H156" s="210"/>
      <c r="I156" s="210"/>
      <c r="J156" s="210"/>
      <c r="K156" s="210"/>
      <c r="L156" s="210"/>
      <c r="M156" s="210"/>
      <c r="N156" s="210"/>
      <c r="O156" s="210"/>
      <c r="P156" s="210"/>
      <c r="Q156" s="210"/>
      <c r="R156" s="210"/>
      <c r="S156" s="210"/>
      <c r="T156" s="210"/>
    </row>
    <row r="157" customFormat="false" ht="12.75" hidden="false" customHeight="false" outlineLevel="0" collapsed="false">
      <c r="D157" s="210"/>
      <c r="E157" s="210"/>
      <c r="F157" s="210"/>
      <c r="G157" s="210"/>
      <c r="H157" s="210"/>
      <c r="I157" s="210"/>
      <c r="J157" s="210"/>
      <c r="K157" s="210"/>
      <c r="L157" s="210"/>
      <c r="M157" s="210"/>
      <c r="N157" s="210"/>
      <c r="O157" s="210"/>
      <c r="P157" s="210"/>
      <c r="Q157" s="210"/>
      <c r="R157" s="210"/>
      <c r="S157" s="210"/>
      <c r="T157" s="210"/>
    </row>
    <row r="158" customFormat="false" ht="12.75" hidden="false" customHeight="false" outlineLevel="0" collapsed="false">
      <c r="D158" s="210"/>
      <c r="E158" s="210"/>
      <c r="F158" s="210"/>
      <c r="G158" s="210"/>
      <c r="H158" s="210"/>
      <c r="I158" s="210"/>
      <c r="J158" s="210"/>
      <c r="K158" s="210"/>
      <c r="L158" s="210"/>
      <c r="M158" s="210"/>
      <c r="N158" s="210"/>
      <c r="O158" s="210"/>
      <c r="P158" s="210"/>
      <c r="Q158" s="210"/>
      <c r="R158" s="210"/>
      <c r="S158" s="210"/>
      <c r="T158" s="210"/>
    </row>
    <row r="159" customFormat="false" ht="12.75" hidden="false" customHeight="false" outlineLevel="0" collapsed="false">
      <c r="D159" s="210"/>
      <c r="E159" s="210"/>
      <c r="F159" s="210"/>
      <c r="G159" s="210"/>
      <c r="H159" s="210"/>
      <c r="I159" s="210"/>
      <c r="J159" s="210"/>
      <c r="K159" s="210"/>
      <c r="L159" s="210"/>
      <c r="M159" s="210"/>
      <c r="N159" s="210"/>
      <c r="O159" s="210"/>
      <c r="P159" s="210"/>
      <c r="Q159" s="210"/>
      <c r="R159" s="210"/>
      <c r="S159" s="210"/>
      <c r="T159" s="210"/>
    </row>
    <row r="160" customFormat="false" ht="12.75" hidden="false" customHeight="false" outlineLevel="0" collapsed="false">
      <c r="D160" s="210"/>
      <c r="E160" s="210"/>
      <c r="F160" s="210"/>
      <c r="G160" s="210"/>
      <c r="H160" s="210"/>
      <c r="I160" s="210"/>
      <c r="J160" s="210"/>
      <c r="K160" s="210"/>
      <c r="L160" s="210"/>
      <c r="M160" s="210"/>
      <c r="N160" s="210"/>
      <c r="O160" s="210"/>
      <c r="P160" s="210"/>
      <c r="Q160" s="210"/>
      <c r="R160" s="210"/>
      <c r="S160" s="210"/>
      <c r="T160" s="210"/>
    </row>
    <row r="161" customFormat="false" ht="12.75" hidden="false" customHeight="false" outlineLevel="0" collapsed="false">
      <c r="D161" s="210"/>
      <c r="E161" s="210"/>
      <c r="F161" s="210"/>
      <c r="G161" s="210"/>
      <c r="H161" s="210"/>
      <c r="I161" s="210"/>
      <c r="J161" s="210"/>
      <c r="K161" s="210"/>
      <c r="L161" s="210"/>
      <c r="M161" s="210"/>
      <c r="N161" s="210"/>
      <c r="O161" s="210"/>
      <c r="P161" s="210"/>
      <c r="Q161" s="210"/>
      <c r="R161" s="210"/>
      <c r="S161" s="210"/>
      <c r="T161" s="210"/>
    </row>
    <row r="162" customFormat="false" ht="12.75" hidden="false" customHeight="false" outlineLevel="0" collapsed="false">
      <c r="D162" s="210"/>
      <c r="E162" s="210"/>
      <c r="F162" s="210"/>
      <c r="G162" s="210"/>
      <c r="H162" s="210"/>
      <c r="I162" s="210"/>
      <c r="J162" s="210"/>
      <c r="K162" s="210"/>
      <c r="L162" s="210"/>
      <c r="M162" s="210"/>
      <c r="N162" s="210"/>
      <c r="O162" s="210"/>
      <c r="P162" s="210"/>
      <c r="Q162" s="210"/>
      <c r="R162" s="210"/>
      <c r="S162" s="210"/>
      <c r="T162" s="210"/>
    </row>
    <row r="163" customFormat="false" ht="12.75" hidden="false" customHeight="false" outlineLevel="0" collapsed="false">
      <c r="D163" s="210"/>
      <c r="E163" s="210"/>
      <c r="F163" s="210"/>
      <c r="G163" s="210"/>
      <c r="H163" s="210"/>
      <c r="I163" s="210"/>
      <c r="J163" s="210"/>
      <c r="K163" s="210"/>
      <c r="L163" s="210"/>
      <c r="M163" s="210"/>
      <c r="N163" s="210"/>
      <c r="O163" s="210"/>
      <c r="P163" s="210"/>
      <c r="Q163" s="210"/>
      <c r="R163" s="210"/>
      <c r="S163" s="210"/>
      <c r="T163" s="210"/>
    </row>
    <row r="164" customFormat="false" ht="12.75" hidden="false" customHeight="false" outlineLevel="0" collapsed="false">
      <c r="D164" s="210"/>
      <c r="E164" s="210"/>
      <c r="F164" s="210"/>
      <c r="G164" s="210"/>
      <c r="H164" s="210"/>
      <c r="I164" s="210"/>
      <c r="J164" s="210"/>
      <c r="K164" s="210"/>
      <c r="L164" s="210"/>
      <c r="M164" s="210"/>
      <c r="N164" s="210"/>
      <c r="O164" s="210"/>
      <c r="P164" s="210"/>
      <c r="Q164" s="210"/>
      <c r="R164" s="210"/>
      <c r="S164" s="210"/>
      <c r="T164" s="210"/>
    </row>
    <row r="165" customFormat="false" ht="12.75" hidden="false" customHeight="false" outlineLevel="0" collapsed="false">
      <c r="D165" s="210"/>
      <c r="E165" s="210"/>
      <c r="F165" s="210"/>
      <c r="G165" s="210"/>
      <c r="H165" s="210"/>
      <c r="I165" s="210"/>
      <c r="J165" s="210"/>
      <c r="K165" s="210"/>
      <c r="L165" s="210"/>
      <c r="M165" s="210"/>
      <c r="N165" s="210"/>
      <c r="O165" s="210"/>
      <c r="P165" s="210"/>
      <c r="Q165" s="210"/>
      <c r="R165" s="210"/>
      <c r="S165" s="210"/>
      <c r="T165" s="210"/>
    </row>
    <row r="166" customFormat="false" ht="12.75" hidden="false" customHeight="false" outlineLevel="0" collapsed="false">
      <c r="D166" s="210"/>
      <c r="E166" s="210"/>
      <c r="F166" s="210"/>
      <c r="G166" s="210"/>
      <c r="H166" s="210"/>
      <c r="I166" s="210"/>
      <c r="J166" s="210"/>
      <c r="K166" s="210"/>
      <c r="L166" s="210"/>
      <c r="M166" s="210"/>
      <c r="N166" s="210"/>
      <c r="O166" s="210"/>
      <c r="P166" s="210"/>
      <c r="Q166" s="210"/>
      <c r="R166" s="210"/>
      <c r="S166" s="210"/>
      <c r="T166" s="210"/>
    </row>
    <row r="167" customFormat="false" ht="12.75" hidden="false" customHeight="false" outlineLevel="0" collapsed="false">
      <c r="D167" s="210"/>
      <c r="E167" s="210"/>
      <c r="F167" s="210"/>
      <c r="G167" s="210"/>
      <c r="H167" s="210"/>
      <c r="I167" s="210"/>
      <c r="J167" s="210"/>
      <c r="K167" s="210"/>
      <c r="L167" s="210"/>
      <c r="M167" s="210"/>
      <c r="N167" s="210"/>
      <c r="O167" s="210"/>
      <c r="P167" s="210"/>
      <c r="Q167" s="210"/>
      <c r="R167" s="210"/>
      <c r="S167" s="210"/>
      <c r="T167" s="210"/>
    </row>
    <row r="168" customFormat="false" ht="12.75" hidden="false" customHeight="false" outlineLevel="0" collapsed="false">
      <c r="D168" s="210"/>
      <c r="E168" s="210"/>
      <c r="F168" s="210"/>
      <c r="G168" s="210"/>
      <c r="H168" s="210"/>
      <c r="I168" s="210"/>
      <c r="J168" s="210"/>
      <c r="K168" s="210"/>
      <c r="L168" s="210"/>
      <c r="M168" s="210"/>
      <c r="N168" s="210"/>
      <c r="O168" s="210"/>
      <c r="P168" s="210"/>
      <c r="Q168" s="210"/>
      <c r="R168" s="210"/>
      <c r="S168" s="210"/>
      <c r="T168" s="210"/>
    </row>
    <row r="169" customFormat="false" ht="12.75" hidden="false" customHeight="false" outlineLevel="0" collapsed="false">
      <c r="D169" s="210"/>
      <c r="E169" s="210"/>
      <c r="F169" s="210"/>
      <c r="G169" s="210"/>
      <c r="H169" s="210"/>
      <c r="I169" s="210"/>
      <c r="J169" s="210"/>
      <c r="K169" s="210"/>
      <c r="L169" s="210"/>
      <c r="M169" s="210"/>
      <c r="N169" s="210"/>
      <c r="O169" s="210"/>
      <c r="P169" s="210"/>
      <c r="Q169" s="210"/>
      <c r="R169" s="210"/>
      <c r="S169" s="210"/>
      <c r="T169" s="210"/>
    </row>
    <row r="170" customFormat="false" ht="12.75" hidden="false" customHeight="false" outlineLevel="0" collapsed="false">
      <c r="D170" s="210"/>
      <c r="E170" s="210"/>
      <c r="F170" s="210"/>
      <c r="G170" s="210"/>
      <c r="H170" s="210"/>
      <c r="I170" s="210"/>
      <c r="J170" s="210"/>
      <c r="K170" s="210"/>
      <c r="L170" s="210"/>
      <c r="M170" s="210"/>
      <c r="N170" s="210"/>
      <c r="O170" s="210"/>
      <c r="P170" s="210"/>
      <c r="Q170" s="210"/>
      <c r="R170" s="210"/>
      <c r="S170" s="210"/>
      <c r="T170" s="210"/>
    </row>
    <row r="171" customFormat="false" ht="12.75" hidden="false" customHeight="false" outlineLevel="0" collapsed="false">
      <c r="D171" s="210"/>
      <c r="E171" s="210"/>
      <c r="F171" s="210"/>
      <c r="G171" s="210"/>
      <c r="H171" s="210"/>
      <c r="I171" s="210"/>
      <c r="J171" s="210"/>
      <c r="K171" s="210"/>
      <c r="L171" s="210"/>
      <c r="M171" s="210"/>
      <c r="N171" s="210"/>
      <c r="O171" s="210"/>
      <c r="P171" s="210"/>
      <c r="Q171" s="210"/>
      <c r="R171" s="210"/>
      <c r="S171" s="210"/>
      <c r="T171" s="210"/>
    </row>
    <row r="172" customFormat="false" ht="12.75" hidden="false" customHeight="false" outlineLevel="0" collapsed="false">
      <c r="D172" s="210"/>
      <c r="E172" s="210"/>
      <c r="F172" s="210"/>
      <c r="G172" s="210"/>
      <c r="H172" s="210"/>
      <c r="I172" s="210"/>
      <c r="J172" s="210"/>
      <c r="K172" s="210"/>
      <c r="L172" s="210"/>
      <c r="M172" s="210"/>
      <c r="N172" s="210"/>
      <c r="O172" s="210"/>
      <c r="P172" s="210"/>
      <c r="Q172" s="210"/>
      <c r="R172" s="210"/>
      <c r="S172" s="210"/>
      <c r="T172" s="210"/>
    </row>
    <row r="173" customFormat="false" ht="12.75" hidden="false" customHeight="false" outlineLevel="0" collapsed="false">
      <c r="D173" s="210"/>
      <c r="E173" s="210"/>
      <c r="F173" s="210"/>
      <c r="G173" s="210"/>
      <c r="H173" s="210"/>
      <c r="I173" s="210"/>
      <c r="J173" s="210"/>
      <c r="K173" s="210"/>
      <c r="L173" s="210"/>
      <c r="M173" s="210"/>
      <c r="N173" s="210"/>
      <c r="O173" s="210"/>
      <c r="P173" s="210"/>
      <c r="Q173" s="210"/>
      <c r="R173" s="210"/>
      <c r="S173" s="210"/>
      <c r="T173" s="210"/>
    </row>
    <row r="174" customFormat="false" ht="12.75" hidden="false" customHeight="false" outlineLevel="0" collapsed="false">
      <c r="D174" s="210"/>
      <c r="E174" s="210"/>
      <c r="F174" s="210"/>
      <c r="G174" s="210"/>
      <c r="H174" s="210"/>
      <c r="I174" s="210"/>
      <c r="J174" s="210"/>
      <c r="K174" s="210"/>
      <c r="L174" s="210"/>
      <c r="M174" s="210"/>
      <c r="N174" s="210"/>
      <c r="O174" s="210"/>
      <c r="P174" s="210"/>
      <c r="Q174" s="210"/>
      <c r="R174" s="210"/>
      <c r="S174" s="210"/>
      <c r="T174" s="210"/>
    </row>
    <row r="175" customFormat="false" ht="12.75" hidden="false" customHeight="false" outlineLevel="0" collapsed="false">
      <c r="D175" s="210"/>
      <c r="E175" s="210"/>
      <c r="F175" s="210"/>
      <c r="G175" s="210"/>
      <c r="H175" s="210"/>
      <c r="I175" s="210"/>
      <c r="J175" s="210"/>
      <c r="K175" s="210"/>
      <c r="L175" s="210"/>
      <c r="M175" s="210"/>
      <c r="N175" s="210"/>
      <c r="O175" s="210"/>
      <c r="P175" s="210"/>
      <c r="Q175" s="210"/>
      <c r="R175" s="210"/>
      <c r="S175" s="210"/>
      <c r="T175" s="210"/>
    </row>
    <row r="176" customFormat="false" ht="12.75" hidden="false" customHeight="false" outlineLevel="0" collapsed="false">
      <c r="D176" s="210"/>
      <c r="E176" s="210"/>
      <c r="F176" s="210"/>
      <c r="G176" s="210"/>
      <c r="H176" s="210"/>
      <c r="I176" s="210"/>
      <c r="J176" s="210"/>
      <c r="K176" s="210"/>
      <c r="L176" s="210"/>
      <c r="M176" s="210"/>
      <c r="N176" s="210"/>
      <c r="O176" s="210"/>
      <c r="P176" s="210"/>
      <c r="Q176" s="210"/>
      <c r="R176" s="210"/>
      <c r="S176" s="210"/>
      <c r="T176" s="210"/>
    </row>
    <row r="177" customFormat="false" ht="12.75" hidden="false" customHeight="false" outlineLevel="0" collapsed="false">
      <c r="D177" s="210"/>
      <c r="E177" s="210"/>
      <c r="F177" s="210"/>
      <c r="G177" s="210"/>
      <c r="H177" s="210"/>
      <c r="I177" s="210"/>
      <c r="J177" s="210"/>
      <c r="K177" s="210"/>
      <c r="L177" s="210"/>
      <c r="M177" s="210"/>
      <c r="N177" s="210"/>
      <c r="O177" s="210"/>
      <c r="P177" s="210"/>
      <c r="Q177" s="210"/>
      <c r="R177" s="210"/>
      <c r="S177" s="210"/>
      <c r="T177" s="210"/>
    </row>
    <row r="178" customFormat="false" ht="12.75" hidden="false" customHeight="false" outlineLevel="0" collapsed="false">
      <c r="D178" s="210"/>
      <c r="E178" s="210"/>
      <c r="F178" s="210"/>
      <c r="G178" s="210"/>
      <c r="H178" s="210"/>
      <c r="I178" s="210"/>
      <c r="J178" s="210"/>
      <c r="K178" s="210"/>
      <c r="L178" s="210"/>
      <c r="M178" s="210"/>
      <c r="N178" s="210"/>
      <c r="O178" s="210"/>
      <c r="P178" s="210"/>
      <c r="Q178" s="210"/>
      <c r="R178" s="210"/>
      <c r="S178" s="210"/>
      <c r="T178" s="210"/>
    </row>
    <row r="179" customFormat="false" ht="12.75" hidden="false" customHeight="false" outlineLevel="0" collapsed="false">
      <c r="D179" s="210"/>
      <c r="E179" s="210"/>
      <c r="F179" s="210"/>
      <c r="G179" s="210"/>
      <c r="H179" s="210"/>
      <c r="I179" s="210"/>
      <c r="J179" s="210"/>
      <c r="K179" s="210"/>
      <c r="L179" s="210"/>
      <c r="M179" s="210"/>
      <c r="N179" s="210"/>
      <c r="O179" s="210"/>
      <c r="P179" s="210"/>
      <c r="Q179" s="210"/>
      <c r="R179" s="210"/>
      <c r="S179" s="210"/>
      <c r="T179" s="210"/>
    </row>
    <row r="180" customFormat="false" ht="12.75" hidden="false" customHeight="false" outlineLevel="0" collapsed="false">
      <c r="D180" s="210"/>
      <c r="E180" s="210"/>
      <c r="F180" s="210"/>
      <c r="G180" s="210"/>
      <c r="H180" s="210"/>
      <c r="I180" s="210"/>
      <c r="J180" s="210"/>
      <c r="K180" s="210"/>
      <c r="L180" s="210"/>
      <c r="M180" s="210"/>
      <c r="N180" s="210"/>
      <c r="O180" s="210"/>
      <c r="P180" s="210"/>
      <c r="Q180" s="210"/>
      <c r="R180" s="210"/>
      <c r="S180" s="210"/>
      <c r="T180" s="210"/>
    </row>
    <row r="181" customFormat="false" ht="12.75" hidden="false" customHeight="false" outlineLevel="0" collapsed="false">
      <c r="D181" s="210"/>
      <c r="E181" s="210"/>
      <c r="F181" s="210"/>
      <c r="G181" s="210"/>
      <c r="H181" s="210"/>
      <c r="I181" s="210"/>
      <c r="J181" s="210"/>
      <c r="K181" s="210"/>
      <c r="L181" s="210"/>
      <c r="M181" s="210"/>
      <c r="N181" s="210"/>
      <c r="O181" s="210"/>
      <c r="P181" s="210"/>
      <c r="Q181" s="210"/>
      <c r="R181" s="210"/>
      <c r="S181" s="210"/>
      <c r="T181" s="210"/>
    </row>
    <row r="182" customFormat="false" ht="12.75" hidden="false" customHeight="false" outlineLevel="0" collapsed="false">
      <c r="D182" s="210"/>
      <c r="E182" s="210"/>
      <c r="F182" s="210"/>
      <c r="G182" s="210"/>
      <c r="H182" s="210"/>
      <c r="I182" s="210"/>
      <c r="J182" s="210"/>
      <c r="K182" s="210"/>
      <c r="L182" s="210"/>
      <c r="M182" s="210"/>
      <c r="N182" s="210"/>
      <c r="O182" s="210"/>
      <c r="P182" s="210"/>
      <c r="Q182" s="210"/>
      <c r="R182" s="210"/>
      <c r="S182" s="210"/>
      <c r="T182" s="210"/>
    </row>
    <row r="183" customFormat="false" ht="12.75" hidden="false" customHeight="false" outlineLevel="0" collapsed="false">
      <c r="D183" s="210"/>
      <c r="E183" s="210"/>
      <c r="F183" s="210"/>
      <c r="G183" s="210"/>
      <c r="H183" s="210"/>
      <c r="I183" s="210"/>
      <c r="J183" s="210"/>
      <c r="K183" s="210"/>
      <c r="L183" s="210"/>
      <c r="M183" s="210"/>
      <c r="N183" s="210"/>
      <c r="O183" s="210"/>
      <c r="P183" s="210"/>
      <c r="Q183" s="210"/>
      <c r="R183" s="210"/>
      <c r="S183" s="210"/>
      <c r="T183" s="210"/>
    </row>
    <row r="184" customFormat="false" ht="12.75" hidden="false" customHeight="false" outlineLevel="0" collapsed="false">
      <c r="D184" s="210"/>
      <c r="E184" s="210"/>
      <c r="F184" s="210"/>
      <c r="G184" s="210"/>
      <c r="H184" s="210"/>
      <c r="I184" s="210"/>
      <c r="J184" s="210"/>
      <c r="K184" s="210"/>
      <c r="L184" s="210"/>
      <c r="M184" s="210"/>
      <c r="N184" s="210"/>
      <c r="O184" s="210"/>
      <c r="P184" s="210"/>
      <c r="Q184" s="210"/>
      <c r="R184" s="210"/>
      <c r="S184" s="210"/>
      <c r="T184" s="210"/>
    </row>
    <row r="185" customFormat="false" ht="12.75" hidden="false" customHeight="false" outlineLevel="0" collapsed="false">
      <c r="D185" s="210"/>
      <c r="E185" s="210"/>
      <c r="F185" s="210"/>
      <c r="G185" s="210"/>
      <c r="H185" s="210"/>
      <c r="I185" s="210"/>
      <c r="J185" s="210"/>
      <c r="K185" s="210"/>
      <c r="L185" s="210"/>
      <c r="M185" s="210"/>
      <c r="N185" s="210"/>
      <c r="O185" s="210"/>
      <c r="P185" s="210"/>
      <c r="Q185" s="210"/>
      <c r="R185" s="210"/>
      <c r="S185" s="210"/>
      <c r="T185" s="210"/>
    </row>
    <row r="186" customFormat="false" ht="12.75" hidden="false" customHeight="false" outlineLevel="0" collapsed="false">
      <c r="D186" s="210"/>
      <c r="E186" s="210"/>
      <c r="F186" s="210"/>
      <c r="G186" s="210"/>
      <c r="H186" s="210"/>
      <c r="I186" s="210"/>
      <c r="J186" s="210"/>
      <c r="K186" s="210"/>
      <c r="L186" s="210"/>
      <c r="M186" s="210"/>
      <c r="N186" s="210"/>
      <c r="O186" s="210"/>
      <c r="P186" s="210"/>
      <c r="Q186" s="210"/>
      <c r="R186" s="210"/>
      <c r="S186" s="210"/>
      <c r="T186" s="210"/>
    </row>
    <row r="187" customFormat="false" ht="12.75" hidden="false" customHeight="false" outlineLevel="0" collapsed="false">
      <c r="D187" s="210"/>
      <c r="E187" s="210"/>
      <c r="F187" s="210"/>
      <c r="G187" s="210"/>
      <c r="H187" s="210"/>
      <c r="I187" s="210"/>
      <c r="J187" s="210"/>
      <c r="K187" s="210"/>
      <c r="L187" s="210"/>
      <c r="M187" s="210"/>
      <c r="N187" s="210"/>
      <c r="O187" s="210"/>
      <c r="P187" s="210"/>
      <c r="Q187" s="210"/>
      <c r="R187" s="210"/>
      <c r="S187" s="210"/>
      <c r="T187" s="210"/>
    </row>
    <row r="188" customFormat="false" ht="12.75" hidden="false" customHeight="false" outlineLevel="0" collapsed="false">
      <c r="D188" s="210"/>
      <c r="E188" s="210"/>
      <c r="F188" s="210"/>
      <c r="G188" s="210"/>
      <c r="H188" s="210"/>
      <c r="I188" s="210"/>
      <c r="J188" s="210"/>
      <c r="K188" s="210"/>
      <c r="L188" s="210"/>
      <c r="M188" s="210"/>
      <c r="N188" s="210"/>
      <c r="O188" s="210"/>
      <c r="P188" s="210"/>
      <c r="Q188" s="210"/>
      <c r="R188" s="210"/>
      <c r="S188" s="210"/>
      <c r="T188" s="210"/>
    </row>
    <row r="189" customFormat="false" ht="12.75" hidden="false" customHeight="false" outlineLevel="0" collapsed="false">
      <c r="D189" s="210"/>
      <c r="E189" s="210"/>
      <c r="F189" s="210"/>
      <c r="G189" s="210"/>
      <c r="H189" s="210"/>
      <c r="I189" s="210"/>
      <c r="J189" s="210"/>
      <c r="K189" s="210"/>
      <c r="L189" s="210"/>
      <c r="M189" s="210"/>
      <c r="N189" s="210"/>
      <c r="O189" s="210"/>
      <c r="P189" s="210"/>
      <c r="Q189" s="210"/>
      <c r="R189" s="210"/>
      <c r="S189" s="210"/>
      <c r="T189" s="210"/>
    </row>
    <row r="190" customFormat="false" ht="12.75" hidden="false" customHeight="false" outlineLevel="0" collapsed="false">
      <c r="D190" s="210"/>
      <c r="E190" s="210"/>
      <c r="F190" s="210"/>
      <c r="G190" s="210"/>
      <c r="H190" s="210"/>
      <c r="I190" s="210"/>
      <c r="J190" s="210"/>
      <c r="K190" s="210"/>
      <c r="L190" s="210"/>
      <c r="M190" s="210"/>
      <c r="N190" s="210"/>
      <c r="O190" s="210"/>
      <c r="P190" s="210"/>
      <c r="Q190" s="210"/>
      <c r="R190" s="210"/>
      <c r="S190" s="210"/>
      <c r="T190" s="210"/>
    </row>
    <row r="191" customFormat="false" ht="12.75" hidden="false" customHeight="false" outlineLevel="0" collapsed="false">
      <c r="D191" s="210"/>
      <c r="E191" s="210"/>
      <c r="F191" s="210"/>
      <c r="G191" s="210"/>
      <c r="H191" s="210"/>
      <c r="I191" s="210"/>
      <c r="J191" s="210"/>
      <c r="K191" s="210"/>
      <c r="L191" s="210"/>
      <c r="M191" s="210"/>
      <c r="N191" s="210"/>
      <c r="O191" s="210"/>
      <c r="P191" s="210"/>
      <c r="Q191" s="210"/>
      <c r="R191" s="210"/>
      <c r="S191" s="210"/>
      <c r="T191" s="210"/>
    </row>
    <row r="192" customFormat="false" ht="12.75" hidden="false" customHeight="false" outlineLevel="0" collapsed="false">
      <c r="D192" s="210"/>
      <c r="E192" s="210"/>
      <c r="F192" s="210"/>
      <c r="G192" s="210"/>
      <c r="H192" s="210"/>
      <c r="I192" s="210"/>
      <c r="J192" s="210"/>
      <c r="K192" s="210"/>
      <c r="L192" s="210"/>
      <c r="M192" s="210"/>
      <c r="N192" s="210"/>
      <c r="O192" s="210"/>
      <c r="P192" s="210"/>
      <c r="Q192" s="210"/>
      <c r="R192" s="210"/>
      <c r="S192" s="210"/>
      <c r="T192" s="210"/>
    </row>
    <row r="193" customFormat="false" ht="12.75" hidden="false" customHeight="false" outlineLevel="0" collapsed="false">
      <c r="D193" s="210"/>
      <c r="E193" s="210"/>
      <c r="F193" s="210"/>
      <c r="G193" s="210"/>
      <c r="H193" s="210"/>
      <c r="I193" s="210"/>
      <c r="J193" s="210"/>
      <c r="K193" s="210"/>
      <c r="L193" s="210"/>
      <c r="M193" s="210"/>
      <c r="N193" s="210"/>
      <c r="O193" s="210"/>
      <c r="P193" s="210"/>
      <c r="Q193" s="210"/>
      <c r="R193" s="210"/>
      <c r="S193" s="210"/>
      <c r="T193" s="210"/>
    </row>
    <row r="194" customFormat="false" ht="12.75" hidden="false" customHeight="false" outlineLevel="0" collapsed="false">
      <c r="D194" s="210"/>
      <c r="E194" s="210"/>
      <c r="F194" s="210"/>
      <c r="G194" s="210"/>
      <c r="H194" s="210"/>
      <c r="I194" s="210"/>
      <c r="J194" s="210"/>
      <c r="K194" s="210"/>
      <c r="L194" s="210"/>
      <c r="M194" s="210"/>
      <c r="N194" s="210"/>
      <c r="O194" s="210"/>
      <c r="P194" s="210"/>
      <c r="Q194" s="210"/>
      <c r="R194" s="210"/>
      <c r="S194" s="210"/>
      <c r="T194" s="210"/>
    </row>
    <row r="195" customFormat="false" ht="12.75" hidden="false" customHeight="false" outlineLevel="0" collapsed="false">
      <c r="D195" s="210"/>
      <c r="E195" s="210"/>
      <c r="F195" s="210"/>
      <c r="G195" s="210"/>
      <c r="H195" s="210"/>
      <c r="I195" s="210"/>
      <c r="J195" s="210"/>
      <c r="K195" s="210"/>
      <c r="L195" s="210"/>
      <c r="M195" s="210"/>
      <c r="N195" s="210"/>
      <c r="O195" s="210"/>
      <c r="P195" s="210"/>
      <c r="Q195" s="210"/>
      <c r="R195" s="210"/>
      <c r="S195" s="210"/>
      <c r="T195" s="210"/>
    </row>
    <row r="196" customFormat="false" ht="12.75" hidden="false" customHeight="false" outlineLevel="0" collapsed="false">
      <c r="D196" s="210"/>
      <c r="E196" s="210"/>
      <c r="F196" s="210"/>
      <c r="G196" s="210"/>
      <c r="H196" s="210"/>
      <c r="I196" s="210"/>
      <c r="J196" s="210"/>
      <c r="K196" s="210"/>
      <c r="L196" s="210"/>
      <c r="M196" s="210"/>
      <c r="N196" s="210"/>
      <c r="O196" s="210"/>
      <c r="P196" s="210"/>
      <c r="Q196" s="210"/>
      <c r="R196" s="210"/>
      <c r="S196" s="210"/>
      <c r="T196" s="210"/>
    </row>
    <row r="197" customFormat="false" ht="12.75" hidden="false" customHeight="false" outlineLevel="0" collapsed="false">
      <c r="D197" s="210"/>
      <c r="E197" s="210"/>
      <c r="F197" s="210"/>
      <c r="G197" s="210"/>
      <c r="H197" s="210"/>
      <c r="I197" s="210"/>
      <c r="J197" s="210"/>
      <c r="K197" s="210"/>
      <c r="L197" s="210"/>
      <c r="M197" s="210"/>
      <c r="N197" s="210"/>
      <c r="O197" s="210"/>
      <c r="P197" s="210"/>
      <c r="Q197" s="210"/>
      <c r="R197" s="210"/>
      <c r="S197" s="210"/>
      <c r="T197" s="210"/>
    </row>
    <row r="198" customFormat="false" ht="12.75" hidden="false" customHeight="false" outlineLevel="0" collapsed="false">
      <c r="D198" s="210"/>
      <c r="E198" s="210"/>
      <c r="F198" s="210"/>
      <c r="G198" s="210"/>
      <c r="H198" s="210"/>
      <c r="I198" s="210"/>
      <c r="J198" s="210"/>
      <c r="K198" s="210"/>
      <c r="L198" s="210"/>
      <c r="M198" s="210"/>
      <c r="N198" s="210"/>
      <c r="O198" s="210"/>
      <c r="P198" s="210"/>
      <c r="Q198" s="210"/>
      <c r="R198" s="210"/>
      <c r="S198" s="210"/>
      <c r="T198" s="210"/>
    </row>
  </sheetData>
  <mergeCells count="7">
    <mergeCell ref="B2:P2"/>
    <mergeCell ref="B3:P3"/>
    <mergeCell ref="B4:P4"/>
    <mergeCell ref="D7:I7"/>
    <mergeCell ref="K7:M7"/>
    <mergeCell ref="G8:I8"/>
    <mergeCell ref="N8:P8"/>
  </mergeCells>
  <printOptions headings="false" gridLines="false" gridLinesSet="true" horizontalCentered="true" verticalCentered="false"/>
  <pageMargins left="0.1" right="0.1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&amp;L&amp;8Capital Charge / Allocated Expenses
&amp;D &amp;T&amp;R&amp;8&amp;F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N1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3" activeCellId="0" sqref="D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90" width="16.84"/>
    <col collapsed="false" customWidth="true" hidden="false" outlineLevel="0" max="2" min="2" style="0" width="31.85"/>
    <col collapsed="false" customWidth="true" hidden="false" outlineLevel="0" max="3" min="3" style="0" width="1.7"/>
    <col collapsed="false" customWidth="true" hidden="false" outlineLevel="0" max="6" min="4" style="0" width="10.71"/>
    <col collapsed="false" customWidth="true" hidden="false" outlineLevel="0" max="7" min="7" style="0" width="1.7"/>
    <col collapsed="false" customWidth="true" hidden="false" outlineLevel="0" max="10" min="8" style="0" width="10.71"/>
    <col collapsed="false" customWidth="true" hidden="false" outlineLevel="0" max="11" min="11" style="0" width="1.7"/>
    <col collapsed="false" customWidth="true" hidden="false" outlineLevel="0" max="14" min="12" style="0" width="10.71"/>
  </cols>
  <sheetData>
    <row r="1" customFormat="false" ht="15.75" hidden="false" customHeight="false" outlineLevel="0" collapsed="false">
      <c r="A1" s="190" t="s">
        <v>90</v>
      </c>
      <c r="B1" s="274" t="s">
        <v>0</v>
      </c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</row>
    <row r="2" customFormat="false" ht="15" hidden="false" customHeight="false" outlineLevel="0" collapsed="false">
      <c r="A2" s="190" t="s">
        <v>125</v>
      </c>
      <c r="B2" s="275" t="s">
        <v>126</v>
      </c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</row>
    <row r="3" customFormat="false" ht="12.75" hidden="false" customHeight="false" outlineLevel="0" collapsed="false">
      <c r="A3" s="190" t="s">
        <v>127</v>
      </c>
      <c r="B3" s="276"/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</row>
    <row r="4" customFormat="false" ht="3" hidden="false" customHeight="true" outlineLevel="0" collapsed="false">
      <c r="A4" s="192" t="n">
        <v>36586</v>
      </c>
    </row>
    <row r="5" customFormat="false" ht="12.75" hidden="false" customHeight="false" outlineLevel="0" collapsed="false">
      <c r="A5" s="192" t="n">
        <v>36770</v>
      </c>
      <c r="B5" s="206"/>
      <c r="D5" s="207"/>
      <c r="E5" s="208"/>
      <c r="F5" s="209"/>
      <c r="G5" s="210"/>
      <c r="H5" s="207"/>
      <c r="I5" s="208"/>
      <c r="J5" s="209"/>
      <c r="K5" s="210"/>
      <c r="L5" s="207"/>
      <c r="M5" s="208"/>
      <c r="N5" s="209"/>
      <c r="O5" s="210"/>
      <c r="P5" s="210"/>
      <c r="Q5" s="210"/>
      <c r="R5" s="210"/>
      <c r="S5" s="210"/>
      <c r="T5" s="210"/>
      <c r="U5" s="210"/>
      <c r="V5" s="210"/>
      <c r="W5" s="210"/>
      <c r="X5" s="210"/>
      <c r="Y5" s="210"/>
      <c r="Z5" s="210"/>
      <c r="AA5" s="210"/>
      <c r="AB5" s="210"/>
      <c r="AC5" s="210"/>
      <c r="AD5" s="210"/>
      <c r="AE5" s="210"/>
      <c r="AF5" s="210"/>
      <c r="AG5" s="210"/>
      <c r="AH5" s="210"/>
      <c r="AI5" s="210"/>
      <c r="AJ5" s="210"/>
      <c r="AK5" s="210"/>
      <c r="AL5" s="210"/>
      <c r="AM5" s="210"/>
      <c r="AN5" s="210"/>
    </row>
    <row r="6" customFormat="false" ht="12.75" hidden="false" customHeight="false" outlineLevel="0" collapsed="false">
      <c r="A6" s="190" t="s">
        <v>93</v>
      </c>
      <c r="B6" s="277"/>
      <c r="D6" s="278" t="s">
        <v>128</v>
      </c>
      <c r="E6" s="278"/>
      <c r="F6" s="278"/>
      <c r="G6" s="210"/>
      <c r="H6" s="278" t="s">
        <v>129</v>
      </c>
      <c r="I6" s="278"/>
      <c r="J6" s="278"/>
      <c r="K6" s="210"/>
      <c r="L6" s="278" t="s">
        <v>130</v>
      </c>
      <c r="M6" s="278"/>
      <c r="N6" s="278"/>
      <c r="O6" s="210"/>
      <c r="P6" s="210"/>
      <c r="Q6" s="210"/>
      <c r="R6" s="210"/>
      <c r="S6" s="210"/>
      <c r="T6" s="210"/>
      <c r="U6" s="210"/>
      <c r="V6" s="210"/>
      <c r="W6" s="210"/>
      <c r="X6" s="210"/>
      <c r="Y6" s="210"/>
      <c r="Z6" s="210"/>
      <c r="AA6" s="210"/>
      <c r="AB6" s="210"/>
      <c r="AC6" s="210"/>
      <c r="AD6" s="210"/>
      <c r="AE6" s="210"/>
      <c r="AF6" s="210"/>
      <c r="AG6" s="210"/>
      <c r="AH6" s="210"/>
      <c r="AI6" s="210"/>
      <c r="AJ6" s="210"/>
      <c r="AK6" s="210"/>
      <c r="AL6" s="210"/>
      <c r="AM6" s="210"/>
      <c r="AN6" s="210"/>
    </row>
    <row r="7" customFormat="false" ht="12.75" hidden="false" customHeight="false" outlineLevel="0" collapsed="false">
      <c r="A7" s="190" t="s">
        <v>94</v>
      </c>
      <c r="B7" s="279" t="s">
        <v>14</v>
      </c>
      <c r="D7" s="280" t="s">
        <v>131</v>
      </c>
      <c r="E7" s="280" t="s">
        <v>65</v>
      </c>
      <c r="F7" s="280" t="s">
        <v>9</v>
      </c>
      <c r="G7" s="210"/>
      <c r="H7" s="281" t="s">
        <v>131</v>
      </c>
      <c r="I7" s="281" t="s">
        <v>65</v>
      </c>
      <c r="J7" s="281" t="s">
        <v>9</v>
      </c>
      <c r="K7" s="210"/>
      <c r="L7" s="281" t="s">
        <v>131</v>
      </c>
      <c r="M7" s="281" t="s">
        <v>65</v>
      </c>
      <c r="N7" s="281" t="s">
        <v>9</v>
      </c>
      <c r="O7" s="210"/>
      <c r="P7" s="210"/>
      <c r="Q7" s="210"/>
      <c r="R7" s="210"/>
      <c r="S7" s="210"/>
      <c r="T7" s="210"/>
      <c r="U7" s="210"/>
      <c r="V7" s="210"/>
      <c r="W7" s="210"/>
      <c r="X7" s="210"/>
      <c r="Y7" s="210"/>
      <c r="Z7" s="210"/>
      <c r="AA7" s="210"/>
      <c r="AB7" s="210"/>
      <c r="AC7" s="210"/>
      <c r="AD7" s="210"/>
      <c r="AE7" s="210"/>
      <c r="AF7" s="210"/>
      <c r="AG7" s="210"/>
      <c r="AH7" s="210"/>
      <c r="AI7" s="210"/>
      <c r="AJ7" s="210"/>
      <c r="AK7" s="210"/>
      <c r="AL7" s="210"/>
      <c r="AM7" s="210"/>
      <c r="AN7" s="210"/>
    </row>
    <row r="8" customFormat="false" ht="3" hidden="false" customHeight="true" outlineLevel="0" collapsed="false">
      <c r="B8" s="206"/>
      <c r="D8" s="207"/>
      <c r="E8" s="208"/>
      <c r="F8" s="209"/>
      <c r="G8" s="210"/>
      <c r="H8" s="207"/>
      <c r="I8" s="208"/>
      <c r="J8" s="209"/>
      <c r="K8" s="210"/>
      <c r="L8" s="207"/>
      <c r="M8" s="208"/>
      <c r="N8" s="209"/>
      <c r="O8" s="210"/>
      <c r="P8" s="210"/>
      <c r="Q8" s="210"/>
      <c r="R8" s="210"/>
      <c r="S8" s="210"/>
      <c r="T8" s="210"/>
      <c r="U8" s="210"/>
      <c r="V8" s="210"/>
      <c r="W8" s="210"/>
      <c r="X8" s="210"/>
      <c r="Y8" s="210"/>
      <c r="Z8" s="210"/>
      <c r="AA8" s="210"/>
      <c r="AB8" s="210"/>
      <c r="AC8" s="210"/>
      <c r="AD8" s="210"/>
      <c r="AE8" s="210"/>
      <c r="AF8" s="210"/>
      <c r="AG8" s="210"/>
      <c r="AH8" s="210"/>
      <c r="AI8" s="210"/>
      <c r="AJ8" s="210"/>
      <c r="AK8" s="210"/>
      <c r="AL8" s="210"/>
      <c r="AM8" s="210"/>
      <c r="AN8" s="210"/>
    </row>
    <row r="9" customFormat="false" ht="13.5" hidden="false" customHeight="true" outlineLevel="0" collapsed="false">
      <c r="B9" s="211" t="s">
        <v>132</v>
      </c>
      <c r="C9" s="196"/>
      <c r="D9" s="282" t="n">
        <v>0</v>
      </c>
      <c r="E9" s="283" t="n">
        <v>0</v>
      </c>
      <c r="F9" s="284" t="n">
        <f aca="false">+D9+E9</f>
        <v>0</v>
      </c>
      <c r="G9" s="214"/>
      <c r="H9" s="282" t="n">
        <v>0</v>
      </c>
      <c r="I9" s="283" t="n">
        <v>0</v>
      </c>
      <c r="J9" s="284" t="n">
        <f aca="false">+H9+I9</f>
        <v>0</v>
      </c>
      <c r="K9" s="196"/>
      <c r="L9" s="282" t="n">
        <f aca="false">+D9-H9</f>
        <v>0</v>
      </c>
      <c r="M9" s="283" t="n">
        <f aca="false">+E9-I9</f>
        <v>0</v>
      </c>
      <c r="N9" s="284" t="n">
        <f aca="false">+L9+M9</f>
        <v>0</v>
      </c>
      <c r="O9" s="196"/>
      <c r="P9" s="219"/>
      <c r="Q9" s="219"/>
      <c r="R9" s="219"/>
      <c r="S9" s="210"/>
      <c r="T9" s="210"/>
      <c r="U9" s="210"/>
      <c r="V9" s="210"/>
      <c r="W9" s="210"/>
      <c r="X9" s="210"/>
      <c r="Y9" s="210"/>
      <c r="Z9" s="210"/>
      <c r="AA9" s="210"/>
      <c r="AB9" s="210"/>
      <c r="AC9" s="210"/>
      <c r="AD9" s="210"/>
      <c r="AE9" s="210"/>
      <c r="AF9" s="210"/>
      <c r="AG9" s="210"/>
      <c r="AH9" s="210"/>
      <c r="AI9" s="210"/>
      <c r="AJ9" s="210"/>
      <c r="AK9" s="210"/>
      <c r="AL9" s="210"/>
      <c r="AM9" s="210"/>
      <c r="AN9" s="210"/>
    </row>
    <row r="10" customFormat="false" ht="13.5" hidden="false" customHeight="true" outlineLevel="0" collapsed="false">
      <c r="A10" s="190" t="s">
        <v>95</v>
      </c>
      <c r="B10" s="211" t="s">
        <v>22</v>
      </c>
      <c r="C10" s="196"/>
      <c r="D10" s="282" t="e">
        <f aca="false">HPVAL($A10,$A$18,$A$2,$A$5,$A$6,$A$7)</f>
        <v>#NAME?</v>
      </c>
      <c r="E10" s="283" t="e">
        <f aca="false">HPVAL($A10,$A$18,$A$3,$A$5,$A$6,$A$7)</f>
        <v>#NAME?</v>
      </c>
      <c r="F10" s="284" t="e">
        <f aca="false">+D10+E10</f>
        <v>#NAME?</v>
      </c>
      <c r="G10" s="214"/>
      <c r="H10" s="282" t="e">
        <f aca="false">HPVAL($A10,$A$1,$A$2,$A$5,$A$6,$A$7)</f>
        <v>#NAME?</v>
      </c>
      <c r="I10" s="283" t="e">
        <f aca="false">HPVAL($A10,$A$1,$A$3,$A$5,$A$6,$A$7)</f>
        <v>#NAME?</v>
      </c>
      <c r="J10" s="284" t="e">
        <f aca="false">+H10+I10</f>
        <v>#NAME?</v>
      </c>
      <c r="K10" s="196"/>
      <c r="L10" s="282" t="e">
        <f aca="false">+D10-H10</f>
        <v>#NAME?</v>
      </c>
      <c r="M10" s="283" t="e">
        <f aca="false">+E10-I10</f>
        <v>#NAME?</v>
      </c>
      <c r="N10" s="284" t="e">
        <f aca="false">+L10+M10</f>
        <v>#NAME?</v>
      </c>
      <c r="O10" s="196"/>
      <c r="P10" s="219"/>
      <c r="Q10" s="219"/>
      <c r="R10" s="219"/>
      <c r="S10" s="210"/>
      <c r="T10" s="210"/>
      <c r="U10" s="210"/>
      <c r="V10" s="210"/>
      <c r="W10" s="210"/>
      <c r="X10" s="210"/>
      <c r="Y10" s="210"/>
      <c r="Z10" s="210"/>
      <c r="AA10" s="210"/>
      <c r="AB10" s="210"/>
      <c r="AC10" s="210"/>
      <c r="AD10" s="210"/>
      <c r="AE10" s="210"/>
      <c r="AF10" s="210"/>
      <c r="AG10" s="210"/>
      <c r="AH10" s="210"/>
      <c r="AI10" s="210"/>
      <c r="AJ10" s="210"/>
      <c r="AK10" s="210"/>
      <c r="AL10" s="210"/>
      <c r="AM10" s="210"/>
      <c r="AN10" s="210"/>
    </row>
    <row r="11" customFormat="false" ht="13.5" hidden="false" customHeight="true" outlineLevel="0" collapsed="false">
      <c r="A11" s="190" t="s">
        <v>96</v>
      </c>
      <c r="B11" s="211" t="s">
        <v>24</v>
      </c>
      <c r="C11" s="196"/>
      <c r="D11" s="282" t="e">
        <f aca="false">HPVAL($A11,$A$18,$A$2,$A$5,$A$6,$A$7)</f>
        <v>#NAME?</v>
      </c>
      <c r="E11" s="283" t="e">
        <f aca="false">HPVAL($A11,$A$18,$A$3,$A$5,$A$6,$A$7)</f>
        <v>#NAME?</v>
      </c>
      <c r="F11" s="284" t="e">
        <f aca="false">+D11+E11</f>
        <v>#NAME?</v>
      </c>
      <c r="G11" s="214"/>
      <c r="H11" s="282" t="e">
        <f aca="false">HPVAL($A11,$A$1,$A$2,$A$5,$A$6,$A$7)</f>
        <v>#NAME?</v>
      </c>
      <c r="I11" s="283" t="e">
        <f aca="false">HPVAL($A11,$A$1,$A$3,$A$5,$A$6,$A$7)</f>
        <v>#NAME?</v>
      </c>
      <c r="J11" s="284" t="e">
        <f aca="false">+H11+I11</f>
        <v>#NAME?</v>
      </c>
      <c r="K11" s="196"/>
      <c r="L11" s="282" t="e">
        <f aca="false">+D11-H11</f>
        <v>#NAME?</v>
      </c>
      <c r="M11" s="283" t="e">
        <f aca="false">+E11-I11</f>
        <v>#NAME?</v>
      </c>
      <c r="N11" s="284" t="e">
        <f aca="false">+L11+M11</f>
        <v>#NAME?</v>
      </c>
      <c r="O11" s="196"/>
      <c r="P11" s="219"/>
      <c r="Q11" s="219"/>
      <c r="R11" s="219"/>
      <c r="S11" s="210"/>
      <c r="T11" s="210"/>
      <c r="U11" s="210"/>
      <c r="V11" s="210"/>
      <c r="W11" s="210"/>
      <c r="X11" s="210"/>
      <c r="Y11" s="210"/>
      <c r="Z11" s="210"/>
      <c r="AA11" s="210"/>
      <c r="AB11" s="210"/>
      <c r="AC11" s="210"/>
      <c r="AD11" s="210"/>
      <c r="AE11" s="210"/>
      <c r="AF11" s="210"/>
      <c r="AG11" s="210"/>
      <c r="AH11" s="210"/>
      <c r="AI11" s="210"/>
      <c r="AJ11" s="210"/>
      <c r="AK11" s="210"/>
      <c r="AL11" s="210"/>
      <c r="AM11" s="210"/>
      <c r="AN11" s="210"/>
    </row>
    <row r="12" customFormat="false" ht="13.5" hidden="false" customHeight="true" outlineLevel="0" collapsed="false">
      <c r="A12" s="190" t="s">
        <v>97</v>
      </c>
      <c r="B12" s="211" t="s">
        <v>25</v>
      </c>
      <c r="C12" s="196"/>
      <c r="D12" s="282" t="e">
        <f aca="false">HPVAL($A12,$A$18,$A$2,$A$5,$A$6,$A$7)</f>
        <v>#NAME?</v>
      </c>
      <c r="E12" s="283" t="e">
        <f aca="false">HPVAL($A12,$A$18,$A$3,$A$5,$A$6,$A$7)</f>
        <v>#NAME?</v>
      </c>
      <c r="F12" s="284" t="e">
        <f aca="false">+D12+E12</f>
        <v>#NAME?</v>
      </c>
      <c r="G12" s="214"/>
      <c r="H12" s="282" t="e">
        <f aca="false">HPVAL($A12,$A$1,$A$2,$A$5,$A$6,$A$7)</f>
        <v>#NAME?</v>
      </c>
      <c r="I12" s="283" t="e">
        <f aca="false">HPVAL($A12,$A$1,$A$3,$A$5,$A$6,$A$7)</f>
        <v>#NAME?</v>
      </c>
      <c r="J12" s="284" t="e">
        <f aca="false">+H12+I12</f>
        <v>#NAME?</v>
      </c>
      <c r="K12" s="196"/>
      <c r="L12" s="282" t="e">
        <f aca="false">+D12-H12</f>
        <v>#NAME?</v>
      </c>
      <c r="M12" s="283" t="e">
        <f aca="false">+E12-I12</f>
        <v>#NAME?</v>
      </c>
      <c r="N12" s="284" t="e">
        <f aca="false">+L12+M12</f>
        <v>#NAME?</v>
      </c>
      <c r="O12" s="196"/>
      <c r="P12" s="219"/>
      <c r="Q12" s="219"/>
      <c r="R12" s="219"/>
      <c r="S12" s="210"/>
      <c r="T12" s="210"/>
      <c r="U12" s="210"/>
      <c r="V12" s="210"/>
      <c r="W12" s="210"/>
      <c r="X12" s="210"/>
      <c r="Y12" s="210"/>
      <c r="Z12" s="210"/>
      <c r="AA12" s="210"/>
      <c r="AB12" s="210"/>
      <c r="AC12" s="210"/>
      <c r="AD12" s="210"/>
      <c r="AE12" s="210"/>
      <c r="AF12" s="210"/>
      <c r="AG12" s="210"/>
      <c r="AH12" s="210"/>
      <c r="AI12" s="210"/>
      <c r="AJ12" s="210"/>
      <c r="AK12" s="210"/>
      <c r="AL12" s="210"/>
      <c r="AM12" s="210"/>
      <c r="AN12" s="210"/>
    </row>
    <row r="13" customFormat="false" ht="13.5" hidden="false" customHeight="true" outlineLevel="0" collapsed="false">
      <c r="A13" s="190" t="s">
        <v>98</v>
      </c>
      <c r="B13" s="211" t="s">
        <v>133</v>
      </c>
      <c r="C13" s="196"/>
      <c r="D13" s="282" t="e">
        <f aca="false">HPVAL($A13,$A$18,$A$2,$A$5,$A$6,$A$7)</f>
        <v>#NAME?</v>
      </c>
      <c r="E13" s="283" t="e">
        <f aca="false">HPVAL($A13,$A$18,$A$3,$A$5,$A$6,$A$7)</f>
        <v>#NAME?</v>
      </c>
      <c r="F13" s="284" t="e">
        <f aca="false">+D13+E13</f>
        <v>#NAME?</v>
      </c>
      <c r="G13" s="214"/>
      <c r="H13" s="282" t="e">
        <f aca="false">HPVAL($A13,$A$1,$A$2,$A$5,$A$6,$A$7)</f>
        <v>#NAME?</v>
      </c>
      <c r="I13" s="283" t="e">
        <f aca="false">HPVAL($A13,$A$1,$A$3,$A$5,$A$6,$A$7)</f>
        <v>#NAME?</v>
      </c>
      <c r="J13" s="284" t="e">
        <f aca="false">+H13+I13</f>
        <v>#NAME?</v>
      </c>
      <c r="K13" s="196"/>
      <c r="L13" s="282" t="e">
        <f aca="false">+D13-H13</f>
        <v>#NAME?</v>
      </c>
      <c r="M13" s="283" t="e">
        <f aca="false">+E13-I13</f>
        <v>#NAME?</v>
      </c>
      <c r="N13" s="284" t="e">
        <f aca="false">+L13+M13</f>
        <v>#NAME?</v>
      </c>
      <c r="O13" s="196"/>
      <c r="P13" s="219"/>
      <c r="Q13" s="219"/>
      <c r="R13" s="219"/>
      <c r="S13" s="210"/>
      <c r="T13" s="210"/>
      <c r="U13" s="210"/>
      <c r="V13" s="210"/>
      <c r="W13" s="210"/>
      <c r="X13" s="210"/>
      <c r="Y13" s="210"/>
      <c r="Z13" s="210"/>
      <c r="AA13" s="210"/>
      <c r="AB13" s="210"/>
      <c r="AC13" s="210"/>
      <c r="AD13" s="210"/>
      <c r="AE13" s="210"/>
      <c r="AF13" s="210"/>
      <c r="AG13" s="210"/>
      <c r="AH13" s="210"/>
      <c r="AI13" s="210"/>
      <c r="AJ13" s="210"/>
      <c r="AK13" s="210"/>
      <c r="AL13" s="210"/>
      <c r="AM13" s="210"/>
      <c r="AN13" s="210"/>
    </row>
    <row r="14" customFormat="false" ht="13.5" hidden="false" customHeight="true" outlineLevel="0" collapsed="false">
      <c r="A14" s="190" t="s">
        <v>134</v>
      </c>
      <c r="B14" s="211" t="s">
        <v>27</v>
      </c>
      <c r="C14" s="196"/>
      <c r="D14" s="282" t="e">
        <f aca="false">HPVAL($A14,$A$18,$A$2,$A$5,$A$6,$A$7)</f>
        <v>#NAME?</v>
      </c>
      <c r="E14" s="283" t="e">
        <f aca="false">HPVAL($A14,$A$18,$A$3,$A$5,$A$6,$A$7)</f>
        <v>#NAME?</v>
      </c>
      <c r="F14" s="284" t="e">
        <f aca="false">+D14+E14</f>
        <v>#NAME?</v>
      </c>
      <c r="G14" s="214"/>
      <c r="H14" s="282" t="e">
        <f aca="false">HPVAL($A14,$A$1,$A$2,$A$5,$A$6,$A$7)</f>
        <v>#NAME?</v>
      </c>
      <c r="I14" s="283" t="e">
        <f aca="false">HPVAL($A14,$A$1,$A$3,$A$5,$A$6,$A$7)</f>
        <v>#NAME?</v>
      </c>
      <c r="J14" s="284" t="e">
        <f aca="false">+H14+I14</f>
        <v>#NAME?</v>
      </c>
      <c r="K14" s="196"/>
      <c r="L14" s="282" t="e">
        <f aca="false">+D14-H14</f>
        <v>#NAME?</v>
      </c>
      <c r="M14" s="283" t="e">
        <f aca="false">+E14-I14</f>
        <v>#NAME?</v>
      </c>
      <c r="N14" s="284" t="e">
        <f aca="false">+L14+M14</f>
        <v>#NAME?</v>
      </c>
      <c r="O14" s="196"/>
      <c r="P14" s="219"/>
      <c r="Q14" s="219"/>
      <c r="R14" s="219"/>
      <c r="S14" s="210"/>
      <c r="T14" s="210"/>
      <c r="U14" s="210"/>
      <c r="V14" s="210"/>
      <c r="W14" s="210"/>
      <c r="X14" s="210"/>
      <c r="Y14" s="210"/>
      <c r="Z14" s="210"/>
      <c r="AA14" s="210"/>
      <c r="AB14" s="210"/>
      <c r="AC14" s="210"/>
      <c r="AD14" s="210"/>
      <c r="AE14" s="210"/>
      <c r="AF14" s="210"/>
      <c r="AG14" s="210"/>
      <c r="AH14" s="210"/>
      <c r="AI14" s="210"/>
      <c r="AJ14" s="210"/>
      <c r="AK14" s="210"/>
      <c r="AL14" s="210"/>
      <c r="AM14" s="210"/>
      <c r="AN14" s="210"/>
    </row>
    <row r="15" customFormat="false" ht="13.5" hidden="false" customHeight="true" outlineLevel="0" collapsed="false">
      <c r="A15" s="196"/>
      <c r="B15" s="211" t="s">
        <v>33</v>
      </c>
      <c r="C15" s="196"/>
      <c r="D15" s="282" t="n">
        <v>0</v>
      </c>
      <c r="E15" s="283" t="n">
        <v>0</v>
      </c>
      <c r="F15" s="284" t="n">
        <f aca="false">+D15+E15</f>
        <v>0</v>
      </c>
      <c r="G15" s="214"/>
      <c r="H15" s="282" t="n">
        <v>0</v>
      </c>
      <c r="I15" s="283" t="n">
        <v>0</v>
      </c>
      <c r="J15" s="284" t="n">
        <f aca="false">+H15+I15</f>
        <v>0</v>
      </c>
      <c r="K15" s="196"/>
      <c r="L15" s="282" t="n">
        <f aca="false">+D15-H15</f>
        <v>0</v>
      </c>
      <c r="M15" s="283" t="n">
        <f aca="false">+E15-I15</f>
        <v>0</v>
      </c>
      <c r="N15" s="284" t="n">
        <f aca="false">+L15+M15</f>
        <v>0</v>
      </c>
      <c r="O15" s="196"/>
      <c r="P15" s="219"/>
      <c r="Q15" s="219"/>
      <c r="R15" s="219"/>
      <c r="S15" s="210"/>
      <c r="T15" s="210"/>
      <c r="U15" s="210"/>
      <c r="V15" s="210"/>
      <c r="W15" s="210"/>
      <c r="X15" s="210"/>
      <c r="Y15" s="210"/>
      <c r="Z15" s="210"/>
      <c r="AA15" s="210"/>
      <c r="AB15" s="210"/>
      <c r="AC15" s="210"/>
      <c r="AD15" s="210"/>
      <c r="AE15" s="210"/>
      <c r="AF15" s="210"/>
      <c r="AG15" s="210"/>
      <c r="AH15" s="210"/>
      <c r="AI15" s="210"/>
      <c r="AJ15" s="210"/>
      <c r="AK15" s="210"/>
      <c r="AL15" s="210"/>
      <c r="AM15" s="210"/>
      <c r="AN15" s="210"/>
    </row>
    <row r="16" customFormat="false" ht="13.5" hidden="false" customHeight="true" outlineLevel="0" collapsed="false">
      <c r="A16" s="190" t="s">
        <v>135</v>
      </c>
      <c r="B16" s="211" t="s">
        <v>112</v>
      </c>
      <c r="C16" s="196"/>
      <c r="D16" s="282" t="n">
        <v>0</v>
      </c>
      <c r="E16" s="283" t="n">
        <v>0</v>
      </c>
      <c r="F16" s="284" t="n">
        <f aca="false">+D16+E16</f>
        <v>0</v>
      </c>
      <c r="G16" s="214"/>
      <c r="H16" s="282" t="n">
        <v>0</v>
      </c>
      <c r="I16" s="283" t="n">
        <v>0</v>
      </c>
      <c r="J16" s="284" t="n">
        <f aca="false">+H16+I16</f>
        <v>0</v>
      </c>
      <c r="K16" s="196"/>
      <c r="L16" s="282" t="n">
        <f aca="false">+D16-H16</f>
        <v>0</v>
      </c>
      <c r="M16" s="283" t="n">
        <f aca="false">+E16-I16</f>
        <v>0</v>
      </c>
      <c r="N16" s="284" t="n">
        <f aca="false">+L16+M16</f>
        <v>0</v>
      </c>
      <c r="O16" s="196"/>
      <c r="P16" s="219"/>
      <c r="Q16" s="219"/>
      <c r="R16" s="219"/>
      <c r="S16" s="210"/>
      <c r="T16" s="210"/>
      <c r="U16" s="210"/>
      <c r="V16" s="210"/>
      <c r="W16" s="210"/>
      <c r="X16" s="210"/>
      <c r="Y16" s="210"/>
      <c r="Z16" s="210"/>
      <c r="AA16" s="210"/>
      <c r="AB16" s="210"/>
      <c r="AC16" s="210"/>
      <c r="AD16" s="210"/>
      <c r="AE16" s="210"/>
      <c r="AF16" s="210"/>
      <c r="AG16" s="210"/>
      <c r="AH16" s="210"/>
      <c r="AI16" s="210"/>
      <c r="AJ16" s="210"/>
      <c r="AK16" s="210"/>
      <c r="AL16" s="210"/>
      <c r="AM16" s="210"/>
      <c r="AN16" s="210"/>
    </row>
    <row r="17" customFormat="false" ht="3" hidden="false" customHeight="true" outlineLevel="0" collapsed="false">
      <c r="A17" s="190" t="s">
        <v>135</v>
      </c>
      <c r="B17" s="211"/>
      <c r="C17" s="196"/>
      <c r="D17" s="282"/>
      <c r="E17" s="283"/>
      <c r="F17" s="284"/>
      <c r="G17" s="214"/>
      <c r="H17" s="282"/>
      <c r="I17" s="283"/>
      <c r="J17" s="284"/>
      <c r="K17" s="196"/>
      <c r="L17" s="282"/>
      <c r="M17" s="283"/>
      <c r="N17" s="284"/>
      <c r="O17" s="196"/>
      <c r="P17" s="219"/>
      <c r="Q17" s="219"/>
      <c r="R17" s="219"/>
      <c r="S17" s="210"/>
      <c r="T17" s="210"/>
      <c r="U17" s="210"/>
      <c r="V17" s="210"/>
      <c r="W17" s="210"/>
      <c r="X17" s="210"/>
      <c r="Y17" s="210"/>
      <c r="Z17" s="210"/>
      <c r="AA17" s="210"/>
      <c r="AB17" s="210"/>
      <c r="AC17" s="210"/>
      <c r="AD17" s="210"/>
      <c r="AE17" s="210"/>
      <c r="AF17" s="210"/>
      <c r="AG17" s="210"/>
      <c r="AH17" s="210"/>
      <c r="AI17" s="210"/>
      <c r="AJ17" s="210"/>
      <c r="AK17" s="210"/>
      <c r="AL17" s="210"/>
      <c r="AM17" s="210"/>
      <c r="AN17" s="210"/>
    </row>
    <row r="18" customFormat="false" ht="11.25" hidden="false" customHeight="true" outlineLevel="0" collapsed="false">
      <c r="A18" s="190" t="s">
        <v>136</v>
      </c>
      <c r="B18" s="222" t="s">
        <v>137</v>
      </c>
      <c r="C18" s="196"/>
      <c r="D18" s="285" t="e">
        <f aca="false">SUM(D9:D17)</f>
        <v>#NAME?</v>
      </c>
      <c r="E18" s="286" t="e">
        <f aca="false">SUM(E9:E17)</f>
        <v>#NAME?</v>
      </c>
      <c r="F18" s="287" t="e">
        <f aca="false">SUM(F9:F16)</f>
        <v>#NAME?</v>
      </c>
      <c r="G18" s="214"/>
      <c r="H18" s="285" t="e">
        <f aca="false">SUM(H9:H17)</f>
        <v>#NAME?</v>
      </c>
      <c r="I18" s="286" t="e">
        <f aca="false">SUM(I9:I17)</f>
        <v>#NAME?</v>
      </c>
      <c r="J18" s="287" t="e">
        <f aca="false">SUM(J9:J16)</f>
        <v>#NAME?</v>
      </c>
      <c r="K18" s="196"/>
      <c r="L18" s="285" t="e">
        <f aca="false">SUM(L9:L17)</f>
        <v>#NAME?</v>
      </c>
      <c r="M18" s="286" t="e">
        <f aca="false">SUM(M9:M17)</f>
        <v>#NAME?</v>
      </c>
      <c r="N18" s="287" t="e">
        <f aca="false">SUM(N9:N16)</f>
        <v>#NAME?</v>
      </c>
      <c r="O18" s="196"/>
      <c r="S18" s="210"/>
      <c r="T18" s="210"/>
      <c r="U18" s="210"/>
      <c r="V18" s="210"/>
      <c r="W18" s="210"/>
      <c r="X18" s="210"/>
      <c r="Y18" s="210"/>
      <c r="Z18" s="210"/>
      <c r="AA18" s="210"/>
      <c r="AB18" s="210"/>
      <c r="AC18" s="210"/>
      <c r="AD18" s="210"/>
      <c r="AE18" s="210"/>
      <c r="AF18" s="210"/>
      <c r="AG18" s="210"/>
      <c r="AH18" s="210"/>
      <c r="AI18" s="210"/>
      <c r="AJ18" s="210"/>
      <c r="AK18" s="210"/>
      <c r="AL18" s="210"/>
      <c r="AM18" s="210"/>
      <c r="AN18" s="210"/>
    </row>
    <row r="19" customFormat="false" ht="3" hidden="false" customHeight="true" outlineLevel="0" collapsed="false">
      <c r="A19" s="196"/>
      <c r="B19" s="232"/>
      <c r="C19" s="196"/>
      <c r="D19" s="233"/>
      <c r="E19" s="234"/>
      <c r="F19" s="235"/>
      <c r="G19" s="196"/>
      <c r="H19" s="233"/>
      <c r="I19" s="234"/>
      <c r="J19" s="235"/>
      <c r="K19" s="196"/>
      <c r="L19" s="233"/>
      <c r="M19" s="234"/>
      <c r="N19" s="235"/>
      <c r="O19" s="196"/>
      <c r="P19" s="219"/>
      <c r="Q19" s="219"/>
      <c r="R19" s="219"/>
      <c r="S19" s="210"/>
      <c r="T19" s="210"/>
      <c r="U19" s="210"/>
      <c r="V19" s="210"/>
      <c r="W19" s="210"/>
      <c r="X19" s="210"/>
      <c r="Y19" s="210"/>
      <c r="Z19" s="210"/>
      <c r="AA19" s="210"/>
      <c r="AB19" s="210"/>
      <c r="AC19" s="210"/>
      <c r="AD19" s="210"/>
      <c r="AE19" s="210"/>
      <c r="AF19" s="210"/>
      <c r="AG19" s="210"/>
      <c r="AH19" s="210"/>
      <c r="AI19" s="210"/>
      <c r="AJ19" s="210"/>
      <c r="AK19" s="210"/>
      <c r="AL19" s="210"/>
      <c r="AM19" s="210"/>
      <c r="AN19" s="210"/>
    </row>
    <row r="20" customFormat="false" ht="12.75" hidden="false" customHeight="false" outlineLevel="0" collapsed="false">
      <c r="B20" s="196"/>
      <c r="C20" s="196"/>
      <c r="D20" s="196"/>
      <c r="E20" s="196"/>
      <c r="F20" s="196"/>
      <c r="G20" s="196"/>
      <c r="H20" s="196"/>
      <c r="I20" s="196"/>
      <c r="J20" s="196"/>
      <c r="K20" s="196"/>
      <c r="L20" s="196"/>
      <c r="M20" s="196"/>
      <c r="N20" s="196"/>
      <c r="O20" s="196"/>
      <c r="P20" s="219"/>
      <c r="Q20" s="219"/>
      <c r="R20" s="219"/>
      <c r="S20" s="210"/>
      <c r="T20" s="210"/>
      <c r="U20" s="210"/>
      <c r="V20" s="210"/>
      <c r="W20" s="210"/>
      <c r="X20" s="210"/>
      <c r="Y20" s="210"/>
      <c r="Z20" s="210"/>
      <c r="AA20" s="210"/>
      <c r="AB20" s="210"/>
      <c r="AC20" s="210"/>
      <c r="AD20" s="210"/>
      <c r="AE20" s="210"/>
      <c r="AF20" s="210"/>
      <c r="AG20" s="210"/>
      <c r="AH20" s="210"/>
      <c r="AI20" s="210"/>
      <c r="AJ20" s="210"/>
      <c r="AK20" s="210"/>
      <c r="AL20" s="210"/>
      <c r="AM20" s="210"/>
      <c r="AN20" s="210"/>
    </row>
    <row r="21" customFormat="false" ht="12.75" hidden="false" customHeight="false" outlineLevel="0" collapsed="false">
      <c r="D21" s="210"/>
      <c r="E21" s="210"/>
      <c r="F21" s="210"/>
      <c r="G21" s="210"/>
      <c r="H21" s="210"/>
      <c r="I21" s="210"/>
      <c r="J21" s="210"/>
      <c r="K21" s="210"/>
      <c r="L21" s="210"/>
      <c r="M21" s="210"/>
      <c r="N21" s="210"/>
      <c r="O21" s="210"/>
      <c r="P21" s="210"/>
      <c r="Q21" s="210"/>
      <c r="R21" s="210"/>
      <c r="S21" s="210"/>
      <c r="T21" s="210"/>
      <c r="U21" s="210"/>
      <c r="V21" s="210"/>
      <c r="W21" s="210"/>
      <c r="X21" s="210"/>
      <c r="Y21" s="210"/>
      <c r="Z21" s="210"/>
      <c r="AA21" s="210"/>
      <c r="AB21" s="210"/>
      <c r="AC21" s="210"/>
      <c r="AD21" s="210"/>
      <c r="AE21" s="210"/>
      <c r="AF21" s="210"/>
      <c r="AG21" s="210"/>
      <c r="AH21" s="210"/>
      <c r="AI21" s="210"/>
      <c r="AJ21" s="210"/>
      <c r="AK21" s="210"/>
      <c r="AL21" s="210"/>
      <c r="AM21" s="210"/>
      <c r="AN21" s="210"/>
    </row>
    <row r="22" customFormat="false" ht="12.75" hidden="false" customHeight="false" outlineLevel="0" collapsed="false">
      <c r="D22" s="210"/>
      <c r="E22" s="210"/>
      <c r="F22" s="210"/>
      <c r="G22" s="210"/>
      <c r="H22" s="210"/>
      <c r="I22" s="210"/>
      <c r="J22" s="210"/>
      <c r="K22" s="210"/>
      <c r="L22" s="210"/>
      <c r="M22" s="210"/>
      <c r="N22" s="210"/>
      <c r="O22" s="210"/>
      <c r="P22" s="210"/>
      <c r="Q22" s="210"/>
      <c r="R22" s="210"/>
      <c r="S22" s="210"/>
      <c r="T22" s="210"/>
      <c r="U22" s="210"/>
      <c r="V22" s="210"/>
      <c r="W22" s="210"/>
      <c r="X22" s="210"/>
      <c r="Y22" s="210"/>
      <c r="Z22" s="210"/>
      <c r="AA22" s="210"/>
      <c r="AB22" s="210"/>
      <c r="AC22" s="210"/>
      <c r="AD22" s="210"/>
      <c r="AE22" s="210"/>
      <c r="AF22" s="210"/>
      <c r="AG22" s="210"/>
      <c r="AH22" s="210"/>
      <c r="AI22" s="210"/>
      <c r="AJ22" s="210"/>
      <c r="AK22" s="210"/>
      <c r="AL22" s="210"/>
      <c r="AM22" s="210"/>
      <c r="AN22" s="210"/>
    </row>
    <row r="23" customFormat="false" ht="12.75" hidden="false" customHeight="false" outlineLevel="0" collapsed="false">
      <c r="D23" s="210"/>
      <c r="E23" s="210"/>
      <c r="F23" s="210"/>
      <c r="G23" s="210"/>
      <c r="H23" s="210"/>
      <c r="I23" s="210"/>
      <c r="J23" s="210"/>
      <c r="K23" s="210"/>
      <c r="L23" s="210"/>
      <c r="M23" s="210"/>
      <c r="N23" s="210"/>
      <c r="O23" s="210"/>
      <c r="P23" s="210"/>
      <c r="Q23" s="210"/>
      <c r="R23" s="210"/>
      <c r="S23" s="210"/>
      <c r="T23" s="210"/>
      <c r="U23" s="210"/>
      <c r="V23" s="210"/>
      <c r="W23" s="210"/>
      <c r="X23" s="210"/>
      <c r="Y23" s="210"/>
      <c r="Z23" s="210"/>
      <c r="AA23" s="210"/>
      <c r="AB23" s="210"/>
      <c r="AC23" s="210"/>
      <c r="AD23" s="210"/>
      <c r="AE23" s="210"/>
      <c r="AF23" s="210"/>
      <c r="AG23" s="210"/>
      <c r="AH23" s="210"/>
      <c r="AI23" s="210"/>
      <c r="AJ23" s="210"/>
      <c r="AK23" s="210"/>
      <c r="AL23" s="210"/>
      <c r="AM23" s="210"/>
      <c r="AN23" s="210"/>
    </row>
    <row r="24" customFormat="false" ht="12.75" hidden="false" customHeight="false" outlineLevel="0" collapsed="false">
      <c r="D24" s="210"/>
      <c r="E24" s="210"/>
      <c r="F24" s="210"/>
      <c r="G24" s="210"/>
      <c r="H24" s="210"/>
      <c r="I24" s="210"/>
      <c r="J24" s="210"/>
      <c r="K24" s="210"/>
      <c r="L24" s="210"/>
      <c r="M24" s="210"/>
      <c r="N24" s="210"/>
      <c r="O24" s="210"/>
      <c r="P24" s="210"/>
      <c r="Q24" s="210"/>
      <c r="R24" s="210"/>
      <c r="S24" s="210"/>
      <c r="T24" s="210"/>
      <c r="U24" s="210"/>
      <c r="V24" s="210"/>
      <c r="W24" s="210"/>
      <c r="X24" s="210"/>
      <c r="Y24" s="210"/>
      <c r="Z24" s="210"/>
      <c r="AA24" s="210"/>
      <c r="AB24" s="210"/>
      <c r="AC24" s="210"/>
      <c r="AD24" s="210"/>
      <c r="AE24" s="210"/>
      <c r="AF24" s="210"/>
      <c r="AG24" s="210"/>
      <c r="AH24" s="210"/>
      <c r="AI24" s="210"/>
      <c r="AJ24" s="210"/>
      <c r="AK24" s="210"/>
      <c r="AL24" s="210"/>
      <c r="AM24" s="210"/>
      <c r="AN24" s="210"/>
    </row>
    <row r="25" customFormat="false" ht="12.75" hidden="false" customHeight="false" outlineLevel="0" collapsed="false">
      <c r="D25" s="210"/>
      <c r="E25" s="210"/>
      <c r="F25" s="210"/>
      <c r="G25" s="210"/>
      <c r="H25" s="210"/>
      <c r="I25" s="210"/>
      <c r="J25" s="210"/>
      <c r="K25" s="210"/>
      <c r="L25" s="210"/>
      <c r="M25" s="210"/>
      <c r="N25" s="210"/>
      <c r="O25" s="210"/>
      <c r="P25" s="210"/>
      <c r="Q25" s="210"/>
      <c r="R25" s="210"/>
      <c r="S25" s="210"/>
      <c r="T25" s="210"/>
      <c r="U25" s="210"/>
      <c r="V25" s="210"/>
      <c r="W25" s="210"/>
      <c r="X25" s="210"/>
      <c r="Y25" s="210"/>
      <c r="Z25" s="210"/>
      <c r="AA25" s="210"/>
      <c r="AB25" s="210"/>
      <c r="AC25" s="210"/>
      <c r="AD25" s="210"/>
      <c r="AE25" s="210"/>
      <c r="AF25" s="210"/>
      <c r="AG25" s="210"/>
      <c r="AH25" s="210"/>
      <c r="AI25" s="210"/>
      <c r="AJ25" s="210"/>
      <c r="AK25" s="210"/>
      <c r="AL25" s="210"/>
      <c r="AM25" s="210"/>
      <c r="AN25" s="210"/>
    </row>
    <row r="26" customFormat="false" ht="12.75" hidden="false" customHeight="false" outlineLevel="0" collapsed="false">
      <c r="D26" s="210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10"/>
      <c r="X26" s="210"/>
      <c r="Y26" s="210"/>
      <c r="Z26" s="210"/>
      <c r="AA26" s="210"/>
      <c r="AB26" s="210"/>
      <c r="AC26" s="210"/>
      <c r="AD26" s="210"/>
      <c r="AE26" s="210"/>
      <c r="AF26" s="210"/>
      <c r="AG26" s="210"/>
      <c r="AH26" s="210"/>
      <c r="AI26" s="210"/>
      <c r="AJ26" s="210"/>
      <c r="AK26" s="210"/>
      <c r="AL26" s="210"/>
      <c r="AM26" s="210"/>
      <c r="AN26" s="210"/>
    </row>
    <row r="27" customFormat="false" ht="12.75" hidden="false" customHeight="false" outlineLevel="0" collapsed="false">
      <c r="D27" s="210"/>
      <c r="E27" s="210"/>
      <c r="F27" s="210"/>
      <c r="G27" s="210"/>
      <c r="H27" s="210"/>
      <c r="I27" s="210"/>
      <c r="J27" s="210"/>
      <c r="K27" s="210"/>
      <c r="L27" s="210"/>
      <c r="M27" s="210"/>
      <c r="N27" s="210"/>
      <c r="O27" s="210"/>
      <c r="P27" s="210"/>
      <c r="Q27" s="210"/>
      <c r="R27" s="210"/>
      <c r="S27" s="210"/>
      <c r="T27" s="210"/>
      <c r="U27" s="210"/>
      <c r="V27" s="210"/>
      <c r="W27" s="210"/>
      <c r="X27" s="210"/>
      <c r="Y27" s="210"/>
      <c r="Z27" s="210"/>
      <c r="AA27" s="210"/>
      <c r="AB27" s="210"/>
      <c r="AC27" s="210"/>
      <c r="AD27" s="210"/>
      <c r="AE27" s="210"/>
      <c r="AF27" s="210"/>
      <c r="AG27" s="210"/>
      <c r="AH27" s="210"/>
      <c r="AI27" s="210"/>
      <c r="AJ27" s="210"/>
      <c r="AK27" s="210"/>
      <c r="AL27" s="210"/>
      <c r="AM27" s="210"/>
      <c r="AN27" s="210"/>
    </row>
    <row r="28" customFormat="false" ht="12.75" hidden="false" customHeight="false" outlineLevel="0" collapsed="false">
      <c r="D28" s="210"/>
      <c r="E28" s="210"/>
      <c r="F28" s="210"/>
      <c r="G28" s="210"/>
      <c r="H28" s="210"/>
      <c r="I28" s="210"/>
      <c r="J28" s="210"/>
      <c r="K28" s="210"/>
      <c r="L28" s="210"/>
      <c r="M28" s="210"/>
      <c r="N28" s="210"/>
      <c r="O28" s="210"/>
      <c r="P28" s="210"/>
      <c r="Q28" s="210"/>
      <c r="R28" s="210"/>
      <c r="S28" s="210"/>
      <c r="T28" s="210"/>
      <c r="U28" s="210"/>
      <c r="V28" s="210"/>
      <c r="W28" s="210"/>
      <c r="X28" s="210"/>
      <c r="Y28" s="210"/>
      <c r="Z28" s="210"/>
      <c r="AA28" s="210"/>
      <c r="AB28" s="210"/>
      <c r="AC28" s="210"/>
      <c r="AD28" s="210"/>
      <c r="AE28" s="210"/>
      <c r="AF28" s="210"/>
      <c r="AG28" s="210"/>
      <c r="AH28" s="210"/>
      <c r="AI28" s="210"/>
      <c r="AJ28" s="210"/>
      <c r="AK28" s="210"/>
      <c r="AL28" s="210"/>
      <c r="AM28" s="210"/>
      <c r="AN28" s="210"/>
    </row>
    <row r="29" customFormat="false" ht="12.75" hidden="false" customHeight="false" outlineLevel="0" collapsed="false">
      <c r="D29" s="210"/>
      <c r="E29" s="210"/>
      <c r="F29" s="210"/>
      <c r="G29" s="210"/>
      <c r="H29" s="210"/>
      <c r="I29" s="210"/>
      <c r="J29" s="210"/>
      <c r="K29" s="210"/>
      <c r="L29" s="210"/>
      <c r="M29" s="210"/>
      <c r="N29" s="210"/>
      <c r="O29" s="210"/>
      <c r="P29" s="210"/>
      <c r="Q29" s="210"/>
      <c r="R29" s="210"/>
      <c r="S29" s="210"/>
      <c r="T29" s="210"/>
      <c r="U29" s="210"/>
      <c r="V29" s="210"/>
      <c r="W29" s="210"/>
      <c r="X29" s="210"/>
      <c r="Y29" s="210"/>
      <c r="Z29" s="210"/>
      <c r="AA29" s="210"/>
      <c r="AB29" s="210"/>
      <c r="AC29" s="210"/>
      <c r="AD29" s="210"/>
      <c r="AE29" s="210"/>
      <c r="AF29" s="210"/>
      <c r="AG29" s="210"/>
      <c r="AH29" s="210"/>
      <c r="AI29" s="210"/>
      <c r="AJ29" s="210"/>
      <c r="AK29" s="210"/>
      <c r="AL29" s="210"/>
      <c r="AM29" s="210"/>
      <c r="AN29" s="210"/>
    </row>
    <row r="30" customFormat="false" ht="12.75" hidden="false" customHeight="false" outlineLevel="0" collapsed="false">
      <c r="D30" s="210"/>
      <c r="E30" s="210"/>
      <c r="F30" s="210"/>
      <c r="G30" s="210"/>
      <c r="H30" s="210"/>
      <c r="I30" s="210"/>
      <c r="J30" s="210"/>
      <c r="K30" s="210"/>
      <c r="L30" s="210"/>
      <c r="M30" s="210"/>
      <c r="N30" s="210"/>
      <c r="O30" s="210"/>
      <c r="P30" s="210"/>
      <c r="Q30" s="210"/>
      <c r="R30" s="210"/>
      <c r="S30" s="210"/>
      <c r="T30" s="210"/>
      <c r="U30" s="210"/>
      <c r="V30" s="210"/>
      <c r="W30" s="210"/>
      <c r="X30" s="210"/>
      <c r="Y30" s="210"/>
      <c r="Z30" s="210"/>
      <c r="AA30" s="210"/>
      <c r="AB30" s="210"/>
      <c r="AC30" s="210"/>
      <c r="AD30" s="210"/>
      <c r="AE30" s="210"/>
      <c r="AF30" s="210"/>
      <c r="AG30" s="210"/>
      <c r="AH30" s="210"/>
      <c r="AI30" s="210"/>
      <c r="AJ30" s="210"/>
      <c r="AK30" s="210"/>
      <c r="AL30" s="210"/>
      <c r="AM30" s="210"/>
      <c r="AN30" s="210"/>
    </row>
    <row r="31" customFormat="false" ht="12.75" hidden="false" customHeight="false" outlineLevel="0" collapsed="false"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  <c r="T31" s="210"/>
      <c r="U31" s="210"/>
      <c r="V31" s="210"/>
      <c r="W31" s="210"/>
      <c r="X31" s="210"/>
      <c r="Y31" s="210"/>
      <c r="Z31" s="210"/>
      <c r="AA31" s="210"/>
      <c r="AB31" s="210"/>
      <c r="AC31" s="210"/>
      <c r="AD31" s="210"/>
      <c r="AE31" s="210"/>
      <c r="AF31" s="210"/>
      <c r="AG31" s="210"/>
      <c r="AH31" s="210"/>
      <c r="AI31" s="210"/>
      <c r="AJ31" s="210"/>
      <c r="AK31" s="210"/>
      <c r="AL31" s="210"/>
      <c r="AM31" s="210"/>
      <c r="AN31" s="210"/>
    </row>
    <row r="32" customFormat="false" ht="12.75" hidden="false" customHeight="false" outlineLevel="0" collapsed="false">
      <c r="D32" s="210"/>
      <c r="E32" s="210"/>
      <c r="F32" s="210"/>
      <c r="G32" s="210"/>
      <c r="H32" s="210"/>
      <c r="I32" s="210"/>
      <c r="J32" s="210"/>
      <c r="K32" s="210"/>
      <c r="L32" s="210"/>
      <c r="M32" s="210"/>
      <c r="N32" s="210"/>
      <c r="O32" s="210"/>
      <c r="P32" s="210"/>
      <c r="Q32" s="210"/>
      <c r="R32" s="210"/>
      <c r="S32" s="210"/>
      <c r="T32" s="210"/>
      <c r="U32" s="210"/>
      <c r="V32" s="210"/>
      <c r="W32" s="210"/>
      <c r="X32" s="210"/>
      <c r="Y32" s="210"/>
      <c r="Z32" s="210"/>
      <c r="AA32" s="210"/>
      <c r="AB32" s="210"/>
      <c r="AC32" s="210"/>
      <c r="AD32" s="210"/>
      <c r="AE32" s="210"/>
      <c r="AF32" s="210"/>
      <c r="AG32" s="210"/>
      <c r="AH32" s="210"/>
      <c r="AI32" s="210"/>
      <c r="AJ32" s="210"/>
      <c r="AK32" s="210"/>
      <c r="AL32" s="210"/>
      <c r="AM32" s="210"/>
      <c r="AN32" s="210"/>
    </row>
    <row r="33" customFormat="false" ht="12.75" hidden="false" customHeight="false" outlineLevel="0" collapsed="false">
      <c r="D33" s="210"/>
      <c r="E33" s="210"/>
      <c r="F33" s="210"/>
      <c r="G33" s="210"/>
      <c r="H33" s="210"/>
      <c r="I33" s="210"/>
      <c r="J33" s="210"/>
      <c r="K33" s="210"/>
      <c r="L33" s="210"/>
      <c r="M33" s="210"/>
      <c r="N33" s="210"/>
      <c r="O33" s="210"/>
      <c r="P33" s="210"/>
      <c r="Q33" s="210"/>
      <c r="R33" s="210"/>
      <c r="S33" s="210"/>
      <c r="T33" s="210"/>
      <c r="U33" s="210"/>
      <c r="V33" s="210"/>
      <c r="W33" s="210"/>
      <c r="X33" s="210"/>
      <c r="Y33" s="210"/>
      <c r="Z33" s="210"/>
      <c r="AA33" s="210"/>
      <c r="AB33" s="210"/>
      <c r="AC33" s="210"/>
      <c r="AD33" s="210"/>
      <c r="AE33" s="210"/>
      <c r="AF33" s="210"/>
      <c r="AG33" s="210"/>
      <c r="AH33" s="210"/>
      <c r="AI33" s="210"/>
      <c r="AJ33" s="210"/>
      <c r="AK33" s="210"/>
      <c r="AL33" s="210"/>
      <c r="AM33" s="210"/>
      <c r="AN33" s="210"/>
    </row>
    <row r="34" customFormat="false" ht="12.75" hidden="false" customHeight="false" outlineLevel="0" collapsed="false">
      <c r="D34" s="210"/>
      <c r="E34" s="210"/>
      <c r="F34" s="210"/>
      <c r="G34" s="210"/>
      <c r="H34" s="210"/>
      <c r="I34" s="210"/>
      <c r="J34" s="210"/>
      <c r="K34" s="210"/>
      <c r="L34" s="210"/>
      <c r="M34" s="210"/>
      <c r="N34" s="210"/>
      <c r="O34" s="210"/>
      <c r="P34" s="210"/>
      <c r="Q34" s="210"/>
      <c r="R34" s="210"/>
      <c r="S34" s="210"/>
      <c r="T34" s="210"/>
      <c r="U34" s="210"/>
      <c r="V34" s="210"/>
      <c r="W34" s="210"/>
      <c r="X34" s="210"/>
      <c r="Y34" s="210"/>
      <c r="Z34" s="210"/>
      <c r="AA34" s="210"/>
      <c r="AB34" s="210"/>
      <c r="AC34" s="210"/>
      <c r="AD34" s="210"/>
      <c r="AE34" s="210"/>
      <c r="AF34" s="210"/>
      <c r="AG34" s="210"/>
      <c r="AH34" s="210"/>
      <c r="AI34" s="210"/>
      <c r="AJ34" s="210"/>
      <c r="AK34" s="210"/>
      <c r="AL34" s="210"/>
      <c r="AM34" s="210"/>
      <c r="AN34" s="210"/>
    </row>
    <row r="35" customFormat="false" ht="12.75" hidden="false" customHeight="false" outlineLevel="0" collapsed="false">
      <c r="D35" s="210"/>
      <c r="E35" s="210"/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0"/>
      <c r="T35" s="210"/>
      <c r="U35" s="210"/>
      <c r="V35" s="210"/>
      <c r="W35" s="210"/>
      <c r="X35" s="210"/>
      <c r="Y35" s="210"/>
      <c r="Z35" s="210"/>
      <c r="AA35" s="210"/>
      <c r="AB35" s="210"/>
      <c r="AC35" s="210"/>
      <c r="AD35" s="210"/>
      <c r="AE35" s="210"/>
      <c r="AF35" s="210"/>
      <c r="AG35" s="210"/>
      <c r="AH35" s="210"/>
      <c r="AI35" s="210"/>
      <c r="AJ35" s="210"/>
      <c r="AK35" s="210"/>
      <c r="AL35" s="210"/>
      <c r="AM35" s="210"/>
      <c r="AN35" s="210"/>
    </row>
    <row r="36" customFormat="false" ht="12.75" hidden="false" customHeight="false" outlineLevel="0" collapsed="false">
      <c r="D36" s="210"/>
      <c r="E36" s="210"/>
      <c r="F36" s="210"/>
      <c r="G36" s="210"/>
      <c r="H36" s="210"/>
      <c r="I36" s="210"/>
      <c r="J36" s="210"/>
      <c r="K36" s="210"/>
      <c r="L36" s="210"/>
      <c r="M36" s="210"/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210"/>
      <c r="Y36" s="210"/>
      <c r="Z36" s="210"/>
      <c r="AA36" s="210"/>
      <c r="AB36" s="210"/>
      <c r="AC36" s="210"/>
      <c r="AD36" s="210"/>
      <c r="AE36" s="210"/>
      <c r="AF36" s="210"/>
      <c r="AG36" s="210"/>
      <c r="AH36" s="210"/>
      <c r="AI36" s="210"/>
      <c r="AJ36" s="210"/>
      <c r="AK36" s="210"/>
      <c r="AL36" s="210"/>
      <c r="AM36" s="210"/>
      <c r="AN36" s="210"/>
    </row>
    <row r="37" customFormat="false" ht="12.75" hidden="false" customHeight="false" outlineLevel="0" collapsed="false">
      <c r="D37" s="210"/>
      <c r="E37" s="210"/>
      <c r="F37" s="210"/>
      <c r="G37" s="210"/>
      <c r="H37" s="210"/>
      <c r="I37" s="210"/>
      <c r="J37" s="210"/>
      <c r="K37" s="210"/>
      <c r="L37" s="210"/>
      <c r="M37" s="210"/>
      <c r="N37" s="210"/>
      <c r="O37" s="210"/>
      <c r="P37" s="210"/>
      <c r="Q37" s="210"/>
      <c r="R37" s="210"/>
      <c r="S37" s="210"/>
      <c r="T37" s="210"/>
      <c r="U37" s="210"/>
      <c r="V37" s="210"/>
      <c r="W37" s="210"/>
      <c r="X37" s="210"/>
      <c r="Y37" s="210"/>
      <c r="Z37" s="210"/>
      <c r="AA37" s="210"/>
      <c r="AB37" s="210"/>
      <c r="AC37" s="210"/>
      <c r="AD37" s="210"/>
      <c r="AE37" s="210"/>
      <c r="AF37" s="210"/>
      <c r="AG37" s="210"/>
      <c r="AH37" s="210"/>
      <c r="AI37" s="210"/>
      <c r="AJ37" s="210"/>
      <c r="AK37" s="210"/>
      <c r="AL37" s="210"/>
      <c r="AM37" s="210"/>
      <c r="AN37" s="210"/>
    </row>
    <row r="38" customFormat="false" ht="12.75" hidden="false" customHeight="false" outlineLevel="0" collapsed="false">
      <c r="D38" s="210"/>
      <c r="E38" s="210"/>
      <c r="F38" s="210"/>
      <c r="G38" s="210"/>
      <c r="H38" s="210"/>
      <c r="I38" s="210"/>
      <c r="J38" s="210"/>
      <c r="K38" s="210"/>
      <c r="L38" s="210"/>
      <c r="M38" s="210"/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210"/>
      <c r="Y38" s="210"/>
      <c r="Z38" s="210"/>
      <c r="AA38" s="210"/>
      <c r="AB38" s="210"/>
      <c r="AC38" s="210"/>
      <c r="AD38" s="210"/>
      <c r="AE38" s="210"/>
      <c r="AF38" s="210"/>
      <c r="AG38" s="210"/>
      <c r="AH38" s="210"/>
      <c r="AI38" s="210"/>
      <c r="AJ38" s="210"/>
      <c r="AK38" s="210"/>
      <c r="AL38" s="210"/>
      <c r="AM38" s="210"/>
      <c r="AN38" s="210"/>
    </row>
    <row r="39" customFormat="false" ht="12.75" hidden="false" customHeight="false" outlineLevel="0" collapsed="false">
      <c r="D39" s="210"/>
      <c r="E39" s="210"/>
      <c r="F39" s="210"/>
      <c r="G39" s="210"/>
      <c r="H39" s="210"/>
      <c r="I39" s="210"/>
      <c r="J39" s="210"/>
      <c r="K39" s="210"/>
      <c r="L39" s="210"/>
      <c r="M39" s="210"/>
      <c r="N39" s="210"/>
      <c r="O39" s="210"/>
      <c r="P39" s="210"/>
      <c r="Q39" s="210"/>
      <c r="R39" s="210"/>
      <c r="S39" s="210"/>
      <c r="T39" s="210"/>
      <c r="U39" s="210"/>
      <c r="V39" s="210"/>
      <c r="W39" s="210"/>
      <c r="X39" s="210"/>
      <c r="Y39" s="210"/>
      <c r="Z39" s="210"/>
      <c r="AA39" s="210"/>
      <c r="AB39" s="210"/>
      <c r="AC39" s="210"/>
      <c r="AD39" s="210"/>
      <c r="AE39" s="210"/>
      <c r="AF39" s="210"/>
      <c r="AG39" s="210"/>
      <c r="AH39" s="210"/>
      <c r="AI39" s="210"/>
      <c r="AJ39" s="210"/>
      <c r="AK39" s="210"/>
      <c r="AL39" s="210"/>
      <c r="AM39" s="210"/>
      <c r="AN39" s="210"/>
    </row>
    <row r="40" customFormat="false" ht="12.75" hidden="false" customHeight="false" outlineLevel="0" collapsed="false">
      <c r="D40" s="210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0"/>
      <c r="T40" s="210"/>
      <c r="U40" s="210"/>
      <c r="V40" s="210"/>
      <c r="W40" s="210"/>
      <c r="X40" s="210"/>
      <c r="Y40" s="210"/>
      <c r="Z40" s="210"/>
      <c r="AA40" s="210"/>
      <c r="AB40" s="210"/>
      <c r="AC40" s="210"/>
      <c r="AD40" s="210"/>
      <c r="AE40" s="210"/>
      <c r="AF40" s="210"/>
      <c r="AG40" s="210"/>
      <c r="AH40" s="210"/>
      <c r="AI40" s="210"/>
      <c r="AJ40" s="210"/>
      <c r="AK40" s="210"/>
      <c r="AL40" s="210"/>
      <c r="AM40" s="210"/>
      <c r="AN40" s="210"/>
    </row>
    <row r="41" customFormat="false" ht="12.75" hidden="false" customHeight="false" outlineLevel="0" collapsed="false">
      <c r="D41" s="210"/>
      <c r="E41" s="210"/>
      <c r="F41" s="210"/>
      <c r="G41" s="210"/>
      <c r="H41" s="210"/>
      <c r="I41" s="210"/>
      <c r="J41" s="210"/>
      <c r="K41" s="210"/>
      <c r="L41" s="210"/>
      <c r="M41" s="210"/>
      <c r="N41" s="210"/>
      <c r="O41" s="210"/>
      <c r="P41" s="210"/>
      <c r="Q41" s="210"/>
      <c r="R41" s="210"/>
      <c r="S41" s="210"/>
      <c r="T41" s="210"/>
      <c r="U41" s="210"/>
      <c r="V41" s="210"/>
      <c r="W41" s="210"/>
      <c r="X41" s="210"/>
      <c r="Y41" s="210"/>
      <c r="Z41" s="210"/>
      <c r="AA41" s="210"/>
      <c r="AB41" s="210"/>
      <c r="AC41" s="210"/>
      <c r="AD41" s="210"/>
      <c r="AE41" s="210"/>
      <c r="AF41" s="210"/>
      <c r="AG41" s="210"/>
      <c r="AH41" s="210"/>
      <c r="AI41" s="210"/>
      <c r="AJ41" s="210"/>
      <c r="AK41" s="210"/>
      <c r="AL41" s="210"/>
      <c r="AM41" s="210"/>
      <c r="AN41" s="210"/>
    </row>
    <row r="42" customFormat="false" ht="12.75" hidden="false" customHeight="false" outlineLevel="0" collapsed="false">
      <c r="D42" s="210"/>
      <c r="E42" s="210"/>
      <c r="F42" s="210"/>
      <c r="G42" s="210"/>
      <c r="H42" s="210"/>
      <c r="I42" s="210"/>
      <c r="J42" s="210"/>
      <c r="K42" s="210"/>
      <c r="L42" s="210"/>
      <c r="M42" s="210"/>
      <c r="N42" s="210"/>
      <c r="O42" s="210"/>
      <c r="P42" s="210"/>
      <c r="Q42" s="210"/>
      <c r="R42" s="210"/>
      <c r="S42" s="210"/>
      <c r="T42" s="210"/>
      <c r="U42" s="210"/>
      <c r="V42" s="210"/>
      <c r="W42" s="210"/>
      <c r="X42" s="210"/>
      <c r="Y42" s="210"/>
      <c r="Z42" s="210"/>
      <c r="AA42" s="210"/>
      <c r="AB42" s="210"/>
      <c r="AC42" s="210"/>
      <c r="AD42" s="210"/>
      <c r="AE42" s="210"/>
      <c r="AF42" s="210"/>
      <c r="AG42" s="210"/>
      <c r="AH42" s="210"/>
      <c r="AI42" s="210"/>
      <c r="AJ42" s="210"/>
      <c r="AK42" s="210"/>
      <c r="AL42" s="210"/>
      <c r="AM42" s="210"/>
      <c r="AN42" s="210"/>
    </row>
    <row r="43" customFormat="false" ht="12.75" hidden="false" customHeight="false" outlineLevel="0" collapsed="false">
      <c r="D43" s="210"/>
      <c r="E43" s="210"/>
      <c r="F43" s="210"/>
      <c r="G43" s="210"/>
      <c r="H43" s="210"/>
      <c r="I43" s="210"/>
      <c r="J43" s="210"/>
      <c r="K43" s="210"/>
      <c r="L43" s="210"/>
      <c r="M43" s="210"/>
      <c r="N43" s="210"/>
      <c r="O43" s="210"/>
      <c r="P43" s="210"/>
      <c r="Q43" s="210"/>
      <c r="R43" s="210"/>
      <c r="S43" s="210"/>
      <c r="T43" s="210"/>
      <c r="U43" s="210"/>
      <c r="V43" s="210"/>
      <c r="W43" s="210"/>
      <c r="X43" s="210"/>
      <c r="Y43" s="210"/>
      <c r="Z43" s="210"/>
      <c r="AA43" s="210"/>
      <c r="AB43" s="210"/>
      <c r="AC43" s="210"/>
      <c r="AD43" s="210"/>
      <c r="AE43" s="210"/>
      <c r="AF43" s="210"/>
      <c r="AG43" s="210"/>
      <c r="AH43" s="210"/>
      <c r="AI43" s="210"/>
      <c r="AJ43" s="210"/>
      <c r="AK43" s="210"/>
      <c r="AL43" s="210"/>
      <c r="AM43" s="210"/>
      <c r="AN43" s="210"/>
    </row>
    <row r="44" customFormat="false" ht="12.75" hidden="false" customHeight="false" outlineLevel="0" collapsed="false">
      <c r="D44" s="210"/>
      <c r="E44" s="210"/>
      <c r="F44" s="210"/>
      <c r="G44" s="210"/>
      <c r="H44" s="210"/>
      <c r="I44" s="210"/>
      <c r="J44" s="210"/>
      <c r="K44" s="210"/>
      <c r="L44" s="210"/>
      <c r="M44" s="210"/>
      <c r="N44" s="210"/>
      <c r="O44" s="210"/>
      <c r="P44" s="210"/>
      <c r="Q44" s="210"/>
      <c r="R44" s="210"/>
      <c r="S44" s="210"/>
      <c r="T44" s="210"/>
      <c r="U44" s="210"/>
      <c r="V44" s="210"/>
      <c r="W44" s="210"/>
      <c r="X44" s="210"/>
      <c r="Y44" s="210"/>
      <c r="Z44" s="210"/>
      <c r="AA44" s="210"/>
      <c r="AB44" s="210"/>
      <c r="AC44" s="210"/>
      <c r="AD44" s="210"/>
      <c r="AE44" s="210"/>
      <c r="AF44" s="210"/>
      <c r="AG44" s="210"/>
      <c r="AH44" s="210"/>
      <c r="AI44" s="210"/>
      <c r="AJ44" s="210"/>
      <c r="AK44" s="210"/>
      <c r="AL44" s="210"/>
      <c r="AM44" s="210"/>
      <c r="AN44" s="210"/>
    </row>
    <row r="45" customFormat="false" ht="12.75" hidden="false" customHeight="false" outlineLevel="0" collapsed="false">
      <c r="D45" s="210"/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10"/>
      <c r="P45" s="210"/>
      <c r="Q45" s="210"/>
      <c r="R45" s="210"/>
      <c r="S45" s="210"/>
      <c r="T45" s="210"/>
      <c r="U45" s="210"/>
      <c r="V45" s="210"/>
      <c r="W45" s="210"/>
      <c r="X45" s="210"/>
      <c r="Y45" s="210"/>
      <c r="Z45" s="210"/>
      <c r="AA45" s="210"/>
      <c r="AB45" s="210"/>
      <c r="AC45" s="210"/>
      <c r="AD45" s="210"/>
      <c r="AE45" s="210"/>
      <c r="AF45" s="210"/>
      <c r="AG45" s="210"/>
      <c r="AH45" s="210"/>
      <c r="AI45" s="210"/>
      <c r="AJ45" s="210"/>
      <c r="AK45" s="210"/>
      <c r="AL45" s="210"/>
      <c r="AM45" s="210"/>
      <c r="AN45" s="210"/>
    </row>
    <row r="46" customFormat="false" ht="12.75" hidden="false" customHeight="false" outlineLevel="0" collapsed="false">
      <c r="D46" s="210"/>
      <c r="E46" s="210"/>
      <c r="F46" s="210"/>
      <c r="G46" s="210"/>
      <c r="H46" s="210"/>
      <c r="I46" s="210"/>
      <c r="J46" s="210"/>
      <c r="K46" s="210"/>
      <c r="L46" s="210"/>
      <c r="M46" s="210"/>
      <c r="N46" s="210"/>
      <c r="O46" s="210"/>
      <c r="P46" s="210"/>
      <c r="Q46" s="210"/>
      <c r="R46" s="210"/>
      <c r="S46" s="210"/>
      <c r="T46" s="210"/>
      <c r="U46" s="210"/>
      <c r="V46" s="210"/>
      <c r="W46" s="210"/>
      <c r="X46" s="210"/>
      <c r="Y46" s="210"/>
      <c r="Z46" s="210"/>
      <c r="AA46" s="210"/>
      <c r="AB46" s="210"/>
      <c r="AC46" s="210"/>
      <c r="AD46" s="210"/>
      <c r="AE46" s="210"/>
      <c r="AF46" s="210"/>
      <c r="AG46" s="210"/>
      <c r="AH46" s="210"/>
      <c r="AI46" s="210"/>
      <c r="AJ46" s="210"/>
      <c r="AK46" s="210"/>
      <c r="AL46" s="210"/>
      <c r="AM46" s="210"/>
      <c r="AN46" s="210"/>
    </row>
    <row r="47" customFormat="false" ht="12.75" hidden="false" customHeight="false" outlineLevel="0" collapsed="false">
      <c r="D47" s="210"/>
      <c r="E47" s="210"/>
      <c r="F47" s="210"/>
      <c r="G47" s="210"/>
      <c r="H47" s="210"/>
      <c r="I47" s="210"/>
      <c r="J47" s="210"/>
      <c r="K47" s="210"/>
      <c r="L47" s="210"/>
      <c r="M47" s="210"/>
      <c r="N47" s="210"/>
      <c r="O47" s="210"/>
      <c r="P47" s="210"/>
      <c r="Q47" s="210"/>
      <c r="R47" s="210"/>
      <c r="S47" s="210"/>
      <c r="T47" s="210"/>
      <c r="U47" s="210"/>
      <c r="V47" s="210"/>
      <c r="W47" s="210"/>
      <c r="X47" s="210"/>
      <c r="Y47" s="210"/>
      <c r="Z47" s="210"/>
      <c r="AA47" s="210"/>
      <c r="AB47" s="210"/>
      <c r="AC47" s="210"/>
      <c r="AD47" s="210"/>
      <c r="AE47" s="210"/>
      <c r="AF47" s="210"/>
      <c r="AG47" s="210"/>
      <c r="AH47" s="210"/>
      <c r="AI47" s="210"/>
      <c r="AJ47" s="210"/>
      <c r="AK47" s="210"/>
      <c r="AL47" s="210"/>
      <c r="AM47" s="210"/>
      <c r="AN47" s="210"/>
    </row>
    <row r="48" customFormat="false" ht="12.75" hidden="false" customHeight="false" outlineLevel="0" collapsed="false">
      <c r="D48" s="210"/>
      <c r="E48" s="210"/>
      <c r="F48" s="210"/>
      <c r="G48" s="210"/>
      <c r="H48" s="210"/>
      <c r="I48" s="210"/>
      <c r="J48" s="210"/>
      <c r="K48" s="210"/>
      <c r="L48" s="210"/>
      <c r="M48" s="210"/>
      <c r="N48" s="210"/>
      <c r="O48" s="210"/>
      <c r="P48" s="210"/>
      <c r="Q48" s="210"/>
      <c r="R48" s="210"/>
      <c r="S48" s="210"/>
      <c r="T48" s="210"/>
      <c r="U48" s="210"/>
      <c r="V48" s="210"/>
      <c r="W48" s="210"/>
      <c r="X48" s="210"/>
      <c r="Y48" s="210"/>
      <c r="Z48" s="210"/>
      <c r="AA48" s="210"/>
      <c r="AB48" s="210"/>
      <c r="AC48" s="210"/>
      <c r="AD48" s="210"/>
      <c r="AE48" s="210"/>
      <c r="AF48" s="210"/>
      <c r="AG48" s="210"/>
      <c r="AH48" s="210"/>
      <c r="AI48" s="210"/>
      <c r="AJ48" s="210"/>
      <c r="AK48" s="210"/>
      <c r="AL48" s="210"/>
      <c r="AM48" s="210"/>
      <c r="AN48" s="210"/>
    </row>
    <row r="49" customFormat="false" ht="12.75" hidden="false" customHeight="false" outlineLevel="0" collapsed="false">
      <c r="D49" s="210"/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10"/>
      <c r="P49" s="210"/>
      <c r="Q49" s="210"/>
      <c r="R49" s="210"/>
      <c r="S49" s="210"/>
      <c r="T49" s="210"/>
      <c r="U49" s="210"/>
      <c r="V49" s="210"/>
      <c r="W49" s="210"/>
      <c r="X49" s="210"/>
      <c r="Y49" s="210"/>
      <c r="Z49" s="210"/>
      <c r="AA49" s="210"/>
      <c r="AB49" s="210"/>
      <c r="AC49" s="210"/>
      <c r="AD49" s="210"/>
      <c r="AE49" s="210"/>
      <c r="AF49" s="210"/>
      <c r="AG49" s="210"/>
      <c r="AH49" s="210"/>
      <c r="AI49" s="210"/>
      <c r="AJ49" s="210"/>
      <c r="AK49" s="210"/>
      <c r="AL49" s="210"/>
      <c r="AM49" s="210"/>
      <c r="AN49" s="210"/>
    </row>
    <row r="50" customFormat="false" ht="12.75" hidden="false" customHeight="false" outlineLevel="0" collapsed="false"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10"/>
      <c r="P50" s="210"/>
      <c r="Q50" s="210"/>
      <c r="R50" s="210"/>
      <c r="S50" s="210"/>
      <c r="T50" s="210"/>
      <c r="U50" s="210"/>
      <c r="V50" s="210"/>
      <c r="W50" s="210"/>
      <c r="X50" s="210"/>
      <c r="Y50" s="210"/>
      <c r="Z50" s="210"/>
      <c r="AA50" s="210"/>
      <c r="AB50" s="210"/>
      <c r="AC50" s="210"/>
      <c r="AD50" s="210"/>
      <c r="AE50" s="210"/>
      <c r="AF50" s="210"/>
      <c r="AG50" s="210"/>
      <c r="AH50" s="210"/>
      <c r="AI50" s="210"/>
      <c r="AJ50" s="210"/>
      <c r="AK50" s="210"/>
      <c r="AL50" s="210"/>
      <c r="AM50" s="210"/>
      <c r="AN50" s="210"/>
    </row>
    <row r="51" customFormat="false" ht="12.75" hidden="false" customHeight="false" outlineLevel="0" collapsed="false">
      <c r="D51" s="210"/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10"/>
      <c r="P51" s="210"/>
      <c r="Q51" s="210"/>
      <c r="R51" s="210"/>
      <c r="S51" s="210"/>
      <c r="T51" s="210"/>
      <c r="U51" s="210"/>
      <c r="V51" s="210"/>
      <c r="W51" s="210"/>
      <c r="X51" s="210"/>
      <c r="Y51" s="210"/>
      <c r="Z51" s="210"/>
      <c r="AA51" s="210"/>
      <c r="AB51" s="210"/>
      <c r="AC51" s="210"/>
      <c r="AD51" s="210"/>
      <c r="AE51" s="210"/>
      <c r="AF51" s="210"/>
      <c r="AG51" s="210"/>
      <c r="AH51" s="210"/>
      <c r="AI51" s="210"/>
      <c r="AJ51" s="210"/>
      <c r="AK51" s="210"/>
      <c r="AL51" s="210"/>
      <c r="AM51" s="210"/>
      <c r="AN51" s="210"/>
    </row>
    <row r="52" customFormat="false" ht="12.75" hidden="false" customHeight="false" outlineLevel="0" collapsed="false">
      <c r="D52" s="210"/>
      <c r="E52" s="210"/>
      <c r="F52" s="210"/>
      <c r="G52" s="210"/>
      <c r="H52" s="210"/>
      <c r="I52" s="210"/>
      <c r="J52" s="210"/>
      <c r="K52" s="210"/>
      <c r="L52" s="210"/>
      <c r="M52" s="210"/>
      <c r="N52" s="210"/>
      <c r="O52" s="210"/>
      <c r="P52" s="210"/>
      <c r="Q52" s="210"/>
      <c r="R52" s="210"/>
      <c r="S52" s="210"/>
      <c r="T52" s="210"/>
      <c r="U52" s="210"/>
      <c r="V52" s="210"/>
      <c r="W52" s="210"/>
      <c r="X52" s="210"/>
      <c r="Y52" s="210"/>
      <c r="Z52" s="210"/>
      <c r="AA52" s="210"/>
      <c r="AB52" s="210"/>
      <c r="AC52" s="210"/>
      <c r="AD52" s="210"/>
      <c r="AE52" s="210"/>
      <c r="AF52" s="210"/>
      <c r="AG52" s="210"/>
      <c r="AH52" s="210"/>
      <c r="AI52" s="210"/>
      <c r="AJ52" s="210"/>
      <c r="AK52" s="210"/>
      <c r="AL52" s="210"/>
      <c r="AM52" s="210"/>
      <c r="AN52" s="210"/>
    </row>
    <row r="53" customFormat="false" ht="12.75" hidden="false" customHeight="false" outlineLevel="0" collapsed="false">
      <c r="D53" s="210"/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10"/>
      <c r="P53" s="210"/>
      <c r="Q53" s="210"/>
      <c r="R53" s="210"/>
      <c r="S53" s="210"/>
      <c r="T53" s="210"/>
      <c r="U53" s="210"/>
      <c r="V53" s="210"/>
      <c r="W53" s="210"/>
      <c r="X53" s="210"/>
      <c r="Y53" s="210"/>
      <c r="Z53" s="210"/>
      <c r="AA53" s="210"/>
      <c r="AB53" s="210"/>
      <c r="AC53" s="210"/>
      <c r="AD53" s="210"/>
      <c r="AE53" s="210"/>
      <c r="AF53" s="210"/>
      <c r="AG53" s="210"/>
      <c r="AH53" s="210"/>
      <c r="AI53" s="210"/>
      <c r="AJ53" s="210"/>
      <c r="AK53" s="210"/>
      <c r="AL53" s="210"/>
      <c r="AM53" s="210"/>
      <c r="AN53" s="210"/>
    </row>
    <row r="54" customFormat="false" ht="12.75" hidden="false" customHeight="false" outlineLevel="0" collapsed="false">
      <c r="D54" s="210"/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10"/>
      <c r="P54" s="210"/>
      <c r="Q54" s="210"/>
      <c r="R54" s="210"/>
      <c r="S54" s="210"/>
      <c r="T54" s="210"/>
      <c r="U54" s="210"/>
      <c r="V54" s="210"/>
      <c r="W54" s="210"/>
      <c r="X54" s="210"/>
      <c r="Y54" s="210"/>
      <c r="Z54" s="210"/>
      <c r="AA54" s="210"/>
      <c r="AB54" s="210"/>
      <c r="AC54" s="210"/>
      <c r="AD54" s="210"/>
      <c r="AE54" s="210"/>
      <c r="AF54" s="210"/>
      <c r="AG54" s="210"/>
      <c r="AH54" s="210"/>
      <c r="AI54" s="210"/>
      <c r="AJ54" s="210"/>
      <c r="AK54" s="210"/>
      <c r="AL54" s="210"/>
      <c r="AM54" s="210"/>
      <c r="AN54" s="210"/>
    </row>
    <row r="55" customFormat="false" ht="12.75" hidden="false" customHeight="false" outlineLevel="0" collapsed="false"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10"/>
      <c r="P55" s="210"/>
      <c r="Q55" s="210"/>
      <c r="R55" s="210"/>
      <c r="S55" s="210"/>
      <c r="T55" s="210"/>
      <c r="U55" s="210"/>
      <c r="V55" s="210"/>
      <c r="W55" s="210"/>
      <c r="X55" s="210"/>
      <c r="Y55" s="210"/>
      <c r="Z55" s="210"/>
      <c r="AA55" s="210"/>
      <c r="AB55" s="210"/>
      <c r="AC55" s="210"/>
      <c r="AD55" s="210"/>
      <c r="AE55" s="210"/>
      <c r="AF55" s="210"/>
      <c r="AG55" s="210"/>
      <c r="AH55" s="210"/>
      <c r="AI55" s="210"/>
      <c r="AJ55" s="210"/>
      <c r="AK55" s="210"/>
      <c r="AL55" s="210"/>
      <c r="AM55" s="210"/>
      <c r="AN55" s="210"/>
    </row>
    <row r="56" customFormat="false" ht="12.75" hidden="false" customHeight="false" outlineLevel="0" collapsed="false"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10"/>
      <c r="P56" s="210"/>
      <c r="Q56" s="210"/>
      <c r="R56" s="210"/>
      <c r="S56" s="210"/>
      <c r="T56" s="210"/>
      <c r="U56" s="210"/>
      <c r="V56" s="210"/>
      <c r="W56" s="210"/>
      <c r="X56" s="210"/>
      <c r="Y56" s="210"/>
      <c r="Z56" s="210"/>
      <c r="AA56" s="210"/>
      <c r="AB56" s="210"/>
      <c r="AC56" s="210"/>
      <c r="AD56" s="210"/>
      <c r="AE56" s="210"/>
      <c r="AF56" s="210"/>
      <c r="AG56" s="210"/>
      <c r="AH56" s="210"/>
      <c r="AI56" s="210"/>
      <c r="AJ56" s="210"/>
      <c r="AK56" s="210"/>
      <c r="AL56" s="210"/>
      <c r="AM56" s="210"/>
      <c r="AN56" s="210"/>
    </row>
    <row r="57" customFormat="false" ht="12.75" hidden="false" customHeight="false" outlineLevel="0" collapsed="false">
      <c r="D57" s="210"/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10"/>
      <c r="P57" s="210"/>
      <c r="Q57" s="210"/>
      <c r="R57" s="210"/>
      <c r="S57" s="210"/>
      <c r="T57" s="210"/>
      <c r="U57" s="210"/>
      <c r="V57" s="210"/>
      <c r="W57" s="210"/>
      <c r="X57" s="210"/>
      <c r="Y57" s="210"/>
      <c r="Z57" s="210"/>
      <c r="AA57" s="210"/>
      <c r="AB57" s="210"/>
      <c r="AC57" s="210"/>
      <c r="AD57" s="210"/>
      <c r="AE57" s="210"/>
      <c r="AF57" s="210"/>
      <c r="AG57" s="210"/>
      <c r="AH57" s="210"/>
      <c r="AI57" s="210"/>
      <c r="AJ57" s="210"/>
      <c r="AK57" s="210"/>
      <c r="AL57" s="210"/>
      <c r="AM57" s="210"/>
      <c r="AN57" s="210"/>
    </row>
    <row r="58" customFormat="false" ht="12.75" hidden="false" customHeight="false" outlineLevel="0" collapsed="false">
      <c r="D58" s="210"/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10"/>
      <c r="P58" s="210"/>
      <c r="Q58" s="210"/>
      <c r="R58" s="210"/>
      <c r="S58" s="210"/>
      <c r="T58" s="210"/>
      <c r="U58" s="210"/>
      <c r="V58" s="210"/>
      <c r="W58" s="210"/>
      <c r="X58" s="210"/>
      <c r="Y58" s="210"/>
      <c r="Z58" s="210"/>
      <c r="AA58" s="210"/>
      <c r="AB58" s="210"/>
      <c r="AC58" s="210"/>
      <c r="AD58" s="210"/>
      <c r="AE58" s="210"/>
      <c r="AF58" s="210"/>
      <c r="AG58" s="210"/>
      <c r="AH58" s="210"/>
      <c r="AI58" s="210"/>
      <c r="AJ58" s="210"/>
      <c r="AK58" s="210"/>
      <c r="AL58" s="210"/>
      <c r="AM58" s="210"/>
      <c r="AN58" s="210"/>
    </row>
    <row r="59" customFormat="false" ht="12.75" hidden="false" customHeight="false" outlineLevel="0" collapsed="false">
      <c r="D59" s="210"/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10"/>
      <c r="P59" s="210"/>
      <c r="Q59" s="210"/>
      <c r="R59" s="210"/>
      <c r="S59" s="210"/>
      <c r="T59" s="210"/>
      <c r="U59" s="210"/>
      <c r="V59" s="210"/>
      <c r="W59" s="210"/>
      <c r="X59" s="210"/>
      <c r="Y59" s="210"/>
      <c r="Z59" s="210"/>
      <c r="AA59" s="210"/>
      <c r="AB59" s="210"/>
      <c r="AC59" s="210"/>
      <c r="AD59" s="210"/>
      <c r="AE59" s="210"/>
      <c r="AF59" s="210"/>
      <c r="AG59" s="210"/>
      <c r="AH59" s="210"/>
      <c r="AI59" s="210"/>
      <c r="AJ59" s="210"/>
      <c r="AK59" s="210"/>
      <c r="AL59" s="210"/>
      <c r="AM59" s="210"/>
      <c r="AN59" s="210"/>
    </row>
    <row r="60" customFormat="false" ht="12.75" hidden="false" customHeight="false" outlineLevel="0" collapsed="false">
      <c r="D60" s="210"/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10"/>
      <c r="P60" s="210"/>
      <c r="Q60" s="210"/>
      <c r="R60" s="210"/>
      <c r="S60" s="210"/>
      <c r="T60" s="210"/>
      <c r="U60" s="210"/>
      <c r="V60" s="210"/>
      <c r="W60" s="210"/>
      <c r="X60" s="210"/>
      <c r="Y60" s="210"/>
      <c r="Z60" s="210"/>
      <c r="AA60" s="210"/>
      <c r="AB60" s="210"/>
      <c r="AC60" s="210"/>
      <c r="AD60" s="210"/>
      <c r="AE60" s="210"/>
      <c r="AF60" s="210"/>
      <c r="AG60" s="210"/>
      <c r="AH60" s="210"/>
      <c r="AI60" s="210"/>
      <c r="AJ60" s="210"/>
      <c r="AK60" s="210"/>
      <c r="AL60" s="210"/>
      <c r="AM60" s="210"/>
      <c r="AN60" s="210"/>
    </row>
    <row r="61" customFormat="false" ht="12.75" hidden="false" customHeight="false" outlineLevel="0" collapsed="false">
      <c r="D61" s="210"/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10"/>
      <c r="P61" s="210"/>
      <c r="Q61" s="210"/>
      <c r="R61" s="210"/>
      <c r="S61" s="210"/>
      <c r="T61" s="210"/>
      <c r="U61" s="210"/>
      <c r="V61" s="210"/>
      <c r="W61" s="210"/>
      <c r="X61" s="210"/>
      <c r="Y61" s="210"/>
      <c r="Z61" s="210"/>
      <c r="AA61" s="210"/>
      <c r="AB61" s="210"/>
      <c r="AC61" s="210"/>
      <c r="AD61" s="210"/>
      <c r="AE61" s="210"/>
      <c r="AF61" s="210"/>
      <c r="AG61" s="210"/>
      <c r="AH61" s="210"/>
      <c r="AI61" s="210"/>
      <c r="AJ61" s="210"/>
      <c r="AK61" s="210"/>
      <c r="AL61" s="210"/>
      <c r="AM61" s="210"/>
      <c r="AN61" s="210"/>
    </row>
    <row r="62" customFormat="false" ht="12.75" hidden="false" customHeight="false" outlineLevel="0" collapsed="false">
      <c r="D62" s="210"/>
      <c r="E62" s="210"/>
      <c r="F62" s="210"/>
      <c r="G62" s="210"/>
      <c r="H62" s="210"/>
      <c r="I62" s="210"/>
      <c r="J62" s="210"/>
      <c r="K62" s="210"/>
      <c r="L62" s="210"/>
      <c r="M62" s="210"/>
      <c r="N62" s="210"/>
      <c r="O62" s="210"/>
      <c r="P62" s="210"/>
      <c r="Q62" s="210"/>
      <c r="R62" s="210"/>
      <c r="S62" s="210"/>
      <c r="T62" s="210"/>
      <c r="U62" s="210"/>
      <c r="V62" s="210"/>
      <c r="W62" s="210"/>
      <c r="X62" s="210"/>
      <c r="Y62" s="210"/>
      <c r="Z62" s="210"/>
      <c r="AA62" s="210"/>
      <c r="AB62" s="210"/>
      <c r="AC62" s="210"/>
      <c r="AD62" s="210"/>
      <c r="AE62" s="210"/>
      <c r="AF62" s="210"/>
      <c r="AG62" s="210"/>
      <c r="AH62" s="210"/>
      <c r="AI62" s="210"/>
      <c r="AJ62" s="210"/>
      <c r="AK62" s="210"/>
      <c r="AL62" s="210"/>
      <c r="AM62" s="210"/>
      <c r="AN62" s="210"/>
    </row>
    <row r="63" customFormat="false" ht="12.75" hidden="false" customHeight="false" outlineLevel="0" collapsed="false">
      <c r="D63" s="210"/>
      <c r="E63" s="210"/>
      <c r="F63" s="210"/>
      <c r="G63" s="210"/>
      <c r="H63" s="210"/>
      <c r="I63" s="210"/>
      <c r="J63" s="210"/>
      <c r="K63" s="210"/>
      <c r="L63" s="210"/>
      <c r="M63" s="210"/>
      <c r="N63" s="210"/>
      <c r="O63" s="210"/>
      <c r="P63" s="210"/>
      <c r="Q63" s="210"/>
      <c r="R63" s="210"/>
      <c r="S63" s="210"/>
      <c r="T63" s="210"/>
      <c r="U63" s="210"/>
      <c r="V63" s="210"/>
      <c r="W63" s="210"/>
      <c r="X63" s="210"/>
      <c r="Y63" s="210"/>
      <c r="Z63" s="210"/>
      <c r="AA63" s="210"/>
      <c r="AB63" s="210"/>
      <c r="AC63" s="210"/>
      <c r="AD63" s="210"/>
      <c r="AE63" s="210"/>
      <c r="AF63" s="210"/>
      <c r="AG63" s="210"/>
      <c r="AH63" s="210"/>
      <c r="AI63" s="210"/>
      <c r="AJ63" s="210"/>
      <c r="AK63" s="210"/>
      <c r="AL63" s="210"/>
      <c r="AM63" s="210"/>
      <c r="AN63" s="210"/>
    </row>
    <row r="64" customFormat="false" ht="12.75" hidden="false" customHeight="false" outlineLevel="0" collapsed="false">
      <c r="D64" s="210"/>
      <c r="E64" s="210"/>
      <c r="F64" s="210"/>
      <c r="G64" s="210"/>
      <c r="H64" s="210"/>
      <c r="I64" s="210"/>
      <c r="J64" s="210"/>
      <c r="K64" s="210"/>
      <c r="L64" s="210"/>
      <c r="M64" s="210"/>
      <c r="N64" s="210"/>
      <c r="O64" s="210"/>
      <c r="P64" s="210"/>
      <c r="Q64" s="210"/>
      <c r="R64" s="210"/>
      <c r="S64" s="210"/>
      <c r="T64" s="210"/>
      <c r="U64" s="210"/>
      <c r="V64" s="210"/>
      <c r="W64" s="210"/>
      <c r="X64" s="210"/>
      <c r="Y64" s="210"/>
      <c r="Z64" s="210"/>
      <c r="AA64" s="210"/>
      <c r="AB64" s="210"/>
      <c r="AC64" s="210"/>
      <c r="AD64" s="210"/>
      <c r="AE64" s="210"/>
      <c r="AF64" s="210"/>
      <c r="AG64" s="210"/>
      <c r="AH64" s="210"/>
      <c r="AI64" s="210"/>
      <c r="AJ64" s="210"/>
      <c r="AK64" s="210"/>
      <c r="AL64" s="210"/>
      <c r="AM64" s="210"/>
      <c r="AN64" s="210"/>
    </row>
    <row r="65" customFormat="false" ht="12.75" hidden="false" customHeight="false" outlineLevel="0" collapsed="false">
      <c r="D65" s="210"/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10"/>
      <c r="P65" s="210"/>
      <c r="Q65" s="210"/>
      <c r="R65" s="210"/>
      <c r="S65" s="210"/>
      <c r="T65" s="210"/>
      <c r="U65" s="210"/>
      <c r="V65" s="210"/>
      <c r="W65" s="210"/>
      <c r="X65" s="210"/>
      <c r="Y65" s="210"/>
      <c r="Z65" s="210"/>
      <c r="AA65" s="210"/>
      <c r="AB65" s="210"/>
      <c r="AC65" s="210"/>
      <c r="AD65" s="210"/>
      <c r="AE65" s="210"/>
      <c r="AF65" s="210"/>
      <c r="AG65" s="210"/>
      <c r="AH65" s="210"/>
      <c r="AI65" s="210"/>
      <c r="AJ65" s="210"/>
      <c r="AK65" s="210"/>
      <c r="AL65" s="210"/>
      <c r="AM65" s="210"/>
      <c r="AN65" s="210"/>
    </row>
    <row r="66" customFormat="false" ht="12.75" hidden="false" customHeight="false" outlineLevel="0" collapsed="false">
      <c r="D66" s="210"/>
      <c r="E66" s="210"/>
      <c r="F66" s="210"/>
      <c r="G66" s="210"/>
      <c r="H66" s="210"/>
      <c r="I66" s="210"/>
      <c r="J66" s="210"/>
      <c r="K66" s="210"/>
      <c r="L66" s="210"/>
      <c r="M66" s="210"/>
      <c r="N66" s="210"/>
      <c r="O66" s="210"/>
      <c r="P66" s="210"/>
      <c r="Q66" s="210"/>
      <c r="R66" s="210"/>
      <c r="S66" s="210"/>
      <c r="T66" s="210"/>
      <c r="U66" s="210"/>
      <c r="V66" s="210"/>
      <c r="W66" s="210"/>
      <c r="X66" s="210"/>
      <c r="Y66" s="210"/>
      <c r="Z66" s="210"/>
      <c r="AA66" s="210"/>
      <c r="AB66" s="210"/>
      <c r="AC66" s="210"/>
      <c r="AD66" s="210"/>
      <c r="AE66" s="210"/>
      <c r="AF66" s="210"/>
      <c r="AG66" s="210"/>
      <c r="AH66" s="210"/>
      <c r="AI66" s="210"/>
      <c r="AJ66" s="210"/>
      <c r="AK66" s="210"/>
      <c r="AL66" s="210"/>
      <c r="AM66" s="210"/>
      <c r="AN66" s="210"/>
    </row>
    <row r="67" customFormat="false" ht="12.75" hidden="false" customHeight="false" outlineLevel="0" collapsed="false">
      <c r="D67" s="210"/>
      <c r="E67" s="210"/>
      <c r="F67" s="210"/>
      <c r="G67" s="210"/>
      <c r="H67" s="210"/>
      <c r="I67" s="210"/>
      <c r="J67" s="210"/>
      <c r="K67" s="210"/>
      <c r="L67" s="210"/>
      <c r="M67" s="210"/>
      <c r="N67" s="210"/>
      <c r="O67" s="210"/>
      <c r="P67" s="210"/>
      <c r="Q67" s="210"/>
      <c r="R67" s="210"/>
      <c r="S67" s="210"/>
      <c r="T67" s="210"/>
      <c r="U67" s="210"/>
      <c r="V67" s="210"/>
      <c r="W67" s="210"/>
      <c r="X67" s="210"/>
      <c r="Y67" s="210"/>
      <c r="Z67" s="210"/>
      <c r="AA67" s="210"/>
      <c r="AB67" s="210"/>
      <c r="AC67" s="210"/>
      <c r="AD67" s="210"/>
      <c r="AE67" s="210"/>
      <c r="AF67" s="210"/>
      <c r="AG67" s="210"/>
      <c r="AH67" s="210"/>
      <c r="AI67" s="210"/>
      <c r="AJ67" s="210"/>
      <c r="AK67" s="210"/>
      <c r="AL67" s="210"/>
      <c r="AM67" s="210"/>
      <c r="AN67" s="210"/>
    </row>
    <row r="68" customFormat="false" ht="12.75" hidden="false" customHeight="false" outlineLevel="0" collapsed="false">
      <c r="D68" s="210"/>
      <c r="E68" s="210"/>
      <c r="F68" s="210"/>
      <c r="G68" s="210"/>
      <c r="H68" s="210"/>
      <c r="I68" s="210"/>
      <c r="J68" s="210"/>
      <c r="K68" s="210"/>
      <c r="L68" s="210"/>
      <c r="M68" s="210"/>
      <c r="N68" s="210"/>
      <c r="O68" s="210"/>
      <c r="P68" s="210"/>
      <c r="Q68" s="210"/>
      <c r="R68" s="210"/>
      <c r="S68" s="210"/>
      <c r="T68" s="210"/>
      <c r="U68" s="210"/>
      <c r="V68" s="210"/>
      <c r="W68" s="210"/>
      <c r="X68" s="210"/>
      <c r="Y68" s="210"/>
      <c r="Z68" s="210"/>
      <c r="AA68" s="210"/>
      <c r="AB68" s="210"/>
      <c r="AC68" s="210"/>
      <c r="AD68" s="210"/>
      <c r="AE68" s="210"/>
      <c r="AF68" s="210"/>
      <c r="AG68" s="210"/>
      <c r="AH68" s="210"/>
      <c r="AI68" s="210"/>
      <c r="AJ68" s="210"/>
      <c r="AK68" s="210"/>
      <c r="AL68" s="210"/>
      <c r="AM68" s="210"/>
      <c r="AN68" s="210"/>
    </row>
    <row r="69" customFormat="false" ht="12.75" hidden="false" customHeight="false" outlineLevel="0" collapsed="false">
      <c r="D69" s="210"/>
      <c r="E69" s="210"/>
      <c r="F69" s="210"/>
      <c r="G69" s="210"/>
      <c r="H69" s="210"/>
      <c r="I69" s="210"/>
      <c r="J69" s="210"/>
      <c r="K69" s="210"/>
      <c r="L69" s="210"/>
      <c r="M69" s="210"/>
      <c r="N69" s="210"/>
      <c r="O69" s="210"/>
      <c r="P69" s="210"/>
      <c r="Q69" s="210"/>
      <c r="R69" s="210"/>
      <c r="S69" s="210"/>
      <c r="T69" s="210"/>
      <c r="U69" s="210"/>
      <c r="V69" s="210"/>
      <c r="W69" s="210"/>
      <c r="X69" s="210"/>
      <c r="Y69" s="210"/>
      <c r="Z69" s="210"/>
      <c r="AA69" s="210"/>
      <c r="AB69" s="210"/>
      <c r="AC69" s="210"/>
      <c r="AD69" s="210"/>
      <c r="AE69" s="210"/>
      <c r="AF69" s="210"/>
      <c r="AG69" s="210"/>
      <c r="AH69" s="210"/>
      <c r="AI69" s="210"/>
      <c r="AJ69" s="210"/>
      <c r="AK69" s="210"/>
      <c r="AL69" s="210"/>
      <c r="AM69" s="210"/>
      <c r="AN69" s="210"/>
    </row>
    <row r="70" customFormat="false" ht="12.75" hidden="false" customHeight="false" outlineLevel="0" collapsed="false">
      <c r="D70" s="210"/>
      <c r="E70" s="210"/>
      <c r="F70" s="210"/>
      <c r="G70" s="210"/>
      <c r="H70" s="210"/>
      <c r="I70" s="210"/>
      <c r="J70" s="210"/>
      <c r="K70" s="210"/>
      <c r="L70" s="210"/>
      <c r="M70" s="210"/>
      <c r="N70" s="210"/>
      <c r="O70" s="210"/>
      <c r="P70" s="210"/>
      <c r="Q70" s="210"/>
      <c r="R70" s="210"/>
      <c r="S70" s="210"/>
      <c r="T70" s="210"/>
      <c r="U70" s="210"/>
      <c r="V70" s="210"/>
      <c r="W70" s="210"/>
      <c r="X70" s="210"/>
      <c r="Y70" s="210"/>
      <c r="Z70" s="210"/>
      <c r="AA70" s="210"/>
      <c r="AB70" s="210"/>
      <c r="AC70" s="210"/>
      <c r="AD70" s="210"/>
      <c r="AE70" s="210"/>
      <c r="AF70" s="210"/>
      <c r="AG70" s="210"/>
      <c r="AH70" s="210"/>
      <c r="AI70" s="210"/>
      <c r="AJ70" s="210"/>
      <c r="AK70" s="210"/>
      <c r="AL70" s="210"/>
      <c r="AM70" s="210"/>
      <c r="AN70" s="210"/>
    </row>
    <row r="71" customFormat="false" ht="12.75" hidden="false" customHeight="false" outlineLevel="0" collapsed="false">
      <c r="D71" s="210"/>
      <c r="E71" s="210"/>
      <c r="F71" s="210"/>
      <c r="G71" s="210"/>
      <c r="H71" s="210"/>
      <c r="I71" s="210"/>
      <c r="J71" s="210"/>
      <c r="K71" s="210"/>
      <c r="L71" s="210"/>
      <c r="M71" s="210"/>
      <c r="N71" s="210"/>
      <c r="O71" s="210"/>
      <c r="P71" s="210"/>
      <c r="Q71" s="210"/>
      <c r="R71" s="210"/>
      <c r="S71" s="210"/>
      <c r="T71" s="210"/>
      <c r="U71" s="210"/>
      <c r="V71" s="210"/>
      <c r="W71" s="210"/>
      <c r="X71" s="210"/>
      <c r="Y71" s="210"/>
      <c r="Z71" s="210"/>
      <c r="AA71" s="210"/>
      <c r="AB71" s="210"/>
      <c r="AC71" s="210"/>
      <c r="AD71" s="210"/>
      <c r="AE71" s="210"/>
      <c r="AF71" s="210"/>
      <c r="AG71" s="210"/>
      <c r="AH71" s="210"/>
      <c r="AI71" s="210"/>
      <c r="AJ71" s="210"/>
      <c r="AK71" s="210"/>
      <c r="AL71" s="210"/>
      <c r="AM71" s="210"/>
      <c r="AN71" s="210"/>
    </row>
    <row r="72" customFormat="false" ht="12.75" hidden="false" customHeight="false" outlineLevel="0" collapsed="false">
      <c r="D72" s="210"/>
      <c r="E72" s="210"/>
      <c r="F72" s="210"/>
      <c r="G72" s="210"/>
      <c r="H72" s="210"/>
      <c r="I72" s="210"/>
      <c r="J72" s="210"/>
      <c r="K72" s="210"/>
      <c r="L72" s="210"/>
      <c r="M72" s="210"/>
      <c r="N72" s="210"/>
      <c r="O72" s="210"/>
      <c r="P72" s="210"/>
      <c r="Q72" s="210"/>
      <c r="R72" s="210"/>
      <c r="S72" s="210"/>
      <c r="T72" s="210"/>
      <c r="U72" s="210"/>
      <c r="V72" s="210"/>
      <c r="W72" s="210"/>
      <c r="X72" s="210"/>
      <c r="Y72" s="210"/>
      <c r="Z72" s="210"/>
      <c r="AA72" s="210"/>
      <c r="AB72" s="210"/>
      <c r="AC72" s="210"/>
      <c r="AD72" s="210"/>
      <c r="AE72" s="210"/>
      <c r="AF72" s="210"/>
      <c r="AG72" s="210"/>
      <c r="AH72" s="210"/>
      <c r="AI72" s="210"/>
      <c r="AJ72" s="210"/>
      <c r="AK72" s="210"/>
      <c r="AL72" s="210"/>
      <c r="AM72" s="210"/>
      <c r="AN72" s="210"/>
    </row>
    <row r="73" customFormat="false" ht="12.75" hidden="false" customHeight="false" outlineLevel="0" collapsed="false">
      <c r="D73" s="210"/>
      <c r="E73" s="210"/>
      <c r="F73" s="210"/>
      <c r="G73" s="210"/>
      <c r="H73" s="210"/>
      <c r="I73" s="210"/>
      <c r="J73" s="210"/>
      <c r="K73" s="210"/>
      <c r="L73" s="210"/>
      <c r="M73" s="210"/>
      <c r="N73" s="210"/>
      <c r="O73" s="210"/>
      <c r="P73" s="210"/>
      <c r="Q73" s="210"/>
      <c r="R73" s="210"/>
      <c r="S73" s="210"/>
      <c r="T73" s="210"/>
      <c r="U73" s="210"/>
      <c r="V73" s="210"/>
      <c r="W73" s="210"/>
      <c r="X73" s="210"/>
      <c r="Y73" s="210"/>
      <c r="Z73" s="210"/>
      <c r="AA73" s="210"/>
      <c r="AB73" s="210"/>
      <c r="AC73" s="210"/>
      <c r="AD73" s="210"/>
      <c r="AE73" s="210"/>
      <c r="AF73" s="210"/>
      <c r="AG73" s="210"/>
      <c r="AH73" s="210"/>
      <c r="AI73" s="210"/>
      <c r="AJ73" s="210"/>
      <c r="AK73" s="210"/>
      <c r="AL73" s="210"/>
      <c r="AM73" s="210"/>
      <c r="AN73" s="210"/>
    </row>
    <row r="74" customFormat="false" ht="12.75" hidden="false" customHeight="false" outlineLevel="0" collapsed="false">
      <c r="D74" s="210"/>
      <c r="E74" s="210"/>
      <c r="F74" s="210"/>
      <c r="G74" s="210"/>
      <c r="H74" s="210"/>
      <c r="I74" s="210"/>
      <c r="J74" s="210"/>
      <c r="K74" s="210"/>
      <c r="L74" s="210"/>
      <c r="M74" s="210"/>
      <c r="N74" s="210"/>
      <c r="O74" s="210"/>
      <c r="P74" s="210"/>
      <c r="Q74" s="210"/>
      <c r="R74" s="210"/>
      <c r="S74" s="210"/>
      <c r="T74" s="210"/>
      <c r="U74" s="210"/>
      <c r="V74" s="210"/>
      <c r="W74" s="210"/>
      <c r="X74" s="210"/>
      <c r="Y74" s="210"/>
      <c r="Z74" s="210"/>
      <c r="AA74" s="210"/>
      <c r="AB74" s="210"/>
      <c r="AC74" s="210"/>
      <c r="AD74" s="210"/>
      <c r="AE74" s="210"/>
      <c r="AF74" s="210"/>
      <c r="AG74" s="210"/>
      <c r="AH74" s="210"/>
      <c r="AI74" s="210"/>
      <c r="AJ74" s="210"/>
      <c r="AK74" s="210"/>
      <c r="AL74" s="210"/>
      <c r="AM74" s="210"/>
      <c r="AN74" s="210"/>
    </row>
    <row r="75" customFormat="false" ht="12.75" hidden="false" customHeight="false" outlineLevel="0" collapsed="false">
      <c r="D75" s="210"/>
      <c r="E75" s="210"/>
      <c r="F75" s="210"/>
      <c r="G75" s="210"/>
      <c r="H75" s="210"/>
      <c r="I75" s="210"/>
      <c r="J75" s="210"/>
      <c r="K75" s="210"/>
      <c r="L75" s="210"/>
      <c r="M75" s="210"/>
      <c r="N75" s="210"/>
      <c r="O75" s="210"/>
      <c r="P75" s="210"/>
      <c r="Q75" s="210"/>
      <c r="R75" s="210"/>
      <c r="S75" s="210"/>
      <c r="T75" s="210"/>
      <c r="U75" s="210"/>
      <c r="V75" s="210"/>
      <c r="W75" s="210"/>
      <c r="X75" s="210"/>
      <c r="Y75" s="210"/>
      <c r="Z75" s="210"/>
      <c r="AA75" s="210"/>
      <c r="AB75" s="210"/>
      <c r="AC75" s="210"/>
      <c r="AD75" s="210"/>
      <c r="AE75" s="210"/>
      <c r="AF75" s="210"/>
      <c r="AG75" s="210"/>
      <c r="AH75" s="210"/>
      <c r="AI75" s="210"/>
      <c r="AJ75" s="210"/>
      <c r="AK75" s="210"/>
      <c r="AL75" s="210"/>
      <c r="AM75" s="210"/>
      <c r="AN75" s="210"/>
    </row>
    <row r="76" customFormat="false" ht="12.75" hidden="false" customHeight="false" outlineLevel="0" collapsed="false">
      <c r="D76" s="210"/>
      <c r="E76" s="210"/>
      <c r="F76" s="210"/>
      <c r="G76" s="210"/>
      <c r="H76" s="210"/>
      <c r="I76" s="210"/>
      <c r="J76" s="210"/>
      <c r="K76" s="210"/>
      <c r="L76" s="210"/>
      <c r="M76" s="210"/>
      <c r="N76" s="210"/>
      <c r="O76" s="210"/>
      <c r="P76" s="210"/>
      <c r="Q76" s="210"/>
      <c r="R76" s="210"/>
      <c r="S76" s="210"/>
      <c r="T76" s="210"/>
      <c r="U76" s="210"/>
      <c r="V76" s="210"/>
      <c r="W76" s="210"/>
      <c r="X76" s="210"/>
      <c r="Y76" s="210"/>
      <c r="Z76" s="210"/>
      <c r="AA76" s="210"/>
      <c r="AB76" s="210"/>
      <c r="AC76" s="210"/>
      <c r="AD76" s="210"/>
      <c r="AE76" s="210"/>
      <c r="AF76" s="210"/>
      <c r="AG76" s="210"/>
      <c r="AH76" s="210"/>
      <c r="AI76" s="210"/>
      <c r="AJ76" s="210"/>
      <c r="AK76" s="210"/>
      <c r="AL76" s="210"/>
      <c r="AM76" s="210"/>
      <c r="AN76" s="210"/>
    </row>
    <row r="77" customFormat="false" ht="12.75" hidden="false" customHeight="false" outlineLevel="0" collapsed="false">
      <c r="D77" s="210"/>
      <c r="E77" s="210"/>
      <c r="F77" s="210"/>
      <c r="G77" s="210"/>
      <c r="H77" s="210"/>
      <c r="I77" s="210"/>
      <c r="J77" s="210"/>
      <c r="K77" s="210"/>
      <c r="L77" s="210"/>
      <c r="M77" s="210"/>
      <c r="N77" s="210"/>
      <c r="O77" s="210"/>
      <c r="P77" s="210"/>
      <c r="Q77" s="210"/>
      <c r="R77" s="210"/>
      <c r="S77" s="210"/>
      <c r="T77" s="210"/>
      <c r="U77" s="210"/>
      <c r="V77" s="210"/>
      <c r="W77" s="210"/>
      <c r="X77" s="210"/>
      <c r="Y77" s="210"/>
      <c r="Z77" s="210"/>
      <c r="AA77" s="210"/>
      <c r="AB77" s="210"/>
      <c r="AC77" s="210"/>
      <c r="AD77" s="210"/>
      <c r="AE77" s="210"/>
      <c r="AF77" s="210"/>
      <c r="AG77" s="210"/>
      <c r="AH77" s="210"/>
      <c r="AI77" s="210"/>
      <c r="AJ77" s="210"/>
      <c r="AK77" s="210"/>
      <c r="AL77" s="210"/>
      <c r="AM77" s="210"/>
      <c r="AN77" s="210"/>
    </row>
    <row r="78" customFormat="false" ht="12.75" hidden="false" customHeight="false" outlineLevel="0" collapsed="false">
      <c r="D78" s="210"/>
      <c r="E78" s="210"/>
      <c r="F78" s="210"/>
      <c r="G78" s="210"/>
      <c r="H78" s="210"/>
      <c r="I78" s="210"/>
      <c r="J78" s="210"/>
      <c r="K78" s="210"/>
      <c r="L78" s="210"/>
      <c r="M78" s="210"/>
      <c r="N78" s="210"/>
      <c r="O78" s="210"/>
      <c r="P78" s="210"/>
      <c r="Q78" s="210"/>
      <c r="R78" s="210"/>
      <c r="S78" s="210"/>
      <c r="T78" s="210"/>
      <c r="U78" s="210"/>
      <c r="V78" s="210"/>
      <c r="W78" s="210"/>
      <c r="X78" s="210"/>
      <c r="Y78" s="210"/>
      <c r="Z78" s="210"/>
      <c r="AA78" s="210"/>
      <c r="AB78" s="210"/>
      <c r="AC78" s="210"/>
      <c r="AD78" s="210"/>
      <c r="AE78" s="210"/>
      <c r="AF78" s="210"/>
      <c r="AG78" s="210"/>
      <c r="AH78" s="210"/>
      <c r="AI78" s="210"/>
      <c r="AJ78" s="210"/>
      <c r="AK78" s="210"/>
      <c r="AL78" s="210"/>
      <c r="AM78" s="210"/>
      <c r="AN78" s="210"/>
    </row>
    <row r="79" customFormat="false" ht="12.75" hidden="false" customHeight="false" outlineLevel="0" collapsed="false">
      <c r="D79" s="210"/>
      <c r="E79" s="210"/>
      <c r="F79" s="210"/>
      <c r="G79" s="210"/>
      <c r="H79" s="210"/>
      <c r="I79" s="210"/>
      <c r="J79" s="210"/>
      <c r="K79" s="210"/>
      <c r="L79" s="210"/>
      <c r="M79" s="210"/>
      <c r="N79" s="210"/>
      <c r="O79" s="210"/>
      <c r="P79" s="210"/>
      <c r="Q79" s="210"/>
      <c r="R79" s="210"/>
      <c r="S79" s="210"/>
      <c r="T79" s="210"/>
      <c r="U79" s="210"/>
      <c r="V79" s="210"/>
      <c r="W79" s="210"/>
      <c r="X79" s="210"/>
      <c r="Y79" s="210"/>
      <c r="Z79" s="210"/>
      <c r="AA79" s="210"/>
      <c r="AB79" s="210"/>
      <c r="AC79" s="210"/>
      <c r="AD79" s="210"/>
      <c r="AE79" s="210"/>
      <c r="AF79" s="210"/>
      <c r="AG79" s="210"/>
      <c r="AH79" s="210"/>
      <c r="AI79" s="210"/>
      <c r="AJ79" s="210"/>
      <c r="AK79" s="210"/>
      <c r="AL79" s="210"/>
      <c r="AM79" s="210"/>
      <c r="AN79" s="210"/>
    </row>
    <row r="80" customFormat="false" ht="12.75" hidden="false" customHeight="false" outlineLevel="0" collapsed="false">
      <c r="D80" s="210"/>
      <c r="E80" s="210"/>
      <c r="F80" s="210"/>
      <c r="G80" s="210"/>
      <c r="H80" s="210"/>
      <c r="I80" s="210"/>
      <c r="J80" s="210"/>
      <c r="K80" s="210"/>
      <c r="L80" s="210"/>
      <c r="M80" s="210"/>
      <c r="N80" s="210"/>
      <c r="O80" s="210"/>
      <c r="P80" s="210"/>
      <c r="Q80" s="210"/>
      <c r="R80" s="210"/>
      <c r="S80" s="210"/>
      <c r="T80" s="210"/>
      <c r="U80" s="210"/>
      <c r="V80" s="210"/>
      <c r="W80" s="210"/>
      <c r="X80" s="210"/>
      <c r="Y80" s="210"/>
      <c r="Z80" s="210"/>
      <c r="AA80" s="210"/>
      <c r="AB80" s="210"/>
      <c r="AC80" s="210"/>
      <c r="AD80" s="210"/>
      <c r="AE80" s="210"/>
      <c r="AF80" s="210"/>
      <c r="AG80" s="210"/>
      <c r="AH80" s="210"/>
      <c r="AI80" s="210"/>
      <c r="AJ80" s="210"/>
      <c r="AK80" s="210"/>
      <c r="AL80" s="210"/>
      <c r="AM80" s="210"/>
      <c r="AN80" s="210"/>
    </row>
    <row r="81" customFormat="false" ht="12.75" hidden="false" customHeight="false" outlineLevel="0" collapsed="false">
      <c r="D81" s="210"/>
      <c r="E81" s="210"/>
      <c r="F81" s="210"/>
      <c r="G81" s="210"/>
      <c r="H81" s="210"/>
      <c r="I81" s="210"/>
      <c r="J81" s="210"/>
      <c r="K81" s="210"/>
      <c r="L81" s="210"/>
      <c r="M81" s="210"/>
      <c r="N81" s="210"/>
      <c r="O81" s="210"/>
      <c r="P81" s="210"/>
      <c r="Q81" s="210"/>
      <c r="R81" s="210"/>
      <c r="S81" s="210"/>
      <c r="T81" s="210"/>
      <c r="U81" s="210"/>
      <c r="V81" s="210"/>
      <c r="W81" s="210"/>
      <c r="X81" s="210"/>
      <c r="Y81" s="210"/>
      <c r="Z81" s="210"/>
      <c r="AA81" s="210"/>
      <c r="AB81" s="210"/>
      <c r="AC81" s="210"/>
      <c r="AD81" s="210"/>
      <c r="AE81" s="210"/>
      <c r="AF81" s="210"/>
      <c r="AG81" s="210"/>
      <c r="AH81" s="210"/>
      <c r="AI81" s="210"/>
      <c r="AJ81" s="210"/>
      <c r="AK81" s="210"/>
      <c r="AL81" s="210"/>
      <c r="AM81" s="210"/>
      <c r="AN81" s="210"/>
    </row>
    <row r="82" customFormat="false" ht="12.75" hidden="false" customHeight="false" outlineLevel="0" collapsed="false">
      <c r="D82" s="210"/>
      <c r="E82" s="210"/>
      <c r="F82" s="210"/>
      <c r="G82" s="210"/>
      <c r="H82" s="210"/>
      <c r="I82" s="210"/>
      <c r="J82" s="210"/>
      <c r="K82" s="210"/>
      <c r="L82" s="210"/>
      <c r="M82" s="210"/>
      <c r="N82" s="210"/>
      <c r="O82" s="210"/>
      <c r="P82" s="210"/>
      <c r="Q82" s="210"/>
      <c r="R82" s="210"/>
      <c r="S82" s="210"/>
      <c r="T82" s="210"/>
      <c r="U82" s="210"/>
      <c r="V82" s="210"/>
      <c r="W82" s="210"/>
      <c r="X82" s="210"/>
      <c r="Y82" s="210"/>
      <c r="Z82" s="210"/>
      <c r="AA82" s="210"/>
      <c r="AB82" s="210"/>
      <c r="AC82" s="210"/>
      <c r="AD82" s="210"/>
      <c r="AE82" s="210"/>
      <c r="AF82" s="210"/>
      <c r="AG82" s="210"/>
      <c r="AH82" s="210"/>
      <c r="AI82" s="210"/>
      <c r="AJ82" s="210"/>
      <c r="AK82" s="210"/>
      <c r="AL82" s="210"/>
      <c r="AM82" s="210"/>
      <c r="AN82" s="210"/>
    </row>
    <row r="83" customFormat="false" ht="12.75" hidden="false" customHeight="false" outlineLevel="0" collapsed="false">
      <c r="D83" s="210"/>
      <c r="E83" s="210"/>
      <c r="F83" s="210"/>
      <c r="G83" s="210"/>
      <c r="H83" s="210"/>
      <c r="I83" s="210"/>
      <c r="J83" s="210"/>
      <c r="K83" s="210"/>
      <c r="L83" s="210"/>
      <c r="M83" s="210"/>
      <c r="N83" s="210"/>
      <c r="O83" s="210"/>
      <c r="P83" s="210"/>
      <c r="Q83" s="210"/>
      <c r="R83" s="210"/>
      <c r="S83" s="210"/>
      <c r="T83" s="210"/>
      <c r="U83" s="210"/>
      <c r="V83" s="210"/>
      <c r="W83" s="210"/>
      <c r="X83" s="210"/>
      <c r="Y83" s="210"/>
      <c r="Z83" s="210"/>
      <c r="AA83" s="210"/>
      <c r="AB83" s="210"/>
      <c r="AC83" s="210"/>
      <c r="AD83" s="210"/>
      <c r="AE83" s="210"/>
      <c r="AF83" s="210"/>
      <c r="AG83" s="210"/>
      <c r="AH83" s="210"/>
      <c r="AI83" s="210"/>
      <c r="AJ83" s="210"/>
      <c r="AK83" s="210"/>
      <c r="AL83" s="210"/>
      <c r="AM83" s="210"/>
      <c r="AN83" s="210"/>
    </row>
    <row r="84" customFormat="false" ht="12.75" hidden="false" customHeight="false" outlineLevel="0" collapsed="false">
      <c r="D84" s="210"/>
      <c r="E84" s="210"/>
      <c r="F84" s="210"/>
      <c r="G84" s="210"/>
      <c r="H84" s="210"/>
      <c r="I84" s="210"/>
      <c r="J84" s="210"/>
      <c r="K84" s="210"/>
      <c r="L84" s="210"/>
      <c r="M84" s="210"/>
      <c r="N84" s="210"/>
      <c r="O84" s="210"/>
      <c r="P84" s="210"/>
      <c r="Q84" s="210"/>
      <c r="R84" s="210"/>
      <c r="S84" s="210"/>
      <c r="T84" s="210"/>
      <c r="U84" s="210"/>
      <c r="V84" s="210"/>
      <c r="W84" s="210"/>
      <c r="X84" s="210"/>
      <c r="Y84" s="210"/>
      <c r="Z84" s="210"/>
      <c r="AA84" s="210"/>
      <c r="AB84" s="210"/>
      <c r="AC84" s="210"/>
      <c r="AD84" s="210"/>
      <c r="AE84" s="210"/>
      <c r="AF84" s="210"/>
      <c r="AG84" s="210"/>
      <c r="AH84" s="210"/>
      <c r="AI84" s="210"/>
      <c r="AJ84" s="210"/>
      <c r="AK84" s="210"/>
      <c r="AL84" s="210"/>
      <c r="AM84" s="210"/>
      <c r="AN84" s="210"/>
    </row>
    <row r="85" customFormat="false" ht="12.75" hidden="false" customHeight="false" outlineLevel="0" collapsed="false">
      <c r="D85" s="210"/>
      <c r="E85" s="210"/>
      <c r="F85" s="210"/>
      <c r="G85" s="210"/>
      <c r="H85" s="210"/>
      <c r="I85" s="210"/>
      <c r="J85" s="210"/>
      <c r="K85" s="210"/>
      <c r="L85" s="210"/>
      <c r="M85" s="210"/>
      <c r="N85" s="210"/>
      <c r="O85" s="210"/>
      <c r="P85" s="210"/>
      <c r="Q85" s="210"/>
      <c r="R85" s="210"/>
      <c r="S85" s="210"/>
      <c r="T85" s="210"/>
      <c r="U85" s="210"/>
      <c r="V85" s="210"/>
      <c r="W85" s="210"/>
      <c r="X85" s="210"/>
      <c r="Y85" s="210"/>
      <c r="Z85" s="210"/>
      <c r="AA85" s="210"/>
      <c r="AB85" s="210"/>
      <c r="AC85" s="210"/>
      <c r="AD85" s="210"/>
      <c r="AE85" s="210"/>
      <c r="AF85" s="210"/>
      <c r="AG85" s="210"/>
      <c r="AH85" s="210"/>
      <c r="AI85" s="210"/>
      <c r="AJ85" s="210"/>
      <c r="AK85" s="210"/>
      <c r="AL85" s="210"/>
      <c r="AM85" s="210"/>
      <c r="AN85" s="210"/>
    </row>
    <row r="86" customFormat="false" ht="12.75" hidden="false" customHeight="false" outlineLevel="0" collapsed="false">
      <c r="D86" s="210"/>
      <c r="E86" s="210"/>
      <c r="F86" s="210"/>
      <c r="G86" s="210"/>
      <c r="H86" s="210"/>
      <c r="I86" s="210"/>
      <c r="J86" s="210"/>
      <c r="K86" s="210"/>
      <c r="L86" s="210"/>
      <c r="M86" s="210"/>
      <c r="N86" s="210"/>
      <c r="O86" s="210"/>
      <c r="P86" s="210"/>
      <c r="Q86" s="210"/>
      <c r="R86" s="210"/>
      <c r="S86" s="210"/>
      <c r="T86" s="210"/>
      <c r="U86" s="210"/>
      <c r="V86" s="210"/>
      <c r="W86" s="210"/>
      <c r="X86" s="210"/>
      <c r="Y86" s="210"/>
      <c r="Z86" s="210"/>
      <c r="AA86" s="210"/>
      <c r="AB86" s="210"/>
      <c r="AC86" s="210"/>
      <c r="AD86" s="210"/>
      <c r="AE86" s="210"/>
      <c r="AF86" s="210"/>
      <c r="AG86" s="210"/>
      <c r="AH86" s="210"/>
      <c r="AI86" s="210"/>
      <c r="AJ86" s="210"/>
      <c r="AK86" s="210"/>
      <c r="AL86" s="210"/>
      <c r="AM86" s="210"/>
      <c r="AN86" s="210"/>
    </row>
    <row r="87" customFormat="false" ht="12.75" hidden="false" customHeight="false" outlineLevel="0" collapsed="false">
      <c r="D87" s="210"/>
      <c r="E87" s="210"/>
      <c r="F87" s="210"/>
      <c r="G87" s="210"/>
      <c r="H87" s="210"/>
      <c r="I87" s="210"/>
      <c r="J87" s="210"/>
      <c r="K87" s="210"/>
      <c r="L87" s="210"/>
      <c r="M87" s="210"/>
      <c r="N87" s="210"/>
      <c r="O87" s="210"/>
      <c r="P87" s="210"/>
      <c r="Q87" s="210"/>
      <c r="R87" s="210"/>
      <c r="S87" s="210"/>
      <c r="T87" s="210"/>
      <c r="U87" s="210"/>
      <c r="V87" s="210"/>
      <c r="W87" s="210"/>
      <c r="X87" s="210"/>
      <c r="Y87" s="210"/>
      <c r="Z87" s="210"/>
      <c r="AA87" s="210"/>
      <c r="AB87" s="210"/>
      <c r="AC87" s="210"/>
      <c r="AD87" s="210"/>
      <c r="AE87" s="210"/>
      <c r="AF87" s="210"/>
      <c r="AG87" s="210"/>
      <c r="AH87" s="210"/>
      <c r="AI87" s="210"/>
      <c r="AJ87" s="210"/>
      <c r="AK87" s="210"/>
      <c r="AL87" s="210"/>
      <c r="AM87" s="210"/>
      <c r="AN87" s="210"/>
    </row>
    <row r="88" customFormat="false" ht="12.75" hidden="false" customHeight="false" outlineLevel="0" collapsed="false">
      <c r="D88" s="210"/>
      <c r="E88" s="210"/>
      <c r="F88" s="210"/>
      <c r="G88" s="210"/>
      <c r="H88" s="210"/>
      <c r="I88" s="210"/>
      <c r="J88" s="210"/>
      <c r="K88" s="210"/>
      <c r="L88" s="210"/>
      <c r="M88" s="210"/>
      <c r="N88" s="210"/>
      <c r="O88" s="210"/>
      <c r="P88" s="210"/>
      <c r="Q88" s="210"/>
      <c r="R88" s="210"/>
      <c r="S88" s="210"/>
      <c r="T88" s="210"/>
      <c r="U88" s="210"/>
      <c r="V88" s="210"/>
      <c r="W88" s="210"/>
      <c r="X88" s="210"/>
      <c r="Y88" s="210"/>
      <c r="Z88" s="210"/>
      <c r="AA88" s="210"/>
      <c r="AB88" s="210"/>
      <c r="AC88" s="210"/>
      <c r="AD88" s="210"/>
      <c r="AE88" s="210"/>
      <c r="AF88" s="210"/>
      <c r="AG88" s="210"/>
      <c r="AH88" s="210"/>
      <c r="AI88" s="210"/>
      <c r="AJ88" s="210"/>
      <c r="AK88" s="210"/>
      <c r="AL88" s="210"/>
      <c r="AM88" s="210"/>
      <c r="AN88" s="210"/>
    </row>
    <row r="89" customFormat="false" ht="12.75" hidden="false" customHeight="false" outlineLevel="0" collapsed="false">
      <c r="D89" s="210"/>
      <c r="E89" s="210"/>
      <c r="F89" s="210"/>
      <c r="G89" s="210"/>
      <c r="H89" s="210"/>
      <c r="I89" s="210"/>
      <c r="J89" s="210"/>
      <c r="K89" s="210"/>
      <c r="L89" s="210"/>
      <c r="M89" s="210"/>
      <c r="N89" s="210"/>
      <c r="O89" s="210"/>
      <c r="P89" s="210"/>
      <c r="Q89" s="210"/>
      <c r="R89" s="210"/>
      <c r="S89" s="210"/>
      <c r="T89" s="210"/>
      <c r="U89" s="210"/>
      <c r="V89" s="210"/>
      <c r="W89" s="210"/>
      <c r="X89" s="210"/>
      <c r="Y89" s="210"/>
      <c r="Z89" s="210"/>
      <c r="AA89" s="210"/>
      <c r="AB89" s="210"/>
      <c r="AC89" s="210"/>
      <c r="AD89" s="210"/>
      <c r="AE89" s="210"/>
      <c r="AF89" s="210"/>
      <c r="AG89" s="210"/>
      <c r="AH89" s="210"/>
      <c r="AI89" s="210"/>
      <c r="AJ89" s="210"/>
      <c r="AK89" s="210"/>
      <c r="AL89" s="210"/>
      <c r="AM89" s="210"/>
      <c r="AN89" s="210"/>
    </row>
    <row r="90" customFormat="false" ht="12.75" hidden="false" customHeight="false" outlineLevel="0" collapsed="false">
      <c r="D90" s="210"/>
      <c r="E90" s="210"/>
      <c r="F90" s="210"/>
      <c r="G90" s="210"/>
      <c r="H90" s="210"/>
      <c r="I90" s="210"/>
      <c r="J90" s="210"/>
      <c r="K90" s="210"/>
      <c r="L90" s="210"/>
      <c r="M90" s="210"/>
      <c r="N90" s="210"/>
      <c r="O90" s="210"/>
      <c r="P90" s="210"/>
      <c r="Q90" s="210"/>
      <c r="R90" s="210"/>
      <c r="S90" s="210"/>
      <c r="T90" s="210"/>
      <c r="U90" s="210"/>
      <c r="V90" s="210"/>
      <c r="W90" s="210"/>
      <c r="X90" s="210"/>
      <c r="Y90" s="210"/>
      <c r="Z90" s="210"/>
      <c r="AA90" s="210"/>
      <c r="AB90" s="210"/>
      <c r="AC90" s="210"/>
      <c r="AD90" s="210"/>
      <c r="AE90" s="210"/>
      <c r="AF90" s="210"/>
      <c r="AG90" s="210"/>
      <c r="AH90" s="210"/>
      <c r="AI90" s="210"/>
      <c r="AJ90" s="210"/>
      <c r="AK90" s="210"/>
      <c r="AL90" s="210"/>
      <c r="AM90" s="210"/>
      <c r="AN90" s="210"/>
    </row>
    <row r="91" customFormat="false" ht="12.75" hidden="false" customHeight="false" outlineLevel="0" collapsed="false">
      <c r="D91" s="210"/>
      <c r="E91" s="210"/>
      <c r="F91" s="210"/>
      <c r="G91" s="210"/>
      <c r="H91" s="210"/>
      <c r="I91" s="210"/>
      <c r="J91" s="210"/>
      <c r="K91" s="210"/>
      <c r="L91" s="210"/>
      <c r="M91" s="210"/>
      <c r="N91" s="210"/>
      <c r="O91" s="210"/>
      <c r="P91" s="210"/>
      <c r="Q91" s="210"/>
      <c r="R91" s="210"/>
      <c r="S91" s="210"/>
      <c r="T91" s="210"/>
      <c r="U91" s="210"/>
      <c r="V91" s="210"/>
      <c r="W91" s="210"/>
      <c r="X91" s="210"/>
      <c r="Y91" s="210"/>
      <c r="Z91" s="210"/>
      <c r="AA91" s="210"/>
      <c r="AB91" s="210"/>
      <c r="AC91" s="210"/>
      <c r="AD91" s="210"/>
      <c r="AE91" s="210"/>
      <c r="AF91" s="210"/>
      <c r="AG91" s="210"/>
      <c r="AH91" s="210"/>
      <c r="AI91" s="210"/>
      <c r="AJ91" s="210"/>
      <c r="AK91" s="210"/>
      <c r="AL91" s="210"/>
      <c r="AM91" s="210"/>
      <c r="AN91" s="210"/>
    </row>
    <row r="92" customFormat="false" ht="12.75" hidden="false" customHeight="false" outlineLevel="0" collapsed="false">
      <c r="D92" s="210"/>
      <c r="E92" s="210"/>
      <c r="F92" s="210"/>
      <c r="G92" s="210"/>
      <c r="H92" s="210"/>
      <c r="I92" s="210"/>
      <c r="J92" s="210"/>
      <c r="K92" s="210"/>
      <c r="L92" s="210"/>
      <c r="M92" s="210"/>
      <c r="N92" s="210"/>
      <c r="O92" s="210"/>
      <c r="P92" s="210"/>
      <c r="Q92" s="210"/>
      <c r="R92" s="210"/>
      <c r="S92" s="210"/>
      <c r="T92" s="210"/>
      <c r="U92" s="210"/>
      <c r="V92" s="210"/>
      <c r="W92" s="210"/>
      <c r="X92" s="210"/>
      <c r="Y92" s="210"/>
      <c r="Z92" s="210"/>
      <c r="AA92" s="210"/>
      <c r="AB92" s="210"/>
      <c r="AC92" s="210"/>
      <c r="AD92" s="210"/>
      <c r="AE92" s="210"/>
      <c r="AF92" s="210"/>
      <c r="AG92" s="210"/>
      <c r="AH92" s="210"/>
      <c r="AI92" s="210"/>
      <c r="AJ92" s="210"/>
      <c r="AK92" s="210"/>
      <c r="AL92" s="210"/>
      <c r="AM92" s="210"/>
      <c r="AN92" s="210"/>
    </row>
    <row r="93" customFormat="false" ht="12.75" hidden="false" customHeight="false" outlineLevel="0" collapsed="false">
      <c r="D93" s="210"/>
      <c r="E93" s="210"/>
      <c r="F93" s="210"/>
      <c r="G93" s="210"/>
      <c r="H93" s="210"/>
      <c r="I93" s="210"/>
      <c r="J93" s="210"/>
      <c r="K93" s="210"/>
      <c r="L93" s="210"/>
      <c r="M93" s="210"/>
      <c r="N93" s="210"/>
      <c r="O93" s="210"/>
      <c r="P93" s="210"/>
      <c r="Q93" s="210"/>
      <c r="R93" s="210"/>
      <c r="S93" s="210"/>
      <c r="T93" s="210"/>
      <c r="U93" s="210"/>
      <c r="V93" s="210"/>
      <c r="W93" s="210"/>
      <c r="X93" s="210"/>
      <c r="Y93" s="210"/>
      <c r="Z93" s="210"/>
      <c r="AA93" s="210"/>
      <c r="AB93" s="210"/>
      <c r="AC93" s="210"/>
      <c r="AD93" s="210"/>
      <c r="AE93" s="210"/>
      <c r="AF93" s="210"/>
      <c r="AG93" s="210"/>
      <c r="AH93" s="210"/>
      <c r="AI93" s="210"/>
      <c r="AJ93" s="210"/>
      <c r="AK93" s="210"/>
      <c r="AL93" s="210"/>
      <c r="AM93" s="210"/>
      <c r="AN93" s="210"/>
    </row>
    <row r="94" customFormat="false" ht="12.75" hidden="false" customHeight="false" outlineLevel="0" collapsed="false">
      <c r="D94" s="210"/>
      <c r="E94" s="210"/>
      <c r="F94" s="210"/>
      <c r="G94" s="210"/>
      <c r="H94" s="210"/>
      <c r="I94" s="210"/>
      <c r="J94" s="210"/>
      <c r="K94" s="210"/>
      <c r="L94" s="210"/>
      <c r="M94" s="210"/>
      <c r="N94" s="210"/>
      <c r="O94" s="210"/>
      <c r="P94" s="210"/>
      <c r="Q94" s="210"/>
      <c r="R94" s="210"/>
      <c r="S94" s="210"/>
      <c r="T94" s="210"/>
      <c r="U94" s="210"/>
      <c r="V94" s="210"/>
      <c r="W94" s="210"/>
      <c r="X94" s="210"/>
      <c r="Y94" s="210"/>
      <c r="Z94" s="210"/>
      <c r="AA94" s="210"/>
      <c r="AB94" s="210"/>
      <c r="AC94" s="210"/>
      <c r="AD94" s="210"/>
      <c r="AE94" s="210"/>
      <c r="AF94" s="210"/>
      <c r="AG94" s="210"/>
      <c r="AH94" s="210"/>
      <c r="AI94" s="210"/>
      <c r="AJ94" s="210"/>
      <c r="AK94" s="210"/>
      <c r="AL94" s="210"/>
      <c r="AM94" s="210"/>
      <c r="AN94" s="210"/>
    </row>
    <row r="95" customFormat="false" ht="12.75" hidden="false" customHeight="false" outlineLevel="0" collapsed="false">
      <c r="D95" s="210"/>
      <c r="E95" s="210"/>
      <c r="F95" s="210"/>
      <c r="G95" s="210"/>
      <c r="H95" s="210"/>
      <c r="I95" s="210"/>
      <c r="J95" s="210"/>
      <c r="K95" s="210"/>
      <c r="L95" s="210"/>
      <c r="M95" s="210"/>
      <c r="N95" s="210"/>
      <c r="O95" s="210"/>
      <c r="P95" s="210"/>
      <c r="Q95" s="210"/>
      <c r="R95" s="210"/>
      <c r="S95" s="210"/>
      <c r="T95" s="210"/>
      <c r="U95" s="210"/>
      <c r="V95" s="210"/>
      <c r="W95" s="210"/>
      <c r="X95" s="210"/>
      <c r="Y95" s="210"/>
      <c r="Z95" s="210"/>
      <c r="AA95" s="210"/>
      <c r="AB95" s="210"/>
      <c r="AC95" s="210"/>
      <c r="AD95" s="210"/>
      <c r="AE95" s="210"/>
      <c r="AF95" s="210"/>
      <c r="AG95" s="210"/>
      <c r="AH95" s="210"/>
      <c r="AI95" s="210"/>
      <c r="AJ95" s="210"/>
      <c r="AK95" s="210"/>
      <c r="AL95" s="210"/>
      <c r="AM95" s="210"/>
      <c r="AN95" s="210"/>
    </row>
    <row r="96" customFormat="false" ht="12.75" hidden="false" customHeight="false" outlineLevel="0" collapsed="false">
      <c r="D96" s="210"/>
      <c r="E96" s="210"/>
      <c r="F96" s="210"/>
      <c r="G96" s="210"/>
      <c r="H96" s="210"/>
      <c r="I96" s="210"/>
      <c r="J96" s="210"/>
      <c r="K96" s="210"/>
      <c r="L96" s="210"/>
      <c r="M96" s="210"/>
      <c r="N96" s="210"/>
      <c r="O96" s="210"/>
      <c r="P96" s="210"/>
      <c r="Q96" s="210"/>
      <c r="R96" s="210"/>
      <c r="S96" s="210"/>
      <c r="T96" s="210"/>
      <c r="U96" s="210"/>
      <c r="V96" s="210"/>
      <c r="W96" s="210"/>
      <c r="X96" s="210"/>
      <c r="Y96" s="210"/>
      <c r="Z96" s="210"/>
      <c r="AA96" s="210"/>
      <c r="AB96" s="210"/>
      <c r="AC96" s="210"/>
      <c r="AD96" s="210"/>
      <c r="AE96" s="210"/>
      <c r="AF96" s="210"/>
      <c r="AG96" s="210"/>
      <c r="AH96" s="210"/>
      <c r="AI96" s="210"/>
      <c r="AJ96" s="210"/>
      <c r="AK96" s="210"/>
      <c r="AL96" s="210"/>
      <c r="AM96" s="210"/>
      <c r="AN96" s="210"/>
    </row>
    <row r="97" customFormat="false" ht="12.75" hidden="false" customHeight="false" outlineLevel="0" collapsed="false">
      <c r="D97" s="210"/>
      <c r="E97" s="210"/>
      <c r="F97" s="210"/>
      <c r="G97" s="210"/>
      <c r="H97" s="210"/>
      <c r="I97" s="210"/>
      <c r="J97" s="210"/>
      <c r="K97" s="210"/>
      <c r="L97" s="210"/>
      <c r="M97" s="210"/>
      <c r="N97" s="210"/>
      <c r="O97" s="210"/>
      <c r="P97" s="210"/>
      <c r="Q97" s="210"/>
      <c r="R97" s="210"/>
      <c r="S97" s="210"/>
      <c r="T97" s="210"/>
      <c r="U97" s="210"/>
      <c r="V97" s="210"/>
      <c r="W97" s="210"/>
      <c r="X97" s="210"/>
      <c r="Y97" s="210"/>
      <c r="Z97" s="210"/>
      <c r="AA97" s="210"/>
      <c r="AB97" s="210"/>
      <c r="AC97" s="210"/>
      <c r="AD97" s="210"/>
      <c r="AE97" s="210"/>
      <c r="AF97" s="210"/>
      <c r="AG97" s="210"/>
      <c r="AH97" s="210"/>
      <c r="AI97" s="210"/>
      <c r="AJ97" s="210"/>
      <c r="AK97" s="210"/>
      <c r="AL97" s="210"/>
      <c r="AM97" s="210"/>
      <c r="AN97" s="210"/>
    </row>
    <row r="98" customFormat="false" ht="12.75" hidden="false" customHeight="false" outlineLevel="0" collapsed="false">
      <c r="D98" s="210"/>
      <c r="E98" s="210"/>
      <c r="F98" s="210"/>
      <c r="G98" s="210"/>
      <c r="H98" s="210"/>
      <c r="I98" s="210"/>
      <c r="J98" s="210"/>
      <c r="K98" s="210"/>
      <c r="L98" s="210"/>
      <c r="M98" s="210"/>
      <c r="N98" s="210"/>
      <c r="O98" s="210"/>
      <c r="P98" s="210"/>
      <c r="Q98" s="210"/>
      <c r="R98" s="210"/>
      <c r="S98" s="210"/>
      <c r="T98" s="210"/>
      <c r="U98" s="210"/>
      <c r="V98" s="210"/>
      <c r="W98" s="210"/>
      <c r="X98" s="210"/>
      <c r="Y98" s="210"/>
      <c r="Z98" s="210"/>
      <c r="AA98" s="210"/>
      <c r="AB98" s="210"/>
      <c r="AC98" s="210"/>
      <c r="AD98" s="210"/>
      <c r="AE98" s="210"/>
      <c r="AF98" s="210"/>
      <c r="AG98" s="210"/>
      <c r="AH98" s="210"/>
      <c r="AI98" s="210"/>
      <c r="AJ98" s="210"/>
      <c r="AK98" s="210"/>
      <c r="AL98" s="210"/>
      <c r="AM98" s="210"/>
      <c r="AN98" s="210"/>
    </row>
    <row r="99" customFormat="false" ht="12.75" hidden="false" customHeight="false" outlineLevel="0" collapsed="false">
      <c r="D99" s="210"/>
      <c r="E99" s="210"/>
      <c r="F99" s="210"/>
      <c r="G99" s="210"/>
      <c r="H99" s="210"/>
      <c r="I99" s="210"/>
      <c r="J99" s="210"/>
      <c r="K99" s="210"/>
      <c r="L99" s="210"/>
      <c r="M99" s="210"/>
      <c r="N99" s="210"/>
      <c r="O99" s="210"/>
      <c r="P99" s="210"/>
      <c r="Q99" s="210"/>
      <c r="R99" s="210"/>
      <c r="S99" s="210"/>
      <c r="T99" s="210"/>
      <c r="U99" s="210"/>
      <c r="V99" s="210"/>
      <c r="W99" s="210"/>
      <c r="X99" s="210"/>
      <c r="Y99" s="210"/>
      <c r="Z99" s="210"/>
      <c r="AA99" s="210"/>
      <c r="AB99" s="210"/>
      <c r="AC99" s="210"/>
      <c r="AD99" s="210"/>
      <c r="AE99" s="210"/>
      <c r="AF99" s="210"/>
      <c r="AG99" s="210"/>
      <c r="AH99" s="210"/>
      <c r="AI99" s="210"/>
      <c r="AJ99" s="210"/>
      <c r="AK99" s="210"/>
      <c r="AL99" s="210"/>
      <c r="AM99" s="210"/>
      <c r="AN99" s="210"/>
    </row>
    <row r="100" customFormat="false" ht="12.75" hidden="false" customHeight="false" outlineLevel="0" collapsed="false">
      <c r="D100" s="210"/>
      <c r="E100" s="210"/>
      <c r="F100" s="210"/>
      <c r="G100" s="210"/>
      <c r="H100" s="210"/>
      <c r="I100" s="210"/>
      <c r="J100" s="210"/>
      <c r="K100" s="210"/>
      <c r="L100" s="210"/>
      <c r="M100" s="210"/>
      <c r="N100" s="210"/>
      <c r="O100" s="210"/>
      <c r="P100" s="210"/>
      <c r="Q100" s="210"/>
      <c r="R100" s="210"/>
      <c r="S100" s="210"/>
      <c r="T100" s="210"/>
      <c r="U100" s="210"/>
      <c r="V100" s="210"/>
      <c r="W100" s="210"/>
      <c r="X100" s="210"/>
      <c r="Y100" s="210"/>
      <c r="Z100" s="210"/>
      <c r="AA100" s="210"/>
      <c r="AB100" s="210"/>
      <c r="AC100" s="210"/>
      <c r="AD100" s="210"/>
      <c r="AE100" s="210"/>
      <c r="AF100" s="210"/>
      <c r="AG100" s="210"/>
      <c r="AH100" s="210"/>
      <c r="AI100" s="210"/>
      <c r="AJ100" s="210"/>
      <c r="AK100" s="210"/>
      <c r="AL100" s="210"/>
      <c r="AM100" s="210"/>
      <c r="AN100" s="210"/>
    </row>
    <row r="101" customFormat="false" ht="12.75" hidden="false" customHeight="false" outlineLevel="0" collapsed="false">
      <c r="D101" s="210"/>
      <c r="E101" s="210"/>
      <c r="F101" s="210"/>
      <c r="G101" s="210"/>
      <c r="H101" s="210"/>
      <c r="I101" s="210"/>
      <c r="J101" s="210"/>
      <c r="K101" s="210"/>
      <c r="L101" s="210"/>
      <c r="M101" s="210"/>
      <c r="N101" s="210"/>
      <c r="O101" s="210"/>
      <c r="P101" s="210"/>
      <c r="Q101" s="210"/>
      <c r="R101" s="210"/>
      <c r="S101" s="210"/>
      <c r="T101" s="210"/>
      <c r="U101" s="210"/>
      <c r="V101" s="210"/>
      <c r="W101" s="210"/>
      <c r="X101" s="210"/>
      <c r="Y101" s="210"/>
      <c r="Z101" s="210"/>
      <c r="AA101" s="210"/>
      <c r="AB101" s="210"/>
      <c r="AC101" s="210"/>
      <c r="AD101" s="210"/>
      <c r="AE101" s="210"/>
      <c r="AF101" s="210"/>
      <c r="AG101" s="210"/>
      <c r="AH101" s="210"/>
      <c r="AI101" s="210"/>
      <c r="AJ101" s="210"/>
      <c r="AK101" s="210"/>
      <c r="AL101" s="210"/>
      <c r="AM101" s="210"/>
      <c r="AN101" s="210"/>
    </row>
    <row r="102" customFormat="false" ht="12.75" hidden="false" customHeight="false" outlineLevel="0" collapsed="false">
      <c r="D102" s="210"/>
      <c r="E102" s="210"/>
      <c r="F102" s="210"/>
      <c r="G102" s="210"/>
      <c r="H102" s="210"/>
      <c r="I102" s="210"/>
      <c r="J102" s="210"/>
      <c r="K102" s="210"/>
      <c r="L102" s="210"/>
      <c r="M102" s="210"/>
      <c r="N102" s="210"/>
      <c r="O102" s="210"/>
      <c r="P102" s="210"/>
      <c r="Q102" s="210"/>
      <c r="R102" s="210"/>
      <c r="S102" s="210"/>
      <c r="T102" s="210"/>
      <c r="U102" s="210"/>
      <c r="V102" s="210"/>
      <c r="W102" s="210"/>
      <c r="X102" s="210"/>
      <c r="Y102" s="210"/>
      <c r="Z102" s="210"/>
      <c r="AA102" s="210"/>
      <c r="AB102" s="210"/>
      <c r="AC102" s="210"/>
      <c r="AD102" s="210"/>
      <c r="AE102" s="210"/>
      <c r="AF102" s="210"/>
      <c r="AG102" s="210"/>
      <c r="AH102" s="210"/>
      <c r="AI102" s="210"/>
      <c r="AJ102" s="210"/>
      <c r="AK102" s="210"/>
      <c r="AL102" s="210"/>
      <c r="AM102" s="210"/>
      <c r="AN102" s="210"/>
    </row>
    <row r="103" customFormat="false" ht="12.75" hidden="false" customHeight="false" outlineLevel="0" collapsed="false">
      <c r="D103" s="210"/>
      <c r="E103" s="210"/>
      <c r="F103" s="210"/>
      <c r="G103" s="210"/>
      <c r="H103" s="210"/>
      <c r="I103" s="210"/>
      <c r="J103" s="210"/>
      <c r="K103" s="210"/>
      <c r="L103" s="210"/>
      <c r="M103" s="210"/>
      <c r="N103" s="210"/>
      <c r="O103" s="210"/>
      <c r="P103" s="210"/>
      <c r="Q103" s="210"/>
      <c r="R103" s="210"/>
      <c r="S103" s="210"/>
      <c r="T103" s="210"/>
      <c r="U103" s="210"/>
      <c r="V103" s="210"/>
      <c r="W103" s="210"/>
      <c r="X103" s="210"/>
      <c r="Y103" s="210"/>
      <c r="Z103" s="210"/>
      <c r="AA103" s="210"/>
      <c r="AB103" s="210"/>
      <c r="AC103" s="210"/>
      <c r="AD103" s="210"/>
      <c r="AE103" s="210"/>
      <c r="AF103" s="210"/>
      <c r="AG103" s="210"/>
      <c r="AH103" s="210"/>
      <c r="AI103" s="210"/>
      <c r="AJ103" s="210"/>
      <c r="AK103" s="210"/>
      <c r="AL103" s="210"/>
      <c r="AM103" s="210"/>
      <c r="AN103" s="210"/>
    </row>
    <row r="104" customFormat="false" ht="12.75" hidden="false" customHeight="false" outlineLevel="0" collapsed="false">
      <c r="D104" s="210"/>
      <c r="E104" s="210"/>
      <c r="F104" s="210"/>
      <c r="G104" s="210"/>
      <c r="H104" s="210"/>
      <c r="I104" s="210"/>
      <c r="J104" s="210"/>
      <c r="K104" s="210"/>
      <c r="L104" s="210"/>
      <c r="M104" s="210"/>
      <c r="N104" s="210"/>
      <c r="O104" s="210"/>
      <c r="P104" s="210"/>
      <c r="Q104" s="210"/>
      <c r="R104" s="210"/>
      <c r="S104" s="210"/>
      <c r="T104" s="210"/>
      <c r="U104" s="210"/>
      <c r="V104" s="210"/>
      <c r="W104" s="210"/>
      <c r="X104" s="210"/>
      <c r="Y104" s="210"/>
      <c r="Z104" s="210"/>
      <c r="AA104" s="210"/>
      <c r="AB104" s="210"/>
      <c r="AC104" s="210"/>
      <c r="AD104" s="210"/>
      <c r="AE104" s="210"/>
      <c r="AF104" s="210"/>
      <c r="AG104" s="210"/>
      <c r="AH104" s="210"/>
      <c r="AI104" s="210"/>
      <c r="AJ104" s="210"/>
      <c r="AK104" s="210"/>
      <c r="AL104" s="210"/>
      <c r="AM104" s="210"/>
      <c r="AN104" s="210"/>
    </row>
    <row r="105" customFormat="false" ht="12.75" hidden="false" customHeight="false" outlineLevel="0" collapsed="false">
      <c r="D105" s="210"/>
      <c r="E105" s="210"/>
      <c r="F105" s="210"/>
      <c r="G105" s="210"/>
      <c r="H105" s="210"/>
      <c r="I105" s="210"/>
      <c r="J105" s="210"/>
      <c r="K105" s="210"/>
      <c r="L105" s="210"/>
      <c r="M105" s="210"/>
      <c r="N105" s="210"/>
      <c r="O105" s="210"/>
      <c r="P105" s="210"/>
      <c r="Q105" s="210"/>
      <c r="R105" s="210"/>
      <c r="S105" s="210"/>
      <c r="T105" s="210"/>
      <c r="U105" s="210"/>
      <c r="V105" s="210"/>
      <c r="W105" s="210"/>
      <c r="X105" s="210"/>
      <c r="Y105" s="210"/>
      <c r="Z105" s="210"/>
      <c r="AA105" s="210"/>
      <c r="AB105" s="210"/>
      <c r="AC105" s="210"/>
      <c r="AD105" s="210"/>
      <c r="AE105" s="210"/>
      <c r="AF105" s="210"/>
      <c r="AG105" s="210"/>
      <c r="AH105" s="210"/>
      <c r="AI105" s="210"/>
      <c r="AJ105" s="210"/>
      <c r="AK105" s="210"/>
      <c r="AL105" s="210"/>
      <c r="AM105" s="210"/>
      <c r="AN105" s="210"/>
    </row>
    <row r="106" customFormat="false" ht="12.75" hidden="false" customHeight="false" outlineLevel="0" collapsed="false">
      <c r="D106" s="210"/>
      <c r="E106" s="210"/>
      <c r="F106" s="210"/>
      <c r="G106" s="210"/>
      <c r="H106" s="210"/>
      <c r="I106" s="210"/>
      <c r="J106" s="210"/>
      <c r="K106" s="210"/>
      <c r="L106" s="210"/>
      <c r="M106" s="210"/>
      <c r="N106" s="210"/>
      <c r="O106" s="210"/>
      <c r="P106" s="210"/>
      <c r="Q106" s="210"/>
      <c r="R106" s="210"/>
      <c r="S106" s="210"/>
      <c r="T106" s="210"/>
      <c r="U106" s="210"/>
      <c r="V106" s="210"/>
      <c r="W106" s="210"/>
      <c r="X106" s="210"/>
      <c r="Y106" s="210"/>
      <c r="Z106" s="210"/>
      <c r="AA106" s="210"/>
      <c r="AB106" s="210"/>
      <c r="AC106" s="210"/>
      <c r="AD106" s="210"/>
      <c r="AE106" s="210"/>
      <c r="AF106" s="210"/>
      <c r="AG106" s="210"/>
      <c r="AH106" s="210"/>
      <c r="AI106" s="210"/>
      <c r="AJ106" s="210"/>
      <c r="AK106" s="210"/>
      <c r="AL106" s="210"/>
      <c r="AM106" s="210"/>
      <c r="AN106" s="210"/>
    </row>
    <row r="107" customFormat="false" ht="12.75" hidden="false" customHeight="false" outlineLevel="0" collapsed="false">
      <c r="D107" s="210"/>
      <c r="E107" s="210"/>
      <c r="F107" s="210"/>
      <c r="G107" s="210"/>
      <c r="H107" s="210"/>
      <c r="I107" s="210"/>
      <c r="J107" s="210"/>
      <c r="K107" s="210"/>
      <c r="L107" s="210"/>
      <c r="M107" s="210"/>
      <c r="N107" s="210"/>
      <c r="O107" s="210"/>
      <c r="P107" s="210"/>
      <c r="Q107" s="210"/>
      <c r="R107" s="210"/>
      <c r="S107" s="210"/>
      <c r="T107" s="210"/>
      <c r="U107" s="210"/>
      <c r="V107" s="210"/>
      <c r="W107" s="210"/>
      <c r="X107" s="210"/>
      <c r="Y107" s="210"/>
      <c r="Z107" s="210"/>
      <c r="AA107" s="210"/>
      <c r="AB107" s="210"/>
      <c r="AC107" s="210"/>
      <c r="AD107" s="210"/>
      <c r="AE107" s="210"/>
      <c r="AF107" s="210"/>
      <c r="AG107" s="210"/>
      <c r="AH107" s="210"/>
      <c r="AI107" s="210"/>
      <c r="AJ107" s="210"/>
      <c r="AK107" s="210"/>
      <c r="AL107" s="210"/>
      <c r="AM107" s="210"/>
      <c r="AN107" s="210"/>
    </row>
    <row r="108" customFormat="false" ht="12.75" hidden="false" customHeight="false" outlineLevel="0" collapsed="false">
      <c r="D108" s="210"/>
      <c r="E108" s="210"/>
      <c r="F108" s="210"/>
      <c r="G108" s="210"/>
      <c r="H108" s="210"/>
      <c r="I108" s="210"/>
      <c r="J108" s="210"/>
      <c r="K108" s="210"/>
      <c r="L108" s="210"/>
      <c r="M108" s="210"/>
      <c r="N108" s="210"/>
      <c r="O108" s="210"/>
      <c r="P108" s="210"/>
      <c r="Q108" s="210"/>
      <c r="R108" s="210"/>
      <c r="S108" s="210"/>
      <c r="T108" s="210"/>
      <c r="U108" s="210"/>
      <c r="V108" s="210"/>
      <c r="W108" s="210"/>
      <c r="X108" s="210"/>
      <c r="Y108" s="210"/>
      <c r="Z108" s="210"/>
      <c r="AA108" s="210"/>
      <c r="AB108" s="210"/>
      <c r="AC108" s="210"/>
      <c r="AD108" s="210"/>
      <c r="AE108" s="210"/>
      <c r="AF108" s="210"/>
      <c r="AG108" s="210"/>
      <c r="AH108" s="210"/>
      <c r="AI108" s="210"/>
      <c r="AJ108" s="210"/>
      <c r="AK108" s="210"/>
      <c r="AL108" s="210"/>
      <c r="AM108" s="210"/>
      <c r="AN108" s="210"/>
    </row>
    <row r="109" customFormat="false" ht="12.75" hidden="false" customHeight="false" outlineLevel="0" collapsed="false">
      <c r="D109" s="210"/>
      <c r="E109" s="210"/>
      <c r="F109" s="210"/>
      <c r="G109" s="210"/>
      <c r="H109" s="210"/>
      <c r="I109" s="210"/>
      <c r="J109" s="210"/>
      <c r="K109" s="210"/>
      <c r="L109" s="210"/>
      <c r="M109" s="210"/>
      <c r="N109" s="210"/>
      <c r="O109" s="210"/>
      <c r="P109" s="210"/>
      <c r="Q109" s="210"/>
      <c r="R109" s="210"/>
      <c r="S109" s="210"/>
      <c r="T109" s="210"/>
      <c r="U109" s="210"/>
      <c r="V109" s="210"/>
      <c r="W109" s="210"/>
      <c r="X109" s="210"/>
      <c r="Y109" s="210"/>
      <c r="Z109" s="210"/>
      <c r="AA109" s="210"/>
      <c r="AB109" s="210"/>
      <c r="AC109" s="210"/>
      <c r="AD109" s="210"/>
      <c r="AE109" s="210"/>
      <c r="AF109" s="210"/>
      <c r="AG109" s="210"/>
      <c r="AH109" s="210"/>
      <c r="AI109" s="210"/>
      <c r="AJ109" s="210"/>
      <c r="AK109" s="210"/>
      <c r="AL109" s="210"/>
      <c r="AM109" s="210"/>
      <c r="AN109" s="210"/>
    </row>
    <row r="110" customFormat="false" ht="12.75" hidden="false" customHeight="false" outlineLevel="0" collapsed="false">
      <c r="D110" s="210"/>
      <c r="E110" s="210"/>
      <c r="F110" s="210"/>
      <c r="G110" s="210"/>
      <c r="H110" s="210"/>
      <c r="I110" s="210"/>
      <c r="J110" s="210"/>
      <c r="K110" s="210"/>
      <c r="L110" s="210"/>
      <c r="M110" s="210"/>
      <c r="N110" s="210"/>
      <c r="O110" s="210"/>
      <c r="P110" s="210"/>
      <c r="Q110" s="210"/>
      <c r="R110" s="210"/>
      <c r="S110" s="210"/>
      <c r="T110" s="210"/>
      <c r="U110" s="210"/>
      <c r="V110" s="210"/>
      <c r="W110" s="210"/>
      <c r="X110" s="210"/>
      <c r="Y110" s="210"/>
      <c r="Z110" s="210"/>
      <c r="AA110" s="210"/>
      <c r="AB110" s="210"/>
      <c r="AC110" s="210"/>
      <c r="AD110" s="210"/>
      <c r="AE110" s="210"/>
      <c r="AF110" s="210"/>
      <c r="AG110" s="210"/>
      <c r="AH110" s="210"/>
      <c r="AI110" s="210"/>
      <c r="AJ110" s="210"/>
      <c r="AK110" s="210"/>
      <c r="AL110" s="210"/>
      <c r="AM110" s="210"/>
      <c r="AN110" s="210"/>
    </row>
    <row r="111" customFormat="false" ht="12.75" hidden="false" customHeight="false" outlineLevel="0" collapsed="false">
      <c r="D111" s="210"/>
      <c r="E111" s="210"/>
      <c r="F111" s="210"/>
      <c r="G111" s="210"/>
      <c r="H111" s="210"/>
      <c r="I111" s="210"/>
      <c r="J111" s="210"/>
      <c r="K111" s="210"/>
      <c r="L111" s="210"/>
      <c r="M111" s="210"/>
      <c r="N111" s="210"/>
      <c r="O111" s="210"/>
      <c r="P111" s="210"/>
      <c r="Q111" s="210"/>
      <c r="R111" s="210"/>
      <c r="S111" s="210"/>
      <c r="T111" s="210"/>
      <c r="U111" s="210"/>
      <c r="V111" s="210"/>
      <c r="W111" s="210"/>
      <c r="X111" s="210"/>
      <c r="Y111" s="210"/>
      <c r="Z111" s="210"/>
      <c r="AA111" s="210"/>
      <c r="AB111" s="210"/>
      <c r="AC111" s="210"/>
      <c r="AD111" s="210"/>
      <c r="AE111" s="210"/>
      <c r="AF111" s="210"/>
      <c r="AG111" s="210"/>
      <c r="AH111" s="210"/>
      <c r="AI111" s="210"/>
      <c r="AJ111" s="210"/>
      <c r="AK111" s="210"/>
      <c r="AL111" s="210"/>
      <c r="AM111" s="210"/>
      <c r="AN111" s="210"/>
    </row>
    <row r="112" customFormat="false" ht="12.75" hidden="false" customHeight="false" outlineLevel="0" collapsed="false">
      <c r="D112" s="210"/>
      <c r="E112" s="210"/>
      <c r="F112" s="210"/>
      <c r="G112" s="210"/>
      <c r="H112" s="210"/>
      <c r="I112" s="210"/>
      <c r="J112" s="210"/>
      <c r="K112" s="210"/>
      <c r="L112" s="210"/>
      <c r="M112" s="210"/>
      <c r="N112" s="210"/>
      <c r="O112" s="210"/>
      <c r="P112" s="210"/>
      <c r="Q112" s="210"/>
      <c r="R112" s="210"/>
      <c r="S112" s="210"/>
      <c r="T112" s="210"/>
      <c r="U112" s="210"/>
      <c r="V112" s="210"/>
      <c r="W112" s="210"/>
      <c r="X112" s="210"/>
      <c r="Y112" s="210"/>
      <c r="Z112" s="210"/>
      <c r="AA112" s="210"/>
      <c r="AB112" s="210"/>
      <c r="AC112" s="210"/>
      <c r="AD112" s="210"/>
      <c r="AE112" s="210"/>
      <c r="AF112" s="210"/>
      <c r="AG112" s="210"/>
      <c r="AH112" s="210"/>
      <c r="AI112" s="210"/>
      <c r="AJ112" s="210"/>
      <c r="AK112" s="210"/>
      <c r="AL112" s="210"/>
      <c r="AM112" s="210"/>
      <c r="AN112" s="210"/>
    </row>
    <row r="113" customFormat="false" ht="12.75" hidden="false" customHeight="false" outlineLevel="0" collapsed="false">
      <c r="D113" s="210"/>
      <c r="E113" s="210"/>
      <c r="F113" s="210"/>
      <c r="G113" s="210"/>
      <c r="H113" s="210"/>
      <c r="I113" s="210"/>
      <c r="J113" s="210"/>
      <c r="K113" s="210"/>
      <c r="L113" s="210"/>
      <c r="M113" s="210"/>
      <c r="N113" s="210"/>
      <c r="O113" s="210"/>
      <c r="P113" s="210"/>
      <c r="Q113" s="210"/>
      <c r="R113" s="210"/>
      <c r="S113" s="210"/>
      <c r="T113" s="210"/>
      <c r="U113" s="210"/>
      <c r="V113" s="210"/>
      <c r="W113" s="210"/>
      <c r="X113" s="210"/>
      <c r="Y113" s="210"/>
      <c r="Z113" s="210"/>
      <c r="AA113" s="210"/>
      <c r="AB113" s="210"/>
      <c r="AC113" s="210"/>
      <c r="AD113" s="210"/>
      <c r="AE113" s="210"/>
      <c r="AF113" s="210"/>
      <c r="AG113" s="210"/>
      <c r="AH113" s="210"/>
      <c r="AI113" s="210"/>
      <c r="AJ113" s="210"/>
      <c r="AK113" s="210"/>
      <c r="AL113" s="210"/>
      <c r="AM113" s="210"/>
      <c r="AN113" s="210"/>
    </row>
    <row r="114" customFormat="false" ht="12.75" hidden="false" customHeight="false" outlineLevel="0" collapsed="false">
      <c r="D114" s="210"/>
      <c r="E114" s="210"/>
      <c r="F114" s="210"/>
      <c r="G114" s="210"/>
      <c r="H114" s="210"/>
      <c r="I114" s="210"/>
      <c r="J114" s="210"/>
      <c r="K114" s="210"/>
      <c r="L114" s="210"/>
      <c r="M114" s="210"/>
      <c r="N114" s="210"/>
      <c r="O114" s="210"/>
      <c r="P114" s="210"/>
      <c r="Q114" s="210"/>
      <c r="R114" s="210"/>
      <c r="S114" s="210"/>
      <c r="T114" s="210"/>
      <c r="U114" s="210"/>
      <c r="V114" s="210"/>
      <c r="W114" s="210"/>
      <c r="X114" s="210"/>
      <c r="Y114" s="210"/>
      <c r="Z114" s="210"/>
      <c r="AA114" s="210"/>
      <c r="AB114" s="210"/>
      <c r="AC114" s="210"/>
      <c r="AD114" s="210"/>
      <c r="AE114" s="210"/>
      <c r="AF114" s="210"/>
      <c r="AG114" s="210"/>
      <c r="AH114" s="210"/>
      <c r="AI114" s="210"/>
      <c r="AJ114" s="210"/>
      <c r="AK114" s="210"/>
      <c r="AL114" s="210"/>
      <c r="AM114" s="210"/>
      <c r="AN114" s="210"/>
    </row>
    <row r="115" customFormat="false" ht="12.75" hidden="false" customHeight="false" outlineLevel="0" collapsed="false">
      <c r="D115" s="210"/>
      <c r="E115" s="210"/>
      <c r="F115" s="210"/>
      <c r="G115" s="210"/>
      <c r="H115" s="210"/>
      <c r="I115" s="210"/>
      <c r="J115" s="210"/>
      <c r="K115" s="210"/>
      <c r="L115" s="210"/>
      <c r="M115" s="210"/>
      <c r="N115" s="210"/>
      <c r="O115" s="210"/>
      <c r="P115" s="210"/>
      <c r="Q115" s="210"/>
      <c r="R115" s="210"/>
      <c r="S115" s="210"/>
      <c r="T115" s="210"/>
      <c r="U115" s="210"/>
      <c r="V115" s="210"/>
      <c r="W115" s="210"/>
      <c r="X115" s="210"/>
      <c r="Y115" s="210"/>
      <c r="Z115" s="210"/>
      <c r="AA115" s="210"/>
      <c r="AB115" s="210"/>
      <c r="AC115" s="210"/>
      <c r="AD115" s="210"/>
      <c r="AE115" s="210"/>
      <c r="AF115" s="210"/>
      <c r="AG115" s="210"/>
      <c r="AH115" s="210"/>
      <c r="AI115" s="210"/>
      <c r="AJ115" s="210"/>
      <c r="AK115" s="210"/>
      <c r="AL115" s="210"/>
      <c r="AM115" s="210"/>
      <c r="AN115" s="210"/>
    </row>
    <row r="116" customFormat="false" ht="12.75" hidden="false" customHeight="false" outlineLevel="0" collapsed="false">
      <c r="D116" s="210"/>
      <c r="E116" s="210"/>
      <c r="F116" s="210"/>
      <c r="G116" s="210"/>
      <c r="H116" s="210"/>
      <c r="I116" s="210"/>
      <c r="J116" s="210"/>
      <c r="K116" s="210"/>
      <c r="L116" s="210"/>
      <c r="M116" s="210"/>
      <c r="N116" s="210"/>
      <c r="O116" s="210"/>
      <c r="P116" s="210"/>
      <c r="Q116" s="210"/>
      <c r="R116" s="210"/>
      <c r="S116" s="210"/>
      <c r="T116" s="210"/>
      <c r="U116" s="210"/>
      <c r="V116" s="210"/>
      <c r="W116" s="210"/>
      <c r="X116" s="210"/>
      <c r="Y116" s="210"/>
      <c r="Z116" s="210"/>
      <c r="AA116" s="210"/>
      <c r="AB116" s="210"/>
      <c r="AC116" s="210"/>
      <c r="AD116" s="210"/>
      <c r="AE116" s="210"/>
      <c r="AF116" s="210"/>
      <c r="AG116" s="210"/>
      <c r="AH116" s="210"/>
      <c r="AI116" s="210"/>
      <c r="AJ116" s="210"/>
      <c r="AK116" s="210"/>
      <c r="AL116" s="210"/>
      <c r="AM116" s="210"/>
      <c r="AN116" s="210"/>
    </row>
    <row r="117" customFormat="false" ht="12.75" hidden="false" customHeight="false" outlineLevel="0" collapsed="false">
      <c r="D117" s="210"/>
      <c r="E117" s="210"/>
      <c r="F117" s="210"/>
      <c r="G117" s="210"/>
      <c r="H117" s="210"/>
      <c r="I117" s="210"/>
      <c r="J117" s="210"/>
      <c r="K117" s="210"/>
      <c r="L117" s="210"/>
      <c r="M117" s="210"/>
      <c r="N117" s="210"/>
      <c r="O117" s="210"/>
      <c r="P117" s="210"/>
      <c r="Q117" s="210"/>
      <c r="R117" s="210"/>
      <c r="S117" s="210"/>
      <c r="T117" s="210"/>
      <c r="U117" s="210"/>
      <c r="V117" s="210"/>
      <c r="W117" s="210"/>
      <c r="X117" s="210"/>
      <c r="Y117" s="210"/>
      <c r="Z117" s="210"/>
      <c r="AA117" s="210"/>
      <c r="AB117" s="210"/>
      <c r="AC117" s="210"/>
      <c r="AD117" s="210"/>
      <c r="AE117" s="210"/>
      <c r="AF117" s="210"/>
      <c r="AG117" s="210"/>
      <c r="AH117" s="210"/>
      <c r="AI117" s="210"/>
      <c r="AJ117" s="210"/>
      <c r="AK117" s="210"/>
      <c r="AL117" s="210"/>
      <c r="AM117" s="210"/>
      <c r="AN117" s="210"/>
    </row>
    <row r="118" customFormat="false" ht="12.75" hidden="false" customHeight="false" outlineLevel="0" collapsed="false">
      <c r="D118" s="210"/>
      <c r="E118" s="210"/>
      <c r="F118" s="210"/>
      <c r="G118" s="210"/>
      <c r="H118" s="210"/>
      <c r="I118" s="210"/>
      <c r="J118" s="210"/>
      <c r="K118" s="210"/>
      <c r="L118" s="210"/>
      <c r="M118" s="210"/>
      <c r="N118" s="210"/>
      <c r="O118" s="210"/>
      <c r="P118" s="210"/>
      <c r="Q118" s="210"/>
      <c r="R118" s="210"/>
      <c r="S118" s="210"/>
      <c r="T118" s="210"/>
      <c r="U118" s="210"/>
      <c r="V118" s="210"/>
      <c r="W118" s="210"/>
      <c r="X118" s="210"/>
      <c r="Y118" s="210"/>
      <c r="Z118" s="210"/>
      <c r="AA118" s="210"/>
      <c r="AB118" s="210"/>
      <c r="AC118" s="210"/>
      <c r="AD118" s="210"/>
      <c r="AE118" s="210"/>
      <c r="AF118" s="210"/>
      <c r="AG118" s="210"/>
      <c r="AH118" s="210"/>
      <c r="AI118" s="210"/>
      <c r="AJ118" s="210"/>
      <c r="AK118" s="210"/>
      <c r="AL118" s="210"/>
      <c r="AM118" s="210"/>
      <c r="AN118" s="210"/>
    </row>
    <row r="119" customFormat="false" ht="12.75" hidden="false" customHeight="false" outlineLevel="0" collapsed="false">
      <c r="D119" s="210"/>
      <c r="E119" s="210"/>
      <c r="F119" s="210"/>
      <c r="G119" s="210"/>
      <c r="H119" s="210"/>
      <c r="I119" s="210"/>
      <c r="J119" s="210"/>
      <c r="K119" s="210"/>
      <c r="L119" s="210"/>
      <c r="M119" s="210"/>
      <c r="N119" s="210"/>
      <c r="O119" s="210"/>
      <c r="P119" s="210"/>
      <c r="Q119" s="210"/>
      <c r="R119" s="210"/>
      <c r="S119" s="210"/>
      <c r="T119" s="210"/>
      <c r="U119" s="210"/>
      <c r="V119" s="210"/>
      <c r="W119" s="210"/>
      <c r="X119" s="210"/>
      <c r="Y119" s="210"/>
      <c r="Z119" s="210"/>
      <c r="AA119" s="210"/>
      <c r="AB119" s="210"/>
      <c r="AC119" s="210"/>
      <c r="AD119" s="210"/>
      <c r="AE119" s="210"/>
      <c r="AF119" s="210"/>
      <c r="AG119" s="210"/>
      <c r="AH119" s="210"/>
      <c r="AI119" s="210"/>
      <c r="AJ119" s="210"/>
      <c r="AK119" s="210"/>
      <c r="AL119" s="210"/>
      <c r="AM119" s="210"/>
      <c r="AN119" s="210"/>
    </row>
  </sheetData>
  <mergeCells count="6">
    <mergeCell ref="B1:N1"/>
    <mergeCell ref="B2:N2"/>
    <mergeCell ref="B3:N3"/>
    <mergeCell ref="D6:F6"/>
    <mergeCell ref="H6:J6"/>
    <mergeCell ref="L6:N6"/>
  </mergeCells>
  <printOptions headings="false" gridLines="false" gridLinesSet="true" horizontalCentered="true" verticalCentered="false"/>
  <pageMargins left="0.25" right="0.2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1999-10-18T10:06:30Z</dcterms:created>
  <dc:creator>Patricia Anderson</dc:creator>
  <dc:description/>
  <dc:language>en-US</dc:language>
  <cp:lastModifiedBy>pander2</cp:lastModifiedBy>
  <cp:lastPrinted>2001-05-21T10:16:55Z</cp:lastPrinted>
  <dcterms:modified xsi:type="dcterms:W3CDTF">2001-05-21T10:32:16Z</dcterms:modified>
  <cp:revision>0</cp:revision>
  <dc:subject/>
  <dc:title/>
</cp:coreProperties>
</file>