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comments3.xml" ContentType="application/vnd.openxmlformats-officedocument.spreadsheetml.comment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9.xml.rels" ContentType="application/vnd.openxmlformats-package.relationships+xml"/>
  <Override PartName="/xl/worksheets/_rels/sheet8.xml.rels" ContentType="application/vnd.openxmlformats-package.relationships+xml"/>
  <Override PartName="/xl/worksheets/_rels/sheet7.xml.rels" ContentType="application/vnd.openxmlformats-package.relationships+xml"/>
  <Override PartName="/xl/worksheets/_rels/sheet6.xml.rels" ContentType="application/vnd.openxmlformats-package.relationships+xml"/>
  <Override PartName="/xl/worksheets/_rels/sheet5.xml.rels" ContentType="application/vnd.openxmlformats-package.relationship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comments9.xml" ContentType="application/vnd.openxmlformats-officedocument.spreadsheetml.comment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vmlDrawing3.vml" ContentType="application/vnd.openxmlformats-officedocument.vmlDrawing"/>
  <Override PartName="/xl/drawings/vmlDrawing1.vml" ContentType="application/vnd.openxmlformats-officedocument.vmlDrawing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vmlDrawing2.vml" ContentType="application/vnd.openxmlformats-officedocument.vmlDrawing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1" activeTab="1"/>
  </bookViews>
  <sheets>
    <sheet name="YTD Mgmt Summary" sheetId="1" state="hidden" r:id="rId3"/>
    <sheet name="QTD Mgmt Summary" sheetId="2" state="visible" r:id="rId4"/>
    <sheet name="Mgmt Summary" sheetId="3" state="visible" r:id="rId5"/>
    <sheet name="GM-WeeklyChnge" sheetId="4" state="visible" r:id="rId6"/>
    <sheet name="GrossMargin" sheetId="5" state="visible" r:id="rId7"/>
    <sheet name="Expenses" sheetId="6" state="visible" r:id="rId8"/>
    <sheet name="Expense Weekly Change" sheetId="7" state="hidden" r:id="rId9"/>
    <sheet name="AllocExp" sheetId="8" state="visible" r:id="rId10"/>
    <sheet name="Headcount" sheetId="9" state="hidden" r:id="rId11"/>
  </sheets>
  <externalReferences>
    <externalReference r:id="rId12"/>
    <externalReference r:id="rId13"/>
    <externalReference r:id="rId14"/>
    <externalReference r:id="rId15"/>
  </externalReferences>
  <definedNames>
    <definedName function="false" hidden="false" localSheetId="7" name="_xlnm.Print_Area" vbProcedure="false">AllocExp!$B$2:$P$29</definedName>
    <definedName function="false" hidden="false" localSheetId="6" name="_xlnm.Print_Area" vbProcedure="false">'Expense Weekly Change'!$A$2:$J$40</definedName>
    <definedName function="false" hidden="false" localSheetId="5" name="_xlnm.Print_Area" vbProcedure="false">Expenses!$B$2:$K$34</definedName>
    <definedName function="false" hidden="false" localSheetId="3" name="_xlnm.Print_Area" vbProcedure="false">'GM-WeeklyChnge'!$A$1:$K$33</definedName>
    <definedName function="false" hidden="false" localSheetId="4" name="_xlnm.Print_Area" vbProcedure="false">GrossMargin!$B$2:$N$35</definedName>
    <definedName function="false" hidden="false" localSheetId="8" name="_xlnm.Print_Area" vbProcedure="false">Headcount!$B$1:$N$19</definedName>
    <definedName function="false" hidden="false" localSheetId="2" name="_xlnm.Print_Area" vbProcedure="false">'Mgmt Summary'!$A$1:$V$37</definedName>
    <definedName function="false" hidden="false" localSheetId="1" name="_xlnm.Print_Area" vbProcedure="false">'QTD Mgmt Summary'!$A$1:$Q$35</definedName>
    <definedName function="false" hidden="false" name="CriteriaAll" vbProcedure="false">'[2]Mgmt Summary'!$A$12:$A$14</definedName>
    <definedName function="false" hidden="false" name="CriteriaForUK" vbProcedure="false">'[2]Mgmt Summary'!$A$17:$A$18</definedName>
    <definedName function="false" hidden="false" name="DealMakerTable" vbProcedure="false">'[2]Mgmt Summary'!$B$2:$C$106</definedName>
    <definedName function="false" hidden="false" name="Excel_BuiltIn_Criteria" vbProcedure="false">'[2]Mgmt Summary'!$A$5:$A$6</definedName>
    <definedName function="false" hidden="false" name="HedgeNames" vbProcedure="false">'[2]Mgmt Summary'!$E$93:$E$130</definedName>
    <definedName function="false" hidden="false" name="HedgeUsedMarketValue" vbProcedure="false">'[2]Mgmt Summary'!$G$93:$G$130</definedName>
    <definedName function="false" hidden="false" name="Hedge_Beta" vbProcedure="false">'[2]Mgmt Summary'!$AS$389:$AT$741</definedName>
    <definedName function="false" hidden="false" name="Hedge_Daily_P_L" vbProcedure="false">'[2]Mgmt Summary'!$I$93:$I$130</definedName>
    <definedName function="false" hidden="false" name="Hedge_QTD_P_L" vbProcedure="false">'[2]Mgmt Summary'!$J$93:$J$130</definedName>
    <definedName function="false" hidden="false" name="IndexLivePercentChange" vbProcedure="false">'[2]Mgmt Summary'!$S$61:$S$88</definedName>
    <definedName function="false" hidden="false" name="IndexSummaryTable" vbProcedure="false">'[2]Mgmt Summary'!$A$1:$I$27</definedName>
    <definedName function="false" hidden="false" name="IndexTags" vbProcedure="false">'[2]Mgmt Summary'!$F$61:$F$88</definedName>
    <definedName function="false" hidden="false" name="IndexValues" vbProcedure="false">'[2]Mgmt Summary'!$E$59:$S$88</definedName>
    <definedName function="false" hidden="false" name="NAMEECM_Non_SLP_Total" vbProcedure="false">'[2]Mgmt Summary'!$H$4:$H$19</definedName>
    <definedName function="false" hidden="false" name="NAMEECM_SLP_Total" vbProcedure="false">'[2]Mgmt Summary'!$G$4:$G$19</definedName>
    <definedName function="false" hidden="false" name="NAMEEnron_Asia_Pacific_Total" vbProcedure="false">'[2]Mgmt Summary'!$K$4:$K$19</definedName>
    <definedName function="false" hidden="false" name="NAMEEnron_Broadband_Svcs__Total" vbProcedure="false">'[2]Mgmt Summary'!$O$4:$O$19</definedName>
    <definedName function="false" hidden="false" name="NAMEEnron_CALME_Total" vbProcedure="false">'[2]Mgmt Summary'!$J$4:$J$19</definedName>
    <definedName function="false" hidden="false" name="NAMEEnron_Corp__Total" vbProcedure="false">'[2]Mgmt Summary'!$I$4:$I$19</definedName>
    <definedName function="false" hidden="false" name="NAMEEnron_Europe_Total" vbProcedure="false">'[2]Mgmt Summary'!$N$4:$N$19</definedName>
    <definedName function="false" hidden="false" name="NAMEEnron_NA_Accrual_Income" vbProcedure="false">'[2]Mgmt Summary'!$F$4:$F$19</definedName>
    <definedName function="false" hidden="false" name="NAMEEnron_NA_Funding_Cost" vbProcedure="false">'[2]Mgmt Summary'!$E$4:$E$19</definedName>
    <definedName function="false" hidden="false" name="NAMEEnron_NA_Int_l_Total" vbProcedure="false">'[2]Mgmt Summary'!$M$4:$M$19</definedName>
    <definedName function="false" hidden="false" name="NAMEEnron_NA_Total" vbProcedure="false">'[2]Mgmt Summary'!$C$4:$C$19</definedName>
    <definedName function="false" hidden="false" name="NAMEEnron_Networks_Total" vbProcedure="false">'[2]Mgmt Summary'!$P$4:$P$19</definedName>
    <definedName function="false" hidden="false" name="NAMEEnron_South_America_Total" vbProcedure="false">'[2]Mgmt Summary'!$L$4:$L$19</definedName>
    <definedName function="false" hidden="false" name="NAMEGrand_Total" vbProcedure="false">'[2]Mgmt Summary'!$Q$4:$Q$19</definedName>
    <definedName function="false" hidden="false" name="NAMEPortfolio_Insurance" vbProcedure="false">'[2]Mgmt Summary'!$D$4:$D$19</definedName>
    <definedName function="false" hidden="false" name="nr_Mgmt_Summary" vbProcedure="false">'QTD Mgmt Summary'!$A$1:$M$35</definedName>
    <definedName function="false" hidden="false" name="PL_Date" vbProcedure="false">'[2]Mgmt Summary'!$V$54</definedName>
    <definedName function="false" hidden="false" name="Position" vbProcedure="false">'[2]Mgmt Summary'!$A$1:$AE$347</definedName>
    <definedName function="false" hidden="false" name="PricingTypeOptions" vbProcedure="false">'[2]Mgmt Summary'!$B$6:$B$10</definedName>
    <definedName function="false" hidden="false" name="Pricing_Type_Options" vbProcedure="false">'[2]Mgmt Summary'!$A$5:$B$9</definedName>
    <definedName function="false" hidden="false" name="StockPriceTable" vbProcedure="false">'[2]Mgmt Summary'!$F$19:$N$56</definedName>
    <definedName function="false" hidden="false" name="SummaryPivotPoint" vbProcedure="false">'[2]Mgmt Summary'!$A$453</definedName>
    <definedName function="false" hidden="false" name="Z_83874C97_8BB7_11D2_9732_00104B678AA7__wvu_Cols" vbProcedure="false">'[2]Mgmt Summary'!$A$1:$A$1048576,'[2]Mgmt Summary'!$I$1:$R$1048576,'[2]Mgmt Summary'!$W$1:$Y$1048576,'[2]Mgmt Summary'!$AM$1:$AO$1048576</definedName>
    <definedName function="false" hidden="false" name="Z_83874C97_8BB7_11D2_9732_00104B678AA7__wvu_PrintArea" vbProcedure="false">'[2]Mgmt Summary'!$B$1:$BE$347</definedName>
    <definedName function="false" hidden="false" name="Z_83874C97_8BB7_11D2_9732_00104B678AA7__wvu_PrintTitles" vbProcedure="false">'[2]Mgmt Summary'!$A$52:$XFD$54</definedName>
    <definedName function="true" hidden="false" name="HPVAL" vbProcedure="true"/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G36" authorId="0">
      <text>
        <r>
          <rPr>
            <b val="true"/>
            <sz val="8"/>
            <color rgb="FF000000"/>
            <rFont val="Tahoma"/>
            <family val="0"/>
          </rPr>
          <t xml:space="preserve">Trey Hardy:
</t>
        </r>
        <r>
          <rPr>
            <sz val="8"/>
            <color rgb="FF000000"/>
            <rFont val="Tahoma"/>
            <family val="0"/>
          </rPr>
          <t xml:space="preserve">Add formula next week
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8</xdr:col>
                <xdr:colOff>16</xdr:colOff>
                <xdr:row>34</xdr:row>
                <xdr:rowOff>1</xdr:rowOff>
              </xdr:from>
              <xdr:to>
                <xdr:col>12</xdr:col>
                <xdr:colOff>33</xdr:colOff>
                <xdr:row>42</xdr:row>
                <xdr:rowOff>13</xdr:rowOff>
              </xdr:to>
            </anchor>
          </commentPr>
        </mc:Choice>
        <mc:Fallback/>
      </mc:AlternateContent>
    </comment>
  </commentList>
</comments>
</file>

<file path=xl/comments3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G35" authorId="0">
      <text>
        <r>
          <rPr>
            <b val="true"/>
            <sz val="8"/>
            <color rgb="FF000000"/>
            <rFont val="Tahoma"/>
            <family val="0"/>
          </rPr>
          <t xml:space="preserve">Trey Hardy:
</t>
        </r>
        <r>
          <rPr>
            <sz val="8"/>
            <color rgb="FF000000"/>
            <rFont val="Tahoma"/>
            <family val="0"/>
          </rPr>
          <t xml:space="preserve">Add formula next week
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8</xdr:col>
                <xdr:colOff>16</xdr:colOff>
                <xdr:row>32</xdr:row>
                <xdr:rowOff>10</xdr:rowOff>
              </xdr:from>
              <xdr:to>
                <xdr:col>12</xdr:col>
                <xdr:colOff>33</xdr:colOff>
                <xdr:row>42</xdr:row>
                <xdr:rowOff>13</xdr:rowOff>
              </xdr:to>
            </anchor>
          </commentPr>
        </mc:Choice>
        <mc:Fallback/>
      </mc:AlternateContent>
    </comment>
  </commentList>
</comments>
</file>

<file path=xl/comments9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B14" authorId="0">
      <text>
        <r>
          <rPr>
            <b val="true"/>
            <sz val="8"/>
            <color rgb="FF000000"/>
            <rFont val="Tahoma"/>
            <family val="0"/>
          </rPr>
          <t xml:space="preserve">Patricia Anderson:
</t>
        </r>
        <r>
          <rPr>
            <sz val="8"/>
            <color rgb="FF000000"/>
            <rFont val="Tahoma"/>
            <family val="0"/>
          </rPr>
          <t xml:space="preserve">Equity Trading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3</xdr:colOff>
                <xdr:row>12</xdr:row>
                <xdr:rowOff>8</xdr:rowOff>
              </xdr:from>
              <xdr:to>
                <xdr:col>4</xdr:col>
                <xdr:colOff>59</xdr:colOff>
                <xdr:row>14</xdr:row>
                <xdr:rowOff>6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<sst xmlns="http://schemas.openxmlformats.org/spreadsheetml/2006/main" count="426" uniqueCount="133">
  <si>
    <t xml:space="preserve">ENRON GLOBAL MARKETS</t>
  </si>
  <si>
    <t xml:space="preserve">2001 EARNINGS ESTIMATE</t>
  </si>
  <si>
    <t xml:space="preserve">2nd QUARTER YTD</t>
  </si>
  <si>
    <t xml:space="preserve">Plan</t>
  </si>
  <si>
    <t xml:space="preserve">Components of Earnings Before Tax</t>
  </si>
  <si>
    <t xml:space="preserve">Variances from Plan</t>
  </si>
  <si>
    <t xml:space="preserve">Actual</t>
  </si>
  <si>
    <t xml:space="preserve">Deals</t>
  </si>
  <si>
    <t xml:space="preserve">Forecast</t>
  </si>
  <si>
    <t xml:space="preserve">Total</t>
  </si>
  <si>
    <t xml:space="preserve">Operating</t>
  </si>
  <si>
    <t xml:space="preserve">Capital</t>
  </si>
  <si>
    <t xml:space="preserve">Direct</t>
  </si>
  <si>
    <t xml:space="preserve">Allocated</t>
  </si>
  <si>
    <t xml:space="preserve">Business Team</t>
  </si>
  <si>
    <t xml:space="preserve">Margin</t>
  </si>
  <si>
    <r>
      <rPr>
        <b val="true"/>
        <sz val="9"/>
        <rFont val="Arial Narrow"/>
        <family val="2"/>
      </rPr>
      <t xml:space="preserve">Expenses</t>
    </r>
    <r>
      <rPr>
        <b val="true"/>
        <vertAlign val="superscript"/>
        <sz val="9"/>
        <rFont val="Arial Narrow"/>
        <family val="2"/>
      </rPr>
      <t xml:space="preserve">(1)</t>
    </r>
  </si>
  <si>
    <t xml:space="preserve">EBT</t>
  </si>
  <si>
    <t xml:space="preserve">Identified</t>
  </si>
  <si>
    <t xml:space="preserve">Expenses</t>
  </si>
  <si>
    <t xml:space="preserve">Charge</t>
  </si>
  <si>
    <t xml:space="preserve">Crude &amp; Products</t>
  </si>
  <si>
    <t xml:space="preserve">Coal</t>
  </si>
  <si>
    <t xml:space="preserve">Vessel Trading</t>
  </si>
  <si>
    <t xml:space="preserve">Emissions</t>
  </si>
  <si>
    <t xml:space="preserve">Weather</t>
  </si>
  <si>
    <t xml:space="preserve">Global Risk Markets</t>
  </si>
  <si>
    <t xml:space="preserve">Financial Trading</t>
  </si>
  <si>
    <t xml:space="preserve">Freight Markets</t>
  </si>
  <si>
    <t xml:space="preserve">LNG</t>
  </si>
  <si>
    <t xml:space="preserve">Middle East (1Q01 only)</t>
  </si>
  <si>
    <t xml:space="preserve">Puerto Rico</t>
  </si>
  <si>
    <t xml:space="preserve">Finance and Structuring</t>
  </si>
  <si>
    <t xml:space="preserve">Office of the Chairman</t>
  </si>
  <si>
    <t xml:space="preserve">Total Commercial</t>
  </si>
  <si>
    <t xml:space="preserve">Group Support Cost</t>
  </si>
  <si>
    <t xml:space="preserve">Support Cost Allocated to Teams</t>
  </si>
  <si>
    <t xml:space="preserve">Other Interest Related Charges</t>
  </si>
  <si>
    <t xml:space="preserve">Capital Charge Offset</t>
  </si>
  <si>
    <t xml:space="preserve">Global Markets EBIT</t>
  </si>
  <si>
    <t xml:space="preserve">Other Expenses:</t>
  </si>
  <si>
    <t xml:space="preserve"> </t>
  </si>
  <si>
    <t xml:space="preserve">Interest Expense/(Income)</t>
  </si>
  <si>
    <t xml:space="preserve">Global Markets Pre-tax Income</t>
  </si>
  <si>
    <t xml:space="preserve">MPR Change:</t>
  </si>
  <si>
    <t xml:space="preserve">(1) Includes capital charge, direct, and allocated expenses</t>
  </si>
  <si>
    <t xml:space="preserve">Enron Global Markets</t>
  </si>
  <si>
    <t xml:space="preserve">PRIVATE &amp; CONFIDENTIAL</t>
  </si>
  <si>
    <t xml:space="preserve">2nd QTR 2001 EARNINGS ESTIMATE</t>
  </si>
  <si>
    <r>
      <rPr>
        <b val="true"/>
        <sz val="10"/>
        <color rgb="FFFF0000"/>
        <rFont val="Arial Narrow"/>
        <family val="2"/>
      </rPr>
      <t xml:space="preserve">Expenses</t>
    </r>
    <r>
      <rPr>
        <b val="true"/>
        <vertAlign val="superscript"/>
        <sz val="10"/>
        <color rgb="FFFF0000"/>
        <rFont val="Arial Narrow"/>
        <family val="2"/>
      </rPr>
      <t xml:space="preserve"> (1)</t>
    </r>
  </si>
  <si>
    <t xml:space="preserve">EBIT</t>
  </si>
  <si>
    <t xml:space="preserve">Change - Fav / (Unfav)</t>
  </si>
  <si>
    <t xml:space="preserve">Variance</t>
  </si>
  <si>
    <r>
      <rPr>
        <b val="true"/>
        <sz val="8"/>
        <rFont val="Arial Narrow"/>
        <family val="2"/>
      </rPr>
      <t xml:space="preserve">Expenses</t>
    </r>
    <r>
      <rPr>
        <vertAlign val="superscript"/>
        <sz val="8"/>
        <rFont val="Arial Narrow"/>
        <family val="2"/>
      </rPr>
      <t xml:space="preserve"> (1)</t>
    </r>
  </si>
  <si>
    <t xml:space="preserve">(1) Includes direct and allocated expenses</t>
  </si>
  <si>
    <t xml:space="preserve">Margin change from: 10/26/00</t>
  </si>
  <si>
    <t xml:space="preserve">Expense changes from: 10/26/00</t>
  </si>
  <si>
    <t xml:space="preserve">DPR Change</t>
  </si>
  <si>
    <t xml:space="preserve">Operating Expense</t>
  </si>
  <si>
    <t xml:space="preserve">MPR Change</t>
  </si>
  <si>
    <t xml:space="preserve">Commercial Expense</t>
  </si>
  <si>
    <t xml:space="preserve">Other Margin Changes</t>
  </si>
  <si>
    <t xml:space="preserve">Other</t>
  </si>
  <si>
    <t xml:space="preserve">Total Change</t>
  </si>
  <si>
    <t xml:space="preserve">Total Margin - QTD</t>
  </si>
  <si>
    <t xml:space="preserve">Total Expense</t>
  </si>
  <si>
    <t xml:space="preserve">Prior Week:</t>
  </si>
  <si>
    <t xml:space="preserve">This Week:</t>
  </si>
  <si>
    <t xml:space="preserve">Change:</t>
  </si>
  <si>
    <t xml:space="preserve">2nd QUARTER 2001 EARNINGS ESTIMATE</t>
  </si>
  <si>
    <t xml:space="preserve">Results based on activity through April 12, 2001</t>
  </si>
  <si>
    <t xml:space="preserve">2nd QUARTER 2001 DETAIL OF GROSS MARGIN - WEEKLY CHANGE</t>
  </si>
  <si>
    <t xml:space="preserve">Accrual /</t>
  </si>
  <si>
    <r>
      <rPr>
        <b val="true"/>
        <sz val="9"/>
        <rFont val="Arial Narrow"/>
        <family val="2"/>
      </rPr>
      <t xml:space="preserve">DPR</t>
    </r>
    <r>
      <rPr>
        <b val="true"/>
        <vertAlign val="superscript"/>
        <sz val="9"/>
        <rFont val="Arial Narrow"/>
        <family val="2"/>
      </rPr>
      <t xml:space="preserve">(1)</t>
    </r>
  </si>
  <si>
    <t xml:space="preserve">MPR</t>
  </si>
  <si>
    <t xml:space="preserve">Accruals</t>
  </si>
  <si>
    <t xml:space="preserve">Other </t>
  </si>
  <si>
    <t xml:space="preserve">FTA</t>
  </si>
  <si>
    <t xml:space="preserve">Equity Trading</t>
  </si>
  <si>
    <t xml:space="preserve">Convertible Trading</t>
  </si>
  <si>
    <t xml:space="preserve">FX / Int Rate Trading</t>
  </si>
  <si>
    <t xml:space="preserve">Soft Commodities Trading</t>
  </si>
  <si>
    <t xml:space="preserve">Grain Trading</t>
  </si>
  <si>
    <t xml:space="preserve">Meat Trading</t>
  </si>
  <si>
    <t xml:space="preserve">Subtotal Gross Margin Change</t>
  </si>
  <si>
    <t xml:space="preserve">Change in EGM Pre-tax Income</t>
  </si>
  <si>
    <t xml:space="preserve">(1) Excludes Cap. Charge &amp; Operating Costs</t>
  </si>
  <si>
    <t xml:space="preserve">PLAN2000</t>
  </si>
  <si>
    <t xml:space="preserve">GROSS_MARGIN</t>
  </si>
  <si>
    <t xml:space="preserve">2nd QUARTER 2001 DETAIL OF GROSS MARGIN</t>
  </si>
  <si>
    <t xml:space="preserve">M.QTD</t>
  </si>
  <si>
    <t xml:space="preserve">ENA</t>
  </si>
  <si>
    <t xml:space="preserve">COAL</t>
  </si>
  <si>
    <t xml:space="preserve">SO2</t>
  </si>
  <si>
    <t xml:space="preserve">WEATHER</t>
  </si>
  <si>
    <t xml:space="preserve">INSURANCE</t>
  </si>
  <si>
    <t xml:space="preserve">ECT_INV_IRFX</t>
  </si>
  <si>
    <t xml:space="preserve">Subtotal Gross Margin</t>
  </si>
  <si>
    <t xml:space="preserve">EGM Gross Margin</t>
  </si>
  <si>
    <t xml:space="preserve">TOT_OPS_EXPENSES</t>
  </si>
  <si>
    <t xml:space="preserve">DEALS IDENTIFIED</t>
  </si>
  <si>
    <t xml:space="preserve">2nd QUARTER 2001 DIRECT EXPENSES</t>
  </si>
  <si>
    <t xml:space="preserve">Direct Expenses</t>
  </si>
  <si>
    <t xml:space="preserve">Variance Explanation</t>
  </si>
  <si>
    <t xml:space="preserve">Subtotal Commercial</t>
  </si>
  <si>
    <t xml:space="preserve">Group</t>
  </si>
  <si>
    <t xml:space="preserve">Operating Expenses</t>
  </si>
  <si>
    <t xml:space="preserve">2nd QUARTER 2001 EXPENSES - WEEKLY CHANGE</t>
  </si>
  <si>
    <t xml:space="preserve">Liquids</t>
  </si>
  <si>
    <t xml:space="preserve">Transportation</t>
  </si>
  <si>
    <t xml:space="preserve">Subtotal</t>
  </si>
  <si>
    <t xml:space="preserve">Middle East</t>
  </si>
  <si>
    <t xml:space="preserve">CAP_CHRG</t>
  </si>
  <si>
    <t xml:space="preserve">TOT_ALLOCATION</t>
  </si>
  <si>
    <t xml:space="preserve">2nd QUARTER 2001  ALLOCATED EXPENSES</t>
  </si>
  <si>
    <t xml:space="preserve">Capital Charge</t>
  </si>
  <si>
    <t xml:space="preserve">Allocated Expenses</t>
  </si>
  <si>
    <t xml:space="preserve">Explanation</t>
  </si>
  <si>
    <t xml:space="preserve">Cap Charge Offset</t>
  </si>
  <si>
    <t xml:space="preserve">Group Allocated to Teams</t>
  </si>
  <si>
    <t xml:space="preserve">TOT_COM_HC</t>
  </si>
  <si>
    <t xml:space="preserve">3RD QUARTER 2000 HEADCOUNT</t>
  </si>
  <si>
    <t xml:space="preserve">TOT_NC_HC</t>
  </si>
  <si>
    <t xml:space="preserve">Actuals - September Team Report</t>
  </si>
  <si>
    <t xml:space="preserve">Plan - September</t>
  </si>
  <si>
    <t xml:space="preserve">Variance to Plan</t>
  </si>
  <si>
    <t xml:space="preserve">Commercial</t>
  </si>
  <si>
    <t xml:space="preserve">Global Liquids</t>
  </si>
  <si>
    <t xml:space="preserve">GRM - New Products</t>
  </si>
  <si>
    <t xml:space="preserve">EQU_TRD</t>
  </si>
  <si>
    <t xml:space="preserve">GROUP</t>
  </si>
  <si>
    <t xml:space="preserve">ACTUAL</t>
  </si>
  <si>
    <t xml:space="preserve">Total Headcount</t>
  </si>
</sst>
</file>

<file path=xl/styles.xml><?xml version="1.0" encoding="utf-8"?>
<styleSheet xmlns="http://schemas.openxmlformats.org/spreadsheetml/2006/main">
  <numFmts count="18">
    <numFmt numFmtId="164" formatCode="General"/>
    <numFmt numFmtId="165" formatCode="\$#,##0_);[RED]&quot;($&quot;#,##0\)"/>
    <numFmt numFmtId="166" formatCode="_ \\* #,##0.00_ ;_ \\* &quot;\\\\\-&quot;#,##0.00_ ;_ \\* \-??_ ;_ @_ "/>
    <numFmt numFmtId="167" formatCode="yy&quot;\\\-&quot;mm&quot;\\\-&quot;dd&quot;\\\\ &quot;h:mm"/>
    <numFmt numFmtId="168" formatCode="#&quot;\\\\ &quot;??/??"/>
    <numFmt numFmtId="169" formatCode="[$-409]#,##0_);\(#,##0\)"/>
    <numFmt numFmtId="170" formatCode="#,##0"/>
    <numFmt numFmtId="171" formatCode="#,##0;[RED]\-#,##0"/>
    <numFmt numFmtId="172" formatCode="#,##0.00;[RED]\-#,##0.00"/>
    <numFmt numFmtId="173" formatCode="\\#,##0.00;[RED]&quot;\-&quot;#,##0.00"/>
    <numFmt numFmtId="174" formatCode="\\#,##0;[RED]&quot;\-&quot;#,##0"/>
    <numFmt numFmtId="175" formatCode="mmmm\ d&quot;, &quot;yyyy"/>
    <numFmt numFmtId="176" formatCode="_(* #,##0.00_);_(* \(#,##0.00\);_(* \-??_);_(@_)"/>
    <numFmt numFmtId="177" formatCode="_(* #,##0_);_(* \(#,##0\);_(* \-??_);_(@_)"/>
    <numFmt numFmtId="178" formatCode="_(\$* #,##0.00_);_(\$* \(#,##0.00\);_(\$* \-??_);_(@_)"/>
    <numFmt numFmtId="179" formatCode="_(\$* #,##0_);_(\$* \(#,##0\);_(\$* \-??_);_(@_)"/>
    <numFmt numFmtId="180" formatCode="[$-409]mmm\-yy"/>
    <numFmt numFmtId="181" formatCode="_(* #,##0.0_);_(* \(#,##0.0\);_(* \-??_);_(@_)"/>
  </numFmts>
  <fonts count="5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돋움"/>
      <family val="3"/>
      <charset val="129"/>
    </font>
    <font>
      <b val="true"/>
      <u val="single"/>
      <sz val="11"/>
      <color rgb="FF800000"/>
      <name val="Arial"/>
      <family val="2"/>
    </font>
    <font>
      <sz val="10"/>
      <color rgb="FF0000FF"/>
      <name val="Arial"/>
      <family val="2"/>
    </font>
    <font>
      <sz val="8"/>
      <name val="Arial"/>
      <family val="0"/>
    </font>
    <font>
      <sz val="8"/>
      <name val="Arial"/>
      <family val="2"/>
    </font>
    <font>
      <sz val="8"/>
      <color rgb="FF0000FF"/>
      <name val="Arial"/>
      <family val="2"/>
    </font>
    <font>
      <sz val="12"/>
      <name val="바탕체"/>
      <family val="1"/>
      <charset val="129"/>
    </font>
    <font>
      <sz val="8"/>
      <name val="Arial Narrow"/>
      <family val="2"/>
    </font>
    <font>
      <b val="true"/>
      <sz val="12"/>
      <color rgb="FFFFFFFF"/>
      <name val="Arial Narrow"/>
      <family val="2"/>
    </font>
    <font>
      <b val="true"/>
      <sz val="11"/>
      <color rgb="FFFFFFFF"/>
      <name val="Arial Narrow"/>
      <family val="2"/>
    </font>
    <font>
      <b val="true"/>
      <sz val="10"/>
      <color rgb="FFFFFFFF"/>
      <name val="Arial Narrow"/>
      <family val="2"/>
    </font>
    <font>
      <sz val="9"/>
      <name val="Arial Narrow"/>
      <family val="2"/>
    </font>
    <font>
      <b val="true"/>
      <sz val="9"/>
      <name val="Arial Narrow"/>
      <family val="2"/>
    </font>
    <font>
      <b val="true"/>
      <vertAlign val="superscript"/>
      <sz val="9"/>
      <name val="Arial Narrow"/>
      <family val="2"/>
    </font>
    <font>
      <sz val="10"/>
      <name val="Arial Narrow"/>
      <family val="2"/>
    </font>
    <font>
      <b val="true"/>
      <sz val="10"/>
      <name val="Arial Narrow"/>
      <family val="2"/>
    </font>
    <font>
      <b val="true"/>
      <sz val="8"/>
      <name val="Arial Narrow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b val="true"/>
      <i val="true"/>
      <sz val="12"/>
      <color rgb="FFFFFFFF"/>
      <name val="Arial Narrow"/>
      <family val="2"/>
    </font>
    <font>
      <b val="true"/>
      <sz val="12"/>
      <color rgb="FF000000"/>
      <name val="Arial Narrow"/>
      <family val="2"/>
    </font>
    <font>
      <sz val="8"/>
      <color rgb="FF000000"/>
      <name val="Arial Narrow"/>
      <family val="2"/>
    </font>
    <font>
      <b val="true"/>
      <sz val="22"/>
      <color rgb="FF000000"/>
      <name val="Arial"/>
      <family val="2"/>
    </font>
    <font>
      <b val="true"/>
      <sz val="11"/>
      <color rgb="FF000000"/>
      <name val="Arial"/>
      <family val="2"/>
    </font>
    <font>
      <b val="true"/>
      <sz val="16"/>
      <color rgb="FF000000"/>
      <name val="Arial"/>
      <family val="2"/>
    </font>
    <font>
      <b val="true"/>
      <sz val="11"/>
      <color rgb="FF000000"/>
      <name val="Arial Narrow"/>
      <family val="2"/>
    </font>
    <font>
      <b val="true"/>
      <sz val="10"/>
      <color rgb="FF000000"/>
      <name val="Arial"/>
      <family val="2"/>
    </font>
    <font>
      <b val="true"/>
      <sz val="10"/>
      <color rgb="FF000000"/>
      <name val="Arial Narrow"/>
      <family val="2"/>
    </font>
    <font>
      <sz val="8"/>
      <color rgb="FFFF0000"/>
      <name val="Arial Narrow"/>
      <family val="2"/>
    </font>
    <font>
      <b val="true"/>
      <sz val="10"/>
      <color rgb="FFFF0000"/>
      <name val="Arial Narrow"/>
      <family val="2"/>
    </font>
    <font>
      <b val="true"/>
      <vertAlign val="superscript"/>
      <sz val="10"/>
      <color rgb="FFFF0000"/>
      <name val="Arial Narrow"/>
      <family val="2"/>
    </font>
    <font>
      <vertAlign val="superscript"/>
      <sz val="8"/>
      <name val="Arial Narrow"/>
      <family val="2"/>
    </font>
    <font>
      <b val="true"/>
      <sz val="11"/>
      <name val="Arial Narrow"/>
      <family val="2"/>
    </font>
    <font>
      <b val="true"/>
      <sz val="10"/>
      <color rgb="FF0000FF"/>
      <name val="Arial Narrow"/>
      <family val="2"/>
    </font>
    <font>
      <b val="true"/>
      <i val="true"/>
      <sz val="10"/>
      <color rgb="FFFFFFFF"/>
      <name val="Arial Narrow"/>
      <family val="2"/>
    </font>
    <font>
      <i val="true"/>
      <sz val="9"/>
      <color rgb="FF0000FF"/>
      <name val="Arial Narrow"/>
      <family val="2"/>
    </font>
    <font>
      <b val="true"/>
      <i val="true"/>
      <sz val="9"/>
      <color rgb="FF0000FF"/>
      <name val="Arial Narrow"/>
      <family val="2"/>
    </font>
    <font>
      <sz val="6"/>
      <name val="Arial Narrow"/>
      <family val="2"/>
    </font>
    <font>
      <b val="true"/>
      <sz val="12"/>
      <color rgb="FFFF0000"/>
      <name val="Arial Narrow"/>
      <family val="2"/>
    </font>
    <font>
      <b val="true"/>
      <i val="true"/>
      <sz val="8"/>
      <color rgb="FFFFFFFF"/>
      <name val="Arial Narrow"/>
      <family val="2"/>
    </font>
    <font>
      <b val="true"/>
      <sz val="6"/>
      <name val="Arial Narrow"/>
      <family val="2"/>
    </font>
    <font>
      <sz val="6"/>
      <name val="Arial"/>
      <family val="2"/>
    </font>
    <font>
      <b val="true"/>
      <sz val="12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0"/>
      <color rgb="FFFFFFFF"/>
      <name val="Arial"/>
      <family val="2"/>
    </font>
    <font>
      <sz val="9"/>
      <name val="Arial"/>
      <family val="2"/>
    </font>
    <font>
      <b val="true"/>
      <sz val="9"/>
      <name val="Arial"/>
      <family val="2"/>
    </font>
    <font>
      <sz val="10"/>
      <name val="Arial"/>
      <family val="2"/>
    </font>
    <font>
      <b val="true"/>
      <sz val="10"/>
      <name val="Arial"/>
      <family val="2"/>
    </font>
    <font>
      <b val="true"/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99"/>
        <bgColor rgb="FFFFFFCC"/>
      </patternFill>
    </fill>
    <fill>
      <patternFill patternType="solid">
        <fgColor rgb="FF0000FF"/>
        <bgColor rgb="FF0000FF"/>
      </patternFill>
    </fill>
    <fill>
      <patternFill patternType="solid">
        <fgColor rgb="FF000000"/>
        <bgColor rgb="FF003300"/>
      </patternFill>
    </fill>
  </fills>
  <borders count="38">
    <border diagonalUp="false" diagonalDown="false">
      <left/>
      <right/>
      <top/>
      <bottom/>
      <diagonal/>
    </border>
    <border diagonalUp="false" diagonalDown="false">
      <left style="double"/>
      <right style="double"/>
      <top style="double"/>
      <bottom style="double"/>
      <diagonal/>
    </border>
    <border diagonalUp="false" diagonalDown="false">
      <left/>
      <right/>
      <top style="thin"/>
      <bottom style="double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 style="thin"/>
      <right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thin"/>
      <right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37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8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4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4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5" fillId="0" borderId="0" applyFont="true" applyBorder="false" applyAlignment="false" applyProtection="false"/>
    <xf numFmtId="167" fontId="4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4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6" fillId="0" borderId="1" applyFont="true" applyBorder="true" applyAlignment="false" applyProtection="false"/>
    <xf numFmtId="168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2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7" fillId="2" borderId="0" applyFont="true" applyBorder="false" applyAlignment="false" applyProtection="false"/>
    <xf numFmtId="169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3" borderId="0" applyFont="true" applyBorder="false" applyAlignment="false" applyProtection="false"/>
    <xf numFmtId="170" fontId="9" fillId="0" borderId="1" applyFont="true" applyBorder="true" applyAlignment="true" applyProtection="false">
      <alignment horizontal="general" vertical="bottom" textRotation="0" wrapText="false" indent="0" shrinkToFit="false"/>
    </xf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8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15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6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5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6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16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2" borderId="5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77" fontId="16" fillId="2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6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6" fillId="2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6" fillId="2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16" fillId="2" borderId="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16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16" fillId="2" borderId="1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16" fillId="2" borderId="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11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1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1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9" fontId="2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1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2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28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2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2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3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3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2" fillId="0" borderId="1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1" fillId="5" borderId="1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33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5" borderId="1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1" fillId="5" borderId="1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32" fillId="5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32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33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5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5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5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18" fillId="0" borderId="2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8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9" fillId="0" borderId="2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8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11" fillId="0" borderId="2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1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20" fillId="0" borderId="2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1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20" fillId="0" borderId="2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6" fillId="2" borderId="27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64" fontId="15" fillId="5" borderId="2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7" fontId="37" fillId="2" borderId="28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7" fontId="37" fillId="2" borderId="29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7" fontId="37" fillId="2" borderId="3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7" fontId="18" fillId="5" borderId="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5" fillId="5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77" fontId="19" fillId="0" borderId="2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6" fillId="2" borderId="31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64" fontId="15" fillId="5" borderId="3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9" fontId="37" fillId="2" borderId="32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9" fontId="37" fillId="2" borderId="33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9" fontId="37" fillId="2" borderId="34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7" fontId="18" fillId="5" borderId="35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9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2" borderId="2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37" fillId="2" borderId="3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37" fillId="2" borderId="3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20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2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7" fontId="20" fillId="0" borderId="1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7" fontId="20" fillId="0" borderId="1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20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20" fillId="0" borderId="8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7" fontId="20" fillId="0" borderId="1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7" fillId="2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7" fillId="2" borderId="3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19" fillId="2" borderId="3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9" fillId="2" borderId="3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7" fontId="19" fillId="2" borderId="3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14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9" fillId="0" borderId="5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64" fontId="3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39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3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39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40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40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39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39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39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40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40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18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8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8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8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4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39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39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5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2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7" fontId="11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6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4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7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8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9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9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9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9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0" fillId="0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0" fillId="0" borderId="3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0" fillId="0" borderId="3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9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49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4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50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9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9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9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0" fillId="2" borderId="5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77" fontId="50" fillId="2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50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50" fillId="2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9" fillId="2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9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9" fillId="2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50" fillId="2" borderId="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50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50" fillId="2" borderId="1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9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9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9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9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1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2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1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1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1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2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2" fillId="0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2" fillId="0" borderId="3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2" fillId="0" borderId="3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49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49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50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49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49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50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0" fillId="2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1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1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1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1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5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0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5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9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1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1" fillId="2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6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7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8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3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3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3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3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1" fontId="49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4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50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50" fillId="2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50" fillId="2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50" fillId="2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23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Date" xfId="20"/>
    <cellStyle name="Fixed" xfId="21"/>
    <cellStyle name="HEADER" xfId="22"/>
    <cellStyle name="Heading 1" xfId="23"/>
    <cellStyle name="Heading2" xfId="24"/>
    <cellStyle name="HIGHLIGHT" xfId="25"/>
    <cellStyle name="Normal - Style1" xfId="26"/>
    <cellStyle name="Total" xfId="27"/>
    <cellStyle name="Unprot" xfId="28"/>
    <cellStyle name="Unprot$" xfId="29"/>
    <cellStyle name="Unprot_dimon" xfId="30"/>
    <cellStyle name="Unprotect" xfId="31"/>
    <cellStyle name="콤마 [0]_94하반기" xfId="32"/>
    <cellStyle name="콤마_94하반기" xfId="33"/>
    <cellStyle name="통화 [0]_94하반기" xfId="34"/>
    <cellStyle name="통화_94하반기" xfId="35"/>
    <cellStyle name="표준_Ⅰ.경영실적" xfId="36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externalLink" Target="externalLinks/externalLink1.xml"/><Relationship Id="rId13" Type="http://schemas.openxmlformats.org/officeDocument/2006/relationships/externalLink" Target="externalLinks/externalLink2.xml"/><Relationship Id="rId14" Type="http://schemas.openxmlformats.org/officeDocument/2006/relationships/externalLink" Target="externalLinks/externalLink3.xml"/><Relationship Id="rId15" Type="http://schemas.openxmlformats.org/officeDocument/2006/relationships/externalLink" Target="externalLinks/externalLink4.xml"/><Relationship Id="rId1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16</xdr:col>
      <xdr:colOff>492840</xdr:colOff>
      <xdr:row>0</xdr:row>
      <xdr:rowOff>76680</xdr:rowOff>
    </xdr:from>
    <xdr:to>
      <xdr:col>21</xdr:col>
      <xdr:colOff>453240</xdr:colOff>
      <xdr:row>2</xdr:row>
      <xdr:rowOff>38160</xdr:rowOff>
    </xdr:to>
    <xdr:sp>
      <xdr:nvSpPr>
        <xdr:cNvPr id="0" name="Text 1"/>
        <xdr:cNvSpPr/>
      </xdr:nvSpPr>
      <xdr:spPr>
        <a:xfrm>
          <a:off x="7542000" y="76680"/>
          <a:ext cx="1690200" cy="37116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12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12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12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16</xdr:col>
      <xdr:colOff>492840</xdr:colOff>
      <xdr:row>0</xdr:row>
      <xdr:rowOff>76680</xdr:rowOff>
    </xdr:from>
    <xdr:to>
      <xdr:col>21</xdr:col>
      <xdr:colOff>453240</xdr:colOff>
      <xdr:row>2</xdr:row>
      <xdr:rowOff>38160</xdr:rowOff>
    </xdr:to>
    <xdr:sp>
      <xdr:nvSpPr>
        <xdr:cNvPr id="1" name="Text 3"/>
        <xdr:cNvSpPr/>
      </xdr:nvSpPr>
      <xdr:spPr>
        <a:xfrm>
          <a:off x="7542000" y="76680"/>
          <a:ext cx="1690200" cy="37116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12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12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12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16</xdr:col>
      <xdr:colOff>492840</xdr:colOff>
      <xdr:row>0</xdr:row>
      <xdr:rowOff>76680</xdr:rowOff>
    </xdr:from>
    <xdr:to>
      <xdr:col>21</xdr:col>
      <xdr:colOff>453240</xdr:colOff>
      <xdr:row>2</xdr:row>
      <xdr:rowOff>38160</xdr:rowOff>
    </xdr:to>
    <xdr:sp>
      <xdr:nvSpPr>
        <xdr:cNvPr id="2" name="Text 5"/>
        <xdr:cNvSpPr/>
      </xdr:nvSpPr>
      <xdr:spPr>
        <a:xfrm>
          <a:off x="7542000" y="76680"/>
          <a:ext cx="1690200" cy="37116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12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12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12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15</xdr:col>
      <xdr:colOff>10080</xdr:colOff>
      <xdr:row>0</xdr:row>
      <xdr:rowOff>76680</xdr:rowOff>
    </xdr:from>
    <xdr:to>
      <xdr:col>21</xdr:col>
      <xdr:colOff>453240</xdr:colOff>
      <xdr:row>2</xdr:row>
      <xdr:rowOff>38160</xdr:rowOff>
    </xdr:to>
    <xdr:sp>
      <xdr:nvSpPr>
        <xdr:cNvPr id="3" name="Text 6"/>
        <xdr:cNvSpPr/>
      </xdr:nvSpPr>
      <xdr:spPr>
        <a:xfrm>
          <a:off x="6999480" y="76680"/>
          <a:ext cx="2232720" cy="37116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12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12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12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10440</xdr:colOff>
      <xdr:row>0</xdr:row>
      <xdr:rowOff>47880</xdr:rowOff>
    </xdr:from>
    <xdr:to>
      <xdr:col>5</xdr:col>
      <xdr:colOff>39960</xdr:colOff>
      <xdr:row>0</xdr:row>
      <xdr:rowOff>47880</xdr:rowOff>
    </xdr:to>
    <xdr:sp>
      <xdr:nvSpPr>
        <xdr:cNvPr id="4" name="Line 2"/>
        <xdr:cNvSpPr/>
      </xdr:nvSpPr>
      <xdr:spPr>
        <a:xfrm flipH="1">
          <a:off x="10440" y="47880"/>
          <a:ext cx="414360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</xdr:col>
      <xdr:colOff>652680</xdr:colOff>
      <xdr:row>4</xdr:row>
      <xdr:rowOff>105120</xdr:rowOff>
    </xdr:from>
    <xdr:to>
      <xdr:col>16</xdr:col>
      <xdr:colOff>332640</xdr:colOff>
      <xdr:row>4</xdr:row>
      <xdr:rowOff>105120</xdr:rowOff>
    </xdr:to>
    <xdr:sp>
      <xdr:nvSpPr>
        <xdr:cNvPr id="5" name="Line 3"/>
        <xdr:cNvSpPr/>
      </xdr:nvSpPr>
      <xdr:spPr>
        <a:xfrm flipH="1">
          <a:off x="2816280" y="1002960"/>
          <a:ext cx="677772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10080</xdr:colOff>
      <xdr:row>0</xdr:row>
      <xdr:rowOff>47880</xdr:rowOff>
    </xdr:from>
    <xdr:to>
      <xdr:col>8</xdr:col>
      <xdr:colOff>10440</xdr:colOff>
      <xdr:row>0</xdr:row>
      <xdr:rowOff>47880</xdr:rowOff>
    </xdr:to>
    <xdr:sp>
      <xdr:nvSpPr>
        <xdr:cNvPr id="6" name="Line 5"/>
        <xdr:cNvSpPr/>
      </xdr:nvSpPr>
      <xdr:spPr>
        <a:xfrm flipH="1">
          <a:off x="10080" y="47880"/>
          <a:ext cx="540108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10440</xdr:colOff>
      <xdr:row>0</xdr:row>
      <xdr:rowOff>47880</xdr:rowOff>
    </xdr:from>
    <xdr:to>
      <xdr:col>5</xdr:col>
      <xdr:colOff>39960</xdr:colOff>
      <xdr:row>0</xdr:row>
      <xdr:rowOff>47880</xdr:rowOff>
    </xdr:to>
    <xdr:sp>
      <xdr:nvSpPr>
        <xdr:cNvPr id="7" name="Line 9"/>
        <xdr:cNvSpPr/>
      </xdr:nvSpPr>
      <xdr:spPr>
        <a:xfrm flipH="1">
          <a:off x="10440" y="47880"/>
          <a:ext cx="414360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</xdr:col>
      <xdr:colOff>652680</xdr:colOff>
      <xdr:row>4</xdr:row>
      <xdr:rowOff>105120</xdr:rowOff>
    </xdr:from>
    <xdr:to>
      <xdr:col>16</xdr:col>
      <xdr:colOff>332640</xdr:colOff>
      <xdr:row>4</xdr:row>
      <xdr:rowOff>105120</xdr:rowOff>
    </xdr:to>
    <xdr:sp>
      <xdr:nvSpPr>
        <xdr:cNvPr id="8" name="Line 10"/>
        <xdr:cNvSpPr/>
      </xdr:nvSpPr>
      <xdr:spPr>
        <a:xfrm flipH="1">
          <a:off x="2816280" y="1002960"/>
          <a:ext cx="677772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10080</xdr:colOff>
      <xdr:row>0</xdr:row>
      <xdr:rowOff>47880</xdr:rowOff>
    </xdr:from>
    <xdr:to>
      <xdr:col>8</xdr:col>
      <xdr:colOff>10440</xdr:colOff>
      <xdr:row>0</xdr:row>
      <xdr:rowOff>47880</xdr:rowOff>
    </xdr:to>
    <xdr:sp>
      <xdr:nvSpPr>
        <xdr:cNvPr id="9" name="Line 12"/>
        <xdr:cNvSpPr/>
      </xdr:nvSpPr>
      <xdr:spPr>
        <a:xfrm flipH="1">
          <a:off x="10080" y="47880"/>
          <a:ext cx="540108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19</xdr:col>
      <xdr:colOff>482400</xdr:colOff>
      <xdr:row>0</xdr:row>
      <xdr:rowOff>28800</xdr:rowOff>
    </xdr:from>
    <xdr:to>
      <xdr:col>21</xdr:col>
      <xdr:colOff>554040</xdr:colOff>
      <xdr:row>2</xdr:row>
      <xdr:rowOff>142560</xdr:rowOff>
    </xdr:to>
    <xdr:sp>
      <xdr:nvSpPr>
        <xdr:cNvPr id="10" name="Text 94"/>
        <xdr:cNvSpPr/>
      </xdr:nvSpPr>
      <xdr:spPr>
        <a:xfrm>
          <a:off x="8175600" y="28800"/>
          <a:ext cx="1157400" cy="52344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i="1" lang="en-US" sz="10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i="1" lang="en-US" sz="10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503280</xdr:colOff>
      <xdr:row>0</xdr:row>
      <xdr:rowOff>76680</xdr:rowOff>
    </xdr:from>
    <xdr:to>
      <xdr:col>11</xdr:col>
      <xdr:colOff>720</xdr:colOff>
      <xdr:row>2</xdr:row>
      <xdr:rowOff>152640</xdr:rowOff>
    </xdr:to>
    <xdr:sp>
      <xdr:nvSpPr>
        <xdr:cNvPr id="11" name="Text 100"/>
        <xdr:cNvSpPr/>
      </xdr:nvSpPr>
      <xdr:spPr>
        <a:xfrm>
          <a:off x="5462640" y="76680"/>
          <a:ext cx="1026360" cy="48564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8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11</xdr:col>
      <xdr:colOff>80280</xdr:colOff>
      <xdr:row>1</xdr:row>
      <xdr:rowOff>76320</xdr:rowOff>
    </xdr:from>
    <xdr:to>
      <xdr:col>13</xdr:col>
      <xdr:colOff>543240</xdr:colOff>
      <xdr:row>3</xdr:row>
      <xdr:rowOff>38160</xdr:rowOff>
    </xdr:to>
    <xdr:sp>
      <xdr:nvSpPr>
        <xdr:cNvPr id="12" name="Text 5"/>
        <xdr:cNvSpPr/>
      </xdr:nvSpPr>
      <xdr:spPr>
        <a:xfrm>
          <a:off x="5129280" y="238320"/>
          <a:ext cx="1689840" cy="37152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8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9720</xdr:colOff>
      <xdr:row>1</xdr:row>
      <xdr:rowOff>66240</xdr:rowOff>
    </xdr:from>
    <xdr:to>
      <xdr:col>10</xdr:col>
      <xdr:colOff>1037520</xdr:colOff>
      <xdr:row>3</xdr:row>
      <xdr:rowOff>47520</xdr:rowOff>
    </xdr:to>
    <xdr:sp>
      <xdr:nvSpPr>
        <xdr:cNvPr id="13" name="Text 1"/>
        <xdr:cNvSpPr/>
      </xdr:nvSpPr>
      <xdr:spPr>
        <a:xfrm>
          <a:off x="6840360" y="66240"/>
          <a:ext cx="2134800" cy="37188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8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9</xdr:col>
      <xdr:colOff>9720</xdr:colOff>
      <xdr:row>1</xdr:row>
      <xdr:rowOff>66240</xdr:rowOff>
    </xdr:from>
    <xdr:to>
      <xdr:col>10</xdr:col>
      <xdr:colOff>1037520</xdr:colOff>
      <xdr:row>3</xdr:row>
      <xdr:rowOff>47520</xdr:rowOff>
    </xdr:to>
    <xdr:sp>
      <xdr:nvSpPr>
        <xdr:cNvPr id="14" name="Text 69"/>
        <xdr:cNvSpPr/>
      </xdr:nvSpPr>
      <xdr:spPr>
        <a:xfrm>
          <a:off x="6840360" y="66240"/>
          <a:ext cx="2134800" cy="37188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8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8</xdr:col>
      <xdr:colOff>9720</xdr:colOff>
      <xdr:row>1</xdr:row>
      <xdr:rowOff>66240</xdr:rowOff>
    </xdr:from>
    <xdr:to>
      <xdr:col>9</xdr:col>
      <xdr:colOff>1037520</xdr:colOff>
      <xdr:row>3</xdr:row>
      <xdr:rowOff>47520</xdr:rowOff>
    </xdr:to>
    <xdr:sp>
      <xdr:nvSpPr>
        <xdr:cNvPr id="15" name="Text 1"/>
        <xdr:cNvSpPr/>
      </xdr:nvSpPr>
      <xdr:spPr>
        <a:xfrm>
          <a:off x="6850440" y="66240"/>
          <a:ext cx="2134800" cy="37188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8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8</xdr:col>
      <xdr:colOff>9720</xdr:colOff>
      <xdr:row>1</xdr:row>
      <xdr:rowOff>66240</xdr:rowOff>
    </xdr:from>
    <xdr:to>
      <xdr:col>9</xdr:col>
      <xdr:colOff>1037520</xdr:colOff>
      <xdr:row>3</xdr:row>
      <xdr:rowOff>47520</xdr:rowOff>
    </xdr:to>
    <xdr:sp>
      <xdr:nvSpPr>
        <xdr:cNvPr id="16" name="Text 8"/>
        <xdr:cNvSpPr/>
      </xdr:nvSpPr>
      <xdr:spPr>
        <a:xfrm>
          <a:off x="6850440" y="66240"/>
          <a:ext cx="2134800" cy="37188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8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8</xdr:col>
      <xdr:colOff>9720</xdr:colOff>
      <xdr:row>1</xdr:row>
      <xdr:rowOff>66240</xdr:rowOff>
    </xdr:from>
    <xdr:to>
      <xdr:col>9</xdr:col>
      <xdr:colOff>1037520</xdr:colOff>
      <xdr:row>3</xdr:row>
      <xdr:rowOff>47520</xdr:rowOff>
    </xdr:to>
    <xdr:sp>
      <xdr:nvSpPr>
        <xdr:cNvPr id="17" name="Text 13"/>
        <xdr:cNvSpPr/>
      </xdr:nvSpPr>
      <xdr:spPr>
        <a:xfrm>
          <a:off x="6850440" y="66240"/>
          <a:ext cx="2134800" cy="37188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8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8</xdr:col>
      <xdr:colOff>9720</xdr:colOff>
      <xdr:row>1</xdr:row>
      <xdr:rowOff>66240</xdr:rowOff>
    </xdr:from>
    <xdr:to>
      <xdr:col>9</xdr:col>
      <xdr:colOff>1037520</xdr:colOff>
      <xdr:row>3</xdr:row>
      <xdr:rowOff>47520</xdr:rowOff>
    </xdr:to>
    <xdr:sp>
      <xdr:nvSpPr>
        <xdr:cNvPr id="18" name="Text 14"/>
        <xdr:cNvSpPr/>
      </xdr:nvSpPr>
      <xdr:spPr>
        <a:xfrm>
          <a:off x="6850440" y="66240"/>
          <a:ext cx="2134800" cy="37188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8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14</xdr:col>
      <xdr:colOff>241200</xdr:colOff>
      <xdr:row>1</xdr:row>
      <xdr:rowOff>95400</xdr:rowOff>
    </xdr:from>
    <xdr:to>
      <xdr:col>15</xdr:col>
      <xdr:colOff>896400</xdr:colOff>
      <xdr:row>3</xdr:row>
      <xdr:rowOff>75960</xdr:rowOff>
    </xdr:to>
    <xdr:sp>
      <xdr:nvSpPr>
        <xdr:cNvPr id="19" name="Text 1"/>
        <xdr:cNvSpPr/>
      </xdr:nvSpPr>
      <xdr:spPr>
        <a:xfrm>
          <a:off x="5643720" y="95400"/>
          <a:ext cx="1701720" cy="37116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8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Fin_Ops/Finrpt/Global/Management%20Summaries/2001/1Q%202001/Management%20Summary/MgmtSum-Q101-Global-no%20cap%20charg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Fin_Ops/Finrpt/Global/Management%20Summaries/2001/1Q%202001/Management%20Summary/GlobalMgmtSum-Q101-0330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Fin_Ops/Finrpt/Global/Management%20Summaries/2001/2Q%202001/Management%20Summaries/MgmtSum-Q201-Global-0406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Fin_Ops/Finrpt/Global/Management%20Summaries/2001/2Q%202001/Management%20Summaries/MgmtSum-Q201-Global-no%20cap%20charg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YTD Mgmt Summary"/>
      <sheetName val="QTD Mgmt Summary"/>
      <sheetName val="Mgmt Summary"/>
      <sheetName val="GM-WeeklyChnge"/>
      <sheetName val="GrossMargin"/>
      <sheetName val="Expenses"/>
      <sheetName val="Expense Weekly Change"/>
      <sheetName val="Alloc Exp"/>
      <sheetName val="Headcount"/>
    </sheetNames>
    <sheetDataSet>
      <sheetData sheetId="0">
        <row r="19">
          <cell r="S19">
            <v>0</v>
          </cell>
        </row>
        <row r="20">
          <cell r="S20">
            <v>0</v>
          </cell>
        </row>
        <row r="21">
          <cell r="S21">
            <v>0</v>
          </cell>
        </row>
        <row r="25">
          <cell r="S25">
            <v>0</v>
          </cell>
        </row>
        <row r="26">
          <cell r="S26">
            <v>0</v>
          </cell>
        </row>
        <row r="27">
          <cell r="S27">
            <v>0</v>
          </cell>
        </row>
        <row r="32">
          <cell r="C32">
            <v>0</v>
          </cell>
          <cell r="D32">
            <v>308</v>
          </cell>
        </row>
        <row r="32">
          <cell r="G32">
            <v>0</v>
          </cell>
        </row>
        <row r="32">
          <cell r="I32">
            <v>0</v>
          </cell>
        </row>
        <row r="32">
          <cell r="M32">
            <v>308</v>
          </cell>
          <cell r="N32">
            <v>0</v>
          </cell>
        </row>
        <row r="32">
          <cell r="Q32">
            <v>0</v>
          </cell>
        </row>
        <row r="32">
          <cell r="S32">
            <v>0</v>
          </cell>
          <cell r="T32">
            <v>0</v>
          </cell>
          <cell r="U32">
            <v>0</v>
          </cell>
        </row>
      </sheetData>
      <sheetData sheetId="1">
        <row r="27">
          <cell r="C27">
            <v>0</v>
          </cell>
        </row>
        <row r="27">
          <cell r="G27">
            <v>0</v>
          </cell>
        </row>
        <row r="39">
          <cell r="G39" t="str">
            <v>Operating Expense</v>
          </cell>
        </row>
      </sheetData>
      <sheetData sheetId="2"/>
      <sheetData sheetId="3">
        <row r="38">
          <cell r="C38">
            <v>-4872.493</v>
          </cell>
          <cell r="D38">
            <v>-132.97831</v>
          </cell>
          <cell r="E38">
            <v>2791.276</v>
          </cell>
          <cell r="F38">
            <v>649.617</v>
          </cell>
          <cell r="G38">
            <v>0</v>
          </cell>
        </row>
      </sheetData>
      <sheetData sheetId="4"/>
      <sheetData sheetId="5">
        <row r="9">
          <cell r="D9">
            <v>6767.77</v>
          </cell>
          <cell r="E9">
            <v>6767.77</v>
          </cell>
        </row>
        <row r="10">
          <cell r="D10">
            <v>4013.093</v>
          </cell>
          <cell r="E10">
            <v>4013.093</v>
          </cell>
        </row>
        <row r="12">
          <cell r="D12">
            <v>1213.619</v>
          </cell>
          <cell r="E12">
            <v>1213.619</v>
          </cell>
        </row>
        <row r="13">
          <cell r="D13">
            <v>1808.523</v>
          </cell>
          <cell r="E13">
            <v>1808.523</v>
          </cell>
        </row>
        <row r="14">
          <cell r="D14">
            <v>1802.648</v>
          </cell>
          <cell r="E14">
            <v>1802.648</v>
          </cell>
        </row>
        <row r="15">
          <cell r="D15">
            <v>3467.386</v>
          </cell>
          <cell r="E15">
            <v>3467.386</v>
          </cell>
        </row>
        <row r="16">
          <cell r="D16">
            <v>461.707</v>
          </cell>
          <cell r="E16">
            <v>461.707</v>
          </cell>
        </row>
        <row r="17">
          <cell r="D17">
            <v>1430.25</v>
          </cell>
          <cell r="E17">
            <v>1430.25</v>
          </cell>
        </row>
        <row r="21">
          <cell r="D21">
            <v>533.369</v>
          </cell>
          <cell r="E21">
            <v>533.369</v>
          </cell>
        </row>
        <row r="23">
          <cell r="D23">
            <v>23292.501</v>
          </cell>
          <cell r="E23">
            <v>23292.501</v>
          </cell>
        </row>
        <row r="26">
          <cell r="D26">
            <v>0</v>
          </cell>
          <cell r="E26">
            <v>0</v>
          </cell>
        </row>
        <row r="31">
          <cell r="D31" t="str">
            <v>Operating Expenses</v>
          </cell>
        </row>
      </sheetData>
      <sheetData sheetId="6">
        <row r="21">
          <cell r="E21">
            <v>1033</v>
          </cell>
        </row>
        <row r="22">
          <cell r="E22">
            <v>-545</v>
          </cell>
        </row>
      </sheetData>
      <sheetData sheetId="7">
        <row r="10">
          <cell r="D10">
            <v>0</v>
          </cell>
        </row>
        <row r="10">
          <cell r="F10">
            <v>0</v>
          </cell>
        </row>
        <row r="11">
          <cell r="D11">
            <v>0</v>
          </cell>
        </row>
        <row r="11">
          <cell r="F11">
            <v>0</v>
          </cell>
        </row>
        <row r="13">
          <cell r="D13">
            <v>0</v>
          </cell>
        </row>
        <row r="13">
          <cell r="F13">
            <v>0</v>
          </cell>
        </row>
        <row r="14">
          <cell r="D14">
            <v>0</v>
          </cell>
        </row>
        <row r="14">
          <cell r="F14">
            <v>0</v>
          </cell>
        </row>
        <row r="15">
          <cell r="D15">
            <v>0</v>
          </cell>
        </row>
        <row r="15">
          <cell r="F15">
            <v>0</v>
          </cell>
        </row>
        <row r="16">
          <cell r="D16">
            <v>0</v>
          </cell>
        </row>
        <row r="16">
          <cell r="F16">
            <v>0</v>
          </cell>
        </row>
        <row r="17">
          <cell r="D17">
            <v>0</v>
          </cell>
        </row>
        <row r="17">
          <cell r="F17">
            <v>0</v>
          </cell>
        </row>
        <row r="18">
          <cell r="D18">
            <v>0</v>
          </cell>
        </row>
        <row r="18">
          <cell r="F18">
            <v>0</v>
          </cell>
        </row>
        <row r="19">
          <cell r="D19">
            <v>0</v>
          </cell>
        </row>
        <row r="20">
          <cell r="D20">
            <v>0</v>
          </cell>
        </row>
        <row r="20">
          <cell r="F20">
            <v>0</v>
          </cell>
        </row>
        <row r="21">
          <cell r="D21">
            <v>0</v>
          </cell>
        </row>
        <row r="22">
          <cell r="D22">
            <v>0</v>
          </cell>
        </row>
        <row r="22">
          <cell r="F22">
            <v>0</v>
          </cell>
        </row>
        <row r="26">
          <cell r="D26">
            <v>0</v>
          </cell>
          <cell r="E26">
            <v>0</v>
          </cell>
          <cell r="F26">
            <v>0</v>
          </cell>
        </row>
        <row r="27">
          <cell r="D27">
            <v>0</v>
          </cell>
        </row>
      </sheetData>
      <sheetData sheetId="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YTD Mgmt Summary"/>
      <sheetName val="QTD Mgmt Summary"/>
      <sheetName val="Mgmt Summary"/>
      <sheetName val="GM-WeeklyChnge"/>
      <sheetName val="GrossMargin"/>
      <sheetName val="Expenses"/>
      <sheetName val="Expense Weekly Change"/>
      <sheetName val="AllocExp"/>
      <sheetName val="Headcount"/>
    </sheetNames>
    <sheetDataSet>
      <sheetData sheetId="0"/>
      <sheetData sheetId="1"/>
      <sheetData sheetId="2">
        <row r="9">
          <cell r="C9">
            <v>40000</v>
          </cell>
          <cell r="D9">
            <v>16750.212</v>
          </cell>
        </row>
        <row r="9">
          <cell r="G9">
            <v>62019.82279</v>
          </cell>
        </row>
        <row r="9">
          <cell r="I9">
            <v>0</v>
          </cell>
        </row>
        <row r="9">
          <cell r="M9">
            <v>7100</v>
          </cell>
          <cell r="N9">
            <v>9982.442</v>
          </cell>
        </row>
        <row r="9">
          <cell r="Q9">
            <v>22019.82279</v>
          </cell>
        </row>
        <row r="9">
          <cell r="T9">
            <v>-332.23</v>
          </cell>
          <cell r="U9">
            <v>0</v>
          </cell>
        </row>
        <row r="10">
          <cell r="C10">
            <v>11250</v>
          </cell>
          <cell r="D10">
            <v>7412.746</v>
          </cell>
        </row>
        <row r="10">
          <cell r="G10">
            <v>15699.68799</v>
          </cell>
        </row>
        <row r="10">
          <cell r="I10">
            <v>0</v>
          </cell>
        </row>
        <row r="10">
          <cell r="M10">
            <v>3584.983</v>
          </cell>
          <cell r="N10">
            <v>3399.653</v>
          </cell>
        </row>
        <row r="10">
          <cell r="Q10">
            <v>4449.68799</v>
          </cell>
        </row>
        <row r="10">
          <cell r="T10">
            <v>428.11</v>
          </cell>
          <cell r="U10">
            <v>0</v>
          </cell>
        </row>
        <row r="11">
          <cell r="C11">
            <v>2500</v>
          </cell>
          <cell r="D11">
            <v>0</v>
          </cell>
        </row>
        <row r="11">
          <cell r="G11">
            <v>4613.02</v>
          </cell>
        </row>
        <row r="11">
          <cell r="I11">
            <v>0</v>
          </cell>
        </row>
        <row r="11">
          <cell r="M11">
            <v>0</v>
          </cell>
          <cell r="N11">
            <v>0</v>
          </cell>
        </row>
        <row r="11">
          <cell r="Q11">
            <v>2113.02</v>
          </cell>
        </row>
        <row r="11">
          <cell r="T11">
            <v>0</v>
          </cell>
          <cell r="U11">
            <v>0</v>
          </cell>
        </row>
        <row r="12">
          <cell r="C12">
            <v>5000</v>
          </cell>
          <cell r="D12">
            <v>2084.375</v>
          </cell>
        </row>
        <row r="12">
          <cell r="G12">
            <v>-6231.002</v>
          </cell>
        </row>
        <row r="12">
          <cell r="I12">
            <v>0</v>
          </cell>
        </row>
        <row r="12">
          <cell r="M12">
            <v>570.503</v>
          </cell>
          <cell r="N12">
            <v>870.757</v>
          </cell>
        </row>
        <row r="12">
          <cell r="Q12">
            <v>-11231.002</v>
          </cell>
        </row>
        <row r="12">
          <cell r="T12">
            <v>643.115</v>
          </cell>
          <cell r="U12">
            <v>0</v>
          </cell>
        </row>
        <row r="13">
          <cell r="C13">
            <v>8509.251</v>
          </cell>
          <cell r="D13">
            <v>4048.269</v>
          </cell>
        </row>
        <row r="13">
          <cell r="G13">
            <v>8725.724</v>
          </cell>
        </row>
        <row r="13">
          <cell r="I13">
            <v>0</v>
          </cell>
        </row>
        <row r="13">
          <cell r="M13">
            <v>1808.523</v>
          </cell>
          <cell r="N13">
            <v>2239.746</v>
          </cell>
        </row>
        <row r="13">
          <cell r="Q13">
            <v>216.473</v>
          </cell>
        </row>
        <row r="13">
          <cell r="T13">
            <v>0</v>
          </cell>
          <cell r="U13">
            <v>0</v>
          </cell>
        </row>
        <row r="14">
          <cell r="C14">
            <v>4875</v>
          </cell>
          <cell r="D14">
            <v>2615.979</v>
          </cell>
        </row>
        <row r="14">
          <cell r="G14">
            <v>1658.832</v>
          </cell>
        </row>
        <row r="14">
          <cell r="I14">
            <v>0</v>
          </cell>
        </row>
        <row r="14">
          <cell r="M14">
            <v>800.138</v>
          </cell>
          <cell r="N14">
            <v>813.331</v>
          </cell>
        </row>
        <row r="14">
          <cell r="Q14">
            <v>-3216.168</v>
          </cell>
        </row>
        <row r="14">
          <cell r="T14">
            <v>1002.51</v>
          </cell>
          <cell r="U14">
            <v>0</v>
          </cell>
        </row>
        <row r="15">
          <cell r="C15">
            <v>20000</v>
          </cell>
          <cell r="D15">
            <v>5545.394</v>
          </cell>
        </row>
        <row r="15">
          <cell r="G15">
            <v>13281.757</v>
          </cell>
        </row>
        <row r="15">
          <cell r="I15">
            <v>0</v>
          </cell>
        </row>
        <row r="15">
          <cell r="M15">
            <v>2967.386</v>
          </cell>
          <cell r="N15">
            <v>2078.008</v>
          </cell>
        </row>
        <row r="15">
          <cell r="Q15">
            <v>-6718.243</v>
          </cell>
        </row>
        <row r="15">
          <cell r="T15">
            <v>500</v>
          </cell>
          <cell r="U15">
            <v>0</v>
          </cell>
        </row>
        <row r="16">
          <cell r="C16">
            <v>500</v>
          </cell>
          <cell r="D16">
            <v>633.803</v>
          </cell>
        </row>
        <row r="16">
          <cell r="G16">
            <v>41.21</v>
          </cell>
        </row>
        <row r="16">
          <cell r="I16">
            <v>0</v>
          </cell>
        </row>
        <row r="16">
          <cell r="M16">
            <v>1630.818</v>
          </cell>
          <cell r="N16">
            <v>172.096</v>
          </cell>
        </row>
        <row r="16">
          <cell r="Q16">
            <v>-458.79</v>
          </cell>
        </row>
        <row r="16">
          <cell r="T16">
            <v>-1169.111</v>
          </cell>
          <cell r="U16">
            <v>0</v>
          </cell>
        </row>
        <row r="17">
          <cell r="C17">
            <v>3000</v>
          </cell>
          <cell r="D17">
            <v>2634.064</v>
          </cell>
        </row>
        <row r="17">
          <cell r="G17">
            <v>1679.391</v>
          </cell>
        </row>
        <row r="17">
          <cell r="I17">
            <v>0</v>
          </cell>
        </row>
        <row r="17">
          <cell r="M17">
            <v>2430.25</v>
          </cell>
          <cell r="N17">
            <v>1203.814</v>
          </cell>
        </row>
        <row r="17">
          <cell r="Q17">
            <v>-1320.609</v>
          </cell>
        </row>
        <row r="17">
          <cell r="T17">
            <v>-1000</v>
          </cell>
          <cell r="U17">
            <v>0</v>
          </cell>
        </row>
        <row r="18">
          <cell r="C18">
            <v>1413</v>
          </cell>
          <cell r="D18">
            <v>1600.923</v>
          </cell>
        </row>
        <row r="18">
          <cell r="G18">
            <v>165</v>
          </cell>
        </row>
        <row r="18">
          <cell r="I18">
            <v>0</v>
          </cell>
        </row>
        <row r="18">
          <cell r="M18">
            <v>1488.5</v>
          </cell>
          <cell r="N18">
            <v>791.423</v>
          </cell>
        </row>
        <row r="18">
          <cell r="Q18">
            <v>-1248</v>
          </cell>
        </row>
        <row r="18">
          <cell r="T18">
            <v>-679</v>
          </cell>
          <cell r="U18">
            <v>0</v>
          </cell>
        </row>
        <row r="19">
          <cell r="C19">
            <v>-858.501</v>
          </cell>
          <cell r="D19">
            <v>842.066</v>
          </cell>
        </row>
        <row r="19">
          <cell r="G19">
            <v>-1476</v>
          </cell>
        </row>
        <row r="19">
          <cell r="I19">
            <v>0</v>
          </cell>
        </row>
        <row r="19">
          <cell r="M19">
            <v>362.542</v>
          </cell>
          <cell r="N19">
            <v>569.524</v>
          </cell>
        </row>
        <row r="19">
          <cell r="Q19">
            <v>-617.499</v>
          </cell>
        </row>
        <row r="19">
          <cell r="T19">
            <v>-90</v>
          </cell>
          <cell r="U19">
            <v>0</v>
          </cell>
        </row>
        <row r="20">
          <cell r="C20">
            <v>0</v>
          </cell>
          <cell r="D20">
            <v>783.779</v>
          </cell>
        </row>
        <row r="20">
          <cell r="G20">
            <v>47.174</v>
          </cell>
        </row>
        <row r="20">
          <cell r="I20">
            <v>0</v>
          </cell>
        </row>
        <row r="20">
          <cell r="M20">
            <v>327</v>
          </cell>
          <cell r="N20">
            <v>71.609</v>
          </cell>
        </row>
        <row r="20">
          <cell r="Q20">
            <v>47.174</v>
          </cell>
        </row>
        <row r="20">
          <cell r="T20">
            <v>385.17</v>
          </cell>
          <cell r="U20">
            <v>0</v>
          </cell>
        </row>
        <row r="21">
          <cell r="C21">
            <v>0</v>
          </cell>
          <cell r="D21">
            <v>1008.636</v>
          </cell>
        </row>
        <row r="21">
          <cell r="G21">
            <v>0</v>
          </cell>
        </row>
        <row r="21">
          <cell r="I21">
            <v>0</v>
          </cell>
        </row>
        <row r="21">
          <cell r="M21">
            <v>522.074</v>
          </cell>
          <cell r="N21">
            <v>475.267</v>
          </cell>
        </row>
        <row r="21">
          <cell r="Q21">
            <v>0</v>
          </cell>
        </row>
        <row r="21">
          <cell r="T21">
            <v>11.295</v>
          </cell>
          <cell r="U21">
            <v>0</v>
          </cell>
        </row>
        <row r="25">
          <cell r="C25">
            <v>0</v>
          </cell>
          <cell r="D25">
            <v>27406.816</v>
          </cell>
        </row>
        <row r="25">
          <cell r="G25">
            <v>0</v>
          </cell>
        </row>
        <row r="25">
          <cell r="I25">
            <v>0</v>
          </cell>
        </row>
        <row r="25">
          <cell r="M25">
            <v>27406.816</v>
          </cell>
          <cell r="N25">
            <v>0</v>
          </cell>
        </row>
        <row r="25">
          <cell r="Q25">
            <v>0</v>
          </cell>
        </row>
        <row r="25">
          <cell r="T25">
            <v>0</v>
          </cell>
          <cell r="U25">
            <v>0</v>
          </cell>
        </row>
        <row r="26">
          <cell r="C26">
            <v>0</v>
          </cell>
          <cell r="D26">
            <v>-22667.67</v>
          </cell>
        </row>
        <row r="26">
          <cell r="G26">
            <v>0</v>
          </cell>
        </row>
        <row r="26">
          <cell r="I26">
            <v>0</v>
          </cell>
        </row>
        <row r="26">
          <cell r="M26">
            <v>0</v>
          </cell>
          <cell r="N26">
            <v>-22667.67</v>
          </cell>
        </row>
        <row r="26">
          <cell r="Q26">
            <v>0</v>
          </cell>
        </row>
        <row r="26">
          <cell r="T26">
            <v>0</v>
          </cell>
          <cell r="U26">
            <v>0</v>
          </cell>
        </row>
        <row r="27">
          <cell r="C27">
            <v>-500</v>
          </cell>
          <cell r="D27">
            <v>0</v>
          </cell>
        </row>
        <row r="27">
          <cell r="G27">
            <v>-281.118</v>
          </cell>
        </row>
        <row r="27">
          <cell r="I27">
            <v>0</v>
          </cell>
        </row>
        <row r="27">
          <cell r="M27">
            <v>0</v>
          </cell>
          <cell r="N27">
            <v>0</v>
          </cell>
        </row>
        <row r="27">
          <cell r="Q27">
            <v>218.882</v>
          </cell>
        </row>
        <row r="27">
          <cell r="T27">
            <v>0</v>
          </cell>
          <cell r="U27">
            <v>0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YTD Mgmt Summary"/>
      <sheetName val="QTD Mgmt Summary"/>
      <sheetName val="Mgmt Summary"/>
      <sheetName val="GM-WeeklyChnge"/>
      <sheetName val="GrossMargin"/>
      <sheetName val="Expenses"/>
      <sheetName val="Expense Weekly Change"/>
      <sheetName val="AllocExp"/>
      <sheetName val="Headcount"/>
    </sheetNames>
    <sheetDataSet>
      <sheetData sheetId="0"/>
      <sheetData sheetId="1">
        <row r="9">
          <cell r="C9">
            <v>-8602</v>
          </cell>
          <cell r="D9">
            <v>32500</v>
          </cell>
        </row>
        <row r="10">
          <cell r="C10">
            <v>1763</v>
          </cell>
          <cell r="D10">
            <v>11250</v>
          </cell>
        </row>
        <row r="11">
          <cell r="C11">
            <v>-1455</v>
          </cell>
          <cell r="D11">
            <v>2500</v>
          </cell>
        </row>
        <row r="12">
          <cell r="C12">
            <v>-105</v>
          </cell>
          <cell r="D12">
            <v>5000</v>
          </cell>
        </row>
        <row r="13">
          <cell r="C13">
            <v>-78</v>
          </cell>
          <cell r="D13">
            <v>7078.819</v>
          </cell>
        </row>
        <row r="14">
          <cell r="C14">
            <v>0</v>
          </cell>
          <cell r="D14">
            <v>11875</v>
          </cell>
        </row>
        <row r="15">
          <cell r="C15">
            <v>1176</v>
          </cell>
          <cell r="D15">
            <v>27500</v>
          </cell>
        </row>
        <row r="16">
          <cell r="C16">
            <v>7</v>
          </cell>
          <cell r="D16">
            <v>1000</v>
          </cell>
        </row>
        <row r="17">
          <cell r="C17">
            <v>3</v>
          </cell>
          <cell r="D17">
            <v>5000</v>
          </cell>
        </row>
        <row r="18">
          <cell r="C18">
            <v>-379</v>
          </cell>
          <cell r="D18">
            <v>1372.499</v>
          </cell>
        </row>
        <row r="19">
          <cell r="C19">
            <v>0</v>
          </cell>
          <cell r="D19">
            <v>0</v>
          </cell>
        </row>
        <row r="20">
          <cell r="C20">
            <v>0</v>
          </cell>
          <cell r="D20">
            <v>0</v>
          </cell>
        </row>
        <row r="24">
          <cell r="C24">
            <v>0</v>
          </cell>
          <cell r="D24">
            <v>0</v>
          </cell>
        </row>
        <row r="25">
          <cell r="C25">
            <v>0</v>
          </cell>
          <cell r="D25">
            <v>0</v>
          </cell>
        </row>
        <row r="26">
          <cell r="C26">
            <v>-500</v>
          </cell>
          <cell r="D26">
            <v>-500</v>
          </cell>
        </row>
        <row r="31">
          <cell r="C31">
            <v>0</v>
          </cell>
          <cell r="D31">
            <v>0</v>
          </cell>
        </row>
      </sheetData>
      <sheetData sheetId="2"/>
      <sheetData sheetId="3"/>
      <sheetData sheetId="4">
        <row r="10">
          <cell r="D10">
            <v>-8602</v>
          </cell>
          <cell r="E10">
            <v>0</v>
          </cell>
        </row>
        <row r="10">
          <cell r="G10">
            <v>0</v>
          </cell>
        </row>
        <row r="10">
          <cell r="K10">
            <v>0</v>
          </cell>
        </row>
        <row r="11">
          <cell r="D11">
            <v>1763</v>
          </cell>
          <cell r="E11">
            <v>0</v>
          </cell>
        </row>
        <row r="11">
          <cell r="G11">
            <v>0</v>
          </cell>
        </row>
        <row r="11">
          <cell r="K11">
            <v>0</v>
          </cell>
        </row>
        <row r="12">
          <cell r="D12">
            <v>-1455</v>
          </cell>
          <cell r="E12">
            <v>0</v>
          </cell>
        </row>
        <row r="12">
          <cell r="G12">
            <v>0</v>
          </cell>
        </row>
        <row r="12">
          <cell r="K12">
            <v>0</v>
          </cell>
        </row>
        <row r="13">
          <cell r="D13">
            <v>-105</v>
          </cell>
          <cell r="E13">
            <v>0</v>
          </cell>
        </row>
        <row r="13">
          <cell r="G13">
            <v>0</v>
          </cell>
        </row>
        <row r="13">
          <cell r="K13">
            <v>0</v>
          </cell>
        </row>
        <row r="14">
          <cell r="D14">
            <v>-78</v>
          </cell>
          <cell r="E14">
            <v>0</v>
          </cell>
        </row>
        <row r="14">
          <cell r="G14">
            <v>0</v>
          </cell>
        </row>
        <row r="14">
          <cell r="K14">
            <v>0</v>
          </cell>
        </row>
        <row r="15">
          <cell r="D15">
            <v>0</v>
          </cell>
          <cell r="E15">
            <v>0</v>
          </cell>
        </row>
        <row r="15">
          <cell r="G15">
            <v>0</v>
          </cell>
        </row>
        <row r="15">
          <cell r="K15">
            <v>0</v>
          </cell>
        </row>
        <row r="16">
          <cell r="D16">
            <v>391</v>
          </cell>
          <cell r="E16">
            <v>0</v>
          </cell>
        </row>
        <row r="16">
          <cell r="G16">
            <v>0</v>
          </cell>
        </row>
        <row r="16">
          <cell r="K16">
            <v>0</v>
          </cell>
        </row>
        <row r="17">
          <cell r="D17">
            <v>-125</v>
          </cell>
          <cell r="E17">
            <v>0</v>
          </cell>
        </row>
        <row r="17">
          <cell r="G17">
            <v>0</v>
          </cell>
        </row>
        <row r="17">
          <cell r="K17">
            <v>0</v>
          </cell>
        </row>
        <row r="18">
          <cell r="D18">
            <v>870</v>
          </cell>
          <cell r="E18">
            <v>0</v>
          </cell>
        </row>
        <row r="18">
          <cell r="G18">
            <v>0</v>
          </cell>
        </row>
        <row r="18">
          <cell r="K18">
            <v>0</v>
          </cell>
        </row>
        <row r="19">
          <cell r="D19">
            <v>40</v>
          </cell>
          <cell r="E19">
            <v>0</v>
          </cell>
        </row>
        <row r="19">
          <cell r="G19">
            <v>0</v>
          </cell>
        </row>
        <row r="19">
          <cell r="K19">
            <v>0</v>
          </cell>
        </row>
        <row r="20">
          <cell r="D20">
            <v>0</v>
          </cell>
          <cell r="E20">
            <v>0</v>
          </cell>
        </row>
        <row r="20">
          <cell r="G20">
            <v>0</v>
          </cell>
        </row>
        <row r="20">
          <cell r="K20">
            <v>0</v>
          </cell>
        </row>
        <row r="21">
          <cell r="D21">
            <v>0</v>
          </cell>
          <cell r="E21">
            <v>0</v>
          </cell>
        </row>
        <row r="21">
          <cell r="G21">
            <v>0</v>
          </cell>
        </row>
        <row r="21">
          <cell r="K21">
            <v>0</v>
          </cell>
        </row>
        <row r="23">
          <cell r="D23">
            <v>7</v>
          </cell>
          <cell r="E23">
            <v>0</v>
          </cell>
        </row>
        <row r="23">
          <cell r="G23">
            <v>0</v>
          </cell>
        </row>
        <row r="23">
          <cell r="K23">
            <v>0</v>
          </cell>
        </row>
        <row r="24">
          <cell r="D24">
            <v>3</v>
          </cell>
          <cell r="E24">
            <v>0</v>
          </cell>
        </row>
        <row r="24">
          <cell r="G24">
            <v>0</v>
          </cell>
        </row>
        <row r="24">
          <cell r="K24">
            <v>0</v>
          </cell>
        </row>
        <row r="25">
          <cell r="D25">
            <v>0</v>
          </cell>
          <cell r="E25">
            <v>0</v>
          </cell>
        </row>
        <row r="25">
          <cell r="G25">
            <v>-379</v>
          </cell>
        </row>
        <row r="25">
          <cell r="K25">
            <v>0</v>
          </cell>
        </row>
        <row r="26">
          <cell r="D26">
            <v>0</v>
          </cell>
          <cell r="E26">
            <v>0</v>
          </cell>
        </row>
        <row r="26">
          <cell r="G26">
            <v>0</v>
          </cell>
        </row>
        <row r="26">
          <cell r="K26">
            <v>0</v>
          </cell>
        </row>
        <row r="27">
          <cell r="D27">
            <v>0</v>
          </cell>
          <cell r="E27">
            <v>0</v>
          </cell>
        </row>
        <row r="27">
          <cell r="G27">
            <v>0</v>
          </cell>
        </row>
        <row r="27">
          <cell r="K27">
            <v>0</v>
          </cell>
        </row>
        <row r="31">
          <cell r="D31">
            <v>0</v>
          </cell>
          <cell r="E31">
            <v>0</v>
          </cell>
        </row>
        <row r="31">
          <cell r="G31">
            <v>-500</v>
          </cell>
        </row>
        <row r="31">
          <cell r="K31">
            <v>0</v>
          </cell>
        </row>
      </sheetData>
      <sheetData sheetId="5"/>
      <sheetData sheetId="6"/>
      <sheetData sheetId="7"/>
      <sheetData sheetId="8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YTD Mgmt Summary"/>
      <sheetName val="QTD Mgmt Summary"/>
      <sheetName val="Mgmt Summary"/>
      <sheetName val="GM-WeeklyChnge"/>
      <sheetName val="GrossMargin"/>
      <sheetName val="Expenses"/>
      <sheetName val="Expense Weekly Change"/>
      <sheetName val="Alloc Exp"/>
      <sheetName val="Headcount"/>
    </sheetNames>
    <sheetDataSet>
      <sheetData sheetId="0"/>
      <sheetData sheetId="1"/>
      <sheetData sheetId="2"/>
      <sheetData sheetId="3"/>
      <sheetData sheetId="4"/>
      <sheetData sheetId="5"/>
      <sheetData sheetId="6">
        <row r="9">
          <cell r="E9">
            <v>0</v>
          </cell>
        </row>
        <row r="10">
          <cell r="E10">
            <v>-380</v>
          </cell>
        </row>
        <row r="11">
          <cell r="E11">
            <v>1320</v>
          </cell>
        </row>
        <row r="12">
          <cell r="E12">
            <v>0</v>
          </cell>
        </row>
        <row r="13">
          <cell r="E13">
            <v>250</v>
          </cell>
        </row>
        <row r="14">
          <cell r="E14">
            <v>0</v>
          </cell>
        </row>
        <row r="15">
          <cell r="E15">
            <v>1525</v>
          </cell>
        </row>
        <row r="16">
          <cell r="E16">
            <v>750</v>
          </cell>
        </row>
        <row r="20">
          <cell r="E20">
            <v>1488</v>
          </cell>
        </row>
      </sheetData>
      <sheetData sheetId="7"/>
      <sheetData sheetId="8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drawing" Target="../drawings/drawing3.xml"/><Relationship Id="rId3" Type="http://schemas.openxmlformats.org/officeDocument/2006/relationships/vmlDrawing" Target="../drawings/vmlDrawing2.v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6.x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drawing" Target="../drawings/drawing7.xm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drawing" Target="../drawings/drawing8.xml"/>
</Relationships>
</file>

<file path=xl/worksheets/_rels/sheet9.xml.rels><?xml version="1.0" encoding="UTF-8"?>
<Relationships xmlns="http://schemas.openxmlformats.org/package/2006/relationships"><Relationship Id="rId1" Type="http://schemas.openxmlformats.org/officeDocument/2006/relationships/comments" Target="../comments9.xml"/><Relationship Id="rId2" Type="http://schemas.openxmlformats.org/officeDocument/2006/relationships/vmlDrawing" Target="../drawings/vmlDrawing3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6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5.41"/>
    <col collapsed="false" customWidth="true" hidden="false" outlineLevel="0" max="2" min="2" style="1" width="0.85"/>
    <col collapsed="false" customWidth="true" hidden="false" outlineLevel="0" max="3" min="3" style="1" width="7.7"/>
    <col collapsed="false" customWidth="true" hidden="false" outlineLevel="0" max="4" min="4" style="1" width="8.85"/>
    <col collapsed="false" customWidth="true" hidden="false" outlineLevel="0" max="5" min="5" style="1" width="7.7"/>
    <col collapsed="false" customWidth="true" hidden="false" outlineLevel="0" max="6" min="6" style="1" width="0.85"/>
    <col collapsed="false" customWidth="true" hidden="false" outlineLevel="0" max="7" min="7" style="1" width="8.14"/>
    <col collapsed="false" customWidth="true" hidden="true" outlineLevel="0" max="8" min="8" style="1" width="7.7"/>
    <col collapsed="false" customWidth="true" hidden="false" outlineLevel="0" max="9" min="9" style="1" width="7.7"/>
    <col collapsed="false" customWidth="true" hidden="false" outlineLevel="0" max="10" min="10" style="1" width="8.28"/>
    <col collapsed="false" customWidth="true" hidden="true" outlineLevel="0" max="12" min="11" style="1" width="7.7"/>
    <col collapsed="false" customWidth="true" hidden="false" outlineLevel="0" max="14" min="13" style="1" width="7.7"/>
    <col collapsed="false" customWidth="true" hidden="false" outlineLevel="0" max="15" min="15" style="1" width="8.28"/>
    <col collapsed="false" customWidth="true" hidden="false" outlineLevel="0" max="16" min="16" style="1" width="0.85"/>
    <col collapsed="false" customWidth="false" hidden="false" outlineLevel="0" max="17" min="17" style="1" width="9.14"/>
    <col collapsed="false" customWidth="true" hidden="true" outlineLevel="0" max="19" min="18" style="1" width="7.7"/>
    <col collapsed="false" customWidth="true" hidden="false" outlineLevel="0" max="21" min="20" style="1" width="7.7"/>
    <col collapsed="false" customWidth="false" hidden="false" outlineLevel="0" max="22" min="22" style="1" width="9.14"/>
    <col collapsed="false" customWidth="true" hidden="false" outlineLevel="0" max="23" min="23" style="1" width="0.85"/>
    <col collapsed="false" customWidth="false" hidden="false" outlineLevel="0" max="257" min="24" style="1" width="9.14"/>
  </cols>
  <sheetData>
    <row r="1" customFormat="false" ht="15.75" hidden="false" customHeight="fals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3"/>
    </row>
    <row r="2" customFormat="false" ht="16.5" hidden="false" customHeight="fals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4"/>
    </row>
    <row r="3" customFormat="false" ht="15.75" hidden="false" customHeight="false" outlineLevel="0" collapsed="false">
      <c r="A3" s="2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5"/>
    </row>
    <row r="4" customFormat="false" ht="3" hidden="false" customHeight="true" outlineLevel="0" collapsed="false"/>
    <row r="5" customFormat="false" ht="15" hidden="false" customHeight="true" outlineLevel="0" collapsed="false">
      <c r="A5" s="6"/>
      <c r="B5" s="7"/>
      <c r="C5" s="8" t="s">
        <v>3</v>
      </c>
      <c r="D5" s="8"/>
      <c r="E5" s="8"/>
      <c r="F5" s="7"/>
      <c r="G5" s="8" t="s">
        <v>4</v>
      </c>
      <c r="H5" s="8"/>
      <c r="I5" s="8"/>
      <c r="J5" s="8"/>
      <c r="K5" s="8"/>
      <c r="L5" s="8"/>
      <c r="M5" s="8"/>
      <c r="N5" s="8"/>
      <c r="O5" s="8"/>
      <c r="P5" s="7"/>
      <c r="Q5" s="8" t="s">
        <v>5</v>
      </c>
      <c r="R5" s="8"/>
      <c r="S5" s="8"/>
      <c r="T5" s="8"/>
      <c r="U5" s="8"/>
      <c r="V5" s="8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  <c r="EA5" s="7"/>
      <c r="EB5" s="7"/>
      <c r="EC5" s="7"/>
      <c r="ED5" s="7"/>
      <c r="EE5" s="7"/>
      <c r="EF5" s="7"/>
      <c r="EG5" s="7"/>
      <c r="EH5" s="7"/>
      <c r="EI5" s="7"/>
      <c r="EJ5" s="7"/>
      <c r="EK5" s="7"/>
      <c r="EL5" s="7"/>
      <c r="EM5" s="7"/>
      <c r="EN5" s="7"/>
      <c r="EO5" s="7"/>
      <c r="EP5" s="7"/>
      <c r="EQ5" s="7"/>
      <c r="ER5" s="7"/>
      <c r="ES5" s="7"/>
      <c r="ET5" s="7"/>
      <c r="EU5" s="7"/>
      <c r="EV5" s="7"/>
      <c r="EW5" s="7"/>
      <c r="EX5" s="7"/>
      <c r="EY5" s="7"/>
      <c r="EZ5" s="7"/>
      <c r="FA5" s="7"/>
      <c r="FB5" s="7"/>
      <c r="FC5" s="7"/>
      <c r="FD5" s="7"/>
      <c r="FE5" s="7"/>
      <c r="FF5" s="7"/>
      <c r="FG5" s="7"/>
      <c r="FH5" s="7"/>
      <c r="FI5" s="7"/>
      <c r="FJ5" s="7"/>
      <c r="FK5" s="7"/>
      <c r="FL5" s="7"/>
      <c r="FM5" s="7"/>
      <c r="FN5" s="7"/>
      <c r="FO5" s="7"/>
      <c r="FP5" s="7"/>
      <c r="FQ5" s="7"/>
      <c r="FR5" s="7"/>
      <c r="FS5" s="7"/>
      <c r="FT5" s="7"/>
      <c r="FU5" s="7"/>
      <c r="FV5" s="7"/>
      <c r="FW5" s="7"/>
      <c r="FX5" s="7"/>
      <c r="FY5" s="7"/>
      <c r="FZ5" s="7"/>
      <c r="GA5" s="7"/>
      <c r="GB5" s="7"/>
      <c r="GC5" s="7"/>
      <c r="GD5" s="7"/>
      <c r="GE5" s="7"/>
      <c r="GF5" s="7"/>
      <c r="GG5" s="7"/>
      <c r="GH5" s="7"/>
      <c r="GI5" s="7"/>
      <c r="GJ5" s="7"/>
      <c r="GK5" s="7"/>
      <c r="GL5" s="7"/>
      <c r="GM5" s="7"/>
      <c r="GN5" s="7"/>
      <c r="GO5" s="7"/>
      <c r="GP5" s="7"/>
      <c r="GQ5" s="7"/>
      <c r="GR5" s="7"/>
      <c r="GS5" s="7"/>
      <c r="GT5" s="7"/>
      <c r="GU5" s="7"/>
      <c r="GV5" s="7"/>
      <c r="GW5" s="7"/>
      <c r="GX5" s="7"/>
      <c r="GY5" s="7"/>
      <c r="GZ5" s="7"/>
      <c r="HA5" s="7"/>
      <c r="HB5" s="7"/>
      <c r="HC5" s="7"/>
      <c r="HD5" s="7"/>
      <c r="HE5" s="7"/>
      <c r="HF5" s="7"/>
      <c r="HG5" s="7"/>
      <c r="HH5" s="7"/>
      <c r="HI5" s="7"/>
      <c r="HJ5" s="7"/>
      <c r="HK5" s="7"/>
      <c r="HL5" s="7"/>
      <c r="HM5" s="7"/>
      <c r="HN5" s="7"/>
      <c r="HO5" s="7"/>
      <c r="HP5" s="7"/>
      <c r="HQ5" s="7"/>
      <c r="HR5" s="7"/>
      <c r="HS5" s="7"/>
      <c r="HT5" s="7"/>
      <c r="HU5" s="7"/>
      <c r="HV5" s="7"/>
      <c r="HW5" s="7"/>
      <c r="HX5" s="7"/>
      <c r="HY5" s="7"/>
      <c r="HZ5" s="7"/>
      <c r="IA5" s="7"/>
      <c r="IB5" s="7"/>
      <c r="IC5" s="7"/>
      <c r="ID5" s="7"/>
      <c r="IE5" s="7"/>
      <c r="IF5" s="7"/>
      <c r="IG5" s="7"/>
      <c r="IH5" s="7"/>
      <c r="II5" s="7"/>
      <c r="IJ5" s="7"/>
      <c r="IK5" s="7"/>
      <c r="IL5" s="7"/>
      <c r="IM5" s="7"/>
      <c r="IN5" s="7"/>
      <c r="IO5" s="7"/>
      <c r="IP5" s="7"/>
      <c r="IQ5" s="7"/>
      <c r="IR5" s="7"/>
      <c r="IS5" s="7"/>
      <c r="IT5" s="7"/>
      <c r="IU5" s="7"/>
      <c r="IV5" s="7"/>
      <c r="IW5" s="7"/>
    </row>
    <row r="6" customFormat="false" ht="15" hidden="false" customHeight="true" outlineLevel="0" collapsed="false">
      <c r="A6" s="9"/>
      <c r="B6" s="7"/>
      <c r="C6" s="10"/>
      <c r="D6" s="11"/>
      <c r="E6" s="10"/>
      <c r="F6" s="7"/>
      <c r="G6" s="12" t="s">
        <v>6</v>
      </c>
      <c r="H6" s="12" t="s">
        <v>7</v>
      </c>
      <c r="I6" s="12" t="s">
        <v>8</v>
      </c>
      <c r="J6" s="12" t="s">
        <v>9</v>
      </c>
      <c r="K6" s="12" t="s">
        <v>10</v>
      </c>
      <c r="L6" s="12" t="s">
        <v>11</v>
      </c>
      <c r="M6" s="12" t="s">
        <v>12</v>
      </c>
      <c r="N6" s="12" t="s">
        <v>13</v>
      </c>
      <c r="O6" s="12"/>
      <c r="P6" s="7"/>
      <c r="Q6" s="10" t="s">
        <v>9</v>
      </c>
      <c r="R6" s="10" t="s">
        <v>10</v>
      </c>
      <c r="S6" s="12" t="s">
        <v>11</v>
      </c>
      <c r="T6" s="10" t="s">
        <v>12</v>
      </c>
      <c r="U6" s="10" t="s">
        <v>13</v>
      </c>
      <c r="V6" s="6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  <c r="FL6" s="7"/>
      <c r="FM6" s="7"/>
      <c r="FN6" s="7"/>
      <c r="FO6" s="7"/>
      <c r="FP6" s="7"/>
      <c r="FQ6" s="7"/>
      <c r="FR6" s="7"/>
      <c r="FS6" s="7"/>
      <c r="FT6" s="7"/>
      <c r="FU6" s="7"/>
      <c r="FV6" s="7"/>
      <c r="FW6" s="7"/>
      <c r="FX6" s="7"/>
      <c r="FY6" s="7"/>
      <c r="FZ6" s="7"/>
      <c r="GA6" s="7"/>
      <c r="GB6" s="7"/>
      <c r="GC6" s="7"/>
      <c r="GD6" s="7"/>
      <c r="GE6" s="7"/>
      <c r="GF6" s="7"/>
      <c r="GG6" s="7"/>
      <c r="GH6" s="7"/>
      <c r="GI6" s="7"/>
      <c r="GJ6" s="7"/>
      <c r="GK6" s="7"/>
      <c r="GL6" s="7"/>
      <c r="GM6" s="7"/>
      <c r="GN6" s="7"/>
      <c r="GO6" s="7"/>
      <c r="GP6" s="7"/>
      <c r="GQ6" s="7"/>
      <c r="GR6" s="7"/>
      <c r="GS6" s="7"/>
      <c r="GT6" s="7"/>
      <c r="GU6" s="7"/>
      <c r="GV6" s="7"/>
      <c r="GW6" s="7"/>
      <c r="GX6" s="7"/>
      <c r="GY6" s="7"/>
      <c r="GZ6" s="7"/>
      <c r="HA6" s="7"/>
      <c r="HB6" s="7"/>
      <c r="HC6" s="7"/>
      <c r="HD6" s="7"/>
      <c r="HE6" s="7"/>
      <c r="HF6" s="7"/>
      <c r="HG6" s="7"/>
      <c r="HH6" s="7"/>
      <c r="HI6" s="7"/>
      <c r="HJ6" s="7"/>
      <c r="HK6" s="7"/>
      <c r="HL6" s="7"/>
      <c r="HM6" s="7"/>
      <c r="HN6" s="7"/>
      <c r="HO6" s="7"/>
      <c r="HP6" s="7"/>
      <c r="HQ6" s="7"/>
      <c r="HR6" s="7"/>
      <c r="HS6" s="7"/>
      <c r="HT6" s="7"/>
      <c r="HU6" s="7"/>
      <c r="HV6" s="7"/>
      <c r="HW6" s="7"/>
      <c r="HX6" s="7"/>
      <c r="HY6" s="7"/>
      <c r="HZ6" s="7"/>
      <c r="IA6" s="7"/>
      <c r="IB6" s="7"/>
      <c r="IC6" s="7"/>
      <c r="ID6" s="7"/>
      <c r="IE6" s="7"/>
      <c r="IF6" s="7"/>
      <c r="IG6" s="7"/>
      <c r="IH6" s="7"/>
      <c r="II6" s="7"/>
      <c r="IJ6" s="7"/>
      <c r="IK6" s="7"/>
      <c r="IL6" s="7"/>
      <c r="IM6" s="7"/>
      <c r="IN6" s="7"/>
      <c r="IO6" s="7"/>
      <c r="IP6" s="7"/>
      <c r="IQ6" s="7"/>
      <c r="IR6" s="7"/>
      <c r="IS6" s="7"/>
      <c r="IT6" s="7"/>
      <c r="IU6" s="7"/>
      <c r="IV6" s="7"/>
      <c r="IW6" s="7"/>
    </row>
    <row r="7" customFormat="false" ht="15" hidden="false" customHeight="true" outlineLevel="0" collapsed="false">
      <c r="A7" s="12" t="s">
        <v>14</v>
      </c>
      <c r="B7" s="9"/>
      <c r="C7" s="13" t="s">
        <v>15</v>
      </c>
      <c r="D7" s="14" t="s">
        <v>16</v>
      </c>
      <c r="E7" s="13" t="s">
        <v>17</v>
      </c>
      <c r="F7" s="15"/>
      <c r="G7" s="12" t="s">
        <v>15</v>
      </c>
      <c r="H7" s="12" t="s">
        <v>18</v>
      </c>
      <c r="I7" s="12" t="s">
        <v>15</v>
      </c>
      <c r="J7" s="12" t="s">
        <v>15</v>
      </c>
      <c r="K7" s="13" t="s">
        <v>19</v>
      </c>
      <c r="L7" s="12" t="s">
        <v>20</v>
      </c>
      <c r="M7" s="12" t="s">
        <v>19</v>
      </c>
      <c r="N7" s="12" t="s">
        <v>19</v>
      </c>
      <c r="O7" s="12" t="s">
        <v>9</v>
      </c>
      <c r="P7" s="7"/>
      <c r="Q7" s="12" t="s">
        <v>15</v>
      </c>
      <c r="R7" s="12" t="s">
        <v>19</v>
      </c>
      <c r="S7" s="12" t="s">
        <v>20</v>
      </c>
      <c r="T7" s="12" t="s">
        <v>19</v>
      </c>
      <c r="U7" s="12" t="s">
        <v>19</v>
      </c>
      <c r="V7" s="12" t="s">
        <v>9</v>
      </c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  <c r="FL7" s="7"/>
      <c r="FM7" s="7"/>
      <c r="FN7" s="7"/>
      <c r="FO7" s="7"/>
      <c r="FP7" s="7"/>
      <c r="FQ7" s="7"/>
      <c r="FR7" s="7"/>
      <c r="FS7" s="7"/>
      <c r="FT7" s="7"/>
      <c r="FU7" s="7"/>
      <c r="FV7" s="7"/>
      <c r="FW7" s="7"/>
      <c r="FX7" s="7"/>
      <c r="FY7" s="7"/>
      <c r="FZ7" s="7"/>
      <c r="GA7" s="7"/>
      <c r="GB7" s="7"/>
      <c r="GC7" s="7"/>
      <c r="GD7" s="7"/>
      <c r="GE7" s="7"/>
      <c r="GF7" s="7"/>
      <c r="GG7" s="7"/>
      <c r="GH7" s="7"/>
      <c r="GI7" s="7"/>
      <c r="GJ7" s="7"/>
      <c r="GK7" s="7"/>
      <c r="GL7" s="7"/>
      <c r="GM7" s="7"/>
      <c r="GN7" s="7"/>
      <c r="GO7" s="7"/>
      <c r="GP7" s="7"/>
      <c r="GQ7" s="7"/>
      <c r="GR7" s="7"/>
      <c r="GS7" s="7"/>
      <c r="GT7" s="7"/>
      <c r="GU7" s="7"/>
      <c r="GV7" s="7"/>
      <c r="GW7" s="7"/>
      <c r="GX7" s="7"/>
      <c r="GY7" s="7"/>
      <c r="GZ7" s="7"/>
      <c r="HA7" s="7"/>
      <c r="HB7" s="7"/>
      <c r="HC7" s="7"/>
      <c r="HD7" s="7"/>
      <c r="HE7" s="7"/>
      <c r="HF7" s="7"/>
      <c r="HG7" s="7"/>
      <c r="HH7" s="7"/>
      <c r="HI7" s="7"/>
      <c r="HJ7" s="7"/>
      <c r="HK7" s="7"/>
      <c r="HL7" s="7"/>
      <c r="HM7" s="7"/>
      <c r="HN7" s="7"/>
      <c r="HO7" s="7"/>
      <c r="HP7" s="7"/>
      <c r="HQ7" s="7"/>
      <c r="HR7" s="7"/>
      <c r="HS7" s="7"/>
      <c r="HT7" s="7"/>
      <c r="HU7" s="7"/>
      <c r="HV7" s="7"/>
      <c r="HW7" s="7"/>
      <c r="HX7" s="7"/>
      <c r="HY7" s="7"/>
      <c r="HZ7" s="7"/>
      <c r="IA7" s="7"/>
      <c r="IB7" s="7"/>
      <c r="IC7" s="7"/>
      <c r="ID7" s="7"/>
      <c r="IE7" s="7"/>
      <c r="IF7" s="7"/>
      <c r="IG7" s="7"/>
      <c r="IH7" s="7"/>
      <c r="II7" s="7"/>
      <c r="IJ7" s="7"/>
      <c r="IK7" s="7"/>
      <c r="IL7" s="7"/>
      <c r="IM7" s="7"/>
      <c r="IN7" s="7"/>
      <c r="IO7" s="7"/>
      <c r="IP7" s="7"/>
      <c r="IQ7" s="7"/>
      <c r="IR7" s="7"/>
      <c r="IS7" s="7"/>
      <c r="IT7" s="7"/>
      <c r="IU7" s="7"/>
      <c r="IV7" s="7"/>
      <c r="IW7" s="7"/>
    </row>
    <row r="8" customFormat="false" ht="3" hidden="false" customHeight="true" outlineLevel="0" collapsed="false">
      <c r="A8" s="16"/>
      <c r="B8" s="17"/>
      <c r="C8" s="18"/>
      <c r="D8" s="19"/>
      <c r="E8" s="20"/>
      <c r="F8" s="17"/>
      <c r="G8" s="18"/>
      <c r="H8" s="19"/>
      <c r="I8" s="19"/>
      <c r="J8" s="16"/>
      <c r="K8" s="19"/>
      <c r="L8" s="18"/>
      <c r="M8" s="19"/>
      <c r="N8" s="19"/>
      <c r="O8" s="16"/>
      <c r="P8" s="21"/>
      <c r="Q8" s="18"/>
      <c r="R8" s="19"/>
      <c r="S8" s="19"/>
      <c r="T8" s="19"/>
      <c r="U8" s="19"/>
      <c r="V8" s="20"/>
      <c r="W8" s="21"/>
    </row>
    <row r="9" customFormat="false" ht="13.5" hidden="false" customHeight="true" outlineLevel="0" collapsed="false">
      <c r="A9" s="9" t="s">
        <v>21</v>
      </c>
      <c r="B9" s="22"/>
      <c r="C9" s="23" t="n">
        <f aca="false">+'Mgmt Summary'!C9+'[2]Mgmt Summary'!C9</f>
        <v>72500</v>
      </c>
      <c r="D9" s="24" t="n">
        <f aca="false">+'Mgmt Summary'!D9+'[2]Mgmt Summary'!D9</f>
        <v>33748.228</v>
      </c>
      <c r="E9" s="25" t="n">
        <f aca="false">C9-D9</f>
        <v>38751.772</v>
      </c>
      <c r="F9" s="24"/>
      <c r="G9" s="23" t="n">
        <f aca="false">+'Mgmt Summary'!G9+'[2]Mgmt Summary'!G9</f>
        <v>50855.82279</v>
      </c>
      <c r="H9" s="24" t="n">
        <f aca="false">GrossMargin!J10</f>
        <v>0</v>
      </c>
      <c r="I9" s="26" t="n">
        <f aca="false">+'Mgmt Summary'!I9+'[2]Mgmt Summary'!I9</f>
        <v>0</v>
      </c>
      <c r="J9" s="27" t="n">
        <f aca="false">SUM(G9:I9)</f>
        <v>50855.82279</v>
      </c>
      <c r="K9" s="28"/>
      <c r="L9" s="23"/>
      <c r="M9" s="24" t="n">
        <f aca="false">+'Mgmt Summary'!M9+'[2]Mgmt Summary'!M9</f>
        <v>14094.312</v>
      </c>
      <c r="N9" s="24" t="n">
        <f aca="false">+'Mgmt Summary'!N9+'[2]Mgmt Summary'!N9</f>
        <v>19986.146</v>
      </c>
      <c r="O9" s="27" t="n">
        <f aca="false">J9-K9-M9-N9-L9</f>
        <v>16775.36479</v>
      </c>
      <c r="P9" s="24"/>
      <c r="Q9" s="23" t="n">
        <f aca="false">+'Mgmt Summary'!Q9+'[2]Mgmt Summary'!Q9</f>
        <v>-21644.17721</v>
      </c>
      <c r="R9" s="24"/>
      <c r="S9" s="24"/>
      <c r="T9" s="24" t="n">
        <f aca="false">+'Mgmt Summary'!T9+'[2]Mgmt Summary'!T9</f>
        <v>-332.23</v>
      </c>
      <c r="U9" s="24" t="n">
        <f aca="false">+'Mgmt Summary'!U9+'[2]Mgmt Summary'!U9</f>
        <v>0</v>
      </c>
      <c r="V9" s="25" t="n">
        <f aca="false">ROUND(SUM(Q9:U9),0)</f>
        <v>-21976</v>
      </c>
      <c r="W9" s="21"/>
    </row>
    <row r="10" customFormat="false" ht="13.5" hidden="false" customHeight="true" outlineLevel="0" collapsed="false">
      <c r="A10" s="9" t="s">
        <v>22</v>
      </c>
      <c r="B10" s="22"/>
      <c r="C10" s="23" t="n">
        <f aca="false">+'Mgmt Summary'!C10+'[2]Mgmt Summary'!C10</f>
        <v>22500</v>
      </c>
      <c r="D10" s="24" t="n">
        <f aca="false">+'Mgmt Summary'!D10+'[2]Mgmt Summary'!D10</f>
        <v>14891.94</v>
      </c>
      <c r="E10" s="25" t="n">
        <f aca="false">C10-D10</f>
        <v>7608.06</v>
      </c>
      <c r="F10" s="24"/>
      <c r="G10" s="23" t="n">
        <f aca="false">+'Mgmt Summary'!G10+'[2]Mgmt Summary'!G10</f>
        <v>17879.68799</v>
      </c>
      <c r="H10" s="24" t="n">
        <f aca="false">GrossMargin!J11</f>
        <v>0</v>
      </c>
      <c r="I10" s="26" t="n">
        <f aca="false">+'Mgmt Summary'!I10+'[2]Mgmt Summary'!I10</f>
        <v>0</v>
      </c>
      <c r="J10" s="27" t="n">
        <f aca="false">SUM(G10:I10)</f>
        <v>17879.68799</v>
      </c>
      <c r="K10" s="28"/>
      <c r="L10" s="23"/>
      <c r="M10" s="24" t="n">
        <f aca="false">+'Mgmt Summary'!M10+'[2]Mgmt Summary'!M10</f>
        <v>7662.198</v>
      </c>
      <c r="N10" s="24" t="n">
        <f aca="false">+'Mgmt Summary'!N10+'[2]Mgmt Summary'!N10</f>
        <v>6801.632</v>
      </c>
      <c r="O10" s="27" t="n">
        <f aca="false">J10-K10-M10-N10-L10</f>
        <v>3415.85799</v>
      </c>
      <c r="P10" s="24"/>
      <c r="Q10" s="23" t="n">
        <f aca="false">+'Mgmt Summary'!Q10+'[2]Mgmt Summary'!Q10</f>
        <v>-4620.31201</v>
      </c>
      <c r="R10" s="24"/>
      <c r="S10" s="24"/>
      <c r="T10" s="24" t="n">
        <f aca="false">+'Mgmt Summary'!T10+'[2]Mgmt Summary'!T10</f>
        <v>428.11</v>
      </c>
      <c r="U10" s="24" t="n">
        <f aca="false">+'Mgmt Summary'!U10+'[2]Mgmt Summary'!U10</f>
        <v>0</v>
      </c>
      <c r="V10" s="25" t="n">
        <f aca="false">ROUND(SUM(Q10:U10),0)</f>
        <v>-4192</v>
      </c>
      <c r="W10" s="21"/>
    </row>
    <row r="11" customFormat="false" ht="13.5" hidden="false" customHeight="true" outlineLevel="0" collapsed="false">
      <c r="A11" s="9" t="s">
        <v>23</v>
      </c>
      <c r="B11" s="22"/>
      <c r="C11" s="23" t="n">
        <f aca="false">+'Mgmt Summary'!C11+'[2]Mgmt Summary'!C11</f>
        <v>5000</v>
      </c>
      <c r="D11" s="24" t="n">
        <f aca="false">+'Mgmt Summary'!D11+'[2]Mgmt Summary'!D11</f>
        <v>0</v>
      </c>
      <c r="E11" s="25" t="n">
        <f aca="false">C11-D11</f>
        <v>5000</v>
      </c>
      <c r="F11" s="24"/>
      <c r="G11" s="23" t="n">
        <f aca="false">+'Mgmt Summary'!G11+'[2]Mgmt Summary'!G11</f>
        <v>3115.02</v>
      </c>
      <c r="H11" s="24" t="n">
        <f aca="false">GrossMargin!J12</f>
        <v>0</v>
      </c>
      <c r="I11" s="26" t="n">
        <f aca="false">+'Mgmt Summary'!I11+'[2]Mgmt Summary'!I11</f>
        <v>0</v>
      </c>
      <c r="J11" s="27" t="n">
        <f aca="false">SUM(G11:I11)</f>
        <v>3115.02</v>
      </c>
      <c r="K11" s="28"/>
      <c r="L11" s="23"/>
      <c r="M11" s="24" t="n">
        <f aca="false">+'Mgmt Summary'!M11+'[2]Mgmt Summary'!M11</f>
        <v>0</v>
      </c>
      <c r="N11" s="24" t="n">
        <f aca="false">+'Mgmt Summary'!N11+'[2]Mgmt Summary'!N11</f>
        <v>0</v>
      </c>
      <c r="O11" s="27" t="n">
        <f aca="false">J11-K11-M11-N11-L11</f>
        <v>3115.02</v>
      </c>
      <c r="P11" s="24"/>
      <c r="Q11" s="23" t="n">
        <f aca="false">+'Mgmt Summary'!Q11+'[2]Mgmt Summary'!Q11</f>
        <v>-1884.98</v>
      </c>
      <c r="R11" s="24"/>
      <c r="S11" s="24"/>
      <c r="T11" s="24" t="n">
        <f aca="false">+'Mgmt Summary'!T11+'[2]Mgmt Summary'!T11</f>
        <v>0</v>
      </c>
      <c r="U11" s="24" t="n">
        <f aca="false">+'Mgmt Summary'!U11+'[2]Mgmt Summary'!U11</f>
        <v>0</v>
      </c>
      <c r="V11" s="25" t="n">
        <f aca="false">ROUND(SUM(Q11:U11),0)</f>
        <v>-1885</v>
      </c>
      <c r="W11" s="21"/>
    </row>
    <row r="12" customFormat="false" ht="13.5" hidden="false" customHeight="true" outlineLevel="0" collapsed="false">
      <c r="A12" s="9" t="s">
        <v>24</v>
      </c>
      <c r="B12" s="22"/>
      <c r="C12" s="23" t="n">
        <f aca="false">+'Mgmt Summary'!C12+'[2]Mgmt Summary'!C12</f>
        <v>10000</v>
      </c>
      <c r="D12" s="24" t="n">
        <f aca="false">+'Mgmt Summary'!D12+'[2]Mgmt Summary'!D12</f>
        <v>4242.657</v>
      </c>
      <c r="E12" s="25" t="n">
        <f aca="false">C12-D12</f>
        <v>5757.343</v>
      </c>
      <c r="F12" s="24"/>
      <c r="G12" s="23" t="n">
        <f aca="false">+'Mgmt Summary'!G12+'[2]Mgmt Summary'!G12</f>
        <v>-6020.002</v>
      </c>
      <c r="H12" s="24" t="n">
        <f aca="false">GrossMargin!J13</f>
        <v>0</v>
      </c>
      <c r="I12" s="26" t="n">
        <f aca="false">+'Mgmt Summary'!I12+'[2]Mgmt Summary'!I12</f>
        <v>0</v>
      </c>
      <c r="J12" s="27" t="n">
        <f aca="false">SUM(G12:I12)</f>
        <v>-6020.002</v>
      </c>
      <c r="K12" s="28"/>
      <c r="L12" s="23"/>
      <c r="M12" s="24" t="n">
        <f aca="false">+'Mgmt Summary'!M12+'[2]Mgmt Summary'!M12</f>
        <v>1854.284</v>
      </c>
      <c r="N12" s="24" t="n">
        <f aca="false">+'Mgmt Summary'!N12+'[2]Mgmt Summary'!N12</f>
        <v>1745.258</v>
      </c>
      <c r="O12" s="27" t="n">
        <f aca="false">J12-K12-M12-N12-L12</f>
        <v>-9619.544</v>
      </c>
      <c r="P12" s="24"/>
      <c r="Q12" s="23" t="n">
        <f aca="false">+'Mgmt Summary'!Q12+'[2]Mgmt Summary'!Q12</f>
        <v>-16020.002</v>
      </c>
      <c r="R12" s="24"/>
      <c r="S12" s="24"/>
      <c r="T12" s="24" t="n">
        <f aca="false">+'Mgmt Summary'!T12+'[2]Mgmt Summary'!T12</f>
        <v>643.115</v>
      </c>
      <c r="U12" s="24" t="n">
        <f aca="false">+'Mgmt Summary'!U12+'[2]Mgmt Summary'!U12</f>
        <v>0</v>
      </c>
      <c r="V12" s="25" t="n">
        <f aca="false">ROUND(SUM(Q12:U12),0)</f>
        <v>-15377</v>
      </c>
      <c r="W12" s="21"/>
    </row>
    <row r="13" customFormat="false" ht="13.5" hidden="false" customHeight="true" outlineLevel="0" collapsed="false">
      <c r="A13" s="9" t="s">
        <v>25</v>
      </c>
      <c r="B13" s="22"/>
      <c r="C13" s="23" t="n">
        <f aca="false">+'Mgmt Summary'!C13+'[2]Mgmt Summary'!C13</f>
        <v>15588.07</v>
      </c>
      <c r="D13" s="24" t="n">
        <f aca="false">+'Mgmt Summary'!D13+'[2]Mgmt Summary'!D13</f>
        <v>7775.7</v>
      </c>
      <c r="E13" s="25" t="n">
        <f aca="false">C13-D13</f>
        <v>7812.37</v>
      </c>
      <c r="F13" s="24"/>
      <c r="G13" s="23" t="n">
        <f aca="false">+'Mgmt Summary'!G13+'[2]Mgmt Summary'!G13</f>
        <v>9341.724</v>
      </c>
      <c r="H13" s="24" t="n">
        <f aca="false">GrossMargin!J14</f>
        <v>0</v>
      </c>
      <c r="I13" s="26" t="n">
        <f aca="false">+'Mgmt Summary'!I13+'[2]Mgmt Summary'!I13</f>
        <v>0</v>
      </c>
      <c r="J13" s="27" t="n">
        <f aca="false">SUM(G13:I13)</f>
        <v>9341.724</v>
      </c>
      <c r="K13" s="28"/>
      <c r="L13" s="23"/>
      <c r="M13" s="24" t="n">
        <f aca="false">+'Mgmt Summary'!M13+'[2]Mgmt Summary'!M13</f>
        <v>3271.53</v>
      </c>
      <c r="N13" s="24" t="n">
        <f aca="false">+'Mgmt Summary'!N13+'[2]Mgmt Summary'!N13</f>
        <v>4504.17</v>
      </c>
      <c r="O13" s="27" t="n">
        <f aca="false">J13-K13-M13-N13-L13</f>
        <v>1566.024</v>
      </c>
      <c r="P13" s="24"/>
      <c r="Q13" s="23" t="n">
        <f aca="false">+'Mgmt Summary'!Q13+'[2]Mgmt Summary'!Q13</f>
        <v>-6246.346</v>
      </c>
      <c r="R13" s="24"/>
      <c r="S13" s="24"/>
      <c r="T13" s="24" t="n">
        <f aca="false">+'Mgmt Summary'!T13+'[2]Mgmt Summary'!T13</f>
        <v>0</v>
      </c>
      <c r="U13" s="24" t="n">
        <f aca="false">+'Mgmt Summary'!U13+'[2]Mgmt Summary'!U13</f>
        <v>0</v>
      </c>
      <c r="V13" s="25" t="n">
        <f aca="false">ROUND(SUM(Q13:U13),0)</f>
        <v>-6246</v>
      </c>
      <c r="W13" s="21"/>
    </row>
    <row r="14" customFormat="false" ht="13.5" hidden="false" customHeight="true" outlineLevel="0" collapsed="false">
      <c r="A14" s="9" t="s">
        <v>26</v>
      </c>
      <c r="B14" s="22"/>
      <c r="C14" s="23" t="n">
        <f aca="false">+'Mgmt Summary'!C14+'[2]Mgmt Summary'!C14</f>
        <v>16750</v>
      </c>
      <c r="D14" s="24" t="n">
        <f aca="false">+'Mgmt Summary'!D14+'[2]Mgmt Summary'!D14</f>
        <v>5734.561</v>
      </c>
      <c r="E14" s="25" t="n">
        <f aca="false">C14-D14</f>
        <v>11015.439</v>
      </c>
      <c r="F14" s="24"/>
      <c r="G14" s="23" t="n">
        <f aca="false">+'Mgmt Summary'!G14+'[2]Mgmt Summary'!G14</f>
        <v>1658.832</v>
      </c>
      <c r="H14" s="24" t="n">
        <f aca="false">GrossMargin!J15</f>
        <v>0</v>
      </c>
      <c r="I14" s="26" t="n">
        <f aca="false">+'Mgmt Summary'!I14+'[2]Mgmt Summary'!I14</f>
        <v>0</v>
      </c>
      <c r="J14" s="27" t="n">
        <f aca="false">SUM(G14:I14)</f>
        <v>1658.832</v>
      </c>
      <c r="K14" s="28"/>
      <c r="L14" s="23"/>
      <c r="M14" s="24" t="n">
        <f aca="false">+'Mgmt Summary'!M14+'[2]Mgmt Summary'!M14</f>
        <v>3104.259</v>
      </c>
      <c r="N14" s="24" t="n">
        <f aca="false">+'Mgmt Summary'!N14+'[2]Mgmt Summary'!N14</f>
        <v>1627.792</v>
      </c>
      <c r="O14" s="27" t="n">
        <f aca="false">J14-K14-M14-N14-L14</f>
        <v>-3073.219</v>
      </c>
      <c r="P14" s="24"/>
      <c r="Q14" s="23" t="n">
        <f aca="false">+'Mgmt Summary'!Q14+'[2]Mgmt Summary'!Q14</f>
        <v>-15091.168</v>
      </c>
      <c r="R14" s="24"/>
      <c r="S14" s="24"/>
      <c r="T14" s="24" t="n">
        <f aca="false">+'Mgmt Summary'!T14+'[2]Mgmt Summary'!T14</f>
        <v>1002.51</v>
      </c>
      <c r="U14" s="24" t="n">
        <f aca="false">+'Mgmt Summary'!U14+'[2]Mgmt Summary'!U14</f>
        <v>0</v>
      </c>
      <c r="V14" s="25" t="n">
        <f aca="false">ROUND(SUM(Q14:U14),0)</f>
        <v>-14089</v>
      </c>
      <c r="W14" s="21"/>
    </row>
    <row r="15" customFormat="false" ht="13.5" hidden="false" customHeight="true" outlineLevel="0" collapsed="false">
      <c r="A15" s="29" t="s">
        <v>27</v>
      </c>
      <c r="B15" s="30"/>
      <c r="C15" s="23" t="n">
        <f aca="false">+'Mgmt Summary'!C15+'[2]Mgmt Summary'!C15</f>
        <v>47500</v>
      </c>
      <c r="D15" s="24" t="n">
        <f aca="false">+'Mgmt Summary'!D15+'[2]Mgmt Summary'!D15</f>
        <v>11429.173</v>
      </c>
      <c r="E15" s="25" t="n">
        <f aca="false">C15-D15</f>
        <v>36070.827</v>
      </c>
      <c r="F15" s="24"/>
      <c r="G15" s="23" t="n">
        <f aca="false">+'Mgmt Summary'!G15+'[2]Mgmt Summary'!G15</f>
        <v>13764.757</v>
      </c>
      <c r="H15" s="24" t="n">
        <f aca="false">GrossMargin!J16</f>
        <v>0</v>
      </c>
      <c r="I15" s="26" t="n">
        <f aca="false">+'Mgmt Summary'!I15+'[2]Mgmt Summary'!I15</f>
        <v>0</v>
      </c>
      <c r="J15" s="27" t="n">
        <f aca="false">SUM(G15:I15)</f>
        <v>13764.757</v>
      </c>
      <c r="K15" s="28"/>
      <c r="L15" s="23"/>
      <c r="M15" s="24" t="n">
        <f aca="false">+'Mgmt Summary'!M15+'[2]Mgmt Summary'!M15</f>
        <v>6710</v>
      </c>
      <c r="N15" s="24" t="n">
        <f aca="false">+'Mgmt Summary'!N15+'[2]Mgmt Summary'!N15</f>
        <v>4219.173</v>
      </c>
      <c r="O15" s="27" t="n">
        <f aca="false">J15-K15-M15-N15-L15</f>
        <v>2835.584</v>
      </c>
      <c r="P15" s="24"/>
      <c r="Q15" s="23" t="n">
        <f aca="false">+'Mgmt Summary'!Q15+'[2]Mgmt Summary'!Q15</f>
        <v>-33735.243</v>
      </c>
      <c r="R15" s="24"/>
      <c r="S15" s="24"/>
      <c r="T15" s="24" t="n">
        <f aca="false">+'Mgmt Summary'!T15+'[2]Mgmt Summary'!T15</f>
        <v>500</v>
      </c>
      <c r="U15" s="24" t="n">
        <f aca="false">+'Mgmt Summary'!U15+'[2]Mgmt Summary'!U15</f>
        <v>0</v>
      </c>
      <c r="V15" s="25" t="n">
        <f aca="false">ROUND(SUM(Q15:U15),0)</f>
        <v>-33235</v>
      </c>
      <c r="W15" s="31"/>
      <c r="X15" s="32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  <c r="BZ15" s="33"/>
      <c r="CA15" s="33"/>
      <c r="CB15" s="33"/>
      <c r="CC15" s="33"/>
      <c r="CD15" s="33"/>
      <c r="CE15" s="33"/>
      <c r="CF15" s="33"/>
      <c r="CG15" s="33"/>
      <c r="CH15" s="33"/>
      <c r="CI15" s="33"/>
      <c r="CJ15" s="33"/>
      <c r="CK15" s="33"/>
      <c r="CL15" s="33"/>
      <c r="CM15" s="33"/>
      <c r="CN15" s="33"/>
      <c r="CO15" s="33"/>
      <c r="CP15" s="33"/>
      <c r="CQ15" s="33"/>
      <c r="CR15" s="33"/>
      <c r="CS15" s="33"/>
      <c r="CT15" s="33"/>
      <c r="CU15" s="33"/>
      <c r="CV15" s="33"/>
      <c r="CW15" s="33"/>
      <c r="CX15" s="33"/>
      <c r="CY15" s="33"/>
      <c r="CZ15" s="33"/>
      <c r="DA15" s="33"/>
      <c r="DB15" s="33"/>
      <c r="DC15" s="33"/>
      <c r="DD15" s="33"/>
      <c r="DE15" s="33"/>
      <c r="DF15" s="33"/>
      <c r="DG15" s="33"/>
      <c r="DH15" s="33"/>
      <c r="DI15" s="33"/>
      <c r="DJ15" s="33"/>
      <c r="DK15" s="33"/>
      <c r="DL15" s="33"/>
      <c r="DM15" s="33"/>
      <c r="DN15" s="33"/>
      <c r="DO15" s="33"/>
      <c r="DP15" s="33"/>
      <c r="DQ15" s="33"/>
      <c r="DR15" s="33"/>
      <c r="DS15" s="33"/>
      <c r="DT15" s="33"/>
      <c r="DU15" s="33"/>
      <c r="DV15" s="33"/>
      <c r="DW15" s="33"/>
      <c r="DX15" s="33"/>
      <c r="DY15" s="33"/>
      <c r="DZ15" s="33"/>
      <c r="EA15" s="33"/>
      <c r="EB15" s="33"/>
      <c r="EC15" s="33"/>
      <c r="ED15" s="33"/>
      <c r="EE15" s="33"/>
      <c r="EF15" s="33"/>
      <c r="EG15" s="33"/>
      <c r="EH15" s="33"/>
      <c r="EI15" s="33"/>
      <c r="EJ15" s="33"/>
      <c r="EK15" s="33"/>
      <c r="EL15" s="33"/>
      <c r="EM15" s="33"/>
      <c r="EN15" s="33"/>
      <c r="EO15" s="33"/>
      <c r="EP15" s="33"/>
      <c r="EQ15" s="33"/>
      <c r="ER15" s="33"/>
      <c r="ES15" s="33"/>
      <c r="ET15" s="33"/>
      <c r="EU15" s="33"/>
      <c r="EV15" s="33"/>
      <c r="EW15" s="33"/>
      <c r="EX15" s="33"/>
      <c r="EY15" s="33"/>
      <c r="EZ15" s="33"/>
      <c r="FA15" s="33"/>
      <c r="FB15" s="33"/>
      <c r="FC15" s="33"/>
      <c r="FD15" s="33"/>
      <c r="FE15" s="33"/>
      <c r="FF15" s="33"/>
      <c r="FG15" s="33"/>
      <c r="FH15" s="33"/>
      <c r="FI15" s="33"/>
      <c r="FJ15" s="33"/>
      <c r="FK15" s="33"/>
      <c r="FL15" s="33"/>
      <c r="FM15" s="33"/>
      <c r="FN15" s="33"/>
      <c r="FO15" s="33"/>
      <c r="FP15" s="33"/>
      <c r="FQ15" s="33"/>
      <c r="FR15" s="33"/>
      <c r="FS15" s="33"/>
      <c r="FT15" s="33"/>
      <c r="FU15" s="33"/>
      <c r="FV15" s="33"/>
      <c r="FW15" s="33"/>
      <c r="FX15" s="33"/>
      <c r="FY15" s="33"/>
      <c r="FZ15" s="33"/>
      <c r="GA15" s="33"/>
      <c r="GB15" s="33"/>
      <c r="GC15" s="33"/>
      <c r="GD15" s="33"/>
      <c r="GE15" s="33"/>
      <c r="GF15" s="33"/>
      <c r="GG15" s="33"/>
      <c r="GH15" s="33"/>
      <c r="GI15" s="33"/>
      <c r="GJ15" s="33"/>
      <c r="GK15" s="33"/>
      <c r="GL15" s="33"/>
      <c r="GM15" s="33"/>
      <c r="GN15" s="33"/>
      <c r="GO15" s="33"/>
      <c r="GP15" s="33"/>
      <c r="GQ15" s="33"/>
      <c r="GR15" s="33"/>
      <c r="GS15" s="33"/>
      <c r="GT15" s="33"/>
      <c r="GU15" s="33"/>
      <c r="GV15" s="33"/>
      <c r="GW15" s="33"/>
      <c r="GX15" s="33"/>
      <c r="GY15" s="33"/>
      <c r="GZ15" s="33"/>
      <c r="HA15" s="33"/>
      <c r="HB15" s="33"/>
      <c r="HC15" s="33"/>
      <c r="HD15" s="33"/>
      <c r="HE15" s="33"/>
      <c r="HF15" s="33"/>
      <c r="HG15" s="33"/>
      <c r="HH15" s="33"/>
      <c r="HI15" s="33"/>
      <c r="HJ15" s="33"/>
      <c r="HK15" s="33"/>
      <c r="HL15" s="33"/>
      <c r="HM15" s="33"/>
      <c r="HN15" s="33"/>
      <c r="HO15" s="33"/>
      <c r="HP15" s="33"/>
      <c r="HQ15" s="33"/>
      <c r="HR15" s="33"/>
      <c r="HS15" s="33"/>
      <c r="HT15" s="33"/>
      <c r="HU15" s="33"/>
      <c r="HV15" s="33"/>
      <c r="HW15" s="33"/>
      <c r="HX15" s="33"/>
      <c r="HY15" s="33"/>
      <c r="HZ15" s="33"/>
      <c r="IA15" s="33"/>
      <c r="IB15" s="33"/>
      <c r="IC15" s="33"/>
      <c r="ID15" s="33"/>
      <c r="IE15" s="33"/>
      <c r="IF15" s="33"/>
      <c r="IG15" s="33"/>
      <c r="IH15" s="33"/>
      <c r="II15" s="33"/>
      <c r="IJ15" s="33"/>
      <c r="IK15" s="33"/>
      <c r="IL15" s="33"/>
      <c r="IM15" s="33"/>
      <c r="IN15" s="33"/>
      <c r="IO15" s="33"/>
      <c r="IP15" s="33"/>
      <c r="IQ15" s="33"/>
      <c r="IR15" s="33"/>
      <c r="IS15" s="33"/>
      <c r="IT15" s="33"/>
      <c r="IU15" s="33"/>
      <c r="IV15" s="33"/>
      <c r="IW15" s="33"/>
    </row>
    <row r="16" customFormat="false" ht="13.5" hidden="false" customHeight="true" outlineLevel="0" collapsed="false">
      <c r="A16" s="29" t="s">
        <v>28</v>
      </c>
      <c r="B16" s="30"/>
      <c r="C16" s="23" t="n">
        <f aca="false">+'Mgmt Summary'!C16+'[2]Mgmt Summary'!C16</f>
        <v>1500</v>
      </c>
      <c r="D16" s="24" t="n">
        <f aca="false">+'Mgmt Summary'!D16+'[2]Mgmt Summary'!D16</f>
        <v>1382.202</v>
      </c>
      <c r="E16" s="25" t="n">
        <f aca="false">C16-D16</f>
        <v>117.798</v>
      </c>
      <c r="F16" s="24"/>
      <c r="G16" s="23" t="n">
        <f aca="false">+'Mgmt Summary'!G16+'[2]Mgmt Summary'!G16</f>
        <v>58.21</v>
      </c>
      <c r="H16" s="24" t="n">
        <f aca="false">GrossMargin!J17</f>
        <v>0</v>
      </c>
      <c r="I16" s="26" t="n">
        <f aca="false">+'Mgmt Summary'!I16+'[2]Mgmt Summary'!I16</f>
        <v>0</v>
      </c>
      <c r="J16" s="27" t="n">
        <f aca="false">SUM(G16:I16)</f>
        <v>58.21</v>
      </c>
      <c r="K16" s="28"/>
      <c r="L16" s="23"/>
      <c r="M16" s="24" t="n">
        <f aca="false">+'Mgmt Summary'!M16+'[2]Mgmt Summary'!M16</f>
        <v>2209.371</v>
      </c>
      <c r="N16" s="24" t="n">
        <f aca="false">+'Mgmt Summary'!N16+'[2]Mgmt Summary'!N16</f>
        <v>341.942</v>
      </c>
      <c r="O16" s="27" t="n">
        <f aca="false">J16-K16-M16-N16-L16</f>
        <v>-2493.103</v>
      </c>
      <c r="P16" s="24"/>
      <c r="Q16" s="23" t="n">
        <f aca="false">+'Mgmt Summary'!Q16+'[2]Mgmt Summary'!Q16</f>
        <v>-1441.79</v>
      </c>
      <c r="R16" s="24"/>
      <c r="S16" s="24"/>
      <c r="T16" s="24" t="n">
        <f aca="false">+'Mgmt Summary'!T16+'[2]Mgmt Summary'!T16</f>
        <v>-1169.111</v>
      </c>
      <c r="U16" s="24" t="n">
        <f aca="false">+'Mgmt Summary'!U16+'[2]Mgmt Summary'!U16</f>
        <v>0</v>
      </c>
      <c r="V16" s="25" t="n">
        <f aca="false">ROUND(SUM(Q16:U16),0)</f>
        <v>-2611</v>
      </c>
      <c r="W16" s="31"/>
      <c r="X16" s="32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  <c r="BN16" s="33"/>
      <c r="BO16" s="33"/>
      <c r="BP16" s="33"/>
      <c r="BQ16" s="33"/>
      <c r="BR16" s="33"/>
      <c r="BS16" s="33"/>
      <c r="BT16" s="33"/>
      <c r="BU16" s="33"/>
      <c r="BV16" s="33"/>
      <c r="BW16" s="33"/>
      <c r="BX16" s="33"/>
      <c r="BY16" s="33"/>
      <c r="BZ16" s="33"/>
      <c r="CA16" s="33"/>
      <c r="CB16" s="33"/>
      <c r="CC16" s="33"/>
      <c r="CD16" s="33"/>
      <c r="CE16" s="33"/>
      <c r="CF16" s="33"/>
      <c r="CG16" s="33"/>
      <c r="CH16" s="33"/>
      <c r="CI16" s="33"/>
      <c r="CJ16" s="33"/>
      <c r="CK16" s="33"/>
      <c r="CL16" s="33"/>
      <c r="CM16" s="33"/>
      <c r="CN16" s="33"/>
      <c r="CO16" s="33"/>
      <c r="CP16" s="33"/>
      <c r="CQ16" s="33"/>
      <c r="CR16" s="33"/>
      <c r="CS16" s="33"/>
      <c r="CT16" s="33"/>
      <c r="CU16" s="33"/>
      <c r="CV16" s="33"/>
      <c r="CW16" s="33"/>
      <c r="CX16" s="33"/>
      <c r="CY16" s="33"/>
      <c r="CZ16" s="33"/>
      <c r="DA16" s="33"/>
      <c r="DB16" s="33"/>
      <c r="DC16" s="33"/>
      <c r="DD16" s="33"/>
      <c r="DE16" s="33"/>
      <c r="DF16" s="33"/>
      <c r="DG16" s="33"/>
      <c r="DH16" s="33"/>
      <c r="DI16" s="33"/>
      <c r="DJ16" s="33"/>
      <c r="DK16" s="33"/>
      <c r="DL16" s="33"/>
      <c r="DM16" s="33"/>
      <c r="DN16" s="33"/>
      <c r="DO16" s="33"/>
      <c r="DP16" s="33"/>
      <c r="DQ16" s="33"/>
      <c r="DR16" s="33"/>
      <c r="DS16" s="33"/>
      <c r="DT16" s="33"/>
      <c r="DU16" s="33"/>
      <c r="DV16" s="33"/>
      <c r="DW16" s="33"/>
      <c r="DX16" s="33"/>
      <c r="DY16" s="33"/>
      <c r="DZ16" s="33"/>
      <c r="EA16" s="33"/>
      <c r="EB16" s="33"/>
      <c r="EC16" s="33"/>
      <c r="ED16" s="33"/>
      <c r="EE16" s="33"/>
      <c r="EF16" s="33"/>
      <c r="EG16" s="33"/>
      <c r="EH16" s="33"/>
      <c r="EI16" s="33"/>
      <c r="EJ16" s="33"/>
      <c r="EK16" s="33"/>
      <c r="EL16" s="33"/>
      <c r="EM16" s="33"/>
      <c r="EN16" s="33"/>
      <c r="EO16" s="33"/>
      <c r="EP16" s="33"/>
      <c r="EQ16" s="33"/>
      <c r="ER16" s="33"/>
      <c r="ES16" s="33"/>
      <c r="ET16" s="33"/>
      <c r="EU16" s="33"/>
      <c r="EV16" s="33"/>
      <c r="EW16" s="33"/>
      <c r="EX16" s="33"/>
      <c r="EY16" s="33"/>
      <c r="EZ16" s="33"/>
      <c r="FA16" s="33"/>
      <c r="FB16" s="33"/>
      <c r="FC16" s="33"/>
      <c r="FD16" s="33"/>
      <c r="FE16" s="33"/>
      <c r="FF16" s="33"/>
      <c r="FG16" s="33"/>
      <c r="FH16" s="33"/>
      <c r="FI16" s="33"/>
      <c r="FJ16" s="33"/>
      <c r="FK16" s="33"/>
      <c r="FL16" s="33"/>
      <c r="FM16" s="33"/>
      <c r="FN16" s="33"/>
      <c r="FO16" s="33"/>
      <c r="FP16" s="33"/>
      <c r="FQ16" s="33"/>
      <c r="FR16" s="33"/>
      <c r="FS16" s="33"/>
      <c r="FT16" s="33"/>
      <c r="FU16" s="33"/>
      <c r="FV16" s="33"/>
      <c r="FW16" s="33"/>
      <c r="FX16" s="33"/>
      <c r="FY16" s="33"/>
      <c r="FZ16" s="33"/>
      <c r="GA16" s="33"/>
      <c r="GB16" s="33"/>
      <c r="GC16" s="33"/>
      <c r="GD16" s="33"/>
      <c r="GE16" s="33"/>
      <c r="GF16" s="33"/>
      <c r="GG16" s="33"/>
      <c r="GH16" s="33"/>
      <c r="GI16" s="33"/>
      <c r="GJ16" s="33"/>
      <c r="GK16" s="33"/>
      <c r="GL16" s="33"/>
      <c r="GM16" s="33"/>
      <c r="GN16" s="33"/>
      <c r="GO16" s="33"/>
      <c r="GP16" s="33"/>
      <c r="GQ16" s="33"/>
      <c r="GR16" s="33"/>
      <c r="GS16" s="33"/>
      <c r="GT16" s="33"/>
      <c r="GU16" s="33"/>
      <c r="GV16" s="33"/>
      <c r="GW16" s="33"/>
      <c r="GX16" s="33"/>
      <c r="GY16" s="33"/>
      <c r="GZ16" s="33"/>
      <c r="HA16" s="33"/>
      <c r="HB16" s="33"/>
      <c r="HC16" s="33"/>
      <c r="HD16" s="33"/>
      <c r="HE16" s="33"/>
      <c r="HF16" s="33"/>
      <c r="HG16" s="33"/>
      <c r="HH16" s="33"/>
      <c r="HI16" s="33"/>
      <c r="HJ16" s="33"/>
      <c r="HK16" s="33"/>
      <c r="HL16" s="33"/>
      <c r="HM16" s="33"/>
      <c r="HN16" s="33"/>
      <c r="HO16" s="33"/>
      <c r="HP16" s="33"/>
      <c r="HQ16" s="33"/>
      <c r="HR16" s="33"/>
      <c r="HS16" s="33"/>
      <c r="HT16" s="33"/>
      <c r="HU16" s="33"/>
      <c r="HV16" s="33"/>
      <c r="HW16" s="33"/>
      <c r="HX16" s="33"/>
      <c r="HY16" s="33"/>
      <c r="HZ16" s="33"/>
      <c r="IA16" s="33"/>
      <c r="IB16" s="33"/>
      <c r="IC16" s="33"/>
      <c r="ID16" s="33"/>
      <c r="IE16" s="33"/>
      <c r="IF16" s="33"/>
      <c r="IG16" s="33"/>
      <c r="IH16" s="33"/>
      <c r="II16" s="33"/>
      <c r="IJ16" s="33"/>
      <c r="IK16" s="33"/>
      <c r="IL16" s="33"/>
      <c r="IM16" s="33"/>
      <c r="IN16" s="33"/>
      <c r="IO16" s="33"/>
      <c r="IP16" s="33"/>
      <c r="IQ16" s="33"/>
      <c r="IR16" s="33"/>
      <c r="IS16" s="33"/>
      <c r="IT16" s="33"/>
      <c r="IU16" s="33"/>
      <c r="IV16" s="33"/>
      <c r="IW16" s="33"/>
    </row>
    <row r="17" customFormat="false" ht="13.5" hidden="false" customHeight="true" outlineLevel="0" collapsed="false">
      <c r="A17" s="29" t="s">
        <v>29</v>
      </c>
      <c r="B17" s="30"/>
      <c r="C17" s="23" t="n">
        <f aca="false">+'Mgmt Summary'!C17+'[2]Mgmt Summary'!C17</f>
        <v>8000</v>
      </c>
      <c r="D17" s="24" t="n">
        <f aca="false">+'Mgmt Summary'!D17+'[2]Mgmt Summary'!D17</f>
        <v>5271.317</v>
      </c>
      <c r="E17" s="25" t="n">
        <f aca="false">C17-D17</f>
        <v>2728.683</v>
      </c>
      <c r="F17" s="24"/>
      <c r="G17" s="23" t="n">
        <f aca="false">+'Mgmt Summary'!G17+'[2]Mgmt Summary'!G17</f>
        <v>1682.391</v>
      </c>
      <c r="H17" s="24" t="n">
        <f aca="false">GrossMargin!J18</f>
        <v>0</v>
      </c>
      <c r="I17" s="26" t="n">
        <f aca="false">+'Mgmt Summary'!I17+'[2]Mgmt Summary'!I17</f>
        <v>0</v>
      </c>
      <c r="J17" s="27" t="n">
        <f aca="false">SUM(G17:I17)</f>
        <v>1682.391</v>
      </c>
      <c r="K17" s="28"/>
      <c r="L17" s="23"/>
      <c r="M17" s="24" t="n">
        <f aca="false">+'Mgmt Summary'!M17+'[2]Mgmt Summary'!M17</f>
        <v>3860.5</v>
      </c>
      <c r="N17" s="24" t="n">
        <f aca="false">+'Mgmt Summary'!N17+'[2]Mgmt Summary'!N17</f>
        <v>2410.817</v>
      </c>
      <c r="O17" s="27" t="n">
        <f aca="false">J17-K17-M17-N17-L17</f>
        <v>-4588.926</v>
      </c>
      <c r="P17" s="24"/>
      <c r="Q17" s="23" t="n">
        <f aca="false">+'Mgmt Summary'!Q17+'[2]Mgmt Summary'!Q17</f>
        <v>-6317.609</v>
      </c>
      <c r="R17" s="24"/>
      <c r="S17" s="24"/>
      <c r="T17" s="24" t="n">
        <f aca="false">+'Mgmt Summary'!T17+'[2]Mgmt Summary'!T17</f>
        <v>-1000</v>
      </c>
      <c r="U17" s="24" t="n">
        <f aca="false">+'Mgmt Summary'!U17+'[2]Mgmt Summary'!U17</f>
        <v>0</v>
      </c>
      <c r="V17" s="25" t="n">
        <f aca="false">ROUND(SUM(Q17:U17),0)</f>
        <v>-7318</v>
      </c>
      <c r="W17" s="31"/>
      <c r="X17" s="32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3"/>
      <c r="BO17" s="33"/>
      <c r="BP17" s="33"/>
      <c r="BQ17" s="33"/>
      <c r="BR17" s="33"/>
      <c r="BS17" s="33"/>
      <c r="BT17" s="33"/>
      <c r="BU17" s="33"/>
      <c r="BV17" s="33"/>
      <c r="BW17" s="33"/>
      <c r="BX17" s="33"/>
      <c r="BY17" s="33"/>
      <c r="BZ17" s="33"/>
      <c r="CA17" s="33"/>
      <c r="CB17" s="33"/>
      <c r="CC17" s="33"/>
      <c r="CD17" s="33"/>
      <c r="CE17" s="33"/>
      <c r="CF17" s="33"/>
      <c r="CG17" s="33"/>
      <c r="CH17" s="33"/>
      <c r="CI17" s="33"/>
      <c r="CJ17" s="33"/>
      <c r="CK17" s="33"/>
      <c r="CL17" s="33"/>
      <c r="CM17" s="33"/>
      <c r="CN17" s="33"/>
      <c r="CO17" s="33"/>
      <c r="CP17" s="33"/>
      <c r="CQ17" s="33"/>
      <c r="CR17" s="33"/>
      <c r="CS17" s="33"/>
      <c r="CT17" s="33"/>
      <c r="CU17" s="33"/>
      <c r="CV17" s="33"/>
      <c r="CW17" s="33"/>
      <c r="CX17" s="33"/>
      <c r="CY17" s="33"/>
      <c r="CZ17" s="33"/>
      <c r="DA17" s="33"/>
      <c r="DB17" s="33"/>
      <c r="DC17" s="33"/>
      <c r="DD17" s="33"/>
      <c r="DE17" s="33"/>
      <c r="DF17" s="33"/>
      <c r="DG17" s="33"/>
      <c r="DH17" s="33"/>
      <c r="DI17" s="33"/>
      <c r="DJ17" s="33"/>
      <c r="DK17" s="33"/>
      <c r="DL17" s="33"/>
      <c r="DM17" s="33"/>
      <c r="DN17" s="33"/>
      <c r="DO17" s="33"/>
      <c r="DP17" s="33"/>
      <c r="DQ17" s="33"/>
      <c r="DR17" s="33"/>
      <c r="DS17" s="33"/>
      <c r="DT17" s="33"/>
      <c r="DU17" s="33"/>
      <c r="DV17" s="33"/>
      <c r="DW17" s="33"/>
      <c r="DX17" s="33"/>
      <c r="DY17" s="33"/>
      <c r="DZ17" s="33"/>
      <c r="EA17" s="33"/>
      <c r="EB17" s="33"/>
      <c r="EC17" s="33"/>
      <c r="ED17" s="33"/>
      <c r="EE17" s="33"/>
      <c r="EF17" s="33"/>
      <c r="EG17" s="33"/>
      <c r="EH17" s="33"/>
      <c r="EI17" s="33"/>
      <c r="EJ17" s="33"/>
      <c r="EK17" s="33"/>
      <c r="EL17" s="33"/>
      <c r="EM17" s="33"/>
      <c r="EN17" s="33"/>
      <c r="EO17" s="33"/>
      <c r="EP17" s="33"/>
      <c r="EQ17" s="33"/>
      <c r="ER17" s="33"/>
      <c r="ES17" s="33"/>
      <c r="ET17" s="33"/>
      <c r="EU17" s="33"/>
      <c r="EV17" s="33"/>
      <c r="EW17" s="33"/>
      <c r="EX17" s="33"/>
      <c r="EY17" s="33"/>
      <c r="EZ17" s="33"/>
      <c r="FA17" s="33"/>
      <c r="FB17" s="33"/>
      <c r="FC17" s="33"/>
      <c r="FD17" s="33"/>
      <c r="FE17" s="33"/>
      <c r="FF17" s="33"/>
      <c r="FG17" s="33"/>
      <c r="FH17" s="33"/>
      <c r="FI17" s="33"/>
      <c r="FJ17" s="33"/>
      <c r="FK17" s="33"/>
      <c r="FL17" s="33"/>
      <c r="FM17" s="33"/>
      <c r="FN17" s="33"/>
      <c r="FO17" s="33"/>
      <c r="FP17" s="33"/>
      <c r="FQ17" s="33"/>
      <c r="FR17" s="33"/>
      <c r="FS17" s="33"/>
      <c r="FT17" s="33"/>
      <c r="FU17" s="33"/>
      <c r="FV17" s="33"/>
      <c r="FW17" s="33"/>
      <c r="FX17" s="33"/>
      <c r="FY17" s="33"/>
      <c r="FZ17" s="33"/>
      <c r="GA17" s="33"/>
      <c r="GB17" s="33"/>
      <c r="GC17" s="33"/>
      <c r="GD17" s="33"/>
      <c r="GE17" s="33"/>
      <c r="GF17" s="33"/>
      <c r="GG17" s="33"/>
      <c r="GH17" s="33"/>
      <c r="GI17" s="33"/>
      <c r="GJ17" s="33"/>
      <c r="GK17" s="33"/>
      <c r="GL17" s="33"/>
      <c r="GM17" s="33"/>
      <c r="GN17" s="33"/>
      <c r="GO17" s="33"/>
      <c r="GP17" s="33"/>
      <c r="GQ17" s="33"/>
      <c r="GR17" s="33"/>
      <c r="GS17" s="33"/>
      <c r="GT17" s="33"/>
      <c r="GU17" s="33"/>
      <c r="GV17" s="33"/>
      <c r="GW17" s="33"/>
      <c r="GX17" s="33"/>
      <c r="GY17" s="33"/>
      <c r="GZ17" s="33"/>
      <c r="HA17" s="33"/>
      <c r="HB17" s="33"/>
      <c r="HC17" s="33"/>
      <c r="HD17" s="33"/>
      <c r="HE17" s="33"/>
      <c r="HF17" s="33"/>
      <c r="HG17" s="33"/>
      <c r="HH17" s="33"/>
      <c r="HI17" s="33"/>
      <c r="HJ17" s="33"/>
      <c r="HK17" s="33"/>
      <c r="HL17" s="33"/>
      <c r="HM17" s="33"/>
      <c r="HN17" s="33"/>
      <c r="HO17" s="33"/>
      <c r="HP17" s="33"/>
      <c r="HQ17" s="33"/>
      <c r="HR17" s="33"/>
      <c r="HS17" s="33"/>
      <c r="HT17" s="33"/>
      <c r="HU17" s="33"/>
      <c r="HV17" s="33"/>
      <c r="HW17" s="33"/>
      <c r="HX17" s="33"/>
      <c r="HY17" s="33"/>
      <c r="HZ17" s="33"/>
      <c r="IA17" s="33"/>
      <c r="IB17" s="33"/>
      <c r="IC17" s="33"/>
      <c r="ID17" s="33"/>
      <c r="IE17" s="33"/>
      <c r="IF17" s="33"/>
      <c r="IG17" s="33"/>
      <c r="IH17" s="33"/>
      <c r="II17" s="33"/>
      <c r="IJ17" s="33"/>
      <c r="IK17" s="33"/>
      <c r="IL17" s="33"/>
      <c r="IM17" s="33"/>
      <c r="IN17" s="33"/>
      <c r="IO17" s="33"/>
      <c r="IP17" s="33"/>
      <c r="IQ17" s="33"/>
      <c r="IR17" s="33"/>
      <c r="IS17" s="33"/>
      <c r="IT17" s="33"/>
      <c r="IU17" s="33"/>
      <c r="IV17" s="33"/>
      <c r="IW17" s="33"/>
    </row>
    <row r="18" customFormat="false" ht="13.5" hidden="false" customHeight="true" outlineLevel="0" collapsed="false">
      <c r="A18" s="29" t="s">
        <v>30</v>
      </c>
      <c r="B18" s="30"/>
      <c r="C18" s="23" t="n">
        <f aca="false">+'[2]Mgmt Summary'!C18</f>
        <v>1413</v>
      </c>
      <c r="D18" s="24" t="n">
        <f aca="false">+'[2]Mgmt Summary'!D18</f>
        <v>1600.923</v>
      </c>
      <c r="E18" s="25" t="n">
        <f aca="false">C18-D18</f>
        <v>-187.923</v>
      </c>
      <c r="F18" s="24"/>
      <c r="G18" s="23" t="n">
        <f aca="false">+'[2]Mgmt Summary'!G18</f>
        <v>165</v>
      </c>
      <c r="H18" s="24" t="n">
        <f aca="false">GrossMargin!J19</f>
        <v>0</v>
      </c>
      <c r="I18" s="26" t="n">
        <f aca="false">+'[2]Mgmt Summary'!I18</f>
        <v>0</v>
      </c>
      <c r="J18" s="27" t="n">
        <f aca="false">SUM(G18:I18)</f>
        <v>165</v>
      </c>
      <c r="K18" s="28"/>
      <c r="L18" s="23"/>
      <c r="M18" s="24" t="n">
        <f aca="false">+'[2]Mgmt Summary'!M18</f>
        <v>1488.5</v>
      </c>
      <c r="N18" s="24" t="n">
        <f aca="false">+'[2]Mgmt Summary'!N18</f>
        <v>791.423</v>
      </c>
      <c r="O18" s="27" t="n">
        <f aca="false">J18-K18-M18-N18-L18</f>
        <v>-2114.923</v>
      </c>
      <c r="P18" s="24"/>
      <c r="Q18" s="23" t="n">
        <f aca="false">+'[2]Mgmt Summary'!Q18</f>
        <v>-1248</v>
      </c>
      <c r="R18" s="24"/>
      <c r="S18" s="24"/>
      <c r="T18" s="24" t="n">
        <f aca="false">+'[2]Mgmt Summary'!T18</f>
        <v>-679</v>
      </c>
      <c r="U18" s="24" t="n">
        <f aca="false">+'[2]Mgmt Summary'!U18</f>
        <v>0</v>
      </c>
      <c r="V18" s="25" t="n">
        <f aca="false">ROUND(SUM(Q18:U18),0)</f>
        <v>-1927</v>
      </c>
      <c r="W18" s="31"/>
      <c r="X18" s="32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33"/>
      <c r="BL18" s="33"/>
      <c r="BM18" s="33"/>
      <c r="BN18" s="33"/>
      <c r="BO18" s="33"/>
      <c r="BP18" s="33"/>
      <c r="BQ18" s="33"/>
      <c r="BR18" s="33"/>
      <c r="BS18" s="33"/>
      <c r="BT18" s="33"/>
      <c r="BU18" s="33"/>
      <c r="BV18" s="33"/>
      <c r="BW18" s="33"/>
      <c r="BX18" s="33"/>
      <c r="BY18" s="33"/>
      <c r="BZ18" s="33"/>
      <c r="CA18" s="33"/>
      <c r="CB18" s="33"/>
      <c r="CC18" s="33"/>
      <c r="CD18" s="33"/>
      <c r="CE18" s="33"/>
      <c r="CF18" s="33"/>
      <c r="CG18" s="33"/>
      <c r="CH18" s="33"/>
      <c r="CI18" s="33"/>
      <c r="CJ18" s="33"/>
      <c r="CK18" s="33"/>
      <c r="CL18" s="33"/>
      <c r="CM18" s="33"/>
      <c r="CN18" s="33"/>
      <c r="CO18" s="33"/>
      <c r="CP18" s="33"/>
      <c r="CQ18" s="33"/>
      <c r="CR18" s="33"/>
      <c r="CS18" s="33"/>
      <c r="CT18" s="33"/>
      <c r="CU18" s="33"/>
      <c r="CV18" s="33"/>
      <c r="CW18" s="33"/>
      <c r="CX18" s="33"/>
      <c r="CY18" s="33"/>
      <c r="CZ18" s="33"/>
      <c r="DA18" s="33"/>
      <c r="DB18" s="33"/>
      <c r="DC18" s="33"/>
      <c r="DD18" s="33"/>
      <c r="DE18" s="33"/>
      <c r="DF18" s="33"/>
      <c r="DG18" s="33"/>
      <c r="DH18" s="33"/>
      <c r="DI18" s="33"/>
      <c r="DJ18" s="33"/>
      <c r="DK18" s="33"/>
      <c r="DL18" s="33"/>
      <c r="DM18" s="33"/>
      <c r="DN18" s="33"/>
      <c r="DO18" s="33"/>
      <c r="DP18" s="33"/>
      <c r="DQ18" s="33"/>
      <c r="DR18" s="33"/>
      <c r="DS18" s="33"/>
      <c r="DT18" s="33"/>
      <c r="DU18" s="33"/>
      <c r="DV18" s="33"/>
      <c r="DW18" s="33"/>
      <c r="DX18" s="33"/>
      <c r="DY18" s="33"/>
      <c r="DZ18" s="33"/>
      <c r="EA18" s="33"/>
      <c r="EB18" s="33"/>
      <c r="EC18" s="33"/>
      <c r="ED18" s="33"/>
      <c r="EE18" s="33"/>
      <c r="EF18" s="33"/>
      <c r="EG18" s="33"/>
      <c r="EH18" s="33"/>
      <c r="EI18" s="33"/>
      <c r="EJ18" s="33"/>
      <c r="EK18" s="33"/>
      <c r="EL18" s="33"/>
      <c r="EM18" s="33"/>
      <c r="EN18" s="33"/>
      <c r="EO18" s="33"/>
      <c r="EP18" s="33"/>
      <c r="EQ18" s="33"/>
      <c r="ER18" s="33"/>
      <c r="ES18" s="33"/>
      <c r="ET18" s="33"/>
      <c r="EU18" s="33"/>
      <c r="EV18" s="33"/>
      <c r="EW18" s="33"/>
      <c r="EX18" s="33"/>
      <c r="EY18" s="33"/>
      <c r="EZ18" s="33"/>
      <c r="FA18" s="33"/>
      <c r="FB18" s="33"/>
      <c r="FC18" s="33"/>
      <c r="FD18" s="33"/>
      <c r="FE18" s="33"/>
      <c r="FF18" s="33"/>
      <c r="FG18" s="33"/>
      <c r="FH18" s="33"/>
      <c r="FI18" s="33"/>
      <c r="FJ18" s="33"/>
      <c r="FK18" s="33"/>
      <c r="FL18" s="33"/>
      <c r="FM18" s="33"/>
      <c r="FN18" s="33"/>
      <c r="FO18" s="33"/>
      <c r="FP18" s="33"/>
      <c r="FQ18" s="33"/>
      <c r="FR18" s="33"/>
      <c r="FS18" s="33"/>
      <c r="FT18" s="33"/>
      <c r="FU18" s="33"/>
      <c r="FV18" s="33"/>
      <c r="FW18" s="33"/>
      <c r="FX18" s="33"/>
      <c r="FY18" s="33"/>
      <c r="FZ18" s="33"/>
      <c r="GA18" s="33"/>
      <c r="GB18" s="33"/>
      <c r="GC18" s="33"/>
      <c r="GD18" s="33"/>
      <c r="GE18" s="33"/>
      <c r="GF18" s="33"/>
      <c r="GG18" s="33"/>
      <c r="GH18" s="33"/>
      <c r="GI18" s="33"/>
      <c r="GJ18" s="33"/>
      <c r="GK18" s="33"/>
      <c r="GL18" s="33"/>
      <c r="GM18" s="33"/>
      <c r="GN18" s="33"/>
      <c r="GO18" s="33"/>
      <c r="GP18" s="33"/>
      <c r="GQ18" s="33"/>
      <c r="GR18" s="33"/>
      <c r="GS18" s="33"/>
      <c r="GT18" s="33"/>
      <c r="GU18" s="33"/>
      <c r="GV18" s="33"/>
      <c r="GW18" s="33"/>
      <c r="GX18" s="33"/>
      <c r="GY18" s="33"/>
      <c r="GZ18" s="33"/>
      <c r="HA18" s="33"/>
      <c r="HB18" s="33"/>
      <c r="HC18" s="33"/>
      <c r="HD18" s="33"/>
      <c r="HE18" s="33"/>
      <c r="HF18" s="33"/>
      <c r="HG18" s="33"/>
      <c r="HH18" s="33"/>
      <c r="HI18" s="33"/>
      <c r="HJ18" s="33"/>
      <c r="HK18" s="33"/>
      <c r="HL18" s="33"/>
      <c r="HM18" s="33"/>
      <c r="HN18" s="33"/>
      <c r="HO18" s="33"/>
      <c r="HP18" s="33"/>
      <c r="HQ18" s="33"/>
      <c r="HR18" s="33"/>
      <c r="HS18" s="33"/>
      <c r="HT18" s="33"/>
      <c r="HU18" s="33"/>
      <c r="HV18" s="33"/>
      <c r="HW18" s="33"/>
      <c r="HX18" s="33"/>
      <c r="HY18" s="33"/>
      <c r="HZ18" s="33"/>
      <c r="IA18" s="33"/>
      <c r="IB18" s="33"/>
      <c r="IC18" s="33"/>
      <c r="ID18" s="33"/>
      <c r="IE18" s="33"/>
      <c r="IF18" s="33"/>
      <c r="IG18" s="33"/>
      <c r="IH18" s="33"/>
      <c r="II18" s="33"/>
      <c r="IJ18" s="33"/>
      <c r="IK18" s="33"/>
      <c r="IL18" s="33"/>
      <c r="IM18" s="33"/>
      <c r="IN18" s="33"/>
      <c r="IO18" s="33"/>
      <c r="IP18" s="33"/>
      <c r="IQ18" s="33"/>
      <c r="IR18" s="33"/>
      <c r="IS18" s="33"/>
      <c r="IT18" s="33"/>
      <c r="IU18" s="33"/>
      <c r="IV18" s="33"/>
      <c r="IW18" s="33"/>
    </row>
    <row r="19" customFormat="false" ht="13.5" hidden="false" customHeight="true" outlineLevel="0" collapsed="false">
      <c r="A19" s="29" t="s">
        <v>31</v>
      </c>
      <c r="B19" s="30"/>
      <c r="C19" s="23" t="n">
        <f aca="false">+'Mgmt Summary'!C18+'[2]Mgmt Summary'!C19</f>
        <v>513.998</v>
      </c>
      <c r="D19" s="24" t="n">
        <f aca="false">+'Mgmt Summary'!D18+'[2]Mgmt Summary'!D19</f>
        <v>1717.412</v>
      </c>
      <c r="E19" s="25" t="n">
        <f aca="false">C19-D19</f>
        <v>-1203.414</v>
      </c>
      <c r="F19" s="24"/>
      <c r="G19" s="23" t="n">
        <f aca="false">+'Mgmt Summary'!G18+'[2]Mgmt Summary'!G19</f>
        <v>-2921</v>
      </c>
      <c r="H19" s="24" t="n">
        <f aca="false">GrossMargin!J26</f>
        <v>0</v>
      </c>
      <c r="I19" s="26" t="n">
        <f aca="false">+'Mgmt Summary'!I18+'[2]Mgmt Summary'!I19</f>
        <v>0</v>
      </c>
      <c r="J19" s="27" t="n">
        <f aca="false">SUM(G19:I19)</f>
        <v>-2921</v>
      </c>
      <c r="K19" s="28"/>
      <c r="L19" s="23"/>
      <c r="M19" s="24" t="n">
        <f aca="false">+'Mgmt Summary'!M18+'[2]Mgmt Summary'!M19</f>
        <v>664.823</v>
      </c>
      <c r="N19" s="24" t="n">
        <f aca="false">+'Mgmt Summary'!N18+'[2]Mgmt Summary'!N19</f>
        <v>1142.589</v>
      </c>
      <c r="O19" s="27" t="n">
        <f aca="false">J19-K19-M19-N19-L19</f>
        <v>-4728.412</v>
      </c>
      <c r="P19" s="24"/>
      <c r="Q19" s="23" t="n">
        <f aca="false">+'Mgmt Summary'!Q18+'[2]Mgmt Summary'!Q19</f>
        <v>-3434.998</v>
      </c>
      <c r="R19" s="24" t="n">
        <f aca="false">+'Mgmt Summary'!R18+'[1]YTD Mgmt Summary'!R19</f>
        <v>0</v>
      </c>
      <c r="S19" s="24" t="n">
        <f aca="false">+'Mgmt Summary'!S18+'[1]YTD Mgmt Summary'!S19</f>
        <v>0</v>
      </c>
      <c r="T19" s="24" t="n">
        <f aca="false">+'Mgmt Summary'!T18+'[2]Mgmt Summary'!T19</f>
        <v>-90</v>
      </c>
      <c r="U19" s="24" t="n">
        <f aca="false">+'Mgmt Summary'!U18+'[2]Mgmt Summary'!U19</f>
        <v>0</v>
      </c>
      <c r="V19" s="25" t="n">
        <f aca="false">ROUND(SUM(Q19:U19),0)</f>
        <v>-3525</v>
      </c>
      <c r="W19" s="31"/>
      <c r="X19" s="32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  <c r="AL19" s="33"/>
      <c r="AM19" s="33"/>
      <c r="AN19" s="33"/>
      <c r="AO19" s="33"/>
      <c r="AP19" s="33"/>
      <c r="AQ19" s="33"/>
      <c r="AR19" s="33"/>
      <c r="AS19" s="33"/>
      <c r="AT19" s="33"/>
      <c r="AU19" s="33"/>
      <c r="AV19" s="33"/>
      <c r="AW19" s="33"/>
      <c r="AX19" s="33"/>
      <c r="AY19" s="33"/>
      <c r="AZ19" s="33"/>
      <c r="BA19" s="33"/>
      <c r="BB19" s="33"/>
      <c r="BC19" s="33"/>
      <c r="BD19" s="33"/>
      <c r="BE19" s="33"/>
      <c r="BF19" s="33"/>
      <c r="BG19" s="33"/>
      <c r="BH19" s="33"/>
      <c r="BI19" s="33"/>
      <c r="BJ19" s="33"/>
      <c r="BK19" s="33"/>
      <c r="BL19" s="33"/>
      <c r="BM19" s="33"/>
      <c r="BN19" s="33"/>
      <c r="BO19" s="33"/>
      <c r="BP19" s="33"/>
      <c r="BQ19" s="33"/>
      <c r="BR19" s="33"/>
      <c r="BS19" s="33"/>
      <c r="BT19" s="33"/>
      <c r="BU19" s="33"/>
      <c r="BV19" s="33"/>
      <c r="BW19" s="33"/>
      <c r="BX19" s="33"/>
      <c r="BY19" s="33"/>
      <c r="BZ19" s="33"/>
      <c r="CA19" s="33"/>
      <c r="CB19" s="33"/>
      <c r="CC19" s="33"/>
      <c r="CD19" s="33"/>
      <c r="CE19" s="33"/>
      <c r="CF19" s="33"/>
      <c r="CG19" s="33"/>
      <c r="CH19" s="33"/>
      <c r="CI19" s="33"/>
      <c r="CJ19" s="33"/>
      <c r="CK19" s="33"/>
      <c r="CL19" s="33"/>
      <c r="CM19" s="33"/>
      <c r="CN19" s="33"/>
      <c r="CO19" s="33"/>
      <c r="CP19" s="33"/>
      <c r="CQ19" s="33"/>
      <c r="CR19" s="33"/>
      <c r="CS19" s="33"/>
      <c r="CT19" s="33"/>
      <c r="CU19" s="33"/>
      <c r="CV19" s="33"/>
      <c r="CW19" s="33"/>
      <c r="CX19" s="33"/>
      <c r="CY19" s="33"/>
      <c r="CZ19" s="33"/>
      <c r="DA19" s="33"/>
      <c r="DB19" s="33"/>
      <c r="DC19" s="33"/>
      <c r="DD19" s="33"/>
      <c r="DE19" s="33"/>
      <c r="DF19" s="33"/>
      <c r="DG19" s="33"/>
      <c r="DH19" s="33"/>
      <c r="DI19" s="33"/>
      <c r="DJ19" s="33"/>
      <c r="DK19" s="33"/>
      <c r="DL19" s="33"/>
      <c r="DM19" s="33"/>
      <c r="DN19" s="33"/>
      <c r="DO19" s="33"/>
      <c r="DP19" s="33"/>
      <c r="DQ19" s="33"/>
      <c r="DR19" s="33"/>
      <c r="DS19" s="33"/>
      <c r="DT19" s="33"/>
      <c r="DU19" s="33"/>
      <c r="DV19" s="33"/>
      <c r="DW19" s="33"/>
      <c r="DX19" s="33"/>
      <c r="DY19" s="33"/>
      <c r="DZ19" s="33"/>
      <c r="EA19" s="33"/>
      <c r="EB19" s="33"/>
      <c r="EC19" s="33"/>
      <c r="ED19" s="33"/>
      <c r="EE19" s="33"/>
      <c r="EF19" s="33"/>
      <c r="EG19" s="33"/>
      <c r="EH19" s="33"/>
      <c r="EI19" s="33"/>
      <c r="EJ19" s="33"/>
      <c r="EK19" s="33"/>
      <c r="EL19" s="33"/>
      <c r="EM19" s="33"/>
      <c r="EN19" s="33"/>
      <c r="EO19" s="33"/>
      <c r="EP19" s="33"/>
      <c r="EQ19" s="33"/>
      <c r="ER19" s="33"/>
      <c r="ES19" s="33"/>
      <c r="ET19" s="33"/>
      <c r="EU19" s="33"/>
      <c r="EV19" s="33"/>
      <c r="EW19" s="33"/>
      <c r="EX19" s="33"/>
      <c r="EY19" s="33"/>
      <c r="EZ19" s="33"/>
      <c r="FA19" s="33"/>
      <c r="FB19" s="33"/>
      <c r="FC19" s="33"/>
      <c r="FD19" s="33"/>
      <c r="FE19" s="33"/>
      <c r="FF19" s="33"/>
      <c r="FG19" s="33"/>
      <c r="FH19" s="33"/>
      <c r="FI19" s="33"/>
      <c r="FJ19" s="33"/>
      <c r="FK19" s="33"/>
      <c r="FL19" s="33"/>
      <c r="FM19" s="33"/>
      <c r="FN19" s="33"/>
      <c r="FO19" s="33"/>
      <c r="FP19" s="33"/>
      <c r="FQ19" s="33"/>
      <c r="FR19" s="33"/>
      <c r="FS19" s="33"/>
      <c r="FT19" s="33"/>
      <c r="FU19" s="33"/>
      <c r="FV19" s="33"/>
      <c r="FW19" s="33"/>
      <c r="FX19" s="33"/>
      <c r="FY19" s="33"/>
      <c r="FZ19" s="33"/>
      <c r="GA19" s="33"/>
      <c r="GB19" s="33"/>
      <c r="GC19" s="33"/>
      <c r="GD19" s="33"/>
      <c r="GE19" s="33"/>
      <c r="GF19" s="33"/>
      <c r="GG19" s="33"/>
      <c r="GH19" s="33"/>
      <c r="GI19" s="33"/>
      <c r="GJ19" s="33"/>
      <c r="GK19" s="33"/>
      <c r="GL19" s="33"/>
      <c r="GM19" s="33"/>
      <c r="GN19" s="33"/>
      <c r="GO19" s="33"/>
      <c r="GP19" s="33"/>
      <c r="GQ19" s="33"/>
      <c r="GR19" s="33"/>
      <c r="GS19" s="33"/>
      <c r="GT19" s="33"/>
      <c r="GU19" s="33"/>
      <c r="GV19" s="33"/>
      <c r="GW19" s="33"/>
      <c r="GX19" s="33"/>
      <c r="GY19" s="33"/>
      <c r="GZ19" s="33"/>
      <c r="HA19" s="33"/>
      <c r="HB19" s="33"/>
      <c r="HC19" s="33"/>
      <c r="HD19" s="33"/>
      <c r="HE19" s="33"/>
      <c r="HF19" s="33"/>
      <c r="HG19" s="33"/>
      <c r="HH19" s="33"/>
      <c r="HI19" s="33"/>
      <c r="HJ19" s="33"/>
      <c r="HK19" s="33"/>
      <c r="HL19" s="33"/>
      <c r="HM19" s="33"/>
      <c r="HN19" s="33"/>
      <c r="HO19" s="33"/>
      <c r="HP19" s="33"/>
      <c r="HQ19" s="33"/>
      <c r="HR19" s="33"/>
      <c r="HS19" s="33"/>
      <c r="HT19" s="33"/>
      <c r="HU19" s="33"/>
      <c r="HV19" s="33"/>
      <c r="HW19" s="33"/>
      <c r="HX19" s="33"/>
      <c r="HY19" s="33"/>
      <c r="HZ19" s="33"/>
      <c r="IA19" s="33"/>
      <c r="IB19" s="33"/>
      <c r="IC19" s="33"/>
      <c r="ID19" s="33"/>
      <c r="IE19" s="33"/>
      <c r="IF19" s="33"/>
      <c r="IG19" s="33"/>
      <c r="IH19" s="33"/>
      <c r="II19" s="33"/>
      <c r="IJ19" s="33"/>
      <c r="IK19" s="33"/>
      <c r="IL19" s="33"/>
      <c r="IM19" s="33"/>
      <c r="IN19" s="33"/>
      <c r="IO19" s="33"/>
      <c r="IP19" s="33"/>
      <c r="IQ19" s="33"/>
      <c r="IR19" s="33"/>
      <c r="IS19" s="33"/>
      <c r="IT19" s="33"/>
      <c r="IU19" s="33"/>
      <c r="IV19" s="33"/>
      <c r="IW19" s="33"/>
    </row>
    <row r="20" customFormat="false" ht="13.5" hidden="false" customHeight="true" outlineLevel="0" collapsed="false">
      <c r="A20" s="9" t="s">
        <v>32</v>
      </c>
      <c r="B20" s="22"/>
      <c r="C20" s="23" t="n">
        <f aca="false">+'Mgmt Summary'!C19+'[2]Mgmt Summary'!C20</f>
        <v>0</v>
      </c>
      <c r="D20" s="24" t="n">
        <f aca="false">+'Mgmt Summary'!D19+'[2]Mgmt Summary'!D20</f>
        <v>1550.011</v>
      </c>
      <c r="E20" s="25" t="n">
        <f aca="false">C20-D20</f>
        <v>-1550.011</v>
      </c>
      <c r="F20" s="24"/>
      <c r="G20" s="23" t="n">
        <f aca="false">+'Mgmt Summary'!G19+'[2]Mgmt Summary'!G20</f>
        <v>47.174</v>
      </c>
      <c r="H20" s="24" t="n">
        <f aca="false">GrossMargin!J27</f>
        <v>0</v>
      </c>
      <c r="I20" s="26" t="n">
        <f aca="false">+'Mgmt Summary'!I19+'[2]Mgmt Summary'!I20</f>
        <v>0</v>
      </c>
      <c r="J20" s="27" t="n">
        <f aca="false">SUM(G20:I20)</f>
        <v>47.174</v>
      </c>
      <c r="K20" s="28"/>
      <c r="L20" s="23"/>
      <c r="M20" s="24" t="n">
        <f aca="false">+'Mgmt Summary'!M19+'[2]Mgmt Summary'!M20</f>
        <v>1022.866</v>
      </c>
      <c r="N20" s="24" t="n">
        <f aca="false">+'Mgmt Summary'!N19+'[2]Mgmt Summary'!N20</f>
        <v>141.975</v>
      </c>
      <c r="O20" s="27" t="n">
        <f aca="false">J20-K20-M20-N20-L20</f>
        <v>-1117.667</v>
      </c>
      <c r="P20" s="24"/>
      <c r="Q20" s="23" t="n">
        <f aca="false">+'Mgmt Summary'!Q19+'[2]Mgmt Summary'!Q20</f>
        <v>47.174</v>
      </c>
      <c r="R20" s="24" t="n">
        <f aca="false">+'Mgmt Summary'!R19+'[1]YTD Mgmt Summary'!R20</f>
        <v>0</v>
      </c>
      <c r="S20" s="24" t="n">
        <f aca="false">+'Mgmt Summary'!S19+'[1]YTD Mgmt Summary'!S20</f>
        <v>0</v>
      </c>
      <c r="T20" s="24" t="n">
        <f aca="false">+'Mgmt Summary'!T19+'[2]Mgmt Summary'!T20</f>
        <v>385.17</v>
      </c>
      <c r="U20" s="24" t="n">
        <f aca="false">+'Mgmt Summary'!U19+'[2]Mgmt Summary'!U20</f>
        <v>0</v>
      </c>
      <c r="V20" s="25" t="n">
        <f aca="false">ROUND(SUM(Q20:U20),0)</f>
        <v>432</v>
      </c>
      <c r="W20" s="21"/>
    </row>
    <row r="21" customFormat="false" ht="13.5" hidden="false" customHeight="true" outlineLevel="0" collapsed="false">
      <c r="A21" s="9" t="s">
        <v>33</v>
      </c>
      <c r="B21" s="22"/>
      <c r="C21" s="23" t="n">
        <f aca="false">+'Mgmt Summary'!C20+'[2]Mgmt Summary'!C21</f>
        <v>0</v>
      </c>
      <c r="D21" s="24" t="n">
        <f aca="false">+'Mgmt Summary'!D20+'[2]Mgmt Summary'!D21</f>
        <v>2019.86</v>
      </c>
      <c r="E21" s="25" t="n">
        <f aca="false">C21-D21</f>
        <v>-2019.86</v>
      </c>
      <c r="F21" s="24"/>
      <c r="G21" s="23" t="n">
        <f aca="false">+'Mgmt Summary'!G20+'[2]Mgmt Summary'!G21</f>
        <v>0</v>
      </c>
      <c r="H21" s="24" t="n">
        <f aca="false">GrossMargin!J28</f>
        <v>0</v>
      </c>
      <c r="I21" s="26" t="n">
        <f aca="false">+'Mgmt Summary'!I20+'[2]Mgmt Summary'!I21</f>
        <v>0</v>
      </c>
      <c r="J21" s="27" t="n">
        <f aca="false">SUM(G21:I21)</f>
        <v>0</v>
      </c>
      <c r="K21" s="28"/>
      <c r="L21" s="23"/>
      <c r="M21" s="24" t="n">
        <f aca="false">+'Mgmt Summary'!M20+'[2]Mgmt Summary'!M21</f>
        <v>1059.274</v>
      </c>
      <c r="N21" s="24" t="n">
        <f aca="false">+'Mgmt Summary'!N20+'[2]Mgmt Summary'!N21</f>
        <v>949.291</v>
      </c>
      <c r="O21" s="27" t="n">
        <f aca="false">J21-K21-M21-N21-L21</f>
        <v>-2008.565</v>
      </c>
      <c r="P21" s="24"/>
      <c r="Q21" s="23" t="n">
        <f aca="false">+'Mgmt Summary'!Q20+'[2]Mgmt Summary'!Q21</f>
        <v>0</v>
      </c>
      <c r="R21" s="24" t="n">
        <f aca="false">+'Mgmt Summary'!R20+'[1]YTD Mgmt Summary'!R21</f>
        <v>0</v>
      </c>
      <c r="S21" s="24" t="n">
        <f aca="false">+'Mgmt Summary'!S20+'[1]YTD Mgmt Summary'!S21</f>
        <v>0</v>
      </c>
      <c r="T21" s="24" t="n">
        <f aca="false">+'Mgmt Summary'!T20+'[2]Mgmt Summary'!T21</f>
        <v>11.295</v>
      </c>
      <c r="U21" s="24" t="n">
        <f aca="false">+'Mgmt Summary'!U20+'[2]Mgmt Summary'!U21</f>
        <v>0</v>
      </c>
      <c r="V21" s="25" t="n">
        <f aca="false">ROUND(SUM(Q21:U21),0)</f>
        <v>11</v>
      </c>
      <c r="W21" s="21"/>
    </row>
    <row r="22" customFormat="false" ht="3" hidden="false" customHeight="true" outlineLevel="0" collapsed="false">
      <c r="A22" s="9"/>
      <c r="B22" s="22"/>
      <c r="C22" s="23"/>
      <c r="D22" s="24"/>
      <c r="E22" s="25"/>
      <c r="F22" s="24"/>
      <c r="G22" s="23"/>
      <c r="H22" s="24"/>
      <c r="I22" s="24"/>
      <c r="J22" s="27"/>
      <c r="K22" s="28"/>
      <c r="L22" s="34"/>
      <c r="M22" s="24"/>
      <c r="N22" s="24"/>
      <c r="O22" s="27"/>
      <c r="P22" s="24"/>
      <c r="Q22" s="23"/>
      <c r="R22" s="24"/>
      <c r="S22" s="24"/>
      <c r="T22" s="24"/>
      <c r="U22" s="24"/>
      <c r="V22" s="25"/>
      <c r="W22" s="21"/>
    </row>
    <row r="23" customFormat="false" ht="12" hidden="false" customHeight="true" outlineLevel="0" collapsed="false">
      <c r="A23" s="35" t="s">
        <v>34</v>
      </c>
      <c r="B23" s="22"/>
      <c r="C23" s="36" t="n">
        <f aca="false">SUM(C9:C22)</f>
        <v>201265.068</v>
      </c>
      <c r="D23" s="37" t="n">
        <f aca="false">SUM(D9:D22)</f>
        <v>91363.984</v>
      </c>
      <c r="E23" s="38" t="n">
        <f aca="false">SUM(E9:E22)</f>
        <v>109901.084</v>
      </c>
      <c r="F23" s="24" t="e">
        <f aca="false">SUM(#REF!)</f>
        <v>#REF!</v>
      </c>
      <c r="G23" s="36" t="n">
        <f aca="false">SUM(G9:G22)</f>
        <v>89627.61678</v>
      </c>
      <c r="H23" s="37" t="n">
        <f aca="false">SUM(H9:H22)</f>
        <v>0</v>
      </c>
      <c r="I23" s="37" t="n">
        <f aca="false">SUM(I9:I22)</f>
        <v>0</v>
      </c>
      <c r="J23" s="39" t="n">
        <f aca="false">SUM(J9:J22)</f>
        <v>89627.61678</v>
      </c>
      <c r="K23" s="37" t="n">
        <f aca="false">SUM(K9:K22)</f>
        <v>0</v>
      </c>
      <c r="L23" s="36" t="n">
        <f aca="false">SUM(L9:L22)</f>
        <v>0</v>
      </c>
      <c r="M23" s="37" t="n">
        <f aca="false">SUM(M9:M22)</f>
        <v>47001.917</v>
      </c>
      <c r="N23" s="37" t="n">
        <f aca="false">SUM(N9:N22)</f>
        <v>44662.208</v>
      </c>
      <c r="O23" s="39" t="n">
        <f aca="false">SUM(O9:O22)</f>
        <v>-2036.50821999999</v>
      </c>
      <c r="P23" s="24"/>
      <c r="Q23" s="36" t="n">
        <f aca="false">SUM(Q9:Q22)</f>
        <v>-111637.45122</v>
      </c>
      <c r="R23" s="37" t="n">
        <f aca="false">SUM(R9:R22)</f>
        <v>0</v>
      </c>
      <c r="S23" s="37" t="n">
        <f aca="false">SUM(S9:S22)</f>
        <v>0</v>
      </c>
      <c r="T23" s="37" t="n">
        <f aca="false">SUM(T9:T22)</f>
        <v>-300.141</v>
      </c>
      <c r="U23" s="37" t="n">
        <f aca="false">SUM(U9:U22)</f>
        <v>0</v>
      </c>
      <c r="V23" s="38" t="n">
        <f aca="false">SUM(V9:V22)</f>
        <v>-111938</v>
      </c>
      <c r="W23" s="21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  <c r="DS23" s="7"/>
      <c r="DT23" s="7"/>
      <c r="DU23" s="7"/>
      <c r="DV23" s="7"/>
      <c r="DW23" s="7"/>
      <c r="DX23" s="7"/>
      <c r="DY23" s="7"/>
      <c r="DZ23" s="7"/>
      <c r="EA23" s="7"/>
      <c r="EB23" s="7"/>
      <c r="EC23" s="7"/>
      <c r="ED23" s="7"/>
      <c r="EE23" s="7"/>
      <c r="EF23" s="7"/>
      <c r="EG23" s="7"/>
      <c r="EH23" s="7"/>
      <c r="EI23" s="7"/>
      <c r="EJ23" s="7"/>
      <c r="EK23" s="7"/>
      <c r="EL23" s="7"/>
      <c r="EM23" s="7"/>
      <c r="EN23" s="7"/>
      <c r="EO23" s="7"/>
      <c r="EP23" s="7"/>
      <c r="EQ23" s="7"/>
      <c r="ER23" s="7"/>
      <c r="ES23" s="7"/>
      <c r="ET23" s="7"/>
      <c r="EU23" s="7"/>
      <c r="EV23" s="7"/>
      <c r="EW23" s="7"/>
      <c r="EX23" s="7"/>
      <c r="EY23" s="7"/>
      <c r="EZ23" s="7"/>
      <c r="FA23" s="7"/>
      <c r="FB23" s="7"/>
      <c r="FC23" s="7"/>
      <c r="FD23" s="7"/>
      <c r="FE23" s="7"/>
      <c r="FF23" s="7"/>
      <c r="FG23" s="7"/>
      <c r="FH23" s="7"/>
      <c r="FI23" s="7"/>
      <c r="FJ23" s="7"/>
      <c r="FK23" s="7"/>
      <c r="FL23" s="7"/>
      <c r="FM23" s="7"/>
      <c r="FN23" s="7"/>
      <c r="FO23" s="7"/>
      <c r="FP23" s="7"/>
      <c r="FQ23" s="7"/>
      <c r="FR23" s="7"/>
      <c r="FS23" s="7"/>
      <c r="FT23" s="7"/>
      <c r="FU23" s="7"/>
      <c r="FV23" s="7"/>
      <c r="FW23" s="7"/>
      <c r="FX23" s="7"/>
      <c r="FY23" s="7"/>
      <c r="FZ23" s="7"/>
      <c r="GA23" s="7"/>
      <c r="GB23" s="7"/>
      <c r="GC23" s="7"/>
      <c r="GD23" s="7"/>
      <c r="GE23" s="7"/>
      <c r="GF23" s="7"/>
      <c r="GG23" s="7"/>
      <c r="GH23" s="7"/>
      <c r="GI23" s="7"/>
      <c r="GJ23" s="7"/>
      <c r="GK23" s="7"/>
      <c r="GL23" s="7"/>
      <c r="GM23" s="7"/>
      <c r="GN23" s="7"/>
      <c r="GO23" s="7"/>
      <c r="GP23" s="7"/>
      <c r="GQ23" s="7"/>
      <c r="GR23" s="7"/>
      <c r="GS23" s="7"/>
      <c r="GT23" s="7"/>
      <c r="GU23" s="7"/>
      <c r="GV23" s="7"/>
      <c r="GW23" s="7"/>
      <c r="GX23" s="7"/>
      <c r="GY23" s="7"/>
      <c r="GZ23" s="7"/>
      <c r="HA23" s="7"/>
      <c r="HB23" s="7"/>
      <c r="HC23" s="7"/>
      <c r="HD23" s="7"/>
      <c r="HE23" s="7"/>
      <c r="HF23" s="7"/>
      <c r="HG23" s="7"/>
      <c r="HH23" s="7"/>
      <c r="HI23" s="7"/>
      <c r="HJ23" s="7"/>
      <c r="HK23" s="7"/>
      <c r="HL23" s="7"/>
      <c r="HM23" s="7"/>
      <c r="HN23" s="7"/>
      <c r="HO23" s="7"/>
      <c r="HP23" s="7"/>
      <c r="HQ23" s="7"/>
      <c r="HR23" s="7"/>
      <c r="HS23" s="7"/>
      <c r="HT23" s="7"/>
      <c r="HU23" s="7"/>
      <c r="HV23" s="7"/>
      <c r="HW23" s="7"/>
      <c r="HX23" s="7"/>
      <c r="HY23" s="7"/>
      <c r="HZ23" s="7"/>
      <c r="IA23" s="7"/>
      <c r="IB23" s="7"/>
      <c r="IC23" s="7"/>
      <c r="ID23" s="7"/>
      <c r="IE23" s="7"/>
      <c r="IF23" s="7"/>
      <c r="IG23" s="7"/>
      <c r="IH23" s="7"/>
      <c r="II23" s="7"/>
      <c r="IJ23" s="7"/>
      <c r="IK23" s="7"/>
      <c r="IL23" s="7"/>
      <c r="IM23" s="7"/>
      <c r="IN23" s="7"/>
      <c r="IO23" s="7"/>
      <c r="IP23" s="7"/>
      <c r="IQ23" s="7"/>
      <c r="IR23" s="7"/>
      <c r="IS23" s="7"/>
      <c r="IT23" s="7"/>
      <c r="IU23" s="7"/>
      <c r="IV23" s="7"/>
      <c r="IW23" s="7"/>
    </row>
    <row r="24" customFormat="false" ht="3" hidden="false" customHeight="true" outlineLevel="0" collapsed="false">
      <c r="A24" s="9"/>
      <c r="B24" s="22"/>
      <c r="C24" s="23"/>
      <c r="D24" s="24"/>
      <c r="E24" s="25"/>
      <c r="F24" s="24"/>
      <c r="G24" s="23"/>
      <c r="H24" s="24"/>
      <c r="I24" s="24"/>
      <c r="J24" s="27"/>
      <c r="K24" s="28"/>
      <c r="L24" s="34"/>
      <c r="M24" s="24"/>
      <c r="N24" s="24"/>
      <c r="O24" s="27"/>
      <c r="P24" s="24"/>
      <c r="Q24" s="23"/>
      <c r="R24" s="24"/>
      <c r="S24" s="24"/>
      <c r="T24" s="24"/>
      <c r="U24" s="24"/>
      <c r="V24" s="25"/>
      <c r="W24" s="21"/>
    </row>
    <row r="25" customFormat="false" ht="13.5" hidden="false" customHeight="true" outlineLevel="0" collapsed="false">
      <c r="A25" s="9" t="s">
        <v>35</v>
      </c>
      <c r="B25" s="22"/>
      <c r="C25" s="23" t="n">
        <f aca="false">+'Mgmt Summary'!C24+'[2]Mgmt Summary'!C25</f>
        <v>0</v>
      </c>
      <c r="D25" s="24" t="n">
        <f aca="false">+'Mgmt Summary'!D24+'[2]Mgmt Summary'!D25</f>
        <v>55841.736</v>
      </c>
      <c r="E25" s="25" t="n">
        <f aca="false">C25-D25</f>
        <v>-55841.736</v>
      </c>
      <c r="F25" s="24"/>
      <c r="G25" s="23" t="n">
        <f aca="false">+'Mgmt Summary'!G24+'[2]Mgmt Summary'!G25</f>
        <v>0</v>
      </c>
      <c r="H25" s="24" t="n">
        <f aca="false">GrossMargin!J32</f>
        <v>0</v>
      </c>
      <c r="I25" s="26" t="n">
        <f aca="false">+'Mgmt Summary'!I24+'[2]Mgmt Summary'!I25</f>
        <v>0</v>
      </c>
      <c r="J25" s="27" t="n">
        <f aca="false">SUM(G25:I25)</f>
        <v>0</v>
      </c>
      <c r="K25" s="28"/>
      <c r="L25" s="23"/>
      <c r="M25" s="24" t="n">
        <f aca="false">+'Mgmt Summary'!M24+'[2]Mgmt Summary'!M25</f>
        <v>55841.736</v>
      </c>
      <c r="N25" s="24" t="n">
        <f aca="false">+'Mgmt Summary'!N24+'[2]Mgmt Summary'!N25</f>
        <v>0</v>
      </c>
      <c r="O25" s="27" t="n">
        <f aca="false">J25-K25-M25-N25-L25</f>
        <v>-55841.736</v>
      </c>
      <c r="P25" s="24"/>
      <c r="Q25" s="23" t="n">
        <f aca="false">+'Mgmt Summary'!Q24+'[2]Mgmt Summary'!Q25</f>
        <v>0</v>
      </c>
      <c r="R25" s="24" t="n">
        <f aca="false">+'Mgmt Summary'!R24+'[1]YTD Mgmt Summary'!R25</f>
        <v>0</v>
      </c>
      <c r="S25" s="24" t="n">
        <f aca="false">+'Mgmt Summary'!S24+'[1]YTD Mgmt Summary'!S25</f>
        <v>0</v>
      </c>
      <c r="T25" s="24" t="n">
        <f aca="false">+'Mgmt Summary'!T24+'[2]Mgmt Summary'!T25</f>
        <v>0</v>
      </c>
      <c r="U25" s="24" t="n">
        <f aca="false">+'Mgmt Summary'!U24+'[2]Mgmt Summary'!U25</f>
        <v>0</v>
      </c>
      <c r="V25" s="25" t="n">
        <f aca="false">ROUND(SUM(Q25:U25),0)</f>
        <v>0</v>
      </c>
      <c r="W25" s="21"/>
    </row>
    <row r="26" customFormat="false" ht="13.5" hidden="false" customHeight="true" outlineLevel="0" collapsed="false">
      <c r="A26" s="9" t="s">
        <v>36</v>
      </c>
      <c r="B26" s="22"/>
      <c r="C26" s="23" t="n">
        <f aca="false">+'Mgmt Summary'!C25+'[2]Mgmt Summary'!C26</f>
        <v>0</v>
      </c>
      <c r="D26" s="24" t="n">
        <f aca="false">+'Mgmt Summary'!D25+'[2]Mgmt Summary'!D26</f>
        <v>-44662.208</v>
      </c>
      <c r="E26" s="25" t="n">
        <f aca="false">C26-D26</f>
        <v>44662.208</v>
      </c>
      <c r="F26" s="24"/>
      <c r="G26" s="23" t="n">
        <f aca="false">+'Mgmt Summary'!G25+'[2]Mgmt Summary'!G26</f>
        <v>0</v>
      </c>
      <c r="H26" s="24" t="n">
        <f aca="false">GrossMargin!J33</f>
        <v>0</v>
      </c>
      <c r="I26" s="26" t="n">
        <f aca="false">+'Mgmt Summary'!I25+'[2]Mgmt Summary'!I26</f>
        <v>0</v>
      </c>
      <c r="J26" s="27" t="n">
        <f aca="false">SUM(G26:I26)</f>
        <v>0</v>
      </c>
      <c r="K26" s="28"/>
      <c r="L26" s="23"/>
      <c r="M26" s="24" t="n">
        <f aca="false">+'Mgmt Summary'!M25+'[2]Mgmt Summary'!M26</f>
        <v>0</v>
      </c>
      <c r="N26" s="24" t="n">
        <f aca="false">+'Mgmt Summary'!N25+'[2]Mgmt Summary'!N26</f>
        <v>-44662.208</v>
      </c>
      <c r="O26" s="27" t="n">
        <f aca="false">J26-K26-M26-N26-L26</f>
        <v>44662.208</v>
      </c>
      <c r="P26" s="24"/>
      <c r="Q26" s="23" t="n">
        <f aca="false">+'Mgmt Summary'!Q25+'[2]Mgmt Summary'!Q26</f>
        <v>0</v>
      </c>
      <c r="R26" s="24" t="n">
        <f aca="false">+'Mgmt Summary'!R25+'[1]YTD Mgmt Summary'!R26</f>
        <v>0</v>
      </c>
      <c r="S26" s="24" t="n">
        <f aca="false">+'Mgmt Summary'!S25+'[1]YTD Mgmt Summary'!S26</f>
        <v>0</v>
      </c>
      <c r="T26" s="24" t="n">
        <f aca="false">+'Mgmt Summary'!T25+'[2]Mgmt Summary'!T26</f>
        <v>0</v>
      </c>
      <c r="U26" s="24" t="n">
        <f aca="false">+'Mgmt Summary'!U25+'[2]Mgmt Summary'!U26</f>
        <v>0</v>
      </c>
      <c r="V26" s="25" t="n">
        <f aca="false">ROUND(SUM(Q26:U26),0)</f>
        <v>0</v>
      </c>
      <c r="W26" s="21"/>
    </row>
    <row r="27" customFormat="false" ht="13.5" hidden="false" customHeight="true" outlineLevel="0" collapsed="false">
      <c r="A27" s="9" t="s">
        <v>37</v>
      </c>
      <c r="B27" s="22"/>
      <c r="C27" s="23" t="n">
        <f aca="false">+'Mgmt Summary'!C26+'[2]Mgmt Summary'!C27</f>
        <v>-1000</v>
      </c>
      <c r="D27" s="24" t="n">
        <f aca="false">+'Mgmt Summary'!D26+'[2]Mgmt Summary'!D27</f>
        <v>0</v>
      </c>
      <c r="E27" s="25" t="n">
        <f aca="false">C27-D27</f>
        <v>-1000</v>
      </c>
      <c r="F27" s="24"/>
      <c r="G27" s="23" t="n">
        <f aca="false">+'Mgmt Summary'!G26+'[2]Mgmt Summary'!G27</f>
        <v>-781.118</v>
      </c>
      <c r="H27" s="24" t="n">
        <f aca="false">GrossMargin!J34</f>
        <v>0</v>
      </c>
      <c r="I27" s="26" t="n">
        <f aca="false">+'Mgmt Summary'!I26+'[2]Mgmt Summary'!I27</f>
        <v>0</v>
      </c>
      <c r="J27" s="27" t="n">
        <f aca="false">SUM(G27:I27)</f>
        <v>-781.118</v>
      </c>
      <c r="K27" s="28"/>
      <c r="L27" s="23"/>
      <c r="M27" s="24" t="n">
        <f aca="false">+'Mgmt Summary'!M26+'[2]Mgmt Summary'!M27</f>
        <v>0</v>
      </c>
      <c r="N27" s="24" t="n">
        <f aca="false">+'Mgmt Summary'!N26+'[2]Mgmt Summary'!N27</f>
        <v>0</v>
      </c>
      <c r="O27" s="27" t="n">
        <f aca="false">J27-K27-M27-N27-L27</f>
        <v>-781.118</v>
      </c>
      <c r="P27" s="24"/>
      <c r="Q27" s="23" t="n">
        <f aca="false">+'Mgmt Summary'!Q26+'[2]Mgmt Summary'!Q27</f>
        <v>218.882</v>
      </c>
      <c r="R27" s="24" t="n">
        <f aca="false">+'Mgmt Summary'!R26+'[1]YTD Mgmt Summary'!R27</f>
        <v>0</v>
      </c>
      <c r="S27" s="24" t="n">
        <f aca="false">+'Mgmt Summary'!S26+'[1]YTD Mgmt Summary'!S27</f>
        <v>0</v>
      </c>
      <c r="T27" s="24" t="n">
        <f aca="false">+'Mgmt Summary'!T26+'[2]Mgmt Summary'!T27</f>
        <v>0</v>
      </c>
      <c r="U27" s="24" t="n">
        <f aca="false">+'Mgmt Summary'!U26+'[2]Mgmt Summary'!U27</f>
        <v>0</v>
      </c>
      <c r="V27" s="25" t="n">
        <f aca="false">ROUND(SUM(Q27:U27),0)</f>
        <v>219</v>
      </c>
      <c r="W27" s="21"/>
    </row>
    <row r="28" customFormat="false" ht="13.5" hidden="true" customHeight="true" outlineLevel="0" collapsed="false">
      <c r="A28" s="9" t="s">
        <v>38</v>
      </c>
      <c r="B28" s="22"/>
      <c r="C28" s="23"/>
      <c r="D28" s="24"/>
      <c r="E28" s="25" t="n">
        <f aca="false">C28-D28</f>
        <v>0</v>
      </c>
      <c r="F28" s="24"/>
      <c r="G28" s="23"/>
      <c r="H28" s="24"/>
      <c r="I28" s="24"/>
      <c r="J28" s="27" t="n">
        <f aca="false">SUM(G28:I28)</f>
        <v>0</v>
      </c>
      <c r="K28" s="28"/>
      <c r="L28" s="23"/>
      <c r="M28" s="24"/>
      <c r="N28" s="24"/>
      <c r="O28" s="27" t="n">
        <f aca="false">J28-K28-M28-N28-L28</f>
        <v>0</v>
      </c>
      <c r="P28" s="24"/>
      <c r="Q28" s="23"/>
      <c r="R28" s="24"/>
      <c r="S28" s="24"/>
      <c r="T28" s="24"/>
      <c r="U28" s="24"/>
      <c r="V28" s="25"/>
      <c r="W28" s="21"/>
    </row>
    <row r="29" customFormat="false" ht="3" hidden="false" customHeight="true" outlineLevel="0" collapsed="false">
      <c r="A29" s="9"/>
      <c r="B29" s="22"/>
      <c r="C29" s="23"/>
      <c r="D29" s="24"/>
      <c r="E29" s="25"/>
      <c r="F29" s="24"/>
      <c r="G29" s="23"/>
      <c r="H29" s="24"/>
      <c r="I29" s="24"/>
      <c r="J29" s="27"/>
      <c r="K29" s="28"/>
      <c r="L29" s="34"/>
      <c r="M29" s="24"/>
      <c r="N29" s="24"/>
      <c r="O29" s="27"/>
      <c r="P29" s="24"/>
      <c r="Q29" s="23"/>
      <c r="R29" s="24"/>
      <c r="S29" s="24"/>
      <c r="T29" s="24"/>
      <c r="U29" s="24"/>
      <c r="V29" s="25" t="n">
        <f aca="false">ROUND(SUM(Q29:U29),0)</f>
        <v>0</v>
      </c>
      <c r="W29" s="21"/>
    </row>
    <row r="30" customFormat="false" ht="12" hidden="false" customHeight="true" outlineLevel="0" collapsed="false">
      <c r="A30" s="35" t="s">
        <v>39</v>
      </c>
      <c r="B30" s="22"/>
      <c r="C30" s="36" t="n">
        <f aca="false">SUM(C23:C29)</f>
        <v>200265.068</v>
      </c>
      <c r="D30" s="37" t="n">
        <f aca="false">SUM(D23:D29)</f>
        <v>102543.512</v>
      </c>
      <c r="E30" s="38" t="n">
        <f aca="false">SUM(E23:E29)</f>
        <v>97721.556</v>
      </c>
      <c r="F30" s="24"/>
      <c r="G30" s="36" t="n">
        <f aca="false">SUM(G23:G29)</f>
        <v>88846.49878</v>
      </c>
      <c r="H30" s="37" t="n">
        <f aca="false">SUM(H23:H29)</f>
        <v>0</v>
      </c>
      <c r="I30" s="37" t="n">
        <f aca="false">SUM(I23:I29)</f>
        <v>0</v>
      </c>
      <c r="J30" s="39" t="n">
        <f aca="false">SUM(J23:J29)</f>
        <v>88846.49878</v>
      </c>
      <c r="K30" s="37" t="n">
        <f aca="false">SUM(K23:K29)</f>
        <v>0</v>
      </c>
      <c r="L30" s="36" t="n">
        <f aca="false">SUM(L23:L29)</f>
        <v>0</v>
      </c>
      <c r="M30" s="37" t="n">
        <f aca="false">SUM(M23:M29)</f>
        <v>102843.653</v>
      </c>
      <c r="N30" s="37" t="n">
        <f aca="false">SUM(N23:N29)</f>
        <v>0</v>
      </c>
      <c r="O30" s="39" t="n">
        <f aca="false">J30-K30-M30-N30-L30</f>
        <v>-13997.15422</v>
      </c>
      <c r="P30" s="24"/>
      <c r="Q30" s="36" t="n">
        <f aca="false">SUM(Q23:Q29)</f>
        <v>-111418.56922</v>
      </c>
      <c r="R30" s="37" t="n">
        <f aca="false">SUM(R23:R29)</f>
        <v>0</v>
      </c>
      <c r="S30" s="37" t="n">
        <f aca="false">SUM(S23:S29)</f>
        <v>0</v>
      </c>
      <c r="T30" s="37" t="n">
        <f aca="false">SUM(T23:T29)</f>
        <v>-300.141</v>
      </c>
      <c r="U30" s="37" t="n">
        <f aca="false">SUM(U23:U29)</f>
        <v>0</v>
      </c>
      <c r="V30" s="38" t="n">
        <f aca="false">SUM(V23:V29)</f>
        <v>-111719</v>
      </c>
      <c r="W30" s="21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  <c r="CX30" s="7"/>
      <c r="CY30" s="7"/>
      <c r="CZ30" s="7"/>
      <c r="DA30" s="7"/>
      <c r="DB30" s="7"/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  <c r="DN30" s="7"/>
      <c r="DO30" s="7"/>
      <c r="DP30" s="7"/>
      <c r="DQ30" s="7"/>
      <c r="DR30" s="7"/>
      <c r="DS30" s="7"/>
      <c r="DT30" s="7"/>
      <c r="DU30" s="7"/>
      <c r="DV30" s="7"/>
      <c r="DW30" s="7"/>
      <c r="DX30" s="7"/>
      <c r="DY30" s="7"/>
      <c r="DZ30" s="7"/>
      <c r="EA30" s="7"/>
      <c r="EB30" s="7"/>
      <c r="EC30" s="7"/>
      <c r="ED30" s="7"/>
      <c r="EE30" s="7"/>
      <c r="EF30" s="7"/>
      <c r="EG30" s="7"/>
      <c r="EH30" s="7"/>
      <c r="EI30" s="7"/>
      <c r="EJ30" s="7"/>
      <c r="EK30" s="7"/>
      <c r="EL30" s="7"/>
      <c r="EM30" s="7"/>
      <c r="EN30" s="7"/>
      <c r="EO30" s="7"/>
      <c r="EP30" s="7"/>
      <c r="EQ30" s="7"/>
      <c r="ER30" s="7"/>
      <c r="ES30" s="7"/>
      <c r="ET30" s="7"/>
      <c r="EU30" s="7"/>
      <c r="EV30" s="7"/>
      <c r="EW30" s="7"/>
      <c r="EX30" s="7"/>
      <c r="EY30" s="7"/>
      <c r="EZ30" s="7"/>
      <c r="FA30" s="7"/>
      <c r="FB30" s="7"/>
      <c r="FC30" s="7"/>
      <c r="FD30" s="7"/>
      <c r="FE30" s="7"/>
      <c r="FF30" s="7"/>
      <c r="FG30" s="7"/>
      <c r="FH30" s="7"/>
      <c r="FI30" s="7"/>
      <c r="FJ30" s="7"/>
      <c r="FK30" s="7"/>
      <c r="FL30" s="7"/>
      <c r="FM30" s="7"/>
      <c r="FN30" s="7"/>
      <c r="FO30" s="7"/>
      <c r="FP30" s="7"/>
      <c r="FQ30" s="7"/>
      <c r="FR30" s="7"/>
      <c r="FS30" s="7"/>
      <c r="FT30" s="7"/>
      <c r="FU30" s="7"/>
      <c r="FV30" s="7"/>
      <c r="FW30" s="7"/>
      <c r="FX30" s="7"/>
      <c r="FY30" s="7"/>
      <c r="FZ30" s="7"/>
      <c r="GA30" s="7"/>
      <c r="GB30" s="7"/>
      <c r="GC30" s="7"/>
      <c r="GD30" s="7"/>
      <c r="GE30" s="7"/>
      <c r="GF30" s="7"/>
      <c r="GG30" s="7"/>
      <c r="GH30" s="7"/>
      <c r="GI30" s="7"/>
      <c r="GJ30" s="7"/>
      <c r="GK30" s="7"/>
      <c r="GL30" s="7"/>
      <c r="GM30" s="7"/>
      <c r="GN30" s="7"/>
      <c r="GO30" s="7"/>
      <c r="GP30" s="7"/>
      <c r="GQ30" s="7"/>
      <c r="GR30" s="7"/>
      <c r="GS30" s="7"/>
      <c r="GT30" s="7"/>
      <c r="GU30" s="7"/>
      <c r="GV30" s="7"/>
      <c r="GW30" s="7"/>
      <c r="GX30" s="7"/>
      <c r="GY30" s="7"/>
      <c r="GZ30" s="7"/>
      <c r="HA30" s="7"/>
      <c r="HB30" s="7"/>
      <c r="HC30" s="7"/>
      <c r="HD30" s="7"/>
      <c r="HE30" s="7"/>
      <c r="HF30" s="7"/>
      <c r="HG30" s="7"/>
      <c r="HH30" s="7"/>
      <c r="HI30" s="7"/>
      <c r="HJ30" s="7"/>
      <c r="HK30" s="7"/>
      <c r="HL30" s="7"/>
      <c r="HM30" s="7"/>
      <c r="HN30" s="7"/>
      <c r="HO30" s="7"/>
      <c r="HP30" s="7"/>
      <c r="HQ30" s="7"/>
      <c r="HR30" s="7"/>
      <c r="HS30" s="7"/>
      <c r="HT30" s="7"/>
      <c r="HU30" s="7"/>
      <c r="HV30" s="7"/>
      <c r="HW30" s="7"/>
      <c r="HX30" s="7"/>
      <c r="HY30" s="7"/>
      <c r="HZ30" s="7"/>
      <c r="IA30" s="7"/>
      <c r="IB30" s="7"/>
      <c r="IC30" s="7"/>
      <c r="ID30" s="7"/>
      <c r="IE30" s="7"/>
      <c r="IF30" s="7"/>
      <c r="IG30" s="7"/>
      <c r="IH30" s="7"/>
      <c r="II30" s="7"/>
      <c r="IJ30" s="7"/>
      <c r="IK30" s="7"/>
      <c r="IL30" s="7"/>
      <c r="IM30" s="7"/>
      <c r="IN30" s="7"/>
      <c r="IO30" s="7"/>
      <c r="IP30" s="7"/>
      <c r="IQ30" s="7"/>
      <c r="IR30" s="7"/>
      <c r="IS30" s="7"/>
      <c r="IT30" s="7"/>
      <c r="IU30" s="7"/>
      <c r="IV30" s="7"/>
      <c r="IW30" s="7"/>
    </row>
    <row r="31" customFormat="false" ht="3" hidden="false" customHeight="true" outlineLevel="0" collapsed="false">
      <c r="A31" s="9"/>
      <c r="B31" s="22"/>
      <c r="C31" s="23"/>
      <c r="D31" s="24"/>
      <c r="E31" s="25"/>
      <c r="F31" s="24"/>
      <c r="G31" s="23" t="s">
        <v>40</v>
      </c>
      <c r="H31" s="24"/>
      <c r="I31" s="24"/>
      <c r="J31" s="27"/>
      <c r="K31" s="28"/>
      <c r="L31" s="34"/>
      <c r="M31" s="24" t="s">
        <v>41</v>
      </c>
      <c r="N31" s="24"/>
      <c r="O31" s="27"/>
      <c r="P31" s="24"/>
      <c r="Q31" s="23"/>
      <c r="R31" s="24"/>
      <c r="S31" s="24"/>
      <c r="T31" s="24"/>
      <c r="U31" s="24"/>
      <c r="V31" s="25"/>
      <c r="W31" s="21"/>
    </row>
    <row r="32" customFormat="false" ht="12" hidden="false" customHeight="true" outlineLevel="0" collapsed="false">
      <c r="A32" s="9" t="s">
        <v>42</v>
      </c>
      <c r="B32" s="22"/>
      <c r="C32" s="23" t="n">
        <f aca="false">+'Mgmt Summary'!C31+'[1]YTD Mgmt Summary'!C32</f>
        <v>0</v>
      </c>
      <c r="D32" s="24" t="n">
        <f aca="false">+'Mgmt Summary'!D31+'[1]YTD Mgmt Summary'!D32</f>
        <v>616</v>
      </c>
      <c r="E32" s="25" t="n">
        <f aca="false">C32-D32</f>
        <v>-616</v>
      </c>
      <c r="F32" s="24"/>
      <c r="G32" s="23" t="n">
        <f aca="false">+'Mgmt Summary'!G31+'[1]YTD Mgmt Summary'!G32</f>
        <v>0</v>
      </c>
      <c r="H32" s="24" t="n">
        <f aca="false">GrossMargin!J39</f>
        <v>0</v>
      </c>
      <c r="I32" s="26" t="n">
        <f aca="false">+'Mgmt Summary'!I31+'[1]YTD Mgmt Summary'!I32</f>
        <v>0</v>
      </c>
      <c r="J32" s="27" t="n">
        <f aca="false">SUM(G32:I32)</f>
        <v>0</v>
      </c>
      <c r="K32" s="28"/>
      <c r="L32" s="23"/>
      <c r="M32" s="24" t="n">
        <f aca="false">+'Mgmt Summary'!M31+'[1]YTD Mgmt Summary'!M32</f>
        <v>616</v>
      </c>
      <c r="N32" s="24" t="n">
        <f aca="false">+'Mgmt Summary'!N31+'[1]YTD Mgmt Summary'!N32</f>
        <v>0</v>
      </c>
      <c r="O32" s="27" t="n">
        <f aca="false">J32-K32-M32-N32-L32</f>
        <v>-616</v>
      </c>
      <c r="P32" s="24"/>
      <c r="Q32" s="23" t="n">
        <f aca="false">+'Mgmt Summary'!Q31+'[1]YTD Mgmt Summary'!Q32</f>
        <v>0</v>
      </c>
      <c r="R32" s="24" t="n">
        <f aca="false">+'Mgmt Summary'!R31+'[1]YTD Mgmt Summary'!R32</f>
        <v>0</v>
      </c>
      <c r="S32" s="24" t="n">
        <f aca="false">+'Mgmt Summary'!S31+'[1]YTD Mgmt Summary'!S32</f>
        <v>0</v>
      </c>
      <c r="T32" s="24" t="n">
        <f aca="false">+'Mgmt Summary'!T31+'[1]YTD Mgmt Summary'!T32</f>
        <v>0</v>
      </c>
      <c r="U32" s="24" t="n">
        <f aca="false">+'Mgmt Summary'!U31+'[1]YTD Mgmt Summary'!U32</f>
        <v>0</v>
      </c>
      <c r="V32" s="25" t="n">
        <f aca="false">ROUND(SUM(Q32:U32),0)</f>
        <v>0</v>
      </c>
      <c r="W32" s="21"/>
    </row>
    <row r="33" customFormat="false" ht="3" hidden="false" customHeight="true" outlineLevel="0" collapsed="false">
      <c r="A33" s="9"/>
      <c r="B33" s="22"/>
      <c r="C33" s="23"/>
      <c r="D33" s="24"/>
      <c r="E33" s="25"/>
      <c r="F33" s="24"/>
      <c r="G33" s="23"/>
      <c r="H33" s="24"/>
      <c r="I33" s="24"/>
      <c r="J33" s="27"/>
      <c r="K33" s="28"/>
      <c r="L33" s="34"/>
      <c r="M33" s="24"/>
      <c r="N33" s="24"/>
      <c r="O33" s="27"/>
      <c r="P33" s="24"/>
      <c r="Q33" s="23"/>
      <c r="R33" s="24"/>
      <c r="S33" s="24"/>
      <c r="T33" s="24"/>
      <c r="U33" s="24"/>
      <c r="V33" s="25"/>
      <c r="W33" s="21"/>
    </row>
    <row r="34" customFormat="false" ht="12" hidden="false" customHeight="true" outlineLevel="0" collapsed="false">
      <c r="A34" s="35" t="s">
        <v>43</v>
      </c>
      <c r="B34" s="22"/>
      <c r="C34" s="40" t="n">
        <f aca="false">SUM(C30:C32)</f>
        <v>200265.068</v>
      </c>
      <c r="D34" s="41" t="n">
        <f aca="false">SUM(D30:D32)</f>
        <v>103159.512</v>
      </c>
      <c r="E34" s="42" t="n">
        <f aca="false">SUM(E30:E32)</f>
        <v>97105.556</v>
      </c>
      <c r="F34" s="24"/>
      <c r="G34" s="40" t="n">
        <f aca="false">SUM(G30:G32)</f>
        <v>88846.49878</v>
      </c>
      <c r="H34" s="41" t="n">
        <f aca="false">SUM(H30:H32)</f>
        <v>0</v>
      </c>
      <c r="I34" s="41" t="n">
        <f aca="false">SUM(I30:I32)</f>
        <v>0</v>
      </c>
      <c r="J34" s="43" t="n">
        <f aca="false">SUM(J30:J32)</f>
        <v>88846.49878</v>
      </c>
      <c r="K34" s="41" t="n">
        <f aca="false">SUM(K30:K32)</f>
        <v>0</v>
      </c>
      <c r="L34" s="40" t="n">
        <f aca="false">SUM(L30:L32)</f>
        <v>0</v>
      </c>
      <c r="M34" s="41" t="n">
        <f aca="false">SUM(M30:M32)</f>
        <v>103459.653</v>
      </c>
      <c r="N34" s="41" t="n">
        <f aca="false">SUM(N30:N32)</f>
        <v>0</v>
      </c>
      <c r="O34" s="43" t="n">
        <f aca="false">J34-K34-M34-N34-L34</f>
        <v>-14613.15422</v>
      </c>
      <c r="P34" s="24"/>
      <c r="Q34" s="40" t="n">
        <f aca="false">SUM(Q30:Q32)</f>
        <v>-111418.56922</v>
      </c>
      <c r="R34" s="41" t="n">
        <f aca="false">SUM(R30:R32)</f>
        <v>0</v>
      </c>
      <c r="S34" s="41" t="n">
        <f aca="false">SUM(S30:S32)</f>
        <v>0</v>
      </c>
      <c r="T34" s="41" t="n">
        <f aca="false">SUM(T30:T32)</f>
        <v>-300.141</v>
      </c>
      <c r="U34" s="41" t="n">
        <f aca="false">SUM(U30:U32)</f>
        <v>0</v>
      </c>
      <c r="V34" s="42" t="n">
        <f aca="false">SUM(V30:V32)</f>
        <v>-111719</v>
      </c>
      <c r="W34" s="21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  <c r="CQ34" s="7"/>
      <c r="CR34" s="7"/>
      <c r="CS34" s="7"/>
      <c r="CT34" s="7"/>
      <c r="CU34" s="7"/>
      <c r="CV34" s="7"/>
      <c r="CW34" s="7"/>
      <c r="CX34" s="7"/>
      <c r="CY34" s="7"/>
      <c r="CZ34" s="7"/>
      <c r="DA34" s="7"/>
      <c r="DB34" s="7"/>
      <c r="DC34" s="7"/>
      <c r="DD34" s="7"/>
      <c r="DE34" s="7"/>
      <c r="DF34" s="7"/>
      <c r="DG34" s="7"/>
      <c r="DH34" s="7"/>
      <c r="DI34" s="7"/>
      <c r="DJ34" s="7"/>
      <c r="DK34" s="7"/>
      <c r="DL34" s="7"/>
      <c r="DM34" s="7"/>
      <c r="DN34" s="7"/>
      <c r="DO34" s="7"/>
      <c r="DP34" s="7"/>
      <c r="DQ34" s="7"/>
      <c r="DR34" s="7"/>
      <c r="DS34" s="7"/>
      <c r="DT34" s="7"/>
      <c r="DU34" s="7"/>
      <c r="DV34" s="7"/>
      <c r="DW34" s="7"/>
      <c r="DX34" s="7"/>
      <c r="DY34" s="7"/>
      <c r="DZ34" s="7"/>
      <c r="EA34" s="7"/>
      <c r="EB34" s="7"/>
      <c r="EC34" s="7"/>
      <c r="ED34" s="7"/>
      <c r="EE34" s="7"/>
      <c r="EF34" s="7"/>
      <c r="EG34" s="7"/>
      <c r="EH34" s="7"/>
      <c r="EI34" s="7"/>
      <c r="EJ34" s="7"/>
      <c r="EK34" s="7"/>
      <c r="EL34" s="7"/>
      <c r="EM34" s="7"/>
      <c r="EN34" s="7"/>
      <c r="EO34" s="7"/>
      <c r="EP34" s="7"/>
      <c r="EQ34" s="7"/>
      <c r="ER34" s="7"/>
      <c r="ES34" s="7"/>
      <c r="ET34" s="7"/>
      <c r="EU34" s="7"/>
      <c r="EV34" s="7"/>
      <c r="EW34" s="7"/>
      <c r="EX34" s="7"/>
      <c r="EY34" s="7"/>
      <c r="EZ34" s="7"/>
      <c r="FA34" s="7"/>
      <c r="FB34" s="7"/>
      <c r="FC34" s="7"/>
      <c r="FD34" s="7"/>
      <c r="FE34" s="7"/>
      <c r="FF34" s="7"/>
      <c r="FG34" s="7"/>
      <c r="FH34" s="7"/>
      <c r="FI34" s="7"/>
      <c r="FJ34" s="7"/>
      <c r="FK34" s="7"/>
      <c r="FL34" s="7"/>
      <c r="FM34" s="7"/>
      <c r="FN34" s="7"/>
      <c r="FO34" s="7"/>
      <c r="FP34" s="7"/>
      <c r="FQ34" s="7"/>
      <c r="FR34" s="7"/>
      <c r="FS34" s="7"/>
      <c r="FT34" s="7"/>
      <c r="FU34" s="7"/>
      <c r="FV34" s="7"/>
      <c r="FW34" s="7"/>
      <c r="FX34" s="7"/>
      <c r="FY34" s="7"/>
      <c r="FZ34" s="7"/>
      <c r="GA34" s="7"/>
      <c r="GB34" s="7"/>
      <c r="GC34" s="7"/>
      <c r="GD34" s="7"/>
      <c r="GE34" s="7"/>
      <c r="GF34" s="7"/>
      <c r="GG34" s="7"/>
      <c r="GH34" s="7"/>
      <c r="GI34" s="7"/>
      <c r="GJ34" s="7"/>
      <c r="GK34" s="7"/>
      <c r="GL34" s="7"/>
      <c r="GM34" s="7"/>
      <c r="GN34" s="7"/>
      <c r="GO34" s="7"/>
      <c r="GP34" s="7"/>
      <c r="GQ34" s="7"/>
      <c r="GR34" s="7"/>
      <c r="GS34" s="7"/>
      <c r="GT34" s="7"/>
      <c r="GU34" s="7"/>
      <c r="GV34" s="7"/>
      <c r="GW34" s="7"/>
      <c r="GX34" s="7"/>
      <c r="GY34" s="7"/>
      <c r="GZ34" s="7"/>
      <c r="HA34" s="7"/>
      <c r="HB34" s="7"/>
      <c r="HC34" s="7"/>
      <c r="HD34" s="7"/>
      <c r="HE34" s="7"/>
      <c r="HF34" s="7"/>
      <c r="HG34" s="7"/>
      <c r="HH34" s="7"/>
      <c r="HI34" s="7"/>
      <c r="HJ34" s="7"/>
      <c r="HK34" s="7"/>
      <c r="HL34" s="7"/>
      <c r="HM34" s="7"/>
      <c r="HN34" s="7"/>
      <c r="HO34" s="7"/>
      <c r="HP34" s="7"/>
      <c r="HQ34" s="7"/>
      <c r="HR34" s="7"/>
      <c r="HS34" s="7"/>
      <c r="HT34" s="7"/>
      <c r="HU34" s="7"/>
      <c r="HV34" s="7"/>
      <c r="HW34" s="7"/>
      <c r="HX34" s="7"/>
      <c r="HY34" s="7"/>
      <c r="HZ34" s="7"/>
      <c r="IA34" s="7"/>
      <c r="IB34" s="7"/>
      <c r="IC34" s="7"/>
      <c r="ID34" s="7"/>
      <c r="IE34" s="7"/>
      <c r="IF34" s="7"/>
      <c r="IG34" s="7"/>
      <c r="IH34" s="7"/>
      <c r="II34" s="7"/>
      <c r="IJ34" s="7"/>
      <c r="IK34" s="7"/>
      <c r="IL34" s="7"/>
      <c r="IM34" s="7"/>
      <c r="IN34" s="7"/>
      <c r="IO34" s="7"/>
      <c r="IP34" s="7"/>
      <c r="IQ34" s="7"/>
      <c r="IR34" s="7"/>
      <c r="IS34" s="7"/>
      <c r="IT34" s="7"/>
      <c r="IU34" s="7"/>
      <c r="IV34" s="7"/>
      <c r="IW34" s="7"/>
    </row>
    <row r="35" customFormat="false" ht="3" hidden="false" customHeight="true" outlineLevel="0" collapsed="false">
      <c r="A35" s="44"/>
      <c r="B35" s="45"/>
      <c r="C35" s="46"/>
      <c r="D35" s="47"/>
      <c r="E35" s="48"/>
      <c r="F35" s="49"/>
      <c r="G35" s="50"/>
      <c r="H35" s="51"/>
      <c r="I35" s="51"/>
      <c r="J35" s="44"/>
      <c r="K35" s="51"/>
      <c r="L35" s="50"/>
      <c r="M35" s="51"/>
      <c r="N35" s="51"/>
      <c r="O35" s="44"/>
      <c r="P35" s="52"/>
      <c r="Q35" s="50"/>
      <c r="R35" s="51"/>
      <c r="S35" s="51"/>
      <c r="T35" s="51"/>
      <c r="U35" s="51"/>
      <c r="V35" s="53"/>
      <c r="W35" s="52"/>
      <c r="X35" s="52"/>
      <c r="Y35" s="52"/>
      <c r="Z35" s="52"/>
      <c r="AA35" s="52"/>
      <c r="AB35" s="52"/>
      <c r="AC35" s="52"/>
      <c r="AD35" s="52"/>
      <c r="AE35" s="52"/>
      <c r="AF35" s="52"/>
      <c r="AG35" s="52"/>
      <c r="AH35" s="52"/>
      <c r="AI35" s="52"/>
      <c r="AJ35" s="52"/>
      <c r="AK35" s="52"/>
      <c r="AL35" s="52"/>
      <c r="AM35" s="52"/>
      <c r="AN35" s="52"/>
      <c r="AO35" s="52"/>
      <c r="AP35" s="52"/>
      <c r="AQ35" s="52"/>
      <c r="AR35" s="52"/>
      <c r="AS35" s="52"/>
      <c r="AT35" s="52"/>
      <c r="AU35" s="52"/>
      <c r="AV35" s="52"/>
      <c r="AW35" s="52"/>
      <c r="AX35" s="52"/>
      <c r="AY35" s="52"/>
      <c r="AZ35" s="52"/>
      <c r="BA35" s="52"/>
      <c r="BB35" s="52"/>
      <c r="BC35" s="52"/>
      <c r="BD35" s="52"/>
      <c r="BE35" s="52"/>
      <c r="BF35" s="52"/>
      <c r="BG35" s="52"/>
      <c r="BH35" s="52"/>
      <c r="BI35" s="52"/>
      <c r="BJ35" s="52"/>
      <c r="BK35" s="52"/>
      <c r="BL35" s="52"/>
      <c r="BM35" s="52"/>
      <c r="BN35" s="52"/>
      <c r="BO35" s="52"/>
      <c r="BP35" s="52"/>
      <c r="BQ35" s="52"/>
      <c r="BR35" s="52"/>
      <c r="BS35" s="52"/>
      <c r="BT35" s="52"/>
      <c r="BU35" s="52"/>
      <c r="BV35" s="52"/>
      <c r="BW35" s="52"/>
      <c r="BX35" s="52"/>
      <c r="BY35" s="52"/>
      <c r="BZ35" s="52"/>
      <c r="CA35" s="52"/>
      <c r="CB35" s="52"/>
      <c r="CC35" s="52"/>
      <c r="CD35" s="52"/>
      <c r="CE35" s="52"/>
      <c r="CF35" s="52"/>
      <c r="CG35" s="52"/>
      <c r="CH35" s="52"/>
      <c r="CI35" s="52"/>
      <c r="CJ35" s="52"/>
      <c r="CK35" s="52"/>
      <c r="CL35" s="52"/>
      <c r="CM35" s="52"/>
      <c r="CN35" s="52"/>
      <c r="CO35" s="52"/>
      <c r="CP35" s="52"/>
      <c r="CQ35" s="52"/>
      <c r="CR35" s="52"/>
      <c r="CS35" s="52"/>
      <c r="CT35" s="52"/>
      <c r="CU35" s="52"/>
      <c r="CV35" s="52"/>
      <c r="CW35" s="52"/>
      <c r="CX35" s="52"/>
      <c r="CY35" s="52"/>
      <c r="CZ35" s="52"/>
      <c r="DA35" s="52"/>
      <c r="DB35" s="52"/>
      <c r="DC35" s="52"/>
      <c r="DD35" s="52"/>
      <c r="DE35" s="52"/>
      <c r="DF35" s="52"/>
      <c r="DG35" s="52"/>
      <c r="DH35" s="52"/>
      <c r="DI35" s="52"/>
      <c r="DJ35" s="52"/>
      <c r="DK35" s="52"/>
      <c r="DL35" s="52"/>
      <c r="DM35" s="52"/>
      <c r="DN35" s="52"/>
      <c r="DO35" s="52"/>
      <c r="DP35" s="52"/>
      <c r="DQ35" s="52"/>
      <c r="DR35" s="52"/>
      <c r="DS35" s="52"/>
      <c r="DT35" s="52"/>
      <c r="DU35" s="52"/>
      <c r="DV35" s="52"/>
      <c r="DW35" s="52"/>
      <c r="DX35" s="52"/>
      <c r="DY35" s="52"/>
      <c r="DZ35" s="52"/>
      <c r="EA35" s="52"/>
      <c r="EB35" s="52"/>
      <c r="EC35" s="52"/>
      <c r="ED35" s="52"/>
      <c r="EE35" s="52"/>
      <c r="EF35" s="52"/>
      <c r="EG35" s="52"/>
      <c r="EH35" s="52"/>
      <c r="EI35" s="52"/>
      <c r="EJ35" s="52"/>
      <c r="EK35" s="52"/>
      <c r="EL35" s="52"/>
      <c r="EM35" s="52"/>
      <c r="EN35" s="52"/>
      <c r="EO35" s="52"/>
      <c r="EP35" s="52"/>
      <c r="EQ35" s="52"/>
      <c r="ER35" s="52"/>
      <c r="ES35" s="52"/>
      <c r="ET35" s="52"/>
      <c r="EU35" s="52"/>
      <c r="EV35" s="52"/>
      <c r="EW35" s="52"/>
      <c r="EX35" s="52"/>
      <c r="EY35" s="52"/>
      <c r="EZ35" s="52"/>
      <c r="FA35" s="52"/>
      <c r="FB35" s="52"/>
      <c r="FC35" s="52"/>
      <c r="FD35" s="52"/>
      <c r="FE35" s="52"/>
      <c r="FF35" s="52"/>
      <c r="FG35" s="52"/>
      <c r="FH35" s="52"/>
      <c r="FI35" s="52"/>
      <c r="FJ35" s="52"/>
      <c r="FK35" s="52"/>
      <c r="FL35" s="52"/>
      <c r="FM35" s="52"/>
      <c r="FN35" s="52"/>
      <c r="FO35" s="52"/>
      <c r="FP35" s="52"/>
      <c r="FQ35" s="52"/>
      <c r="FR35" s="52"/>
      <c r="FS35" s="52"/>
      <c r="FT35" s="52"/>
      <c r="FU35" s="52"/>
      <c r="FV35" s="52"/>
      <c r="FW35" s="52"/>
      <c r="FX35" s="52"/>
      <c r="FY35" s="52"/>
      <c r="FZ35" s="52"/>
      <c r="GA35" s="52"/>
      <c r="GB35" s="52"/>
      <c r="GC35" s="52"/>
      <c r="GD35" s="52"/>
      <c r="GE35" s="52"/>
      <c r="GF35" s="52"/>
      <c r="GG35" s="52"/>
      <c r="GH35" s="52"/>
      <c r="GI35" s="52"/>
      <c r="GJ35" s="52"/>
      <c r="GK35" s="52"/>
      <c r="GL35" s="52"/>
      <c r="GM35" s="52"/>
      <c r="GN35" s="52"/>
      <c r="GO35" s="52"/>
      <c r="GP35" s="52"/>
      <c r="GQ35" s="52"/>
      <c r="GR35" s="52"/>
      <c r="GS35" s="52"/>
      <c r="GT35" s="52"/>
      <c r="GU35" s="52"/>
      <c r="GV35" s="52"/>
      <c r="GW35" s="52"/>
      <c r="GX35" s="52"/>
      <c r="GY35" s="52"/>
      <c r="GZ35" s="52"/>
      <c r="HA35" s="52"/>
      <c r="HB35" s="52"/>
      <c r="HC35" s="52"/>
      <c r="HD35" s="52"/>
      <c r="HE35" s="52"/>
      <c r="HF35" s="52"/>
      <c r="HG35" s="52"/>
      <c r="HH35" s="52"/>
      <c r="HI35" s="52"/>
      <c r="HJ35" s="52"/>
      <c r="HK35" s="52"/>
      <c r="HL35" s="52"/>
      <c r="HM35" s="52"/>
      <c r="HN35" s="52"/>
      <c r="HO35" s="52"/>
      <c r="HP35" s="52"/>
      <c r="HQ35" s="52"/>
      <c r="HR35" s="52"/>
      <c r="HS35" s="52"/>
      <c r="HT35" s="52"/>
      <c r="HU35" s="52"/>
      <c r="HV35" s="52"/>
      <c r="HW35" s="52"/>
      <c r="HX35" s="52"/>
      <c r="HY35" s="52"/>
      <c r="HZ35" s="52"/>
      <c r="IA35" s="52"/>
      <c r="IB35" s="52"/>
      <c r="IC35" s="52"/>
      <c r="ID35" s="52"/>
      <c r="IE35" s="52"/>
      <c r="IF35" s="52"/>
      <c r="IG35" s="52"/>
      <c r="IH35" s="52"/>
      <c r="II35" s="52"/>
      <c r="IJ35" s="52"/>
      <c r="IK35" s="52"/>
      <c r="IL35" s="52"/>
      <c r="IM35" s="52"/>
      <c r="IN35" s="52"/>
      <c r="IO35" s="52"/>
      <c r="IP35" s="52"/>
      <c r="IQ35" s="52"/>
      <c r="IR35" s="52"/>
      <c r="IS35" s="52"/>
      <c r="IT35" s="52"/>
      <c r="IU35" s="52"/>
      <c r="IV35" s="52"/>
      <c r="IW35" s="52"/>
    </row>
    <row r="36" customFormat="false" ht="13.5" hidden="true" customHeight="false" outlineLevel="0" collapsed="false">
      <c r="A36" s="54"/>
      <c r="C36" s="55"/>
      <c r="D36" s="49"/>
      <c r="E36" s="54" t="s">
        <v>44</v>
      </c>
      <c r="F36" s="49"/>
      <c r="G36" s="56" t="n">
        <f aca="false">+'GM-WeeklyChnge'!C38</f>
        <v>0</v>
      </c>
    </row>
    <row r="37" customFormat="false" ht="6" hidden="false" customHeight="true" outlineLevel="0" collapsed="false">
      <c r="C37" s="49"/>
      <c r="D37" s="49"/>
      <c r="E37" s="49"/>
      <c r="F37" s="49"/>
    </row>
    <row r="38" customFormat="false" ht="12.75" hidden="false" customHeight="false" outlineLevel="0" collapsed="false">
      <c r="A38" s="57" t="s">
        <v>45</v>
      </c>
      <c r="C38" s="49"/>
      <c r="D38" s="49"/>
      <c r="E38" s="49"/>
      <c r="F38" s="49"/>
      <c r="M38" s="58"/>
      <c r="T38" s="58"/>
    </row>
    <row r="39" customFormat="false" ht="12.75" hidden="false" customHeight="false" outlineLevel="0" collapsed="false">
      <c r="C39" s="49"/>
      <c r="D39" s="49"/>
      <c r="E39" s="49"/>
      <c r="F39" s="49"/>
      <c r="G39" s="58"/>
    </row>
    <row r="40" customFormat="false" ht="12.75" hidden="false" customHeight="false" outlineLevel="0" collapsed="false">
      <c r="C40" s="49"/>
      <c r="D40" s="49"/>
      <c r="E40" s="49"/>
      <c r="F40" s="49"/>
      <c r="V40" s="58"/>
    </row>
    <row r="41" customFormat="false" ht="12.75" hidden="false" customHeight="false" outlineLevel="0" collapsed="false">
      <c r="C41" s="49"/>
      <c r="D41" s="49"/>
      <c r="E41" s="49"/>
      <c r="F41" s="49"/>
    </row>
    <row r="42" customFormat="false" ht="12.75" hidden="false" customHeight="false" outlineLevel="0" collapsed="false">
      <c r="C42" s="49"/>
      <c r="D42" s="49"/>
      <c r="E42" s="49"/>
      <c r="F42" s="49"/>
    </row>
    <row r="43" customFormat="false" ht="12.75" hidden="false" customHeight="false" outlineLevel="0" collapsed="false">
      <c r="C43" s="49"/>
      <c r="D43" s="49"/>
      <c r="E43" s="49"/>
      <c r="F43" s="49"/>
    </row>
    <row r="44" customFormat="false" ht="12.75" hidden="false" customHeight="false" outlineLevel="0" collapsed="false">
      <c r="C44" s="49"/>
      <c r="D44" s="49"/>
      <c r="E44" s="49"/>
      <c r="F44" s="49"/>
    </row>
    <row r="45" customFormat="false" ht="12.75" hidden="false" customHeight="false" outlineLevel="0" collapsed="false">
      <c r="C45" s="49"/>
      <c r="D45" s="49"/>
      <c r="E45" s="49"/>
      <c r="F45" s="49"/>
    </row>
    <row r="46" customFormat="false" ht="12.75" hidden="false" customHeight="false" outlineLevel="0" collapsed="false">
      <c r="C46" s="49"/>
      <c r="D46" s="49"/>
      <c r="E46" s="49"/>
    </row>
    <row r="47" customFormat="false" ht="12.75" hidden="false" customHeight="false" outlineLevel="0" collapsed="false">
      <c r="C47" s="49"/>
      <c r="D47" s="49"/>
      <c r="E47" s="49"/>
    </row>
    <row r="48" customFormat="false" ht="12.75" hidden="false" customHeight="false" outlineLevel="0" collapsed="false">
      <c r="C48" s="49"/>
      <c r="D48" s="49"/>
      <c r="E48" s="49"/>
    </row>
    <row r="49" customFormat="false" ht="12.75" hidden="false" customHeight="false" outlineLevel="0" collapsed="false">
      <c r="C49" s="49"/>
      <c r="D49" s="49"/>
      <c r="E49" s="49"/>
    </row>
    <row r="50" customFormat="false" ht="12.75" hidden="false" customHeight="false" outlineLevel="0" collapsed="false">
      <c r="C50" s="49"/>
      <c r="D50" s="49"/>
      <c r="E50" s="49"/>
    </row>
    <row r="51" customFormat="false" ht="12.75" hidden="false" customHeight="false" outlineLevel="0" collapsed="false">
      <c r="C51" s="49"/>
      <c r="D51" s="49"/>
      <c r="E51" s="49"/>
    </row>
    <row r="52" customFormat="false" ht="12.75" hidden="true" customHeight="false" outlineLevel="0" collapsed="false">
      <c r="C52" s="49"/>
      <c r="D52" s="49"/>
      <c r="E52" s="49"/>
      <c r="F52" s="49"/>
    </row>
    <row r="53" customFormat="false" ht="12.75" hidden="true" customHeight="false" outlineLevel="0" collapsed="false">
      <c r="A53" s="49"/>
    </row>
    <row r="54" customFormat="false" ht="12.75" hidden="true" customHeight="false" outlineLevel="0" collapsed="false">
      <c r="A54" s="49"/>
    </row>
    <row r="55" customFormat="false" ht="12.75" hidden="true" customHeight="false" outlineLevel="0" collapsed="false">
      <c r="A55" s="49"/>
    </row>
    <row r="56" customFormat="false" ht="12.75" hidden="true" customHeight="false" outlineLevel="0" collapsed="false">
      <c r="A56" s="49"/>
    </row>
    <row r="57" customFormat="false" ht="12.75" hidden="true" customHeight="false" outlineLevel="0" collapsed="false">
      <c r="A57" s="49"/>
    </row>
    <row r="58" customFormat="false" ht="12.75" hidden="true" customHeight="false" outlineLevel="0" collapsed="false">
      <c r="A58" s="49"/>
    </row>
    <row r="59" customFormat="false" ht="12.75" hidden="true" customHeight="false" outlineLevel="0" collapsed="false">
      <c r="C59" s="49"/>
      <c r="D59" s="49"/>
      <c r="E59" s="49"/>
      <c r="F59" s="49"/>
    </row>
    <row r="60" customFormat="false" ht="12.75" hidden="true" customHeight="false" outlineLevel="0" collapsed="false">
      <c r="C60" s="49"/>
      <c r="D60" s="49"/>
      <c r="E60" s="49"/>
      <c r="F60" s="49"/>
    </row>
    <row r="61" customFormat="false" ht="12.75" hidden="true" customHeight="false" outlineLevel="0" collapsed="false"/>
    <row r="62" customFormat="false" ht="12.75" hidden="true" customHeight="false" outlineLevel="0" collapsed="false"/>
    <row r="63" customFormat="false" ht="12.75" hidden="true" customHeight="false" outlineLevel="0" collapsed="false"/>
    <row r="64" customFormat="false" ht="12.75" hidden="true" customHeight="false" outlineLevel="0" collapsed="false"/>
  </sheetData>
  <mergeCells count="6">
    <mergeCell ref="A1:V1"/>
    <mergeCell ref="A2:V2"/>
    <mergeCell ref="A3:V3"/>
    <mergeCell ref="C5:E5"/>
    <mergeCell ref="G5:O5"/>
    <mergeCell ref="Q5:V5"/>
  </mergeCells>
  <printOptions headings="false" gridLines="false" gridLinesSet="true" horizontalCentered="true" verticalCentered="false"/>
  <pageMargins left="0.1" right="0.1" top="0.25" bottom="0.5" header="0.511811023622047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&amp;L&amp;8&amp;A
&amp;D &amp;T&amp;R&amp;8&amp;F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5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9.85"/>
    <col collapsed="false" customWidth="true" hidden="false" outlineLevel="0" max="2" min="2" style="1" width="0.85"/>
    <col collapsed="false" customWidth="true" hidden="false" outlineLevel="0" max="3" min="3" style="1" width="9.56"/>
    <col collapsed="false" customWidth="true" hidden="false" outlineLevel="0" max="4" min="4" style="1" width="8.7"/>
    <col collapsed="false" customWidth="true" hidden="false" outlineLevel="0" max="5" min="5" style="1" width="9.41"/>
    <col collapsed="false" customWidth="true" hidden="false" outlineLevel="0" max="6" min="6" style="1" width="0.85"/>
    <col collapsed="false" customWidth="true" hidden="false" outlineLevel="0" max="9" min="7" style="1" width="8.7"/>
    <col collapsed="false" customWidth="true" hidden="false" outlineLevel="0" max="10" min="10" style="1" width="0.85"/>
    <col collapsed="false" customWidth="true" hidden="false" outlineLevel="0" max="12" min="11" style="1" width="8.7"/>
    <col collapsed="false" customWidth="true" hidden="false" outlineLevel="0" max="13" min="13" style="1" width="9.28"/>
    <col collapsed="false" customWidth="true" hidden="false" outlineLevel="0" max="14" min="14" style="1" width="0.85"/>
    <col collapsed="false" customWidth="true" hidden="false" outlineLevel="0" max="15" min="15" style="1" width="8.7"/>
    <col collapsed="false" customWidth="true" hidden="false" outlineLevel="0" max="16" min="16" style="1" width="8.99"/>
    <col collapsed="false" customWidth="true" hidden="false" outlineLevel="0" max="17" min="17" style="1" width="9.28"/>
    <col collapsed="false" customWidth="true" hidden="false" outlineLevel="0" max="19" min="18" style="1" width="7.7"/>
    <col collapsed="false" customWidth="true" hidden="false" outlineLevel="0" max="21" min="20" style="1" width="8.7"/>
    <col collapsed="false" customWidth="true" hidden="false" outlineLevel="0" max="22" min="22" style="1" width="0.85"/>
    <col collapsed="false" customWidth="false" hidden="false" outlineLevel="0" max="257" min="23" style="1" width="9.14"/>
  </cols>
  <sheetData>
    <row r="1" customFormat="false" ht="9.95" hidden="false" customHeight="true" outlineLevel="0" collapsed="false">
      <c r="A1" s="0"/>
      <c r="B1" s="0"/>
      <c r="C1" s="0"/>
      <c r="D1" s="0"/>
      <c r="E1" s="0"/>
      <c r="F1" s="0"/>
      <c r="G1" s="0"/>
      <c r="H1" s="0"/>
      <c r="I1" s="0"/>
      <c r="J1" s="0"/>
      <c r="K1" s="0"/>
      <c r="L1" s="0"/>
      <c r="M1" s="0"/>
      <c r="N1" s="0"/>
      <c r="O1" s="0"/>
      <c r="P1" s="0"/>
      <c r="Q1" s="0"/>
      <c r="R1" s="0"/>
      <c r="S1" s="0"/>
      <c r="T1" s="0"/>
      <c r="U1" s="0"/>
      <c r="V1" s="59"/>
      <c r="W1" s="60"/>
      <c r="X1" s="60"/>
      <c r="Y1" s="60"/>
      <c r="Z1" s="60"/>
      <c r="AA1" s="60"/>
      <c r="AB1" s="60"/>
      <c r="AC1" s="60"/>
      <c r="AD1" s="60"/>
      <c r="AE1" s="60"/>
      <c r="AF1" s="60"/>
      <c r="AG1" s="60"/>
      <c r="AH1" s="60"/>
      <c r="AI1" s="60"/>
      <c r="AJ1" s="60"/>
      <c r="AK1" s="60"/>
      <c r="AL1" s="60"/>
      <c r="AM1" s="60"/>
      <c r="AN1" s="60"/>
      <c r="AO1" s="60"/>
      <c r="AP1" s="60"/>
      <c r="AQ1" s="60"/>
      <c r="AR1" s="60"/>
      <c r="AS1" s="60"/>
      <c r="AT1" s="60"/>
      <c r="AU1" s="60"/>
      <c r="AV1" s="60"/>
      <c r="AW1" s="60"/>
      <c r="AX1" s="60"/>
      <c r="AY1" s="60"/>
      <c r="AZ1" s="60"/>
      <c r="BA1" s="60"/>
      <c r="BB1" s="60"/>
      <c r="BC1" s="60"/>
      <c r="BD1" s="60"/>
      <c r="BE1" s="60"/>
      <c r="BF1" s="60"/>
      <c r="BG1" s="60"/>
      <c r="BH1" s="60"/>
      <c r="BI1" s="60"/>
      <c r="BJ1" s="60"/>
      <c r="BK1" s="60"/>
      <c r="BL1" s="60"/>
      <c r="BM1" s="60"/>
      <c r="BN1" s="60"/>
      <c r="BO1" s="60"/>
      <c r="BP1" s="60"/>
      <c r="BQ1" s="60"/>
      <c r="BR1" s="60"/>
      <c r="BS1" s="60"/>
      <c r="BT1" s="60"/>
      <c r="BU1" s="60"/>
      <c r="BV1" s="60"/>
      <c r="BW1" s="60"/>
      <c r="BX1" s="60"/>
      <c r="BY1" s="60"/>
      <c r="BZ1" s="60"/>
      <c r="CA1" s="60"/>
      <c r="CB1" s="60"/>
      <c r="CC1" s="60"/>
      <c r="CD1" s="60"/>
      <c r="CE1" s="60"/>
      <c r="CF1" s="60"/>
      <c r="CG1" s="60"/>
      <c r="CH1" s="60"/>
      <c r="CI1" s="60"/>
      <c r="CJ1" s="60"/>
      <c r="CK1" s="60"/>
      <c r="CL1" s="60"/>
      <c r="CM1" s="60"/>
      <c r="CN1" s="60"/>
      <c r="CO1" s="60"/>
      <c r="CP1" s="60"/>
      <c r="CQ1" s="60"/>
      <c r="CR1" s="60"/>
      <c r="CS1" s="60"/>
      <c r="CT1" s="60"/>
      <c r="CU1" s="60"/>
      <c r="CV1" s="60"/>
      <c r="CW1" s="60"/>
      <c r="CX1" s="60"/>
      <c r="CY1" s="60"/>
      <c r="CZ1" s="60"/>
      <c r="DA1" s="60"/>
      <c r="DB1" s="60"/>
      <c r="DC1" s="60"/>
      <c r="DD1" s="60"/>
      <c r="DE1" s="60"/>
      <c r="DF1" s="60"/>
      <c r="DG1" s="60"/>
      <c r="DH1" s="60"/>
      <c r="DI1" s="60"/>
      <c r="DJ1" s="60"/>
      <c r="DK1" s="60"/>
      <c r="DL1" s="60"/>
      <c r="DM1" s="60"/>
      <c r="DN1" s="60"/>
      <c r="DO1" s="60"/>
      <c r="DP1" s="60"/>
      <c r="DQ1" s="60"/>
      <c r="DR1" s="60"/>
      <c r="DS1" s="60"/>
      <c r="DT1" s="60"/>
      <c r="DU1" s="60"/>
      <c r="DV1" s="60"/>
      <c r="DW1" s="60"/>
      <c r="DX1" s="60"/>
      <c r="DY1" s="60"/>
      <c r="DZ1" s="60"/>
      <c r="EA1" s="60"/>
      <c r="EB1" s="60"/>
      <c r="EC1" s="60"/>
      <c r="ED1" s="60"/>
      <c r="EE1" s="60"/>
      <c r="EF1" s="60"/>
      <c r="EG1" s="60"/>
      <c r="EH1" s="60"/>
      <c r="EI1" s="60"/>
      <c r="EJ1" s="60"/>
      <c r="EK1" s="60"/>
      <c r="EL1" s="60"/>
      <c r="EM1" s="60"/>
      <c r="EN1" s="60"/>
      <c r="EO1" s="60"/>
      <c r="EP1" s="60"/>
      <c r="EQ1" s="60"/>
      <c r="ER1" s="60"/>
      <c r="ES1" s="60"/>
      <c r="ET1" s="60"/>
      <c r="EU1" s="60"/>
      <c r="EV1" s="60"/>
      <c r="EW1" s="60"/>
      <c r="EX1" s="60"/>
      <c r="EY1" s="60"/>
      <c r="EZ1" s="60"/>
      <c r="FA1" s="60"/>
      <c r="FB1" s="60"/>
      <c r="FC1" s="60"/>
      <c r="FD1" s="60"/>
      <c r="FE1" s="60"/>
      <c r="FF1" s="60"/>
      <c r="FG1" s="60"/>
      <c r="FH1" s="60"/>
      <c r="FI1" s="60"/>
      <c r="FJ1" s="60"/>
      <c r="FK1" s="60"/>
      <c r="FL1" s="60"/>
      <c r="FM1" s="60"/>
      <c r="FN1" s="60"/>
      <c r="FO1" s="60"/>
      <c r="FP1" s="60"/>
      <c r="FQ1" s="60"/>
      <c r="FR1" s="60"/>
      <c r="FS1" s="60"/>
      <c r="FT1" s="60"/>
      <c r="FU1" s="60"/>
      <c r="FV1" s="60"/>
      <c r="FW1" s="60"/>
      <c r="FX1" s="60"/>
      <c r="FY1" s="60"/>
      <c r="FZ1" s="60"/>
      <c r="GA1" s="60"/>
      <c r="GB1" s="60"/>
      <c r="GC1" s="60"/>
      <c r="GD1" s="60"/>
      <c r="GE1" s="60"/>
      <c r="GF1" s="60"/>
      <c r="GG1" s="60"/>
      <c r="GH1" s="60"/>
      <c r="GI1" s="60"/>
      <c r="GJ1" s="60"/>
      <c r="GK1" s="60"/>
      <c r="GL1" s="60"/>
      <c r="GM1" s="60"/>
      <c r="GN1" s="60"/>
      <c r="GO1" s="60"/>
      <c r="GP1" s="60"/>
      <c r="GQ1" s="60"/>
      <c r="GR1" s="60"/>
      <c r="GS1" s="60"/>
      <c r="GT1" s="60"/>
      <c r="GU1" s="60"/>
      <c r="GV1" s="60"/>
      <c r="GW1" s="60"/>
      <c r="GX1" s="60"/>
      <c r="GY1" s="60"/>
      <c r="GZ1" s="60"/>
      <c r="HA1" s="60"/>
      <c r="HB1" s="60"/>
      <c r="HC1" s="60"/>
      <c r="HD1" s="60"/>
      <c r="HE1" s="60"/>
      <c r="HF1" s="60"/>
      <c r="HG1" s="60"/>
      <c r="HH1" s="60"/>
      <c r="HI1" s="60"/>
      <c r="HJ1" s="60"/>
      <c r="HK1" s="60"/>
      <c r="HL1" s="60"/>
      <c r="HM1" s="60"/>
      <c r="HN1" s="60"/>
      <c r="HO1" s="60"/>
      <c r="HP1" s="60"/>
      <c r="HQ1" s="60"/>
      <c r="HR1" s="60"/>
      <c r="HS1" s="60"/>
      <c r="HT1" s="60"/>
      <c r="HU1" s="60"/>
      <c r="HV1" s="60"/>
      <c r="HW1" s="60"/>
      <c r="HX1" s="60"/>
      <c r="HY1" s="60"/>
      <c r="HZ1" s="60"/>
      <c r="IA1" s="60"/>
      <c r="IB1" s="60"/>
      <c r="IC1" s="60"/>
      <c r="ID1" s="60"/>
      <c r="IE1" s="60"/>
      <c r="IF1" s="60"/>
      <c r="IG1" s="60"/>
      <c r="IH1" s="60"/>
      <c r="II1" s="60"/>
      <c r="IJ1" s="60"/>
      <c r="IK1" s="60"/>
      <c r="IL1" s="60"/>
      <c r="IM1" s="60"/>
      <c r="IN1" s="60"/>
      <c r="IO1" s="60"/>
      <c r="IP1" s="60"/>
      <c r="IQ1" s="60"/>
      <c r="IR1" s="60"/>
      <c r="IS1" s="60"/>
      <c r="IT1" s="60"/>
      <c r="IU1" s="60"/>
      <c r="IV1" s="60"/>
      <c r="IW1" s="60"/>
    </row>
    <row r="2" customFormat="false" ht="29.25" hidden="false" customHeight="true" outlineLevel="0" collapsed="false">
      <c r="A2" s="61" t="s">
        <v>46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3"/>
      <c r="N2" s="62"/>
      <c r="O2" s="62"/>
      <c r="P2" s="62"/>
      <c r="Q2" s="64" t="s">
        <v>47</v>
      </c>
      <c r="R2" s="62"/>
      <c r="S2" s="62"/>
      <c r="T2" s="62"/>
      <c r="U2" s="65"/>
      <c r="V2" s="66"/>
      <c r="W2" s="65"/>
      <c r="X2" s="65"/>
      <c r="Y2" s="65"/>
      <c r="Z2" s="65"/>
      <c r="AA2" s="65"/>
      <c r="AB2" s="65"/>
      <c r="AC2" s="65"/>
      <c r="AD2" s="65"/>
      <c r="AE2" s="65"/>
      <c r="AF2" s="65"/>
      <c r="AG2" s="65"/>
      <c r="AH2" s="65"/>
      <c r="AI2" s="65"/>
      <c r="AJ2" s="65"/>
      <c r="AK2" s="65"/>
      <c r="AL2" s="65"/>
      <c r="AM2" s="65"/>
      <c r="AN2" s="65"/>
      <c r="AO2" s="65"/>
      <c r="AP2" s="65"/>
      <c r="AQ2" s="65"/>
      <c r="AR2" s="65"/>
      <c r="AS2" s="65"/>
      <c r="AT2" s="65"/>
      <c r="AU2" s="65"/>
      <c r="AV2" s="65"/>
      <c r="AW2" s="65"/>
      <c r="AX2" s="65"/>
      <c r="AY2" s="65"/>
      <c r="AZ2" s="65"/>
      <c r="BA2" s="65"/>
      <c r="BB2" s="65"/>
      <c r="BC2" s="65"/>
      <c r="BD2" s="65"/>
      <c r="BE2" s="65"/>
      <c r="BF2" s="65"/>
      <c r="BG2" s="65"/>
      <c r="BH2" s="65"/>
      <c r="BI2" s="65"/>
      <c r="BJ2" s="65"/>
      <c r="BK2" s="65"/>
      <c r="BL2" s="65"/>
      <c r="BM2" s="65"/>
      <c r="BN2" s="65"/>
      <c r="BO2" s="65"/>
      <c r="BP2" s="65"/>
      <c r="BQ2" s="65"/>
      <c r="BR2" s="65"/>
      <c r="BS2" s="65"/>
      <c r="BT2" s="65"/>
      <c r="BU2" s="65"/>
      <c r="BV2" s="65"/>
      <c r="BW2" s="65"/>
      <c r="BX2" s="65"/>
      <c r="BY2" s="65"/>
      <c r="BZ2" s="65"/>
      <c r="CA2" s="65"/>
      <c r="CB2" s="65"/>
      <c r="CC2" s="65"/>
      <c r="CD2" s="65"/>
      <c r="CE2" s="65"/>
      <c r="CF2" s="65"/>
      <c r="CG2" s="65"/>
      <c r="CH2" s="65"/>
      <c r="CI2" s="65"/>
      <c r="CJ2" s="65"/>
      <c r="CK2" s="65"/>
      <c r="CL2" s="65"/>
      <c r="CM2" s="65"/>
      <c r="CN2" s="65"/>
      <c r="CO2" s="65"/>
      <c r="CP2" s="65"/>
      <c r="CQ2" s="65"/>
      <c r="CR2" s="65"/>
      <c r="CS2" s="65"/>
      <c r="CT2" s="65"/>
      <c r="CU2" s="65"/>
      <c r="CV2" s="65"/>
      <c r="CW2" s="65"/>
      <c r="CX2" s="65"/>
      <c r="CY2" s="65"/>
      <c r="CZ2" s="65"/>
      <c r="DA2" s="65"/>
      <c r="DB2" s="65"/>
      <c r="DC2" s="65"/>
      <c r="DD2" s="65"/>
      <c r="DE2" s="65"/>
      <c r="DF2" s="65"/>
      <c r="DG2" s="65"/>
      <c r="DH2" s="65"/>
      <c r="DI2" s="65"/>
      <c r="DJ2" s="65"/>
      <c r="DK2" s="65"/>
      <c r="DL2" s="65"/>
      <c r="DM2" s="65"/>
      <c r="DN2" s="65"/>
      <c r="DO2" s="65"/>
      <c r="DP2" s="65"/>
      <c r="DQ2" s="65"/>
      <c r="DR2" s="65"/>
      <c r="DS2" s="65"/>
      <c r="DT2" s="65"/>
      <c r="DU2" s="65"/>
      <c r="DV2" s="65"/>
      <c r="DW2" s="65"/>
      <c r="DX2" s="65"/>
      <c r="DY2" s="65"/>
      <c r="DZ2" s="65"/>
      <c r="EA2" s="65"/>
      <c r="EB2" s="65"/>
      <c r="EC2" s="65"/>
      <c r="ED2" s="65"/>
      <c r="EE2" s="65"/>
      <c r="EF2" s="65"/>
      <c r="EG2" s="65"/>
      <c r="EH2" s="65"/>
      <c r="EI2" s="65"/>
      <c r="EJ2" s="65"/>
      <c r="EK2" s="65"/>
      <c r="EL2" s="65"/>
      <c r="EM2" s="65"/>
      <c r="EN2" s="65"/>
      <c r="EO2" s="65"/>
      <c r="EP2" s="65"/>
      <c r="EQ2" s="65"/>
      <c r="ER2" s="65"/>
      <c r="ES2" s="65"/>
      <c r="ET2" s="65"/>
      <c r="EU2" s="65"/>
      <c r="EV2" s="65"/>
      <c r="EW2" s="65"/>
      <c r="EX2" s="65"/>
      <c r="EY2" s="65"/>
      <c r="EZ2" s="65"/>
      <c r="FA2" s="65"/>
      <c r="FB2" s="65"/>
      <c r="FC2" s="65"/>
      <c r="FD2" s="65"/>
      <c r="FE2" s="65"/>
      <c r="FF2" s="65"/>
      <c r="FG2" s="65"/>
      <c r="FH2" s="65"/>
      <c r="FI2" s="65"/>
      <c r="FJ2" s="65"/>
      <c r="FK2" s="65"/>
      <c r="FL2" s="65"/>
      <c r="FM2" s="65"/>
      <c r="FN2" s="65"/>
      <c r="FO2" s="65"/>
      <c r="FP2" s="65"/>
      <c r="FQ2" s="65"/>
      <c r="FR2" s="65"/>
      <c r="FS2" s="65"/>
      <c r="FT2" s="65"/>
      <c r="FU2" s="65"/>
      <c r="FV2" s="65"/>
      <c r="FW2" s="65"/>
      <c r="FX2" s="65"/>
      <c r="FY2" s="65"/>
      <c r="FZ2" s="65"/>
      <c r="GA2" s="65"/>
      <c r="GB2" s="65"/>
      <c r="GC2" s="65"/>
      <c r="GD2" s="65"/>
      <c r="GE2" s="65"/>
      <c r="GF2" s="65"/>
      <c r="GG2" s="65"/>
      <c r="GH2" s="65"/>
      <c r="GI2" s="65"/>
      <c r="GJ2" s="65"/>
      <c r="GK2" s="65"/>
      <c r="GL2" s="65"/>
      <c r="GM2" s="65"/>
      <c r="GN2" s="65"/>
      <c r="GO2" s="65"/>
      <c r="GP2" s="65"/>
      <c r="GQ2" s="65"/>
      <c r="GR2" s="65"/>
      <c r="GS2" s="65"/>
      <c r="GT2" s="65"/>
      <c r="GU2" s="65"/>
      <c r="GV2" s="65"/>
      <c r="GW2" s="65"/>
      <c r="GX2" s="65"/>
      <c r="GY2" s="65"/>
      <c r="GZ2" s="65"/>
      <c r="HA2" s="65"/>
      <c r="HB2" s="65"/>
      <c r="HC2" s="65"/>
      <c r="HD2" s="65"/>
      <c r="HE2" s="65"/>
      <c r="HF2" s="65"/>
      <c r="HG2" s="65"/>
      <c r="HH2" s="65"/>
      <c r="HI2" s="65"/>
      <c r="HJ2" s="65"/>
      <c r="HK2" s="65"/>
      <c r="HL2" s="65"/>
      <c r="HM2" s="65"/>
      <c r="HN2" s="65"/>
      <c r="HO2" s="65"/>
      <c r="HP2" s="65"/>
      <c r="HQ2" s="65"/>
      <c r="HR2" s="65"/>
      <c r="HS2" s="65"/>
      <c r="HT2" s="65"/>
      <c r="HU2" s="65"/>
      <c r="HV2" s="65"/>
      <c r="HW2" s="65"/>
      <c r="HX2" s="65"/>
      <c r="HY2" s="65"/>
      <c r="HZ2" s="65"/>
      <c r="IA2" s="65"/>
      <c r="IB2" s="65"/>
      <c r="IC2" s="65"/>
      <c r="ID2" s="65"/>
      <c r="IE2" s="65"/>
      <c r="IF2" s="65"/>
      <c r="IG2" s="65"/>
      <c r="IH2" s="65"/>
      <c r="II2" s="65"/>
      <c r="IJ2" s="65"/>
      <c r="IK2" s="65"/>
      <c r="IL2" s="65"/>
      <c r="IM2" s="65"/>
      <c r="IN2" s="65"/>
      <c r="IO2" s="65"/>
      <c r="IP2" s="65"/>
      <c r="IQ2" s="65"/>
      <c r="IR2" s="65"/>
      <c r="IS2" s="65"/>
      <c r="IT2" s="65"/>
      <c r="IU2" s="65"/>
      <c r="IV2" s="65"/>
      <c r="IW2" s="65"/>
    </row>
    <row r="3" customFormat="false" ht="15.75" hidden="false" customHeight="true" outlineLevel="0" collapsed="false">
      <c r="A3" s="0"/>
      <c r="B3" s="0"/>
      <c r="C3" s="0"/>
      <c r="D3" s="0"/>
      <c r="E3" s="0"/>
      <c r="F3" s="0"/>
      <c r="G3" s="0"/>
      <c r="H3" s="0"/>
      <c r="I3" s="0"/>
      <c r="J3" s="0"/>
      <c r="K3" s="0"/>
      <c r="L3" s="0"/>
      <c r="M3" s="67"/>
      <c r="N3" s="0"/>
      <c r="O3" s="0"/>
      <c r="P3" s="0"/>
      <c r="Q3" s="67" t="s">
        <v>48</v>
      </c>
      <c r="R3" s="0"/>
      <c r="S3" s="0"/>
      <c r="T3" s="0"/>
      <c r="U3" s="60"/>
      <c r="V3" s="66"/>
      <c r="W3" s="60"/>
      <c r="X3" s="60"/>
      <c r="Y3" s="60"/>
      <c r="Z3" s="60"/>
      <c r="AA3" s="60"/>
      <c r="AB3" s="60"/>
      <c r="AC3" s="60"/>
      <c r="AD3" s="60"/>
      <c r="AE3" s="60"/>
      <c r="AF3" s="60"/>
      <c r="AG3" s="60"/>
      <c r="AH3" s="60"/>
      <c r="AI3" s="60"/>
      <c r="AJ3" s="60"/>
      <c r="AK3" s="60"/>
      <c r="AL3" s="60"/>
      <c r="AM3" s="60"/>
      <c r="AN3" s="60"/>
      <c r="AO3" s="60"/>
      <c r="AP3" s="60"/>
      <c r="AQ3" s="60"/>
      <c r="AR3" s="60"/>
      <c r="AS3" s="60"/>
      <c r="AT3" s="60"/>
      <c r="AU3" s="60"/>
      <c r="AV3" s="60"/>
      <c r="AW3" s="60"/>
      <c r="AX3" s="60"/>
      <c r="AY3" s="60"/>
      <c r="AZ3" s="60"/>
      <c r="BA3" s="60"/>
      <c r="BB3" s="60"/>
      <c r="BC3" s="60"/>
      <c r="BD3" s="60"/>
      <c r="BE3" s="60"/>
      <c r="BF3" s="60"/>
      <c r="BG3" s="60"/>
      <c r="BH3" s="60"/>
      <c r="BI3" s="60"/>
      <c r="BJ3" s="60"/>
      <c r="BK3" s="60"/>
      <c r="BL3" s="60"/>
      <c r="BM3" s="60"/>
      <c r="BN3" s="60"/>
      <c r="BO3" s="60"/>
      <c r="BP3" s="60"/>
      <c r="BQ3" s="60"/>
      <c r="BR3" s="60"/>
      <c r="BS3" s="60"/>
      <c r="BT3" s="60"/>
      <c r="BU3" s="60"/>
      <c r="BV3" s="60"/>
      <c r="BW3" s="60"/>
      <c r="BX3" s="60"/>
      <c r="BY3" s="60"/>
      <c r="BZ3" s="60"/>
      <c r="CA3" s="60"/>
      <c r="CB3" s="60"/>
      <c r="CC3" s="60"/>
      <c r="CD3" s="60"/>
      <c r="CE3" s="60"/>
      <c r="CF3" s="60"/>
      <c r="CG3" s="60"/>
      <c r="CH3" s="60"/>
      <c r="CI3" s="60"/>
      <c r="CJ3" s="60"/>
      <c r="CK3" s="60"/>
      <c r="CL3" s="60"/>
      <c r="CM3" s="60"/>
      <c r="CN3" s="60"/>
      <c r="CO3" s="60"/>
      <c r="CP3" s="60"/>
      <c r="CQ3" s="60"/>
      <c r="CR3" s="60"/>
      <c r="CS3" s="60"/>
      <c r="CT3" s="60"/>
      <c r="CU3" s="60"/>
      <c r="CV3" s="60"/>
      <c r="CW3" s="60"/>
      <c r="CX3" s="60"/>
      <c r="CY3" s="60"/>
      <c r="CZ3" s="60"/>
      <c r="DA3" s="60"/>
      <c r="DB3" s="60"/>
      <c r="DC3" s="60"/>
      <c r="DD3" s="60"/>
      <c r="DE3" s="60"/>
      <c r="DF3" s="60"/>
      <c r="DG3" s="60"/>
      <c r="DH3" s="60"/>
      <c r="DI3" s="60"/>
      <c r="DJ3" s="60"/>
      <c r="DK3" s="60"/>
      <c r="DL3" s="60"/>
      <c r="DM3" s="60"/>
      <c r="DN3" s="60"/>
      <c r="DO3" s="60"/>
      <c r="DP3" s="60"/>
      <c r="DQ3" s="60"/>
      <c r="DR3" s="60"/>
      <c r="DS3" s="60"/>
      <c r="DT3" s="60"/>
      <c r="DU3" s="60"/>
      <c r="DV3" s="60"/>
      <c r="DW3" s="60"/>
      <c r="DX3" s="60"/>
      <c r="DY3" s="60"/>
      <c r="DZ3" s="60"/>
      <c r="EA3" s="60"/>
      <c r="EB3" s="60"/>
      <c r="EC3" s="60"/>
      <c r="ED3" s="60"/>
      <c r="EE3" s="60"/>
      <c r="EF3" s="60"/>
      <c r="EG3" s="60"/>
      <c r="EH3" s="60"/>
      <c r="EI3" s="60"/>
      <c r="EJ3" s="60"/>
      <c r="EK3" s="60"/>
      <c r="EL3" s="60"/>
      <c r="EM3" s="60"/>
      <c r="EN3" s="60"/>
      <c r="EO3" s="60"/>
      <c r="EP3" s="60"/>
      <c r="EQ3" s="60"/>
      <c r="ER3" s="60"/>
      <c r="ES3" s="60"/>
      <c r="ET3" s="60"/>
      <c r="EU3" s="60"/>
      <c r="EV3" s="60"/>
      <c r="EW3" s="60"/>
      <c r="EX3" s="60"/>
      <c r="EY3" s="60"/>
      <c r="EZ3" s="60"/>
      <c r="FA3" s="60"/>
      <c r="FB3" s="60"/>
      <c r="FC3" s="60"/>
      <c r="FD3" s="60"/>
      <c r="FE3" s="60"/>
      <c r="FF3" s="60"/>
      <c r="FG3" s="60"/>
      <c r="FH3" s="60"/>
      <c r="FI3" s="60"/>
      <c r="FJ3" s="60"/>
      <c r="FK3" s="60"/>
      <c r="FL3" s="60"/>
      <c r="FM3" s="60"/>
      <c r="FN3" s="60"/>
      <c r="FO3" s="60"/>
      <c r="FP3" s="60"/>
      <c r="FQ3" s="60"/>
      <c r="FR3" s="60"/>
      <c r="FS3" s="60"/>
      <c r="FT3" s="60"/>
      <c r="FU3" s="60"/>
      <c r="FV3" s="60"/>
      <c r="FW3" s="60"/>
      <c r="FX3" s="60"/>
      <c r="FY3" s="60"/>
      <c r="FZ3" s="60"/>
      <c r="GA3" s="60"/>
      <c r="GB3" s="60"/>
      <c r="GC3" s="60"/>
      <c r="GD3" s="60"/>
      <c r="GE3" s="60"/>
      <c r="GF3" s="60"/>
      <c r="GG3" s="60"/>
      <c r="GH3" s="60"/>
      <c r="GI3" s="60"/>
      <c r="GJ3" s="60"/>
      <c r="GK3" s="60"/>
      <c r="GL3" s="60"/>
      <c r="GM3" s="60"/>
      <c r="GN3" s="60"/>
      <c r="GO3" s="60"/>
      <c r="GP3" s="60"/>
      <c r="GQ3" s="60"/>
      <c r="GR3" s="60"/>
      <c r="GS3" s="60"/>
      <c r="GT3" s="60"/>
      <c r="GU3" s="60"/>
      <c r="GV3" s="60"/>
      <c r="GW3" s="60"/>
      <c r="GX3" s="60"/>
      <c r="GY3" s="60"/>
      <c r="GZ3" s="60"/>
      <c r="HA3" s="60"/>
      <c r="HB3" s="60"/>
      <c r="HC3" s="60"/>
      <c r="HD3" s="60"/>
      <c r="HE3" s="60"/>
      <c r="HF3" s="60"/>
      <c r="HG3" s="60"/>
      <c r="HH3" s="60"/>
      <c r="HI3" s="60"/>
      <c r="HJ3" s="60"/>
      <c r="HK3" s="60"/>
      <c r="HL3" s="60"/>
      <c r="HM3" s="60"/>
      <c r="HN3" s="60"/>
      <c r="HO3" s="60"/>
      <c r="HP3" s="60"/>
      <c r="HQ3" s="60"/>
      <c r="HR3" s="60"/>
      <c r="HS3" s="60"/>
      <c r="HT3" s="60"/>
      <c r="HU3" s="60"/>
      <c r="HV3" s="60"/>
      <c r="HW3" s="60"/>
      <c r="HX3" s="60"/>
      <c r="HY3" s="60"/>
      <c r="HZ3" s="60"/>
      <c r="IA3" s="60"/>
      <c r="IB3" s="60"/>
      <c r="IC3" s="60"/>
      <c r="ID3" s="60"/>
      <c r="IE3" s="60"/>
      <c r="IF3" s="60"/>
      <c r="IG3" s="60"/>
      <c r="IH3" s="60"/>
      <c r="II3" s="60"/>
      <c r="IJ3" s="60"/>
      <c r="IK3" s="60"/>
      <c r="IL3" s="60"/>
      <c r="IM3" s="60"/>
      <c r="IN3" s="60"/>
      <c r="IO3" s="60"/>
      <c r="IP3" s="60"/>
      <c r="IQ3" s="60"/>
      <c r="IR3" s="60"/>
      <c r="IS3" s="60"/>
      <c r="IT3" s="60"/>
      <c r="IU3" s="60"/>
      <c r="IV3" s="60"/>
      <c r="IW3" s="60"/>
    </row>
    <row r="4" customFormat="false" ht="15.75" hidden="false" customHeight="true" outlineLevel="0" collapsed="false">
      <c r="A4" s="0"/>
      <c r="B4" s="0"/>
      <c r="C4" s="0"/>
      <c r="D4" s="0"/>
      <c r="E4" s="0"/>
      <c r="F4" s="0"/>
      <c r="G4" s="0"/>
      <c r="H4" s="0"/>
      <c r="I4" s="0"/>
      <c r="J4" s="0"/>
      <c r="K4" s="0"/>
      <c r="L4" s="0"/>
      <c r="M4" s="67"/>
      <c r="N4" s="0"/>
      <c r="O4" s="0"/>
      <c r="P4" s="0"/>
      <c r="Q4" s="67" t="str">
        <f aca="false">+'Mgmt Summary'!A3</f>
        <v>Results based on activity through April 12, 2001</v>
      </c>
      <c r="R4" s="0"/>
      <c r="S4" s="0"/>
      <c r="T4" s="0"/>
      <c r="U4" s="60"/>
      <c r="V4" s="66"/>
      <c r="W4" s="60"/>
      <c r="X4" s="60"/>
      <c r="Y4" s="60"/>
      <c r="Z4" s="60"/>
      <c r="AA4" s="60"/>
      <c r="AB4" s="60"/>
      <c r="AC4" s="60"/>
      <c r="AD4" s="60"/>
      <c r="AE4" s="60"/>
      <c r="AF4" s="60"/>
      <c r="AG4" s="60"/>
      <c r="AH4" s="60"/>
      <c r="AI4" s="60"/>
      <c r="AJ4" s="60"/>
      <c r="AK4" s="60"/>
      <c r="AL4" s="60"/>
      <c r="AM4" s="60"/>
      <c r="AN4" s="60"/>
      <c r="AO4" s="60"/>
      <c r="AP4" s="60"/>
      <c r="AQ4" s="60"/>
      <c r="AR4" s="60"/>
      <c r="AS4" s="60"/>
      <c r="AT4" s="60"/>
      <c r="AU4" s="60"/>
      <c r="AV4" s="60"/>
      <c r="AW4" s="60"/>
      <c r="AX4" s="60"/>
      <c r="AY4" s="60"/>
      <c r="AZ4" s="60"/>
      <c r="BA4" s="60"/>
      <c r="BB4" s="60"/>
      <c r="BC4" s="60"/>
      <c r="BD4" s="60"/>
      <c r="BE4" s="60"/>
      <c r="BF4" s="60"/>
      <c r="BG4" s="60"/>
      <c r="BH4" s="60"/>
      <c r="BI4" s="60"/>
      <c r="BJ4" s="60"/>
      <c r="BK4" s="60"/>
      <c r="BL4" s="60"/>
      <c r="BM4" s="60"/>
      <c r="BN4" s="60"/>
      <c r="BO4" s="60"/>
      <c r="BP4" s="60"/>
      <c r="BQ4" s="60"/>
      <c r="BR4" s="60"/>
      <c r="BS4" s="60"/>
      <c r="BT4" s="60"/>
      <c r="BU4" s="60"/>
      <c r="BV4" s="60"/>
      <c r="BW4" s="60"/>
      <c r="BX4" s="60"/>
      <c r="BY4" s="60"/>
      <c r="BZ4" s="60"/>
      <c r="CA4" s="60"/>
      <c r="CB4" s="60"/>
      <c r="CC4" s="60"/>
      <c r="CD4" s="60"/>
      <c r="CE4" s="60"/>
      <c r="CF4" s="60"/>
      <c r="CG4" s="60"/>
      <c r="CH4" s="60"/>
      <c r="CI4" s="60"/>
      <c r="CJ4" s="60"/>
      <c r="CK4" s="60"/>
      <c r="CL4" s="60"/>
      <c r="CM4" s="60"/>
      <c r="CN4" s="60"/>
      <c r="CO4" s="60"/>
      <c r="CP4" s="60"/>
      <c r="CQ4" s="60"/>
      <c r="CR4" s="60"/>
      <c r="CS4" s="60"/>
      <c r="CT4" s="60"/>
      <c r="CU4" s="60"/>
      <c r="CV4" s="60"/>
      <c r="CW4" s="60"/>
      <c r="CX4" s="60"/>
      <c r="CY4" s="60"/>
      <c r="CZ4" s="60"/>
      <c r="DA4" s="60"/>
      <c r="DB4" s="60"/>
      <c r="DC4" s="60"/>
      <c r="DD4" s="60"/>
      <c r="DE4" s="60"/>
      <c r="DF4" s="60"/>
      <c r="DG4" s="60"/>
      <c r="DH4" s="60"/>
      <c r="DI4" s="60"/>
      <c r="DJ4" s="60"/>
      <c r="DK4" s="60"/>
      <c r="DL4" s="60"/>
      <c r="DM4" s="60"/>
      <c r="DN4" s="60"/>
      <c r="DO4" s="60"/>
      <c r="DP4" s="60"/>
      <c r="DQ4" s="60"/>
      <c r="DR4" s="60"/>
      <c r="DS4" s="60"/>
      <c r="DT4" s="60"/>
      <c r="DU4" s="60"/>
      <c r="DV4" s="60"/>
      <c r="DW4" s="60"/>
      <c r="DX4" s="60"/>
      <c r="DY4" s="60"/>
      <c r="DZ4" s="60"/>
      <c r="EA4" s="60"/>
      <c r="EB4" s="60"/>
      <c r="EC4" s="60"/>
      <c r="ED4" s="60"/>
      <c r="EE4" s="60"/>
      <c r="EF4" s="60"/>
      <c r="EG4" s="60"/>
      <c r="EH4" s="60"/>
      <c r="EI4" s="60"/>
      <c r="EJ4" s="60"/>
      <c r="EK4" s="60"/>
      <c r="EL4" s="60"/>
      <c r="EM4" s="60"/>
      <c r="EN4" s="60"/>
      <c r="EO4" s="60"/>
      <c r="EP4" s="60"/>
      <c r="EQ4" s="60"/>
      <c r="ER4" s="60"/>
      <c r="ES4" s="60"/>
      <c r="ET4" s="60"/>
      <c r="EU4" s="60"/>
      <c r="EV4" s="60"/>
      <c r="EW4" s="60"/>
      <c r="EX4" s="60"/>
      <c r="EY4" s="60"/>
      <c r="EZ4" s="60"/>
      <c r="FA4" s="60"/>
      <c r="FB4" s="60"/>
      <c r="FC4" s="60"/>
      <c r="FD4" s="60"/>
      <c r="FE4" s="60"/>
      <c r="FF4" s="60"/>
      <c r="FG4" s="60"/>
      <c r="FH4" s="60"/>
      <c r="FI4" s="60"/>
      <c r="FJ4" s="60"/>
      <c r="FK4" s="60"/>
      <c r="FL4" s="60"/>
      <c r="FM4" s="60"/>
      <c r="FN4" s="60"/>
      <c r="FO4" s="60"/>
      <c r="FP4" s="60"/>
      <c r="FQ4" s="60"/>
      <c r="FR4" s="60"/>
      <c r="FS4" s="60"/>
      <c r="FT4" s="60"/>
      <c r="FU4" s="60"/>
      <c r="FV4" s="60"/>
      <c r="FW4" s="60"/>
      <c r="FX4" s="60"/>
      <c r="FY4" s="60"/>
      <c r="FZ4" s="60"/>
      <c r="GA4" s="60"/>
      <c r="GB4" s="60"/>
      <c r="GC4" s="60"/>
      <c r="GD4" s="60"/>
      <c r="GE4" s="60"/>
      <c r="GF4" s="60"/>
      <c r="GG4" s="60"/>
      <c r="GH4" s="60"/>
      <c r="GI4" s="60"/>
      <c r="GJ4" s="60"/>
      <c r="GK4" s="60"/>
      <c r="GL4" s="60"/>
      <c r="GM4" s="60"/>
      <c r="GN4" s="60"/>
      <c r="GO4" s="60"/>
      <c r="GP4" s="60"/>
      <c r="GQ4" s="60"/>
      <c r="GR4" s="60"/>
      <c r="GS4" s="60"/>
      <c r="GT4" s="60"/>
      <c r="GU4" s="60"/>
      <c r="GV4" s="60"/>
      <c r="GW4" s="60"/>
      <c r="GX4" s="60"/>
      <c r="GY4" s="60"/>
      <c r="GZ4" s="60"/>
      <c r="HA4" s="60"/>
      <c r="HB4" s="60"/>
      <c r="HC4" s="60"/>
      <c r="HD4" s="60"/>
      <c r="HE4" s="60"/>
      <c r="HF4" s="60"/>
      <c r="HG4" s="60"/>
      <c r="HH4" s="60"/>
      <c r="HI4" s="60"/>
      <c r="HJ4" s="60"/>
      <c r="HK4" s="60"/>
      <c r="HL4" s="60"/>
      <c r="HM4" s="60"/>
      <c r="HN4" s="60"/>
      <c r="HO4" s="60"/>
      <c r="HP4" s="60"/>
      <c r="HQ4" s="60"/>
      <c r="HR4" s="60"/>
      <c r="HS4" s="60"/>
      <c r="HT4" s="60"/>
      <c r="HU4" s="60"/>
      <c r="HV4" s="60"/>
      <c r="HW4" s="60"/>
      <c r="HX4" s="60"/>
      <c r="HY4" s="60"/>
      <c r="HZ4" s="60"/>
      <c r="IA4" s="60"/>
      <c r="IB4" s="60"/>
      <c r="IC4" s="60"/>
      <c r="ID4" s="60"/>
      <c r="IE4" s="60"/>
      <c r="IF4" s="60"/>
      <c r="IG4" s="60"/>
      <c r="IH4" s="60"/>
      <c r="II4" s="60"/>
      <c r="IJ4" s="60"/>
      <c r="IK4" s="60"/>
      <c r="IL4" s="60"/>
      <c r="IM4" s="60"/>
      <c r="IN4" s="60"/>
      <c r="IO4" s="60"/>
      <c r="IP4" s="60"/>
      <c r="IQ4" s="60"/>
      <c r="IR4" s="60"/>
      <c r="IS4" s="60"/>
      <c r="IT4" s="60"/>
      <c r="IU4" s="60"/>
      <c r="IV4" s="60"/>
      <c r="IW4" s="60"/>
    </row>
    <row r="5" customFormat="false" ht="15" hidden="false" customHeight="true" outlineLevel="0" collapsed="false">
      <c r="A5" s="0"/>
      <c r="B5" s="0"/>
      <c r="C5" s="0"/>
      <c r="D5" s="0"/>
      <c r="E5" s="0"/>
      <c r="F5" s="0"/>
      <c r="G5" s="0"/>
      <c r="H5" s="0"/>
      <c r="I5" s="0"/>
      <c r="J5" s="0"/>
      <c r="K5" s="0"/>
      <c r="L5" s="0"/>
      <c r="M5" s="0"/>
      <c r="N5" s="68"/>
      <c r="O5" s="0"/>
      <c r="P5" s="0"/>
      <c r="Q5" s="0"/>
      <c r="R5" s="0"/>
      <c r="S5" s="0"/>
      <c r="T5" s="0"/>
      <c r="U5" s="0"/>
      <c r="V5" s="69"/>
      <c r="W5" s="60"/>
      <c r="X5" s="60"/>
      <c r="Y5" s="60"/>
      <c r="Z5" s="60"/>
      <c r="AA5" s="60"/>
      <c r="AB5" s="60"/>
      <c r="AC5" s="60"/>
      <c r="AD5" s="60"/>
      <c r="AE5" s="60"/>
      <c r="AF5" s="60"/>
      <c r="AG5" s="60"/>
      <c r="AH5" s="60"/>
      <c r="AI5" s="60"/>
      <c r="AJ5" s="60"/>
      <c r="AK5" s="60"/>
      <c r="AL5" s="60"/>
      <c r="AM5" s="60"/>
      <c r="AN5" s="60"/>
      <c r="AO5" s="60"/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60"/>
      <c r="BB5" s="60"/>
      <c r="BC5" s="60"/>
      <c r="BD5" s="60"/>
      <c r="BE5" s="60"/>
      <c r="BF5" s="60"/>
      <c r="BG5" s="60"/>
      <c r="BH5" s="60"/>
      <c r="BI5" s="60"/>
      <c r="BJ5" s="60"/>
      <c r="BK5" s="60"/>
      <c r="BL5" s="60"/>
      <c r="BM5" s="60"/>
      <c r="BN5" s="60"/>
      <c r="BO5" s="60"/>
      <c r="BP5" s="60"/>
      <c r="BQ5" s="60"/>
      <c r="BR5" s="60"/>
      <c r="BS5" s="60"/>
      <c r="BT5" s="60"/>
      <c r="BU5" s="60"/>
      <c r="BV5" s="60"/>
      <c r="BW5" s="60"/>
      <c r="BX5" s="60"/>
      <c r="BY5" s="60"/>
      <c r="BZ5" s="60"/>
      <c r="CA5" s="60"/>
      <c r="CB5" s="60"/>
      <c r="CC5" s="60"/>
      <c r="CD5" s="60"/>
      <c r="CE5" s="60"/>
      <c r="CF5" s="60"/>
      <c r="CG5" s="60"/>
      <c r="CH5" s="60"/>
      <c r="CI5" s="60"/>
      <c r="CJ5" s="60"/>
      <c r="CK5" s="60"/>
      <c r="CL5" s="60"/>
      <c r="CM5" s="60"/>
      <c r="CN5" s="60"/>
      <c r="CO5" s="60"/>
      <c r="CP5" s="60"/>
      <c r="CQ5" s="60"/>
      <c r="CR5" s="60"/>
      <c r="CS5" s="60"/>
      <c r="CT5" s="60"/>
      <c r="CU5" s="60"/>
      <c r="CV5" s="60"/>
      <c r="CW5" s="60"/>
      <c r="CX5" s="60"/>
      <c r="CY5" s="60"/>
      <c r="CZ5" s="60"/>
      <c r="DA5" s="60"/>
      <c r="DB5" s="60"/>
      <c r="DC5" s="60"/>
      <c r="DD5" s="60"/>
      <c r="DE5" s="60"/>
      <c r="DF5" s="60"/>
      <c r="DG5" s="60"/>
      <c r="DH5" s="60"/>
      <c r="DI5" s="60"/>
      <c r="DJ5" s="60"/>
      <c r="DK5" s="60"/>
      <c r="DL5" s="60"/>
      <c r="DM5" s="60"/>
      <c r="DN5" s="60"/>
      <c r="DO5" s="60"/>
      <c r="DP5" s="60"/>
      <c r="DQ5" s="60"/>
      <c r="DR5" s="60"/>
      <c r="DS5" s="60"/>
      <c r="DT5" s="60"/>
      <c r="DU5" s="60"/>
      <c r="DV5" s="60"/>
      <c r="DW5" s="60"/>
      <c r="DX5" s="60"/>
      <c r="DY5" s="60"/>
      <c r="DZ5" s="60"/>
      <c r="EA5" s="60"/>
      <c r="EB5" s="60"/>
      <c r="EC5" s="60"/>
      <c r="ED5" s="60"/>
      <c r="EE5" s="60"/>
      <c r="EF5" s="60"/>
      <c r="EG5" s="60"/>
      <c r="EH5" s="60"/>
      <c r="EI5" s="60"/>
      <c r="EJ5" s="60"/>
      <c r="EK5" s="60"/>
      <c r="EL5" s="60"/>
      <c r="EM5" s="60"/>
      <c r="EN5" s="60"/>
      <c r="EO5" s="60"/>
      <c r="EP5" s="60"/>
      <c r="EQ5" s="60"/>
      <c r="ER5" s="60"/>
      <c r="ES5" s="60"/>
      <c r="ET5" s="60"/>
      <c r="EU5" s="60"/>
      <c r="EV5" s="60"/>
      <c r="EW5" s="60"/>
      <c r="EX5" s="60"/>
      <c r="EY5" s="60"/>
      <c r="EZ5" s="60"/>
      <c r="FA5" s="60"/>
      <c r="FB5" s="60"/>
      <c r="FC5" s="60"/>
      <c r="FD5" s="60"/>
      <c r="FE5" s="60"/>
      <c r="FF5" s="60"/>
      <c r="FG5" s="60"/>
      <c r="FH5" s="60"/>
      <c r="FI5" s="60"/>
      <c r="FJ5" s="60"/>
      <c r="FK5" s="60"/>
      <c r="FL5" s="60"/>
      <c r="FM5" s="60"/>
      <c r="FN5" s="60"/>
      <c r="FO5" s="60"/>
      <c r="FP5" s="60"/>
      <c r="FQ5" s="60"/>
      <c r="FR5" s="60"/>
      <c r="FS5" s="60"/>
      <c r="FT5" s="60"/>
      <c r="FU5" s="60"/>
      <c r="FV5" s="60"/>
      <c r="FW5" s="60"/>
      <c r="FX5" s="60"/>
      <c r="FY5" s="60"/>
      <c r="FZ5" s="60"/>
      <c r="GA5" s="60"/>
      <c r="GB5" s="60"/>
      <c r="GC5" s="60"/>
      <c r="GD5" s="60"/>
      <c r="GE5" s="60"/>
      <c r="GF5" s="60"/>
      <c r="GG5" s="60"/>
      <c r="GH5" s="60"/>
      <c r="GI5" s="60"/>
      <c r="GJ5" s="60"/>
      <c r="GK5" s="60"/>
      <c r="GL5" s="60"/>
      <c r="GM5" s="60"/>
      <c r="GN5" s="60"/>
      <c r="GO5" s="60"/>
      <c r="GP5" s="60"/>
      <c r="GQ5" s="60"/>
      <c r="GR5" s="60"/>
      <c r="GS5" s="60"/>
      <c r="GT5" s="60"/>
      <c r="GU5" s="60"/>
      <c r="GV5" s="60"/>
      <c r="GW5" s="60"/>
      <c r="GX5" s="60"/>
      <c r="GY5" s="60"/>
      <c r="GZ5" s="60"/>
      <c r="HA5" s="60"/>
      <c r="HB5" s="60"/>
      <c r="HC5" s="60"/>
      <c r="HD5" s="60"/>
      <c r="HE5" s="60"/>
      <c r="HF5" s="60"/>
      <c r="HG5" s="60"/>
      <c r="HH5" s="60"/>
      <c r="HI5" s="60"/>
      <c r="HJ5" s="60"/>
      <c r="HK5" s="60"/>
      <c r="HL5" s="60"/>
      <c r="HM5" s="60"/>
      <c r="HN5" s="60"/>
      <c r="HO5" s="60"/>
      <c r="HP5" s="60"/>
      <c r="HQ5" s="60"/>
      <c r="HR5" s="60"/>
      <c r="HS5" s="60"/>
      <c r="HT5" s="60"/>
      <c r="HU5" s="60"/>
      <c r="HV5" s="60"/>
      <c r="HW5" s="60"/>
      <c r="HX5" s="60"/>
      <c r="HY5" s="60"/>
      <c r="HZ5" s="60"/>
      <c r="IA5" s="60"/>
      <c r="IB5" s="60"/>
      <c r="IC5" s="60"/>
      <c r="ID5" s="60"/>
      <c r="IE5" s="60"/>
      <c r="IF5" s="60"/>
      <c r="IG5" s="60"/>
      <c r="IH5" s="60"/>
      <c r="II5" s="60"/>
      <c r="IJ5" s="60"/>
      <c r="IK5" s="60"/>
      <c r="IL5" s="60"/>
      <c r="IM5" s="60"/>
      <c r="IN5" s="60"/>
      <c r="IO5" s="60"/>
      <c r="IP5" s="60"/>
      <c r="IQ5" s="60"/>
      <c r="IR5" s="60"/>
      <c r="IS5" s="60"/>
      <c r="IT5" s="60"/>
      <c r="IU5" s="60"/>
      <c r="IV5" s="60"/>
      <c r="IW5" s="60"/>
    </row>
    <row r="6" customFormat="false" ht="18" hidden="false" customHeight="true" outlineLevel="0" collapsed="false">
      <c r="A6" s="70"/>
      <c r="B6" s="71"/>
      <c r="C6" s="72" t="s">
        <v>15</v>
      </c>
      <c r="D6" s="72"/>
      <c r="E6" s="72"/>
      <c r="F6" s="73"/>
      <c r="G6" s="72" t="s">
        <v>49</v>
      </c>
      <c r="H6" s="72"/>
      <c r="I6" s="72"/>
      <c r="J6" s="74"/>
      <c r="K6" s="72" t="s">
        <v>50</v>
      </c>
      <c r="L6" s="72"/>
      <c r="M6" s="72"/>
      <c r="N6" s="75"/>
      <c r="O6" s="72" t="s">
        <v>51</v>
      </c>
      <c r="P6" s="72"/>
      <c r="Q6" s="72"/>
      <c r="R6" s="76"/>
      <c r="S6" s="76"/>
      <c r="T6" s="76"/>
      <c r="U6" s="76"/>
      <c r="V6" s="76"/>
      <c r="W6" s="76"/>
      <c r="X6" s="76"/>
      <c r="Y6" s="76"/>
      <c r="Z6" s="76"/>
      <c r="AA6" s="76"/>
      <c r="AB6" s="76"/>
      <c r="AC6" s="76"/>
      <c r="AD6" s="76"/>
      <c r="AE6" s="76"/>
      <c r="AF6" s="76"/>
      <c r="AG6" s="76"/>
      <c r="AH6" s="76"/>
      <c r="AI6" s="76"/>
      <c r="AJ6" s="76"/>
      <c r="AK6" s="76"/>
      <c r="AL6" s="76"/>
      <c r="AM6" s="76"/>
      <c r="AN6" s="76"/>
      <c r="AO6" s="76"/>
      <c r="AP6" s="76"/>
      <c r="AQ6" s="76"/>
      <c r="AR6" s="76"/>
      <c r="AS6" s="76"/>
      <c r="AT6" s="76"/>
      <c r="AU6" s="76"/>
      <c r="AV6" s="76"/>
      <c r="AW6" s="76"/>
      <c r="AX6" s="76"/>
      <c r="AY6" s="76"/>
      <c r="AZ6" s="76"/>
      <c r="BA6" s="76"/>
      <c r="BB6" s="76"/>
      <c r="BC6" s="76"/>
      <c r="BD6" s="76"/>
      <c r="BE6" s="76"/>
      <c r="BF6" s="76"/>
      <c r="BG6" s="76"/>
      <c r="BH6" s="76"/>
      <c r="BI6" s="76"/>
      <c r="BJ6" s="76"/>
      <c r="BK6" s="76"/>
      <c r="BL6" s="76"/>
      <c r="BM6" s="76"/>
      <c r="BN6" s="76"/>
      <c r="BO6" s="76"/>
      <c r="BP6" s="76"/>
      <c r="BQ6" s="76"/>
      <c r="BR6" s="76"/>
      <c r="BS6" s="76"/>
      <c r="BT6" s="76"/>
      <c r="BU6" s="76"/>
      <c r="BV6" s="76"/>
      <c r="BW6" s="76"/>
      <c r="BX6" s="76"/>
      <c r="BY6" s="76"/>
      <c r="BZ6" s="76"/>
      <c r="CA6" s="76"/>
      <c r="CB6" s="76"/>
      <c r="CC6" s="76"/>
      <c r="CD6" s="76"/>
      <c r="CE6" s="76"/>
      <c r="CF6" s="76"/>
      <c r="CG6" s="76"/>
      <c r="CH6" s="76"/>
      <c r="CI6" s="76"/>
      <c r="CJ6" s="76"/>
      <c r="CK6" s="76"/>
      <c r="CL6" s="76"/>
      <c r="CM6" s="76"/>
      <c r="CN6" s="76"/>
      <c r="CO6" s="76"/>
      <c r="CP6" s="76"/>
      <c r="CQ6" s="76"/>
      <c r="CR6" s="76"/>
      <c r="CS6" s="76"/>
      <c r="CT6" s="76"/>
      <c r="CU6" s="76"/>
      <c r="CV6" s="76"/>
      <c r="CW6" s="76"/>
      <c r="CX6" s="76"/>
      <c r="CY6" s="76"/>
      <c r="CZ6" s="76"/>
      <c r="DA6" s="76"/>
      <c r="DB6" s="76"/>
      <c r="DC6" s="76"/>
      <c r="DD6" s="76"/>
      <c r="DE6" s="76"/>
      <c r="DF6" s="76"/>
      <c r="DG6" s="76"/>
      <c r="DH6" s="76"/>
      <c r="DI6" s="76"/>
      <c r="DJ6" s="76"/>
      <c r="DK6" s="76"/>
      <c r="DL6" s="76"/>
      <c r="DM6" s="76"/>
      <c r="DN6" s="76"/>
      <c r="DO6" s="76"/>
      <c r="DP6" s="76"/>
      <c r="DQ6" s="76"/>
      <c r="DR6" s="76"/>
      <c r="DS6" s="76"/>
      <c r="DT6" s="76"/>
      <c r="DU6" s="76"/>
      <c r="DV6" s="76"/>
      <c r="DW6" s="76"/>
      <c r="DX6" s="76"/>
      <c r="DY6" s="76"/>
      <c r="DZ6" s="76"/>
      <c r="EA6" s="76"/>
      <c r="EB6" s="76"/>
      <c r="EC6" s="76"/>
      <c r="ED6" s="76"/>
      <c r="EE6" s="76"/>
      <c r="EF6" s="76"/>
      <c r="EG6" s="76"/>
      <c r="EH6" s="76"/>
      <c r="EI6" s="76"/>
      <c r="EJ6" s="76"/>
      <c r="EK6" s="76"/>
      <c r="EL6" s="76"/>
      <c r="EM6" s="76"/>
      <c r="EN6" s="76"/>
      <c r="EO6" s="76"/>
      <c r="EP6" s="76"/>
      <c r="EQ6" s="76"/>
      <c r="ER6" s="76"/>
      <c r="ES6" s="76"/>
      <c r="ET6" s="76"/>
      <c r="EU6" s="76"/>
      <c r="EV6" s="76"/>
      <c r="EW6" s="76"/>
      <c r="EX6" s="76"/>
      <c r="EY6" s="76"/>
      <c r="EZ6" s="76"/>
      <c r="FA6" s="76"/>
      <c r="FB6" s="76"/>
      <c r="FC6" s="76"/>
      <c r="FD6" s="76"/>
      <c r="FE6" s="76"/>
      <c r="FF6" s="76"/>
      <c r="FG6" s="76"/>
      <c r="FH6" s="76"/>
      <c r="FI6" s="76"/>
      <c r="FJ6" s="76"/>
      <c r="FK6" s="76"/>
      <c r="FL6" s="76"/>
      <c r="FM6" s="76"/>
      <c r="FN6" s="76"/>
      <c r="FO6" s="76"/>
      <c r="FP6" s="76"/>
      <c r="FQ6" s="76"/>
      <c r="FR6" s="76"/>
      <c r="FS6" s="76"/>
      <c r="FT6" s="76"/>
      <c r="FU6" s="76"/>
      <c r="FV6" s="76"/>
      <c r="FW6" s="76"/>
      <c r="FX6" s="76"/>
      <c r="FY6" s="76"/>
      <c r="FZ6" s="76"/>
      <c r="GA6" s="76"/>
      <c r="GB6" s="76"/>
      <c r="GC6" s="76"/>
      <c r="GD6" s="76"/>
      <c r="GE6" s="76"/>
      <c r="GF6" s="76"/>
      <c r="GG6" s="76"/>
      <c r="GH6" s="76"/>
      <c r="GI6" s="76"/>
      <c r="GJ6" s="76"/>
      <c r="GK6" s="76"/>
      <c r="GL6" s="76"/>
      <c r="GM6" s="76"/>
      <c r="GN6" s="76"/>
      <c r="GO6" s="76"/>
      <c r="GP6" s="76"/>
      <c r="GQ6" s="76"/>
      <c r="GR6" s="76"/>
      <c r="GS6" s="76"/>
      <c r="GT6" s="76"/>
      <c r="GU6" s="76"/>
      <c r="GV6" s="76"/>
      <c r="GW6" s="76"/>
      <c r="GX6" s="76"/>
      <c r="GY6" s="76"/>
      <c r="GZ6" s="76"/>
      <c r="HA6" s="76"/>
      <c r="HB6" s="76"/>
      <c r="HC6" s="76"/>
      <c r="HD6" s="76"/>
      <c r="HE6" s="76"/>
      <c r="HF6" s="76"/>
      <c r="HG6" s="76"/>
      <c r="HH6" s="76"/>
      <c r="HI6" s="76"/>
      <c r="HJ6" s="76"/>
      <c r="HK6" s="76"/>
      <c r="HL6" s="76"/>
      <c r="HM6" s="76"/>
      <c r="HN6" s="76"/>
      <c r="HO6" s="76"/>
      <c r="HP6" s="76"/>
      <c r="HQ6" s="76"/>
      <c r="HR6" s="76"/>
      <c r="HS6" s="76"/>
      <c r="HT6" s="76"/>
      <c r="HU6" s="76"/>
      <c r="HV6" s="76"/>
      <c r="HW6" s="76"/>
      <c r="HX6" s="76"/>
      <c r="HY6" s="76"/>
      <c r="HZ6" s="76"/>
      <c r="IA6" s="76"/>
      <c r="IB6" s="76"/>
      <c r="IC6" s="76"/>
      <c r="ID6" s="76"/>
      <c r="IE6" s="76"/>
      <c r="IF6" s="76"/>
      <c r="IG6" s="76"/>
      <c r="IH6" s="76"/>
      <c r="II6" s="76"/>
      <c r="IJ6" s="76"/>
      <c r="IK6" s="76"/>
      <c r="IL6" s="76"/>
      <c r="IM6" s="76"/>
      <c r="IN6" s="76"/>
      <c r="IO6" s="76"/>
      <c r="IP6" s="76"/>
      <c r="IQ6" s="76"/>
      <c r="IR6" s="76"/>
      <c r="IS6" s="76"/>
      <c r="IT6" s="76"/>
      <c r="IU6" s="76"/>
      <c r="IV6" s="76"/>
      <c r="IW6" s="76"/>
    </row>
    <row r="7" customFormat="false" ht="18.75" hidden="false" customHeight="true" outlineLevel="0" collapsed="false">
      <c r="A7" s="77" t="s">
        <v>14</v>
      </c>
      <c r="B7" s="78"/>
      <c r="C7" s="79" t="s">
        <v>6</v>
      </c>
      <c r="D7" s="80" t="s">
        <v>3</v>
      </c>
      <c r="E7" s="81" t="s">
        <v>52</v>
      </c>
      <c r="F7" s="82"/>
      <c r="G7" s="79" t="s">
        <v>8</v>
      </c>
      <c r="H7" s="80" t="s">
        <v>3</v>
      </c>
      <c r="I7" s="81" t="s">
        <v>52</v>
      </c>
      <c r="J7" s="82"/>
      <c r="K7" s="79" t="s">
        <v>8</v>
      </c>
      <c r="L7" s="80" t="s">
        <v>3</v>
      </c>
      <c r="M7" s="81" t="s">
        <v>52</v>
      </c>
      <c r="N7" s="83"/>
      <c r="O7" s="79" t="s">
        <v>15</v>
      </c>
      <c r="P7" s="80" t="s">
        <v>53</v>
      </c>
      <c r="Q7" s="81" t="s">
        <v>9</v>
      </c>
    </row>
    <row r="8" customFormat="false" ht="4.5" hidden="false" customHeight="true" outlineLevel="0" collapsed="false">
      <c r="A8" s="84"/>
      <c r="B8" s="78"/>
      <c r="C8" s="85"/>
      <c r="D8" s="45"/>
      <c r="E8" s="86"/>
      <c r="F8" s="87"/>
      <c r="G8" s="85"/>
      <c r="H8" s="45"/>
      <c r="I8" s="86"/>
      <c r="J8" s="87"/>
      <c r="K8" s="85"/>
      <c r="L8" s="45"/>
      <c r="M8" s="86"/>
      <c r="N8" s="83"/>
      <c r="O8" s="85"/>
      <c r="P8" s="45"/>
      <c r="Q8" s="86"/>
    </row>
    <row r="9" customFormat="false" ht="13.5" hidden="false" customHeight="true" outlineLevel="0" collapsed="false">
      <c r="A9" s="88" t="s">
        <v>21</v>
      </c>
      <c r="B9" s="89"/>
      <c r="C9" s="90" t="n">
        <f aca="false">+'Mgmt Summary'!J9</f>
        <v>-11164</v>
      </c>
      <c r="D9" s="91" t="n">
        <f aca="false">+'Mgmt Summary'!C9</f>
        <v>32500</v>
      </c>
      <c r="E9" s="92" t="n">
        <f aca="false">-D9+C9</f>
        <v>-43664</v>
      </c>
      <c r="F9" s="93"/>
      <c r="G9" s="90" t="n">
        <f aca="false">+'Mgmt Summary'!M9+'Mgmt Summary'!N9</f>
        <v>16998.016</v>
      </c>
      <c r="H9" s="91" t="n">
        <f aca="false">+'Mgmt Summary'!D9</f>
        <v>16998.016</v>
      </c>
      <c r="I9" s="92" t="n">
        <f aca="false">+H9-G9</f>
        <v>0</v>
      </c>
      <c r="J9" s="93"/>
      <c r="K9" s="90" t="n">
        <f aca="false">+C9-G9</f>
        <v>-28162.016</v>
      </c>
      <c r="L9" s="91" t="n">
        <f aca="false">D9-H9</f>
        <v>15501.984</v>
      </c>
      <c r="M9" s="92" t="n">
        <f aca="false">K9-L9</f>
        <v>-43664</v>
      </c>
      <c r="N9" s="94"/>
      <c r="O9" s="90" t="n">
        <f aca="false">+C9-'[3]QTD Mgmt Summary'!C9</f>
        <v>-2562</v>
      </c>
      <c r="P9" s="91" t="n">
        <f aca="false">+D9-'[3]QTD Mgmt Summary'!D9</f>
        <v>0</v>
      </c>
      <c r="Q9" s="92" t="n">
        <f aca="false">+O9+P9</f>
        <v>-2562</v>
      </c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  <c r="AT9" s="21"/>
      <c r="AU9" s="21"/>
      <c r="AV9" s="21"/>
      <c r="AW9" s="21"/>
      <c r="AX9" s="21"/>
      <c r="AY9" s="21"/>
      <c r="AZ9" s="21"/>
      <c r="BA9" s="21"/>
      <c r="BB9" s="21"/>
      <c r="BC9" s="21"/>
      <c r="BD9" s="21"/>
      <c r="BE9" s="21"/>
      <c r="BF9" s="21"/>
      <c r="BG9" s="21"/>
      <c r="BH9" s="21"/>
      <c r="BI9" s="21"/>
      <c r="BJ9" s="21"/>
      <c r="BK9" s="21"/>
      <c r="BL9" s="21"/>
      <c r="BM9" s="21"/>
      <c r="BN9" s="21"/>
      <c r="BO9" s="21"/>
      <c r="BP9" s="21"/>
      <c r="BQ9" s="21"/>
      <c r="BR9" s="21"/>
      <c r="BS9" s="21"/>
      <c r="BT9" s="21"/>
      <c r="BU9" s="21"/>
      <c r="BV9" s="21"/>
      <c r="BW9" s="21"/>
      <c r="BX9" s="21"/>
      <c r="BY9" s="21"/>
      <c r="BZ9" s="21"/>
      <c r="CA9" s="21"/>
      <c r="CB9" s="21"/>
      <c r="CC9" s="21"/>
      <c r="CD9" s="21"/>
      <c r="CE9" s="21"/>
      <c r="CF9" s="21"/>
      <c r="CG9" s="21"/>
      <c r="CH9" s="21"/>
      <c r="CI9" s="21"/>
      <c r="CJ9" s="21"/>
      <c r="CK9" s="21"/>
      <c r="CL9" s="21"/>
      <c r="CM9" s="21"/>
      <c r="CN9" s="21"/>
      <c r="CO9" s="21"/>
      <c r="CP9" s="21"/>
      <c r="CQ9" s="21"/>
      <c r="CR9" s="21"/>
      <c r="CS9" s="21"/>
      <c r="CT9" s="21"/>
      <c r="CU9" s="21"/>
      <c r="CV9" s="21"/>
      <c r="CW9" s="21"/>
      <c r="CX9" s="21"/>
      <c r="CY9" s="21"/>
      <c r="CZ9" s="21"/>
      <c r="DA9" s="21"/>
      <c r="DB9" s="21"/>
      <c r="DC9" s="21"/>
      <c r="DD9" s="21"/>
      <c r="DE9" s="21"/>
      <c r="DF9" s="21"/>
      <c r="DG9" s="21"/>
      <c r="DH9" s="21"/>
      <c r="DI9" s="21"/>
      <c r="DJ9" s="21"/>
      <c r="DK9" s="21"/>
      <c r="DL9" s="21"/>
      <c r="DM9" s="21"/>
      <c r="DN9" s="21"/>
      <c r="DO9" s="21"/>
      <c r="DP9" s="21"/>
      <c r="DQ9" s="21"/>
      <c r="DR9" s="21"/>
      <c r="DS9" s="21"/>
      <c r="DT9" s="21"/>
      <c r="DU9" s="21"/>
      <c r="DV9" s="21"/>
      <c r="DW9" s="21"/>
      <c r="DX9" s="21"/>
      <c r="DY9" s="21"/>
      <c r="DZ9" s="21"/>
      <c r="EA9" s="21"/>
      <c r="EB9" s="21"/>
      <c r="EC9" s="21"/>
      <c r="ED9" s="21"/>
      <c r="EE9" s="21"/>
      <c r="EF9" s="21"/>
      <c r="EG9" s="21"/>
      <c r="EH9" s="21"/>
      <c r="EI9" s="21"/>
      <c r="EJ9" s="21"/>
      <c r="EK9" s="21"/>
      <c r="EL9" s="21"/>
      <c r="EM9" s="21"/>
      <c r="EN9" s="21"/>
      <c r="EO9" s="21"/>
      <c r="EP9" s="21"/>
      <c r="EQ9" s="21"/>
      <c r="ER9" s="21"/>
      <c r="ES9" s="21"/>
      <c r="ET9" s="21"/>
      <c r="EU9" s="21"/>
      <c r="EV9" s="21"/>
      <c r="EW9" s="21"/>
      <c r="EX9" s="21"/>
      <c r="EY9" s="21"/>
      <c r="EZ9" s="21"/>
      <c r="FA9" s="21"/>
      <c r="FB9" s="21"/>
      <c r="FC9" s="21"/>
      <c r="FD9" s="21"/>
      <c r="FE9" s="21"/>
      <c r="FF9" s="21"/>
      <c r="FG9" s="21"/>
      <c r="FH9" s="21"/>
      <c r="FI9" s="21"/>
      <c r="FJ9" s="21"/>
      <c r="FK9" s="21"/>
      <c r="FL9" s="21"/>
      <c r="FM9" s="21"/>
      <c r="FN9" s="21"/>
      <c r="FO9" s="21"/>
      <c r="FP9" s="21"/>
      <c r="FQ9" s="21"/>
      <c r="FR9" s="21"/>
      <c r="FS9" s="21"/>
      <c r="FT9" s="21"/>
      <c r="FU9" s="21"/>
      <c r="FV9" s="21"/>
      <c r="FW9" s="21"/>
      <c r="FX9" s="21"/>
      <c r="FY9" s="21"/>
      <c r="FZ9" s="21"/>
      <c r="GA9" s="21"/>
      <c r="GB9" s="21"/>
      <c r="GC9" s="21"/>
      <c r="GD9" s="21"/>
      <c r="GE9" s="21"/>
      <c r="GF9" s="21"/>
      <c r="GG9" s="21"/>
      <c r="GH9" s="21"/>
      <c r="GI9" s="21"/>
      <c r="GJ9" s="21"/>
      <c r="GK9" s="21"/>
      <c r="GL9" s="21"/>
      <c r="GM9" s="21"/>
      <c r="GN9" s="21"/>
      <c r="GO9" s="21"/>
      <c r="GP9" s="21"/>
      <c r="GQ9" s="21"/>
      <c r="GR9" s="21"/>
      <c r="GS9" s="21"/>
      <c r="GT9" s="21"/>
      <c r="GU9" s="21"/>
      <c r="GV9" s="21"/>
      <c r="GW9" s="21"/>
      <c r="GX9" s="21"/>
      <c r="GY9" s="21"/>
      <c r="GZ9" s="21"/>
      <c r="HA9" s="21"/>
      <c r="HB9" s="21"/>
      <c r="HC9" s="21"/>
      <c r="HD9" s="21"/>
      <c r="HE9" s="21"/>
      <c r="HF9" s="21"/>
      <c r="HG9" s="21"/>
      <c r="HH9" s="21"/>
      <c r="HI9" s="21"/>
      <c r="HJ9" s="21"/>
      <c r="HK9" s="21"/>
      <c r="HL9" s="21"/>
      <c r="HM9" s="21"/>
      <c r="HN9" s="21"/>
      <c r="HO9" s="21"/>
      <c r="HP9" s="21"/>
      <c r="HQ9" s="21"/>
      <c r="HR9" s="21"/>
      <c r="HS9" s="21"/>
      <c r="HT9" s="21"/>
      <c r="HU9" s="21"/>
      <c r="HV9" s="21"/>
      <c r="HW9" s="21"/>
      <c r="HX9" s="21"/>
      <c r="HY9" s="21"/>
      <c r="HZ9" s="21"/>
      <c r="IA9" s="21"/>
      <c r="IB9" s="21"/>
      <c r="IC9" s="21"/>
      <c r="ID9" s="21"/>
      <c r="IE9" s="21"/>
      <c r="IF9" s="21"/>
      <c r="IG9" s="21"/>
      <c r="IH9" s="21"/>
      <c r="II9" s="21"/>
      <c r="IJ9" s="21"/>
      <c r="IK9" s="21"/>
      <c r="IL9" s="21"/>
      <c r="IM9" s="21"/>
      <c r="IN9" s="21"/>
      <c r="IO9" s="21"/>
      <c r="IP9" s="21"/>
      <c r="IQ9" s="21"/>
      <c r="IR9" s="21"/>
      <c r="IS9" s="21"/>
      <c r="IT9" s="21"/>
      <c r="IU9" s="21"/>
      <c r="IV9" s="21"/>
      <c r="IW9" s="21"/>
    </row>
    <row r="10" customFormat="false" ht="13.5" hidden="false" customHeight="true" outlineLevel="0" collapsed="false">
      <c r="A10" s="88" t="s">
        <v>22</v>
      </c>
      <c r="B10" s="89"/>
      <c r="C10" s="90" t="n">
        <f aca="false">+'Mgmt Summary'!J10</f>
        <v>2180</v>
      </c>
      <c r="D10" s="91" t="n">
        <f aca="false">+'Mgmt Summary'!C10</f>
        <v>11250</v>
      </c>
      <c r="E10" s="92" t="n">
        <f aca="false">-D10+C10</f>
        <v>-9070</v>
      </c>
      <c r="F10" s="93"/>
      <c r="G10" s="90" t="n">
        <f aca="false">+'Mgmt Summary'!M10+'Mgmt Summary'!N10</f>
        <v>7479.194</v>
      </c>
      <c r="H10" s="91" t="n">
        <f aca="false">+'Mgmt Summary'!D10</f>
        <v>7479.194</v>
      </c>
      <c r="I10" s="92" t="n">
        <f aca="false">+H10-G10</f>
        <v>0</v>
      </c>
      <c r="J10" s="93"/>
      <c r="K10" s="90" t="n">
        <f aca="false">C10-G10</f>
        <v>-5299.194</v>
      </c>
      <c r="L10" s="91" t="n">
        <f aca="false">D10-H10</f>
        <v>3770.806</v>
      </c>
      <c r="M10" s="92" t="n">
        <f aca="false">K10-L10</f>
        <v>-9070</v>
      </c>
      <c r="N10" s="94"/>
      <c r="O10" s="90" t="n">
        <f aca="false">+C10-'[3]QTD Mgmt Summary'!C10</f>
        <v>417</v>
      </c>
      <c r="P10" s="91" t="n">
        <f aca="false">+D10-'[3]QTD Mgmt Summary'!D10</f>
        <v>0</v>
      </c>
      <c r="Q10" s="92" t="n">
        <f aca="false">+O10+P10</f>
        <v>417</v>
      </c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/>
      <c r="AP10" s="21"/>
      <c r="AQ10" s="21"/>
      <c r="AR10" s="21"/>
      <c r="AS10" s="21"/>
      <c r="AT10" s="21"/>
      <c r="AU10" s="21"/>
      <c r="AV10" s="21"/>
      <c r="AW10" s="21"/>
      <c r="AX10" s="21"/>
      <c r="AY10" s="21"/>
      <c r="AZ10" s="21"/>
      <c r="BA10" s="21"/>
      <c r="BB10" s="21"/>
      <c r="BC10" s="21"/>
      <c r="BD10" s="21"/>
      <c r="BE10" s="21"/>
      <c r="BF10" s="21"/>
      <c r="BG10" s="21"/>
      <c r="BH10" s="21"/>
      <c r="BI10" s="21"/>
      <c r="BJ10" s="21"/>
      <c r="BK10" s="21"/>
      <c r="BL10" s="21"/>
      <c r="BM10" s="21"/>
      <c r="BN10" s="21"/>
      <c r="BO10" s="21"/>
      <c r="BP10" s="21"/>
      <c r="BQ10" s="21"/>
      <c r="BR10" s="21"/>
      <c r="BS10" s="21"/>
      <c r="BT10" s="21"/>
      <c r="BU10" s="21"/>
      <c r="BV10" s="21"/>
      <c r="BW10" s="21"/>
      <c r="BX10" s="21"/>
      <c r="BY10" s="21"/>
      <c r="BZ10" s="21"/>
      <c r="CA10" s="21"/>
      <c r="CB10" s="21"/>
      <c r="CC10" s="21"/>
      <c r="CD10" s="21"/>
      <c r="CE10" s="21"/>
      <c r="CF10" s="21"/>
      <c r="CG10" s="21"/>
      <c r="CH10" s="21"/>
      <c r="CI10" s="21"/>
      <c r="CJ10" s="21"/>
      <c r="CK10" s="21"/>
      <c r="CL10" s="21"/>
      <c r="CM10" s="21"/>
      <c r="CN10" s="21"/>
      <c r="CO10" s="21"/>
      <c r="CP10" s="21"/>
      <c r="CQ10" s="21"/>
      <c r="CR10" s="21"/>
      <c r="CS10" s="21"/>
      <c r="CT10" s="21"/>
      <c r="CU10" s="21"/>
      <c r="CV10" s="21"/>
      <c r="CW10" s="21"/>
      <c r="CX10" s="21"/>
      <c r="CY10" s="21"/>
      <c r="CZ10" s="21"/>
      <c r="DA10" s="21"/>
      <c r="DB10" s="21"/>
      <c r="DC10" s="21"/>
      <c r="DD10" s="21"/>
      <c r="DE10" s="21"/>
      <c r="DF10" s="21"/>
      <c r="DG10" s="21"/>
      <c r="DH10" s="21"/>
      <c r="DI10" s="21"/>
      <c r="DJ10" s="21"/>
      <c r="DK10" s="21"/>
      <c r="DL10" s="21"/>
      <c r="DM10" s="21"/>
      <c r="DN10" s="21"/>
      <c r="DO10" s="21"/>
      <c r="DP10" s="21"/>
      <c r="DQ10" s="21"/>
      <c r="DR10" s="21"/>
      <c r="DS10" s="21"/>
      <c r="DT10" s="21"/>
      <c r="DU10" s="21"/>
      <c r="DV10" s="21"/>
      <c r="DW10" s="21"/>
      <c r="DX10" s="21"/>
      <c r="DY10" s="21"/>
      <c r="DZ10" s="21"/>
      <c r="EA10" s="21"/>
      <c r="EB10" s="21"/>
      <c r="EC10" s="21"/>
      <c r="ED10" s="21"/>
      <c r="EE10" s="21"/>
      <c r="EF10" s="21"/>
      <c r="EG10" s="21"/>
      <c r="EH10" s="21"/>
      <c r="EI10" s="21"/>
      <c r="EJ10" s="21"/>
      <c r="EK10" s="21"/>
      <c r="EL10" s="21"/>
      <c r="EM10" s="21"/>
      <c r="EN10" s="21"/>
      <c r="EO10" s="21"/>
      <c r="EP10" s="21"/>
      <c r="EQ10" s="21"/>
      <c r="ER10" s="21"/>
      <c r="ES10" s="21"/>
      <c r="ET10" s="21"/>
      <c r="EU10" s="21"/>
      <c r="EV10" s="21"/>
      <c r="EW10" s="21"/>
      <c r="EX10" s="21"/>
      <c r="EY10" s="21"/>
      <c r="EZ10" s="21"/>
      <c r="FA10" s="21"/>
      <c r="FB10" s="21"/>
      <c r="FC10" s="21"/>
      <c r="FD10" s="21"/>
      <c r="FE10" s="21"/>
      <c r="FF10" s="21"/>
      <c r="FG10" s="21"/>
      <c r="FH10" s="21"/>
      <c r="FI10" s="21"/>
      <c r="FJ10" s="21"/>
      <c r="FK10" s="21"/>
      <c r="FL10" s="21"/>
      <c r="FM10" s="21"/>
      <c r="FN10" s="21"/>
      <c r="FO10" s="21"/>
      <c r="FP10" s="21"/>
      <c r="FQ10" s="21"/>
      <c r="FR10" s="21"/>
      <c r="FS10" s="21"/>
      <c r="FT10" s="21"/>
      <c r="FU10" s="21"/>
      <c r="FV10" s="21"/>
      <c r="FW10" s="21"/>
      <c r="FX10" s="21"/>
      <c r="FY10" s="21"/>
      <c r="FZ10" s="21"/>
      <c r="GA10" s="21"/>
      <c r="GB10" s="21"/>
      <c r="GC10" s="21"/>
      <c r="GD10" s="21"/>
      <c r="GE10" s="21"/>
      <c r="GF10" s="21"/>
      <c r="GG10" s="21"/>
      <c r="GH10" s="21"/>
      <c r="GI10" s="21"/>
      <c r="GJ10" s="21"/>
      <c r="GK10" s="21"/>
      <c r="GL10" s="21"/>
      <c r="GM10" s="21"/>
      <c r="GN10" s="21"/>
      <c r="GO10" s="21"/>
      <c r="GP10" s="21"/>
      <c r="GQ10" s="21"/>
      <c r="GR10" s="21"/>
      <c r="GS10" s="21"/>
      <c r="GT10" s="21"/>
      <c r="GU10" s="21"/>
      <c r="GV10" s="21"/>
      <c r="GW10" s="21"/>
      <c r="GX10" s="21"/>
      <c r="GY10" s="21"/>
      <c r="GZ10" s="21"/>
      <c r="HA10" s="21"/>
      <c r="HB10" s="21"/>
      <c r="HC10" s="21"/>
      <c r="HD10" s="21"/>
      <c r="HE10" s="21"/>
      <c r="HF10" s="21"/>
      <c r="HG10" s="21"/>
      <c r="HH10" s="21"/>
      <c r="HI10" s="21"/>
      <c r="HJ10" s="21"/>
      <c r="HK10" s="21"/>
      <c r="HL10" s="21"/>
      <c r="HM10" s="21"/>
      <c r="HN10" s="21"/>
      <c r="HO10" s="21"/>
      <c r="HP10" s="21"/>
      <c r="HQ10" s="21"/>
      <c r="HR10" s="21"/>
      <c r="HS10" s="21"/>
      <c r="HT10" s="21"/>
      <c r="HU10" s="21"/>
      <c r="HV10" s="21"/>
      <c r="HW10" s="21"/>
      <c r="HX10" s="21"/>
      <c r="HY10" s="21"/>
      <c r="HZ10" s="21"/>
      <c r="IA10" s="21"/>
      <c r="IB10" s="21"/>
      <c r="IC10" s="21"/>
      <c r="ID10" s="21"/>
      <c r="IE10" s="21"/>
      <c r="IF10" s="21"/>
      <c r="IG10" s="21"/>
      <c r="IH10" s="21"/>
      <c r="II10" s="21"/>
      <c r="IJ10" s="21"/>
      <c r="IK10" s="21"/>
      <c r="IL10" s="21"/>
      <c r="IM10" s="21"/>
      <c r="IN10" s="21"/>
      <c r="IO10" s="21"/>
      <c r="IP10" s="21"/>
      <c r="IQ10" s="21"/>
      <c r="IR10" s="21"/>
      <c r="IS10" s="21"/>
      <c r="IT10" s="21"/>
      <c r="IU10" s="21"/>
      <c r="IV10" s="21"/>
      <c r="IW10" s="21"/>
    </row>
    <row r="11" customFormat="false" ht="13.5" hidden="false" customHeight="true" outlineLevel="0" collapsed="false">
      <c r="A11" s="88" t="s">
        <v>23</v>
      </c>
      <c r="B11" s="89"/>
      <c r="C11" s="90" t="n">
        <f aca="false">+'Mgmt Summary'!J11</f>
        <v>-1498</v>
      </c>
      <c r="D11" s="91" t="n">
        <f aca="false">+'Mgmt Summary'!C11</f>
        <v>2500</v>
      </c>
      <c r="E11" s="92" t="n">
        <f aca="false">-D11+C11</f>
        <v>-3998</v>
      </c>
      <c r="F11" s="93"/>
      <c r="G11" s="90" t="n">
        <f aca="false">+'Mgmt Summary'!M11+'Mgmt Summary'!N11</f>
        <v>0</v>
      </c>
      <c r="H11" s="91" t="n">
        <f aca="false">+'Mgmt Summary'!D11</f>
        <v>0</v>
      </c>
      <c r="I11" s="92" t="n">
        <f aca="false">+H11-G11</f>
        <v>0</v>
      </c>
      <c r="J11" s="93"/>
      <c r="K11" s="90" t="n">
        <f aca="false">C11-G11</f>
        <v>-1498</v>
      </c>
      <c r="L11" s="91" t="n">
        <f aca="false">D11-H11</f>
        <v>2500</v>
      </c>
      <c r="M11" s="92" t="n">
        <f aca="false">K11-L11</f>
        <v>-3998</v>
      </c>
      <c r="N11" s="94"/>
      <c r="O11" s="90" t="n">
        <f aca="false">+C11-'[3]QTD Mgmt Summary'!C11</f>
        <v>-43</v>
      </c>
      <c r="P11" s="91" t="n">
        <f aca="false">+D11-'[3]QTD Mgmt Summary'!D11</f>
        <v>0</v>
      </c>
      <c r="Q11" s="92" t="n">
        <f aca="false">+O11+P11</f>
        <v>-43</v>
      </c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  <c r="BF11" s="21"/>
      <c r="BG11" s="21"/>
      <c r="BH11" s="21"/>
      <c r="BI11" s="21"/>
      <c r="BJ11" s="21"/>
      <c r="BK11" s="21"/>
      <c r="BL11" s="21"/>
      <c r="BM11" s="21"/>
      <c r="BN11" s="21"/>
      <c r="BO11" s="21"/>
      <c r="BP11" s="21"/>
      <c r="BQ11" s="21"/>
      <c r="BR11" s="21"/>
      <c r="BS11" s="21"/>
      <c r="BT11" s="21"/>
      <c r="BU11" s="21"/>
      <c r="BV11" s="21"/>
      <c r="BW11" s="21"/>
      <c r="BX11" s="21"/>
      <c r="BY11" s="21"/>
      <c r="BZ11" s="21"/>
      <c r="CA11" s="21"/>
      <c r="CB11" s="21"/>
      <c r="CC11" s="21"/>
      <c r="CD11" s="21"/>
      <c r="CE11" s="21"/>
      <c r="CF11" s="21"/>
      <c r="CG11" s="21"/>
      <c r="CH11" s="21"/>
      <c r="CI11" s="21"/>
      <c r="CJ11" s="21"/>
      <c r="CK11" s="21"/>
      <c r="CL11" s="21"/>
      <c r="CM11" s="21"/>
      <c r="CN11" s="21"/>
      <c r="CO11" s="21"/>
      <c r="CP11" s="21"/>
      <c r="CQ11" s="21"/>
      <c r="CR11" s="21"/>
      <c r="CS11" s="21"/>
      <c r="CT11" s="21"/>
      <c r="CU11" s="21"/>
      <c r="CV11" s="21"/>
      <c r="CW11" s="21"/>
      <c r="CX11" s="21"/>
      <c r="CY11" s="21"/>
      <c r="CZ11" s="21"/>
      <c r="DA11" s="21"/>
      <c r="DB11" s="21"/>
      <c r="DC11" s="21"/>
      <c r="DD11" s="21"/>
      <c r="DE11" s="21"/>
      <c r="DF11" s="21"/>
      <c r="DG11" s="21"/>
      <c r="DH11" s="21"/>
      <c r="DI11" s="21"/>
      <c r="DJ11" s="21"/>
      <c r="DK11" s="21"/>
      <c r="DL11" s="21"/>
      <c r="DM11" s="21"/>
      <c r="DN11" s="21"/>
      <c r="DO11" s="21"/>
      <c r="DP11" s="21"/>
      <c r="DQ11" s="21"/>
      <c r="DR11" s="21"/>
      <c r="DS11" s="21"/>
      <c r="DT11" s="21"/>
      <c r="DU11" s="21"/>
      <c r="DV11" s="21"/>
      <c r="DW11" s="21"/>
      <c r="DX11" s="21"/>
      <c r="DY11" s="21"/>
      <c r="DZ11" s="21"/>
      <c r="EA11" s="21"/>
      <c r="EB11" s="21"/>
      <c r="EC11" s="21"/>
      <c r="ED11" s="21"/>
      <c r="EE11" s="21"/>
      <c r="EF11" s="21"/>
      <c r="EG11" s="21"/>
      <c r="EH11" s="21"/>
      <c r="EI11" s="21"/>
      <c r="EJ11" s="21"/>
      <c r="EK11" s="21"/>
      <c r="EL11" s="21"/>
      <c r="EM11" s="21"/>
      <c r="EN11" s="21"/>
      <c r="EO11" s="21"/>
      <c r="EP11" s="21"/>
      <c r="EQ11" s="21"/>
      <c r="ER11" s="21"/>
      <c r="ES11" s="21"/>
      <c r="ET11" s="21"/>
      <c r="EU11" s="21"/>
      <c r="EV11" s="21"/>
      <c r="EW11" s="21"/>
      <c r="EX11" s="21"/>
      <c r="EY11" s="21"/>
      <c r="EZ11" s="21"/>
      <c r="FA11" s="21"/>
      <c r="FB11" s="21"/>
      <c r="FC11" s="21"/>
      <c r="FD11" s="21"/>
      <c r="FE11" s="21"/>
      <c r="FF11" s="21"/>
      <c r="FG11" s="21"/>
      <c r="FH11" s="21"/>
      <c r="FI11" s="21"/>
      <c r="FJ11" s="21"/>
      <c r="FK11" s="21"/>
      <c r="FL11" s="21"/>
      <c r="FM11" s="21"/>
      <c r="FN11" s="21"/>
      <c r="FO11" s="21"/>
      <c r="FP11" s="21"/>
      <c r="FQ11" s="21"/>
      <c r="FR11" s="21"/>
      <c r="FS11" s="21"/>
      <c r="FT11" s="21"/>
      <c r="FU11" s="21"/>
      <c r="FV11" s="21"/>
      <c r="FW11" s="21"/>
      <c r="FX11" s="21"/>
      <c r="FY11" s="21"/>
      <c r="FZ11" s="21"/>
      <c r="GA11" s="21"/>
      <c r="GB11" s="21"/>
      <c r="GC11" s="21"/>
      <c r="GD11" s="21"/>
      <c r="GE11" s="21"/>
      <c r="GF11" s="21"/>
      <c r="GG11" s="21"/>
      <c r="GH11" s="21"/>
      <c r="GI11" s="21"/>
      <c r="GJ11" s="21"/>
      <c r="GK11" s="21"/>
      <c r="GL11" s="21"/>
      <c r="GM11" s="21"/>
      <c r="GN11" s="21"/>
      <c r="GO11" s="21"/>
      <c r="GP11" s="21"/>
      <c r="GQ11" s="21"/>
      <c r="GR11" s="21"/>
      <c r="GS11" s="21"/>
      <c r="GT11" s="21"/>
      <c r="GU11" s="21"/>
      <c r="GV11" s="21"/>
      <c r="GW11" s="21"/>
      <c r="GX11" s="21"/>
      <c r="GY11" s="21"/>
      <c r="GZ11" s="21"/>
      <c r="HA11" s="21"/>
      <c r="HB11" s="21"/>
      <c r="HC11" s="21"/>
      <c r="HD11" s="21"/>
      <c r="HE11" s="21"/>
      <c r="HF11" s="21"/>
      <c r="HG11" s="21"/>
      <c r="HH11" s="21"/>
      <c r="HI11" s="21"/>
      <c r="HJ11" s="21"/>
      <c r="HK11" s="21"/>
      <c r="HL11" s="21"/>
      <c r="HM11" s="21"/>
      <c r="HN11" s="21"/>
      <c r="HO11" s="21"/>
      <c r="HP11" s="21"/>
      <c r="HQ11" s="21"/>
      <c r="HR11" s="21"/>
      <c r="HS11" s="21"/>
      <c r="HT11" s="21"/>
      <c r="HU11" s="21"/>
      <c r="HV11" s="21"/>
      <c r="HW11" s="21"/>
      <c r="HX11" s="21"/>
      <c r="HY11" s="21"/>
      <c r="HZ11" s="21"/>
      <c r="IA11" s="21"/>
      <c r="IB11" s="21"/>
      <c r="IC11" s="21"/>
      <c r="ID11" s="21"/>
      <c r="IE11" s="21"/>
      <c r="IF11" s="21"/>
      <c r="IG11" s="21"/>
      <c r="IH11" s="21"/>
      <c r="II11" s="21"/>
      <c r="IJ11" s="21"/>
      <c r="IK11" s="21"/>
      <c r="IL11" s="21"/>
      <c r="IM11" s="21"/>
      <c r="IN11" s="21"/>
      <c r="IO11" s="21"/>
      <c r="IP11" s="21"/>
      <c r="IQ11" s="21"/>
      <c r="IR11" s="21"/>
      <c r="IS11" s="21"/>
      <c r="IT11" s="21"/>
      <c r="IU11" s="21"/>
      <c r="IV11" s="21"/>
      <c r="IW11" s="21"/>
    </row>
    <row r="12" customFormat="false" ht="13.5" hidden="false" customHeight="true" outlineLevel="0" collapsed="false">
      <c r="A12" s="88" t="s">
        <v>24</v>
      </c>
      <c r="B12" s="89"/>
      <c r="C12" s="90" t="n">
        <f aca="false">+'Mgmt Summary'!J12</f>
        <v>211</v>
      </c>
      <c r="D12" s="91" t="n">
        <f aca="false">+'Mgmt Summary'!C12</f>
        <v>5000</v>
      </c>
      <c r="E12" s="92" t="n">
        <f aca="false">-D12+C12</f>
        <v>-4789</v>
      </c>
      <c r="F12" s="93"/>
      <c r="G12" s="90" t="n">
        <f aca="false">+'Mgmt Summary'!M12+'Mgmt Summary'!N12</f>
        <v>2158.282</v>
      </c>
      <c r="H12" s="91" t="n">
        <f aca="false">+'Mgmt Summary'!D12</f>
        <v>2158.282</v>
      </c>
      <c r="I12" s="92" t="n">
        <f aca="false">+H12-G12</f>
        <v>0</v>
      </c>
      <c r="J12" s="93"/>
      <c r="K12" s="90" t="n">
        <f aca="false">C12-G12</f>
        <v>-1947.282</v>
      </c>
      <c r="L12" s="91" t="n">
        <f aca="false">D12-H12</f>
        <v>2841.718</v>
      </c>
      <c r="M12" s="92" t="n">
        <f aca="false">K12-L12</f>
        <v>-4789</v>
      </c>
      <c r="N12" s="94"/>
      <c r="O12" s="90" t="n">
        <f aca="false">+C12-'[3]QTD Mgmt Summary'!C12</f>
        <v>316</v>
      </c>
      <c r="P12" s="91" t="n">
        <f aca="false">+D12-'[3]QTD Mgmt Summary'!D12</f>
        <v>0</v>
      </c>
      <c r="Q12" s="92" t="n">
        <f aca="false">+O12+P12</f>
        <v>316</v>
      </c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  <c r="BM12" s="21"/>
      <c r="BN12" s="21"/>
      <c r="BO12" s="21"/>
      <c r="BP12" s="21"/>
      <c r="BQ12" s="21"/>
      <c r="BR12" s="21"/>
      <c r="BS12" s="21"/>
      <c r="BT12" s="21"/>
      <c r="BU12" s="21"/>
      <c r="BV12" s="21"/>
      <c r="BW12" s="21"/>
      <c r="BX12" s="21"/>
      <c r="BY12" s="21"/>
      <c r="BZ12" s="21"/>
      <c r="CA12" s="21"/>
      <c r="CB12" s="21"/>
      <c r="CC12" s="21"/>
      <c r="CD12" s="21"/>
      <c r="CE12" s="21"/>
      <c r="CF12" s="21"/>
      <c r="CG12" s="21"/>
      <c r="CH12" s="21"/>
      <c r="CI12" s="21"/>
      <c r="CJ12" s="21"/>
      <c r="CK12" s="21"/>
      <c r="CL12" s="21"/>
      <c r="CM12" s="21"/>
      <c r="CN12" s="21"/>
      <c r="CO12" s="21"/>
      <c r="CP12" s="21"/>
      <c r="CQ12" s="21"/>
      <c r="CR12" s="21"/>
      <c r="CS12" s="21"/>
      <c r="CT12" s="21"/>
      <c r="CU12" s="21"/>
      <c r="CV12" s="21"/>
      <c r="CW12" s="21"/>
      <c r="CX12" s="21"/>
      <c r="CY12" s="21"/>
      <c r="CZ12" s="21"/>
      <c r="DA12" s="21"/>
      <c r="DB12" s="21"/>
      <c r="DC12" s="21"/>
      <c r="DD12" s="21"/>
      <c r="DE12" s="21"/>
      <c r="DF12" s="21"/>
      <c r="DG12" s="21"/>
      <c r="DH12" s="21"/>
      <c r="DI12" s="21"/>
      <c r="DJ12" s="21"/>
      <c r="DK12" s="21"/>
      <c r="DL12" s="21"/>
      <c r="DM12" s="21"/>
      <c r="DN12" s="21"/>
      <c r="DO12" s="21"/>
      <c r="DP12" s="21"/>
      <c r="DQ12" s="21"/>
      <c r="DR12" s="21"/>
      <c r="DS12" s="21"/>
      <c r="DT12" s="21"/>
      <c r="DU12" s="21"/>
      <c r="DV12" s="21"/>
      <c r="DW12" s="21"/>
      <c r="DX12" s="21"/>
      <c r="DY12" s="21"/>
      <c r="DZ12" s="21"/>
      <c r="EA12" s="21"/>
      <c r="EB12" s="21"/>
      <c r="EC12" s="21"/>
      <c r="ED12" s="21"/>
      <c r="EE12" s="21"/>
      <c r="EF12" s="21"/>
      <c r="EG12" s="21"/>
      <c r="EH12" s="21"/>
      <c r="EI12" s="21"/>
      <c r="EJ12" s="21"/>
      <c r="EK12" s="21"/>
      <c r="EL12" s="21"/>
      <c r="EM12" s="21"/>
      <c r="EN12" s="21"/>
      <c r="EO12" s="21"/>
      <c r="EP12" s="21"/>
      <c r="EQ12" s="21"/>
      <c r="ER12" s="21"/>
      <c r="ES12" s="21"/>
      <c r="ET12" s="21"/>
      <c r="EU12" s="21"/>
      <c r="EV12" s="21"/>
      <c r="EW12" s="21"/>
      <c r="EX12" s="21"/>
      <c r="EY12" s="21"/>
      <c r="EZ12" s="21"/>
      <c r="FA12" s="21"/>
      <c r="FB12" s="21"/>
      <c r="FC12" s="21"/>
      <c r="FD12" s="21"/>
      <c r="FE12" s="21"/>
      <c r="FF12" s="21"/>
      <c r="FG12" s="21"/>
      <c r="FH12" s="21"/>
      <c r="FI12" s="21"/>
      <c r="FJ12" s="21"/>
      <c r="FK12" s="21"/>
      <c r="FL12" s="21"/>
      <c r="FM12" s="21"/>
      <c r="FN12" s="21"/>
      <c r="FO12" s="21"/>
      <c r="FP12" s="21"/>
      <c r="FQ12" s="21"/>
      <c r="FR12" s="21"/>
      <c r="FS12" s="21"/>
      <c r="FT12" s="21"/>
      <c r="FU12" s="21"/>
      <c r="FV12" s="21"/>
      <c r="FW12" s="21"/>
      <c r="FX12" s="21"/>
      <c r="FY12" s="21"/>
      <c r="FZ12" s="21"/>
      <c r="GA12" s="21"/>
      <c r="GB12" s="21"/>
      <c r="GC12" s="21"/>
      <c r="GD12" s="21"/>
      <c r="GE12" s="21"/>
      <c r="GF12" s="21"/>
      <c r="GG12" s="21"/>
      <c r="GH12" s="21"/>
      <c r="GI12" s="21"/>
      <c r="GJ12" s="21"/>
      <c r="GK12" s="21"/>
      <c r="GL12" s="21"/>
      <c r="GM12" s="21"/>
      <c r="GN12" s="21"/>
      <c r="GO12" s="21"/>
      <c r="GP12" s="21"/>
      <c r="GQ12" s="21"/>
      <c r="GR12" s="21"/>
      <c r="GS12" s="21"/>
      <c r="GT12" s="21"/>
      <c r="GU12" s="21"/>
      <c r="GV12" s="21"/>
      <c r="GW12" s="21"/>
      <c r="GX12" s="21"/>
      <c r="GY12" s="21"/>
      <c r="GZ12" s="21"/>
      <c r="HA12" s="21"/>
      <c r="HB12" s="21"/>
      <c r="HC12" s="21"/>
      <c r="HD12" s="21"/>
      <c r="HE12" s="21"/>
      <c r="HF12" s="21"/>
      <c r="HG12" s="21"/>
      <c r="HH12" s="21"/>
      <c r="HI12" s="21"/>
      <c r="HJ12" s="21"/>
      <c r="HK12" s="21"/>
      <c r="HL12" s="21"/>
      <c r="HM12" s="21"/>
      <c r="HN12" s="21"/>
      <c r="HO12" s="21"/>
      <c r="HP12" s="21"/>
      <c r="HQ12" s="21"/>
      <c r="HR12" s="21"/>
      <c r="HS12" s="21"/>
      <c r="HT12" s="21"/>
      <c r="HU12" s="21"/>
      <c r="HV12" s="21"/>
      <c r="HW12" s="21"/>
      <c r="HX12" s="21"/>
      <c r="HY12" s="21"/>
      <c r="HZ12" s="21"/>
      <c r="IA12" s="21"/>
      <c r="IB12" s="21"/>
      <c r="IC12" s="21"/>
      <c r="ID12" s="21"/>
      <c r="IE12" s="21"/>
      <c r="IF12" s="21"/>
      <c r="IG12" s="21"/>
      <c r="IH12" s="21"/>
      <c r="II12" s="21"/>
      <c r="IJ12" s="21"/>
      <c r="IK12" s="21"/>
      <c r="IL12" s="21"/>
      <c r="IM12" s="21"/>
      <c r="IN12" s="21"/>
      <c r="IO12" s="21"/>
      <c r="IP12" s="21"/>
      <c r="IQ12" s="21"/>
      <c r="IR12" s="21"/>
      <c r="IS12" s="21"/>
      <c r="IT12" s="21"/>
      <c r="IU12" s="21"/>
      <c r="IV12" s="21"/>
      <c r="IW12" s="21"/>
    </row>
    <row r="13" customFormat="false" ht="13.5" hidden="false" customHeight="true" outlineLevel="0" collapsed="false">
      <c r="A13" s="88" t="s">
        <v>25</v>
      </c>
      <c r="B13" s="89"/>
      <c r="C13" s="90" t="n">
        <f aca="false">+'Mgmt Summary'!J13</f>
        <v>616</v>
      </c>
      <c r="D13" s="91" t="n">
        <f aca="false">+'Mgmt Summary'!C13</f>
        <v>7078.819</v>
      </c>
      <c r="E13" s="92" t="n">
        <f aca="false">-D13+C13</f>
        <v>-6462.819</v>
      </c>
      <c r="F13" s="93"/>
      <c r="G13" s="90" t="n">
        <f aca="false">+'Mgmt Summary'!M13+'Mgmt Summary'!N13</f>
        <v>3727.431</v>
      </c>
      <c r="H13" s="91" t="n">
        <f aca="false">+'Mgmt Summary'!D13</f>
        <v>3727.431</v>
      </c>
      <c r="I13" s="92" t="n">
        <f aca="false">+H13-G13</f>
        <v>0</v>
      </c>
      <c r="J13" s="93"/>
      <c r="K13" s="90" t="n">
        <f aca="false">C13-G13</f>
        <v>-3111.431</v>
      </c>
      <c r="L13" s="91" t="n">
        <f aca="false">D13-H13</f>
        <v>3351.388</v>
      </c>
      <c r="M13" s="92" t="n">
        <f aca="false">K13-L13</f>
        <v>-6462.819</v>
      </c>
      <c r="N13" s="94"/>
      <c r="O13" s="90" t="n">
        <f aca="false">+C13-'[3]QTD Mgmt Summary'!C13</f>
        <v>694</v>
      </c>
      <c r="P13" s="91" t="n">
        <f aca="false">+D13-'[3]QTD Mgmt Summary'!D13</f>
        <v>0</v>
      </c>
      <c r="Q13" s="92" t="n">
        <f aca="false">+O13+P13</f>
        <v>694</v>
      </c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  <c r="BF13" s="21"/>
      <c r="BG13" s="21"/>
      <c r="BH13" s="21"/>
      <c r="BI13" s="21"/>
      <c r="BJ13" s="21"/>
      <c r="BK13" s="21"/>
      <c r="BL13" s="21"/>
      <c r="BM13" s="21"/>
      <c r="BN13" s="21"/>
      <c r="BO13" s="21"/>
      <c r="BP13" s="21"/>
      <c r="BQ13" s="21"/>
      <c r="BR13" s="21"/>
      <c r="BS13" s="21"/>
      <c r="BT13" s="21"/>
      <c r="BU13" s="21"/>
      <c r="BV13" s="21"/>
      <c r="BW13" s="21"/>
      <c r="BX13" s="21"/>
      <c r="BY13" s="21"/>
      <c r="BZ13" s="21"/>
      <c r="CA13" s="21"/>
      <c r="CB13" s="21"/>
      <c r="CC13" s="21"/>
      <c r="CD13" s="21"/>
      <c r="CE13" s="21"/>
      <c r="CF13" s="21"/>
      <c r="CG13" s="21"/>
      <c r="CH13" s="21"/>
      <c r="CI13" s="21"/>
      <c r="CJ13" s="21"/>
      <c r="CK13" s="21"/>
      <c r="CL13" s="21"/>
      <c r="CM13" s="21"/>
      <c r="CN13" s="21"/>
      <c r="CO13" s="21"/>
      <c r="CP13" s="21"/>
      <c r="CQ13" s="21"/>
      <c r="CR13" s="21"/>
      <c r="CS13" s="21"/>
      <c r="CT13" s="21"/>
      <c r="CU13" s="21"/>
      <c r="CV13" s="21"/>
      <c r="CW13" s="21"/>
      <c r="CX13" s="21"/>
      <c r="CY13" s="21"/>
      <c r="CZ13" s="21"/>
      <c r="DA13" s="21"/>
      <c r="DB13" s="21"/>
      <c r="DC13" s="21"/>
      <c r="DD13" s="21"/>
      <c r="DE13" s="21"/>
      <c r="DF13" s="21"/>
      <c r="DG13" s="21"/>
      <c r="DH13" s="21"/>
      <c r="DI13" s="21"/>
      <c r="DJ13" s="21"/>
      <c r="DK13" s="21"/>
      <c r="DL13" s="21"/>
      <c r="DM13" s="21"/>
      <c r="DN13" s="21"/>
      <c r="DO13" s="21"/>
      <c r="DP13" s="21"/>
      <c r="DQ13" s="21"/>
      <c r="DR13" s="21"/>
      <c r="DS13" s="21"/>
      <c r="DT13" s="21"/>
      <c r="DU13" s="21"/>
      <c r="DV13" s="21"/>
      <c r="DW13" s="21"/>
      <c r="DX13" s="21"/>
      <c r="DY13" s="21"/>
      <c r="DZ13" s="21"/>
      <c r="EA13" s="21"/>
      <c r="EB13" s="21"/>
      <c r="EC13" s="21"/>
      <c r="ED13" s="21"/>
      <c r="EE13" s="21"/>
      <c r="EF13" s="21"/>
      <c r="EG13" s="21"/>
      <c r="EH13" s="21"/>
      <c r="EI13" s="21"/>
      <c r="EJ13" s="21"/>
      <c r="EK13" s="21"/>
      <c r="EL13" s="21"/>
      <c r="EM13" s="21"/>
      <c r="EN13" s="21"/>
      <c r="EO13" s="21"/>
      <c r="EP13" s="21"/>
      <c r="EQ13" s="21"/>
      <c r="ER13" s="21"/>
      <c r="ES13" s="21"/>
      <c r="ET13" s="21"/>
      <c r="EU13" s="21"/>
      <c r="EV13" s="21"/>
      <c r="EW13" s="21"/>
      <c r="EX13" s="21"/>
      <c r="EY13" s="21"/>
      <c r="EZ13" s="21"/>
      <c r="FA13" s="21"/>
      <c r="FB13" s="21"/>
      <c r="FC13" s="21"/>
      <c r="FD13" s="21"/>
      <c r="FE13" s="21"/>
      <c r="FF13" s="21"/>
      <c r="FG13" s="21"/>
      <c r="FH13" s="21"/>
      <c r="FI13" s="21"/>
      <c r="FJ13" s="21"/>
      <c r="FK13" s="21"/>
      <c r="FL13" s="21"/>
      <c r="FM13" s="21"/>
      <c r="FN13" s="21"/>
      <c r="FO13" s="21"/>
      <c r="FP13" s="21"/>
      <c r="FQ13" s="21"/>
      <c r="FR13" s="21"/>
      <c r="FS13" s="21"/>
      <c r="FT13" s="21"/>
      <c r="FU13" s="21"/>
      <c r="FV13" s="21"/>
      <c r="FW13" s="21"/>
      <c r="FX13" s="21"/>
      <c r="FY13" s="21"/>
      <c r="FZ13" s="21"/>
      <c r="GA13" s="21"/>
      <c r="GB13" s="21"/>
      <c r="GC13" s="21"/>
      <c r="GD13" s="21"/>
      <c r="GE13" s="21"/>
      <c r="GF13" s="21"/>
      <c r="GG13" s="21"/>
      <c r="GH13" s="21"/>
      <c r="GI13" s="21"/>
      <c r="GJ13" s="21"/>
      <c r="GK13" s="21"/>
      <c r="GL13" s="21"/>
      <c r="GM13" s="21"/>
      <c r="GN13" s="21"/>
      <c r="GO13" s="21"/>
      <c r="GP13" s="21"/>
      <c r="GQ13" s="21"/>
      <c r="GR13" s="21"/>
      <c r="GS13" s="21"/>
      <c r="GT13" s="21"/>
      <c r="GU13" s="21"/>
      <c r="GV13" s="21"/>
      <c r="GW13" s="21"/>
      <c r="GX13" s="21"/>
      <c r="GY13" s="21"/>
      <c r="GZ13" s="21"/>
      <c r="HA13" s="21"/>
      <c r="HB13" s="21"/>
      <c r="HC13" s="21"/>
      <c r="HD13" s="21"/>
      <c r="HE13" s="21"/>
      <c r="HF13" s="21"/>
      <c r="HG13" s="21"/>
      <c r="HH13" s="21"/>
      <c r="HI13" s="21"/>
      <c r="HJ13" s="21"/>
      <c r="HK13" s="21"/>
      <c r="HL13" s="21"/>
      <c r="HM13" s="21"/>
      <c r="HN13" s="21"/>
      <c r="HO13" s="21"/>
      <c r="HP13" s="21"/>
      <c r="HQ13" s="21"/>
      <c r="HR13" s="21"/>
      <c r="HS13" s="21"/>
      <c r="HT13" s="21"/>
      <c r="HU13" s="21"/>
      <c r="HV13" s="21"/>
      <c r="HW13" s="21"/>
      <c r="HX13" s="21"/>
      <c r="HY13" s="21"/>
      <c r="HZ13" s="21"/>
      <c r="IA13" s="21"/>
      <c r="IB13" s="21"/>
      <c r="IC13" s="21"/>
      <c r="ID13" s="21"/>
      <c r="IE13" s="21"/>
      <c r="IF13" s="21"/>
      <c r="IG13" s="21"/>
      <c r="IH13" s="21"/>
      <c r="II13" s="21"/>
      <c r="IJ13" s="21"/>
      <c r="IK13" s="21"/>
      <c r="IL13" s="21"/>
      <c r="IM13" s="21"/>
      <c r="IN13" s="21"/>
      <c r="IO13" s="21"/>
      <c r="IP13" s="21"/>
      <c r="IQ13" s="21"/>
      <c r="IR13" s="21"/>
      <c r="IS13" s="21"/>
      <c r="IT13" s="21"/>
      <c r="IU13" s="21"/>
      <c r="IV13" s="21"/>
      <c r="IW13" s="21"/>
    </row>
    <row r="14" customFormat="false" ht="13.5" hidden="false" customHeight="true" outlineLevel="0" collapsed="false">
      <c r="A14" s="88" t="s">
        <v>26</v>
      </c>
      <c r="B14" s="89"/>
      <c r="C14" s="90" t="n">
        <f aca="false">+'Mgmt Summary'!J14</f>
        <v>0</v>
      </c>
      <c r="D14" s="91" t="n">
        <f aca="false">+'Mgmt Summary'!C14</f>
        <v>11875</v>
      </c>
      <c r="E14" s="92" t="n">
        <f aca="false">-D14+C14</f>
        <v>-11875</v>
      </c>
      <c r="F14" s="93"/>
      <c r="G14" s="90" t="n">
        <f aca="false">+'Mgmt Summary'!M14+'Mgmt Summary'!N14</f>
        <v>3118.582</v>
      </c>
      <c r="H14" s="91" t="n">
        <f aca="false">+'Mgmt Summary'!D14</f>
        <v>3118.582</v>
      </c>
      <c r="I14" s="92" t="n">
        <f aca="false">+H14-G14</f>
        <v>0</v>
      </c>
      <c r="J14" s="93"/>
      <c r="K14" s="90" t="n">
        <f aca="false">C14-G14</f>
        <v>-3118.582</v>
      </c>
      <c r="L14" s="91" t="n">
        <f aca="false">D14-H14</f>
        <v>8756.418</v>
      </c>
      <c r="M14" s="92" t="n">
        <f aca="false">K14-L14</f>
        <v>-11875</v>
      </c>
      <c r="N14" s="94"/>
      <c r="O14" s="90" t="n">
        <f aca="false">+C14-'[3]QTD Mgmt Summary'!C14</f>
        <v>0</v>
      </c>
      <c r="P14" s="91" t="n">
        <f aca="false">+D14-'[3]QTD Mgmt Summary'!D14</f>
        <v>0</v>
      </c>
      <c r="Q14" s="92" t="n">
        <f aca="false">+O14+P14</f>
        <v>0</v>
      </c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1"/>
      <c r="BF14" s="21"/>
      <c r="BG14" s="21"/>
      <c r="BH14" s="21"/>
      <c r="BI14" s="21"/>
      <c r="BJ14" s="21"/>
      <c r="BK14" s="21"/>
      <c r="BL14" s="21"/>
      <c r="BM14" s="21"/>
      <c r="BN14" s="21"/>
      <c r="BO14" s="21"/>
      <c r="BP14" s="21"/>
      <c r="BQ14" s="21"/>
      <c r="BR14" s="21"/>
      <c r="BS14" s="21"/>
      <c r="BT14" s="21"/>
      <c r="BU14" s="21"/>
      <c r="BV14" s="21"/>
      <c r="BW14" s="21"/>
      <c r="BX14" s="21"/>
      <c r="BY14" s="21"/>
      <c r="BZ14" s="21"/>
      <c r="CA14" s="21"/>
      <c r="CB14" s="21"/>
      <c r="CC14" s="21"/>
      <c r="CD14" s="21"/>
      <c r="CE14" s="21"/>
      <c r="CF14" s="21"/>
      <c r="CG14" s="21"/>
      <c r="CH14" s="21"/>
      <c r="CI14" s="21"/>
      <c r="CJ14" s="21"/>
      <c r="CK14" s="21"/>
      <c r="CL14" s="21"/>
      <c r="CM14" s="21"/>
      <c r="CN14" s="21"/>
      <c r="CO14" s="21"/>
      <c r="CP14" s="21"/>
      <c r="CQ14" s="21"/>
      <c r="CR14" s="21"/>
      <c r="CS14" s="21"/>
      <c r="CT14" s="21"/>
      <c r="CU14" s="21"/>
      <c r="CV14" s="21"/>
      <c r="CW14" s="21"/>
      <c r="CX14" s="21"/>
      <c r="CY14" s="21"/>
      <c r="CZ14" s="21"/>
      <c r="DA14" s="21"/>
      <c r="DB14" s="21"/>
      <c r="DC14" s="21"/>
      <c r="DD14" s="21"/>
      <c r="DE14" s="21"/>
      <c r="DF14" s="21"/>
      <c r="DG14" s="21"/>
      <c r="DH14" s="21"/>
      <c r="DI14" s="21"/>
      <c r="DJ14" s="21"/>
      <c r="DK14" s="21"/>
      <c r="DL14" s="21"/>
      <c r="DM14" s="21"/>
      <c r="DN14" s="21"/>
      <c r="DO14" s="21"/>
      <c r="DP14" s="21"/>
      <c r="DQ14" s="21"/>
      <c r="DR14" s="21"/>
      <c r="DS14" s="21"/>
      <c r="DT14" s="21"/>
      <c r="DU14" s="21"/>
      <c r="DV14" s="21"/>
      <c r="DW14" s="21"/>
      <c r="DX14" s="21"/>
      <c r="DY14" s="21"/>
      <c r="DZ14" s="21"/>
      <c r="EA14" s="21"/>
      <c r="EB14" s="21"/>
      <c r="EC14" s="21"/>
      <c r="ED14" s="21"/>
      <c r="EE14" s="21"/>
      <c r="EF14" s="21"/>
      <c r="EG14" s="21"/>
      <c r="EH14" s="21"/>
      <c r="EI14" s="21"/>
      <c r="EJ14" s="21"/>
      <c r="EK14" s="21"/>
      <c r="EL14" s="21"/>
      <c r="EM14" s="21"/>
      <c r="EN14" s="21"/>
      <c r="EO14" s="21"/>
      <c r="EP14" s="21"/>
      <c r="EQ14" s="21"/>
      <c r="ER14" s="21"/>
      <c r="ES14" s="21"/>
      <c r="ET14" s="21"/>
      <c r="EU14" s="21"/>
      <c r="EV14" s="21"/>
      <c r="EW14" s="21"/>
      <c r="EX14" s="21"/>
      <c r="EY14" s="21"/>
      <c r="EZ14" s="21"/>
      <c r="FA14" s="21"/>
      <c r="FB14" s="21"/>
      <c r="FC14" s="21"/>
      <c r="FD14" s="21"/>
      <c r="FE14" s="21"/>
      <c r="FF14" s="21"/>
      <c r="FG14" s="21"/>
      <c r="FH14" s="21"/>
      <c r="FI14" s="21"/>
      <c r="FJ14" s="21"/>
      <c r="FK14" s="21"/>
      <c r="FL14" s="21"/>
      <c r="FM14" s="21"/>
      <c r="FN14" s="21"/>
      <c r="FO14" s="21"/>
      <c r="FP14" s="21"/>
      <c r="FQ14" s="21"/>
      <c r="FR14" s="21"/>
      <c r="FS14" s="21"/>
      <c r="FT14" s="21"/>
      <c r="FU14" s="21"/>
      <c r="FV14" s="21"/>
      <c r="FW14" s="21"/>
      <c r="FX14" s="21"/>
      <c r="FY14" s="21"/>
      <c r="FZ14" s="21"/>
      <c r="GA14" s="21"/>
      <c r="GB14" s="21"/>
      <c r="GC14" s="21"/>
      <c r="GD14" s="21"/>
      <c r="GE14" s="21"/>
      <c r="GF14" s="21"/>
      <c r="GG14" s="21"/>
      <c r="GH14" s="21"/>
      <c r="GI14" s="21"/>
      <c r="GJ14" s="21"/>
      <c r="GK14" s="21"/>
      <c r="GL14" s="21"/>
      <c r="GM14" s="21"/>
      <c r="GN14" s="21"/>
      <c r="GO14" s="21"/>
      <c r="GP14" s="21"/>
      <c r="GQ14" s="21"/>
      <c r="GR14" s="21"/>
      <c r="GS14" s="21"/>
      <c r="GT14" s="21"/>
      <c r="GU14" s="21"/>
      <c r="GV14" s="21"/>
      <c r="GW14" s="21"/>
      <c r="GX14" s="21"/>
      <c r="GY14" s="21"/>
      <c r="GZ14" s="21"/>
      <c r="HA14" s="21"/>
      <c r="HB14" s="21"/>
      <c r="HC14" s="21"/>
      <c r="HD14" s="21"/>
      <c r="HE14" s="21"/>
      <c r="HF14" s="21"/>
      <c r="HG14" s="21"/>
      <c r="HH14" s="21"/>
      <c r="HI14" s="21"/>
      <c r="HJ14" s="21"/>
      <c r="HK14" s="21"/>
      <c r="HL14" s="21"/>
      <c r="HM14" s="21"/>
      <c r="HN14" s="21"/>
      <c r="HO14" s="21"/>
      <c r="HP14" s="21"/>
      <c r="HQ14" s="21"/>
      <c r="HR14" s="21"/>
      <c r="HS14" s="21"/>
      <c r="HT14" s="21"/>
      <c r="HU14" s="21"/>
      <c r="HV14" s="21"/>
      <c r="HW14" s="21"/>
      <c r="HX14" s="21"/>
      <c r="HY14" s="21"/>
      <c r="HZ14" s="21"/>
      <c r="IA14" s="21"/>
      <c r="IB14" s="21"/>
      <c r="IC14" s="21"/>
      <c r="ID14" s="21"/>
      <c r="IE14" s="21"/>
      <c r="IF14" s="21"/>
      <c r="IG14" s="21"/>
      <c r="IH14" s="21"/>
      <c r="II14" s="21"/>
      <c r="IJ14" s="21"/>
      <c r="IK14" s="21"/>
      <c r="IL14" s="21"/>
      <c r="IM14" s="21"/>
      <c r="IN14" s="21"/>
      <c r="IO14" s="21"/>
      <c r="IP14" s="21"/>
      <c r="IQ14" s="21"/>
      <c r="IR14" s="21"/>
      <c r="IS14" s="21"/>
      <c r="IT14" s="21"/>
      <c r="IU14" s="21"/>
      <c r="IV14" s="21"/>
      <c r="IW14" s="21"/>
    </row>
    <row r="15" customFormat="false" ht="13.5" hidden="false" customHeight="true" outlineLevel="0" collapsed="false">
      <c r="A15" s="88" t="s">
        <v>27</v>
      </c>
      <c r="B15" s="89"/>
      <c r="C15" s="90" t="n">
        <f aca="false">+'Mgmt Summary'!J15</f>
        <v>483</v>
      </c>
      <c r="D15" s="91" t="n">
        <f aca="false">+'Mgmt Summary'!C15</f>
        <v>27500</v>
      </c>
      <c r="E15" s="92" t="n">
        <f aca="false">-D15+C15</f>
        <v>-27017</v>
      </c>
      <c r="F15" s="93"/>
      <c r="G15" s="90" t="n">
        <f aca="false">+'Mgmt Summary'!M15+'Mgmt Summary'!N15</f>
        <v>5883.779</v>
      </c>
      <c r="H15" s="91" t="n">
        <f aca="false">+'Mgmt Summary'!D15</f>
        <v>5883.779</v>
      </c>
      <c r="I15" s="92" t="n">
        <f aca="false">+H15-G15</f>
        <v>0</v>
      </c>
      <c r="J15" s="93"/>
      <c r="K15" s="90" t="n">
        <f aca="false">C15-G15</f>
        <v>-5400.779</v>
      </c>
      <c r="L15" s="91" t="n">
        <f aca="false">D15-H15</f>
        <v>21616.221</v>
      </c>
      <c r="M15" s="92" t="n">
        <f aca="false">K15-L15</f>
        <v>-27017</v>
      </c>
      <c r="N15" s="94"/>
      <c r="O15" s="90" t="n">
        <f aca="false">+C15-'[3]QTD Mgmt Summary'!C15</f>
        <v>-693</v>
      </c>
      <c r="P15" s="91" t="n">
        <f aca="false">+D15-'[3]QTD Mgmt Summary'!D15</f>
        <v>0</v>
      </c>
      <c r="Q15" s="92" t="n">
        <f aca="false">+O15+P15</f>
        <v>-693</v>
      </c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1"/>
      <c r="BE15" s="21"/>
      <c r="BF15" s="21"/>
      <c r="BG15" s="21"/>
      <c r="BH15" s="21"/>
      <c r="BI15" s="21"/>
      <c r="BJ15" s="21"/>
      <c r="BK15" s="21"/>
      <c r="BL15" s="21"/>
      <c r="BM15" s="21"/>
      <c r="BN15" s="21"/>
      <c r="BO15" s="21"/>
      <c r="BP15" s="21"/>
      <c r="BQ15" s="21"/>
      <c r="BR15" s="21"/>
      <c r="BS15" s="21"/>
      <c r="BT15" s="21"/>
      <c r="BU15" s="21"/>
      <c r="BV15" s="21"/>
      <c r="BW15" s="21"/>
      <c r="BX15" s="21"/>
      <c r="BY15" s="21"/>
      <c r="BZ15" s="21"/>
      <c r="CA15" s="21"/>
      <c r="CB15" s="21"/>
      <c r="CC15" s="21"/>
      <c r="CD15" s="21"/>
      <c r="CE15" s="21"/>
      <c r="CF15" s="21"/>
      <c r="CG15" s="21"/>
      <c r="CH15" s="21"/>
      <c r="CI15" s="21"/>
      <c r="CJ15" s="21"/>
      <c r="CK15" s="21"/>
      <c r="CL15" s="21"/>
      <c r="CM15" s="21"/>
      <c r="CN15" s="21"/>
      <c r="CO15" s="21"/>
      <c r="CP15" s="21"/>
      <c r="CQ15" s="21"/>
      <c r="CR15" s="21"/>
      <c r="CS15" s="21"/>
      <c r="CT15" s="21"/>
      <c r="CU15" s="21"/>
      <c r="CV15" s="21"/>
      <c r="CW15" s="21"/>
      <c r="CX15" s="21"/>
      <c r="CY15" s="21"/>
      <c r="CZ15" s="21"/>
      <c r="DA15" s="21"/>
      <c r="DB15" s="21"/>
      <c r="DC15" s="21"/>
      <c r="DD15" s="21"/>
      <c r="DE15" s="21"/>
      <c r="DF15" s="21"/>
      <c r="DG15" s="21"/>
      <c r="DH15" s="21"/>
      <c r="DI15" s="21"/>
      <c r="DJ15" s="21"/>
      <c r="DK15" s="21"/>
      <c r="DL15" s="21"/>
      <c r="DM15" s="21"/>
      <c r="DN15" s="21"/>
      <c r="DO15" s="21"/>
      <c r="DP15" s="21"/>
      <c r="DQ15" s="21"/>
      <c r="DR15" s="21"/>
      <c r="DS15" s="21"/>
      <c r="DT15" s="21"/>
      <c r="DU15" s="21"/>
      <c r="DV15" s="21"/>
      <c r="DW15" s="21"/>
      <c r="DX15" s="21"/>
      <c r="DY15" s="21"/>
      <c r="DZ15" s="21"/>
      <c r="EA15" s="21"/>
      <c r="EB15" s="21"/>
      <c r="EC15" s="21"/>
      <c r="ED15" s="21"/>
      <c r="EE15" s="21"/>
      <c r="EF15" s="21"/>
      <c r="EG15" s="21"/>
      <c r="EH15" s="21"/>
      <c r="EI15" s="21"/>
      <c r="EJ15" s="21"/>
      <c r="EK15" s="21"/>
      <c r="EL15" s="21"/>
      <c r="EM15" s="21"/>
      <c r="EN15" s="21"/>
      <c r="EO15" s="21"/>
      <c r="EP15" s="21"/>
      <c r="EQ15" s="21"/>
      <c r="ER15" s="21"/>
      <c r="ES15" s="21"/>
      <c r="ET15" s="21"/>
      <c r="EU15" s="21"/>
      <c r="EV15" s="21"/>
      <c r="EW15" s="21"/>
      <c r="EX15" s="21"/>
      <c r="EY15" s="21"/>
      <c r="EZ15" s="21"/>
      <c r="FA15" s="21"/>
      <c r="FB15" s="21"/>
      <c r="FC15" s="21"/>
      <c r="FD15" s="21"/>
      <c r="FE15" s="21"/>
      <c r="FF15" s="21"/>
      <c r="FG15" s="21"/>
      <c r="FH15" s="21"/>
      <c r="FI15" s="21"/>
      <c r="FJ15" s="21"/>
      <c r="FK15" s="21"/>
      <c r="FL15" s="21"/>
      <c r="FM15" s="21"/>
      <c r="FN15" s="21"/>
      <c r="FO15" s="21"/>
      <c r="FP15" s="21"/>
      <c r="FQ15" s="21"/>
      <c r="FR15" s="21"/>
      <c r="FS15" s="21"/>
      <c r="FT15" s="21"/>
      <c r="FU15" s="21"/>
      <c r="FV15" s="21"/>
      <c r="FW15" s="21"/>
      <c r="FX15" s="21"/>
      <c r="FY15" s="21"/>
      <c r="FZ15" s="21"/>
      <c r="GA15" s="21"/>
      <c r="GB15" s="21"/>
      <c r="GC15" s="21"/>
      <c r="GD15" s="21"/>
      <c r="GE15" s="21"/>
      <c r="GF15" s="21"/>
      <c r="GG15" s="21"/>
      <c r="GH15" s="21"/>
      <c r="GI15" s="21"/>
      <c r="GJ15" s="21"/>
      <c r="GK15" s="21"/>
      <c r="GL15" s="21"/>
      <c r="GM15" s="21"/>
      <c r="GN15" s="21"/>
      <c r="GO15" s="21"/>
      <c r="GP15" s="21"/>
      <c r="GQ15" s="21"/>
      <c r="GR15" s="21"/>
      <c r="GS15" s="21"/>
      <c r="GT15" s="21"/>
      <c r="GU15" s="21"/>
      <c r="GV15" s="21"/>
      <c r="GW15" s="21"/>
      <c r="GX15" s="21"/>
      <c r="GY15" s="21"/>
      <c r="GZ15" s="21"/>
      <c r="HA15" s="21"/>
      <c r="HB15" s="21"/>
      <c r="HC15" s="21"/>
      <c r="HD15" s="21"/>
      <c r="HE15" s="21"/>
      <c r="HF15" s="21"/>
      <c r="HG15" s="21"/>
      <c r="HH15" s="21"/>
      <c r="HI15" s="21"/>
      <c r="HJ15" s="21"/>
      <c r="HK15" s="21"/>
      <c r="HL15" s="21"/>
      <c r="HM15" s="21"/>
      <c r="HN15" s="21"/>
      <c r="HO15" s="21"/>
      <c r="HP15" s="21"/>
      <c r="HQ15" s="21"/>
      <c r="HR15" s="21"/>
      <c r="HS15" s="21"/>
      <c r="HT15" s="21"/>
      <c r="HU15" s="21"/>
      <c r="HV15" s="21"/>
      <c r="HW15" s="21"/>
      <c r="HX15" s="21"/>
      <c r="HY15" s="21"/>
      <c r="HZ15" s="21"/>
      <c r="IA15" s="21"/>
      <c r="IB15" s="21"/>
      <c r="IC15" s="21"/>
      <c r="ID15" s="21"/>
      <c r="IE15" s="21"/>
      <c r="IF15" s="21"/>
      <c r="IG15" s="21"/>
      <c r="IH15" s="21"/>
      <c r="II15" s="21"/>
      <c r="IJ15" s="21"/>
      <c r="IK15" s="21"/>
      <c r="IL15" s="21"/>
      <c r="IM15" s="21"/>
      <c r="IN15" s="21"/>
      <c r="IO15" s="21"/>
      <c r="IP15" s="21"/>
      <c r="IQ15" s="21"/>
      <c r="IR15" s="21"/>
      <c r="IS15" s="21"/>
      <c r="IT15" s="21"/>
      <c r="IU15" s="21"/>
      <c r="IV15" s="21"/>
      <c r="IW15" s="21"/>
    </row>
    <row r="16" customFormat="false" ht="13.5" hidden="false" customHeight="true" outlineLevel="0" collapsed="false">
      <c r="A16" s="88" t="s">
        <v>28</v>
      </c>
      <c r="B16" s="89"/>
      <c r="C16" s="90" t="n">
        <f aca="false">+'Mgmt Summary'!J16</f>
        <v>17</v>
      </c>
      <c r="D16" s="91" t="n">
        <f aca="false">+'Mgmt Summary'!C16</f>
        <v>1000</v>
      </c>
      <c r="E16" s="92" t="n">
        <f aca="false">-D16+C16</f>
        <v>-983</v>
      </c>
      <c r="F16" s="93"/>
      <c r="G16" s="90" t="n">
        <f aca="false">+'Mgmt Summary'!M16+'Mgmt Summary'!N16</f>
        <v>748.399</v>
      </c>
      <c r="H16" s="91" t="n">
        <f aca="false">+'Mgmt Summary'!D16</f>
        <v>748.399</v>
      </c>
      <c r="I16" s="92" t="n">
        <f aca="false">+H16-G16</f>
        <v>0</v>
      </c>
      <c r="J16" s="93"/>
      <c r="K16" s="90" t="n">
        <f aca="false">C16-G16</f>
        <v>-731.399</v>
      </c>
      <c r="L16" s="91" t="n">
        <f aca="false">D16-H16</f>
        <v>251.601</v>
      </c>
      <c r="M16" s="92" t="n">
        <f aca="false">K16-L16</f>
        <v>-983</v>
      </c>
      <c r="N16" s="94"/>
      <c r="O16" s="90" t="n">
        <f aca="false">+C16-'[3]QTD Mgmt Summary'!C16</f>
        <v>10</v>
      </c>
      <c r="P16" s="91" t="n">
        <f aca="false">+D16-'[3]QTD Mgmt Summary'!D16</f>
        <v>0</v>
      </c>
      <c r="Q16" s="92" t="n">
        <f aca="false">+O16+P16</f>
        <v>10</v>
      </c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  <c r="BF16" s="21"/>
      <c r="BG16" s="21"/>
      <c r="BH16" s="21"/>
      <c r="BI16" s="21"/>
      <c r="BJ16" s="21"/>
      <c r="BK16" s="21"/>
      <c r="BL16" s="21"/>
      <c r="BM16" s="21"/>
      <c r="BN16" s="21"/>
      <c r="BO16" s="21"/>
      <c r="BP16" s="21"/>
      <c r="BQ16" s="21"/>
      <c r="BR16" s="21"/>
      <c r="BS16" s="21"/>
      <c r="BT16" s="21"/>
      <c r="BU16" s="21"/>
      <c r="BV16" s="21"/>
      <c r="BW16" s="21"/>
      <c r="BX16" s="21"/>
      <c r="BY16" s="21"/>
      <c r="BZ16" s="21"/>
      <c r="CA16" s="21"/>
      <c r="CB16" s="21"/>
      <c r="CC16" s="21"/>
      <c r="CD16" s="21"/>
      <c r="CE16" s="21"/>
      <c r="CF16" s="21"/>
      <c r="CG16" s="21"/>
      <c r="CH16" s="21"/>
      <c r="CI16" s="21"/>
      <c r="CJ16" s="21"/>
      <c r="CK16" s="21"/>
      <c r="CL16" s="21"/>
      <c r="CM16" s="21"/>
      <c r="CN16" s="21"/>
      <c r="CO16" s="21"/>
      <c r="CP16" s="21"/>
      <c r="CQ16" s="21"/>
      <c r="CR16" s="21"/>
      <c r="CS16" s="21"/>
      <c r="CT16" s="21"/>
      <c r="CU16" s="21"/>
      <c r="CV16" s="21"/>
      <c r="CW16" s="21"/>
      <c r="CX16" s="21"/>
      <c r="CY16" s="21"/>
      <c r="CZ16" s="21"/>
      <c r="DA16" s="21"/>
      <c r="DB16" s="21"/>
      <c r="DC16" s="21"/>
      <c r="DD16" s="21"/>
      <c r="DE16" s="21"/>
      <c r="DF16" s="21"/>
      <c r="DG16" s="21"/>
      <c r="DH16" s="21"/>
      <c r="DI16" s="21"/>
      <c r="DJ16" s="21"/>
      <c r="DK16" s="21"/>
      <c r="DL16" s="21"/>
      <c r="DM16" s="21"/>
      <c r="DN16" s="21"/>
      <c r="DO16" s="21"/>
      <c r="DP16" s="21"/>
      <c r="DQ16" s="21"/>
      <c r="DR16" s="21"/>
      <c r="DS16" s="21"/>
      <c r="DT16" s="21"/>
      <c r="DU16" s="21"/>
      <c r="DV16" s="21"/>
      <c r="DW16" s="21"/>
      <c r="DX16" s="21"/>
      <c r="DY16" s="21"/>
      <c r="DZ16" s="21"/>
      <c r="EA16" s="21"/>
      <c r="EB16" s="21"/>
      <c r="EC16" s="21"/>
      <c r="ED16" s="21"/>
      <c r="EE16" s="21"/>
      <c r="EF16" s="21"/>
      <c r="EG16" s="21"/>
      <c r="EH16" s="21"/>
      <c r="EI16" s="21"/>
      <c r="EJ16" s="21"/>
      <c r="EK16" s="21"/>
      <c r="EL16" s="21"/>
      <c r="EM16" s="21"/>
      <c r="EN16" s="21"/>
      <c r="EO16" s="21"/>
      <c r="EP16" s="21"/>
      <c r="EQ16" s="21"/>
      <c r="ER16" s="21"/>
      <c r="ES16" s="21"/>
      <c r="ET16" s="21"/>
      <c r="EU16" s="21"/>
      <c r="EV16" s="21"/>
      <c r="EW16" s="21"/>
      <c r="EX16" s="21"/>
      <c r="EY16" s="21"/>
      <c r="EZ16" s="21"/>
      <c r="FA16" s="21"/>
      <c r="FB16" s="21"/>
      <c r="FC16" s="21"/>
      <c r="FD16" s="21"/>
      <c r="FE16" s="21"/>
      <c r="FF16" s="21"/>
      <c r="FG16" s="21"/>
      <c r="FH16" s="21"/>
      <c r="FI16" s="21"/>
      <c r="FJ16" s="21"/>
      <c r="FK16" s="21"/>
      <c r="FL16" s="21"/>
      <c r="FM16" s="21"/>
      <c r="FN16" s="21"/>
      <c r="FO16" s="21"/>
      <c r="FP16" s="21"/>
      <c r="FQ16" s="21"/>
      <c r="FR16" s="21"/>
      <c r="FS16" s="21"/>
      <c r="FT16" s="21"/>
      <c r="FU16" s="21"/>
      <c r="FV16" s="21"/>
      <c r="FW16" s="21"/>
      <c r="FX16" s="21"/>
      <c r="FY16" s="21"/>
      <c r="FZ16" s="21"/>
      <c r="GA16" s="21"/>
      <c r="GB16" s="21"/>
      <c r="GC16" s="21"/>
      <c r="GD16" s="21"/>
      <c r="GE16" s="21"/>
      <c r="GF16" s="21"/>
      <c r="GG16" s="21"/>
      <c r="GH16" s="21"/>
      <c r="GI16" s="21"/>
      <c r="GJ16" s="21"/>
      <c r="GK16" s="21"/>
      <c r="GL16" s="21"/>
      <c r="GM16" s="21"/>
      <c r="GN16" s="21"/>
      <c r="GO16" s="21"/>
      <c r="GP16" s="21"/>
      <c r="GQ16" s="21"/>
      <c r="GR16" s="21"/>
      <c r="GS16" s="21"/>
      <c r="GT16" s="21"/>
      <c r="GU16" s="21"/>
      <c r="GV16" s="21"/>
      <c r="GW16" s="21"/>
      <c r="GX16" s="21"/>
      <c r="GY16" s="21"/>
      <c r="GZ16" s="21"/>
      <c r="HA16" s="21"/>
      <c r="HB16" s="21"/>
      <c r="HC16" s="21"/>
      <c r="HD16" s="21"/>
      <c r="HE16" s="21"/>
      <c r="HF16" s="21"/>
      <c r="HG16" s="21"/>
      <c r="HH16" s="21"/>
      <c r="HI16" s="21"/>
      <c r="HJ16" s="21"/>
      <c r="HK16" s="21"/>
      <c r="HL16" s="21"/>
      <c r="HM16" s="21"/>
      <c r="HN16" s="21"/>
      <c r="HO16" s="21"/>
      <c r="HP16" s="21"/>
      <c r="HQ16" s="21"/>
      <c r="HR16" s="21"/>
      <c r="HS16" s="21"/>
      <c r="HT16" s="21"/>
      <c r="HU16" s="21"/>
      <c r="HV16" s="21"/>
      <c r="HW16" s="21"/>
      <c r="HX16" s="21"/>
      <c r="HY16" s="21"/>
      <c r="HZ16" s="21"/>
      <c r="IA16" s="21"/>
      <c r="IB16" s="21"/>
      <c r="IC16" s="21"/>
      <c r="ID16" s="21"/>
      <c r="IE16" s="21"/>
      <c r="IF16" s="21"/>
      <c r="IG16" s="21"/>
      <c r="IH16" s="21"/>
      <c r="II16" s="21"/>
      <c r="IJ16" s="21"/>
      <c r="IK16" s="21"/>
      <c r="IL16" s="21"/>
      <c r="IM16" s="21"/>
      <c r="IN16" s="21"/>
      <c r="IO16" s="21"/>
      <c r="IP16" s="21"/>
      <c r="IQ16" s="21"/>
      <c r="IR16" s="21"/>
      <c r="IS16" s="21"/>
      <c r="IT16" s="21"/>
      <c r="IU16" s="21"/>
      <c r="IV16" s="21"/>
      <c r="IW16" s="21"/>
    </row>
    <row r="17" customFormat="false" ht="13.5" hidden="false" customHeight="true" outlineLevel="0" collapsed="false">
      <c r="A17" s="88" t="s">
        <v>29</v>
      </c>
      <c r="B17" s="89"/>
      <c r="C17" s="90" t="n">
        <f aca="false">+'Mgmt Summary'!J17</f>
        <v>3</v>
      </c>
      <c r="D17" s="91" t="n">
        <f aca="false">+'Mgmt Summary'!C17</f>
        <v>5000</v>
      </c>
      <c r="E17" s="92" t="n">
        <f aca="false">-D17+C17</f>
        <v>-4997</v>
      </c>
      <c r="F17" s="93"/>
      <c r="G17" s="90" t="n">
        <f aca="false">+'Mgmt Summary'!M17+'Mgmt Summary'!N17</f>
        <v>2637.253</v>
      </c>
      <c r="H17" s="91" t="n">
        <f aca="false">+'Mgmt Summary'!D17</f>
        <v>2637.253</v>
      </c>
      <c r="I17" s="92" t="n">
        <f aca="false">+H17-G17</f>
        <v>0</v>
      </c>
      <c r="J17" s="93"/>
      <c r="K17" s="90" t="n">
        <f aca="false">C17-G17</f>
        <v>-2634.253</v>
      </c>
      <c r="L17" s="91" t="n">
        <f aca="false">D17-H17</f>
        <v>2362.747</v>
      </c>
      <c r="M17" s="92" t="n">
        <f aca="false">K17-L17</f>
        <v>-4997</v>
      </c>
      <c r="N17" s="94"/>
      <c r="O17" s="90" t="n">
        <f aca="false">+C17-'[3]QTD Mgmt Summary'!C17</f>
        <v>0</v>
      </c>
      <c r="P17" s="91" t="n">
        <f aca="false">+D17-'[3]QTD Mgmt Summary'!D17</f>
        <v>0</v>
      </c>
      <c r="Q17" s="92" t="n">
        <f aca="false">+O17+P17</f>
        <v>0</v>
      </c>
      <c r="R17" s="21"/>
      <c r="S17" s="95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  <c r="BF17" s="21"/>
      <c r="BG17" s="21"/>
      <c r="BH17" s="21"/>
      <c r="BI17" s="21"/>
      <c r="BJ17" s="21"/>
      <c r="BK17" s="21"/>
      <c r="BL17" s="21"/>
      <c r="BM17" s="21"/>
      <c r="BN17" s="21"/>
      <c r="BO17" s="21"/>
      <c r="BP17" s="21"/>
      <c r="BQ17" s="21"/>
      <c r="BR17" s="21"/>
      <c r="BS17" s="21"/>
      <c r="BT17" s="21"/>
      <c r="BU17" s="21"/>
      <c r="BV17" s="21"/>
      <c r="BW17" s="21"/>
      <c r="BX17" s="21"/>
      <c r="BY17" s="21"/>
      <c r="BZ17" s="21"/>
      <c r="CA17" s="21"/>
      <c r="CB17" s="21"/>
      <c r="CC17" s="21"/>
      <c r="CD17" s="21"/>
      <c r="CE17" s="21"/>
      <c r="CF17" s="21"/>
      <c r="CG17" s="21"/>
      <c r="CH17" s="21"/>
      <c r="CI17" s="21"/>
      <c r="CJ17" s="21"/>
      <c r="CK17" s="21"/>
      <c r="CL17" s="21"/>
      <c r="CM17" s="21"/>
      <c r="CN17" s="21"/>
      <c r="CO17" s="21"/>
      <c r="CP17" s="21"/>
      <c r="CQ17" s="21"/>
      <c r="CR17" s="21"/>
      <c r="CS17" s="21"/>
      <c r="CT17" s="21"/>
      <c r="CU17" s="21"/>
      <c r="CV17" s="21"/>
      <c r="CW17" s="21"/>
      <c r="CX17" s="21"/>
      <c r="CY17" s="21"/>
      <c r="CZ17" s="21"/>
      <c r="DA17" s="21"/>
      <c r="DB17" s="21"/>
      <c r="DC17" s="21"/>
      <c r="DD17" s="21"/>
      <c r="DE17" s="21"/>
      <c r="DF17" s="21"/>
      <c r="DG17" s="21"/>
      <c r="DH17" s="21"/>
      <c r="DI17" s="21"/>
      <c r="DJ17" s="21"/>
      <c r="DK17" s="21"/>
      <c r="DL17" s="21"/>
      <c r="DM17" s="21"/>
      <c r="DN17" s="21"/>
      <c r="DO17" s="21"/>
      <c r="DP17" s="21"/>
      <c r="DQ17" s="21"/>
      <c r="DR17" s="21"/>
      <c r="DS17" s="21"/>
      <c r="DT17" s="21"/>
      <c r="DU17" s="21"/>
      <c r="DV17" s="21"/>
      <c r="DW17" s="21"/>
      <c r="DX17" s="21"/>
      <c r="DY17" s="21"/>
      <c r="DZ17" s="21"/>
      <c r="EA17" s="21"/>
      <c r="EB17" s="21"/>
      <c r="EC17" s="21"/>
      <c r="ED17" s="21"/>
      <c r="EE17" s="21"/>
      <c r="EF17" s="21"/>
      <c r="EG17" s="21"/>
      <c r="EH17" s="21"/>
      <c r="EI17" s="21"/>
      <c r="EJ17" s="21"/>
      <c r="EK17" s="21"/>
      <c r="EL17" s="21"/>
      <c r="EM17" s="21"/>
      <c r="EN17" s="21"/>
      <c r="EO17" s="21"/>
      <c r="EP17" s="21"/>
      <c r="EQ17" s="21"/>
      <c r="ER17" s="21"/>
      <c r="ES17" s="21"/>
      <c r="ET17" s="21"/>
      <c r="EU17" s="21"/>
      <c r="EV17" s="21"/>
      <c r="EW17" s="21"/>
      <c r="EX17" s="21"/>
      <c r="EY17" s="21"/>
      <c r="EZ17" s="21"/>
      <c r="FA17" s="21"/>
      <c r="FB17" s="21"/>
      <c r="FC17" s="21"/>
      <c r="FD17" s="21"/>
      <c r="FE17" s="21"/>
      <c r="FF17" s="21"/>
      <c r="FG17" s="21"/>
      <c r="FH17" s="21"/>
      <c r="FI17" s="21"/>
      <c r="FJ17" s="21"/>
      <c r="FK17" s="21"/>
      <c r="FL17" s="21"/>
      <c r="FM17" s="21"/>
      <c r="FN17" s="21"/>
      <c r="FO17" s="21"/>
      <c r="FP17" s="21"/>
      <c r="FQ17" s="21"/>
      <c r="FR17" s="21"/>
      <c r="FS17" s="21"/>
      <c r="FT17" s="21"/>
      <c r="FU17" s="21"/>
      <c r="FV17" s="21"/>
      <c r="FW17" s="21"/>
      <c r="FX17" s="21"/>
      <c r="FY17" s="21"/>
      <c r="FZ17" s="21"/>
      <c r="GA17" s="21"/>
      <c r="GB17" s="21"/>
      <c r="GC17" s="21"/>
      <c r="GD17" s="21"/>
      <c r="GE17" s="21"/>
      <c r="GF17" s="21"/>
      <c r="GG17" s="21"/>
      <c r="GH17" s="21"/>
      <c r="GI17" s="21"/>
      <c r="GJ17" s="21"/>
      <c r="GK17" s="21"/>
      <c r="GL17" s="21"/>
      <c r="GM17" s="21"/>
      <c r="GN17" s="21"/>
      <c r="GO17" s="21"/>
      <c r="GP17" s="21"/>
      <c r="GQ17" s="21"/>
      <c r="GR17" s="21"/>
      <c r="GS17" s="21"/>
      <c r="GT17" s="21"/>
      <c r="GU17" s="21"/>
      <c r="GV17" s="21"/>
      <c r="GW17" s="21"/>
      <c r="GX17" s="21"/>
      <c r="GY17" s="21"/>
      <c r="GZ17" s="21"/>
      <c r="HA17" s="21"/>
      <c r="HB17" s="21"/>
      <c r="HC17" s="21"/>
      <c r="HD17" s="21"/>
      <c r="HE17" s="21"/>
      <c r="HF17" s="21"/>
      <c r="HG17" s="21"/>
      <c r="HH17" s="21"/>
      <c r="HI17" s="21"/>
      <c r="HJ17" s="21"/>
      <c r="HK17" s="21"/>
      <c r="HL17" s="21"/>
      <c r="HM17" s="21"/>
      <c r="HN17" s="21"/>
      <c r="HO17" s="21"/>
      <c r="HP17" s="21"/>
      <c r="HQ17" s="21"/>
      <c r="HR17" s="21"/>
      <c r="HS17" s="21"/>
      <c r="HT17" s="21"/>
      <c r="HU17" s="21"/>
      <c r="HV17" s="21"/>
      <c r="HW17" s="21"/>
      <c r="HX17" s="21"/>
      <c r="HY17" s="21"/>
      <c r="HZ17" s="21"/>
      <c r="IA17" s="21"/>
      <c r="IB17" s="21"/>
      <c r="IC17" s="21"/>
      <c r="ID17" s="21"/>
      <c r="IE17" s="21"/>
      <c r="IF17" s="21"/>
      <c r="IG17" s="21"/>
      <c r="IH17" s="21"/>
      <c r="II17" s="21"/>
      <c r="IJ17" s="21"/>
      <c r="IK17" s="21"/>
      <c r="IL17" s="21"/>
      <c r="IM17" s="21"/>
      <c r="IN17" s="21"/>
      <c r="IO17" s="21"/>
      <c r="IP17" s="21"/>
      <c r="IQ17" s="21"/>
      <c r="IR17" s="21"/>
      <c r="IS17" s="21"/>
      <c r="IT17" s="21"/>
      <c r="IU17" s="21"/>
      <c r="IV17" s="21"/>
      <c r="IW17" s="21"/>
    </row>
    <row r="18" customFormat="false" ht="13.5" hidden="false" customHeight="true" outlineLevel="0" collapsed="false">
      <c r="A18" s="88" t="s">
        <v>31</v>
      </c>
      <c r="B18" s="89"/>
      <c r="C18" s="90" t="n">
        <f aca="false">+'Mgmt Summary'!J18</f>
        <v>-1445</v>
      </c>
      <c r="D18" s="91" t="n">
        <f aca="false">+'Mgmt Summary'!C18</f>
        <v>1372.499</v>
      </c>
      <c r="E18" s="92" t="n">
        <f aca="false">-D18+C18</f>
        <v>-2817.499</v>
      </c>
      <c r="F18" s="93"/>
      <c r="G18" s="90" t="n">
        <f aca="false">+'Mgmt Summary'!M18+'Mgmt Summary'!N18</f>
        <v>875.346</v>
      </c>
      <c r="H18" s="91" t="n">
        <f aca="false">+'Mgmt Summary'!D18</f>
        <v>875.346</v>
      </c>
      <c r="I18" s="92" t="n">
        <f aca="false">+H18-G18</f>
        <v>0</v>
      </c>
      <c r="J18" s="93"/>
      <c r="K18" s="90" t="n">
        <f aca="false">C18-G18</f>
        <v>-2320.346</v>
      </c>
      <c r="L18" s="91" t="n">
        <f aca="false">D18-H18</f>
        <v>497.153</v>
      </c>
      <c r="M18" s="92" t="n">
        <f aca="false">K18-L18</f>
        <v>-2817.499</v>
      </c>
      <c r="N18" s="94"/>
      <c r="O18" s="90" t="n">
        <f aca="false">+C18-'[3]QTD Mgmt Summary'!C18</f>
        <v>-1066</v>
      </c>
      <c r="P18" s="91" t="n">
        <f aca="false">+D18-'[3]QTD Mgmt Summary'!D18</f>
        <v>0</v>
      </c>
      <c r="Q18" s="92" t="n">
        <f aca="false">+O18+P18</f>
        <v>-1066</v>
      </c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  <c r="BT18" s="21"/>
      <c r="BU18" s="21"/>
      <c r="BV18" s="21"/>
      <c r="BW18" s="21"/>
      <c r="BX18" s="21"/>
      <c r="BY18" s="21"/>
      <c r="BZ18" s="21"/>
      <c r="CA18" s="21"/>
      <c r="CB18" s="21"/>
      <c r="CC18" s="21"/>
      <c r="CD18" s="21"/>
      <c r="CE18" s="21"/>
      <c r="CF18" s="21"/>
      <c r="CG18" s="21"/>
      <c r="CH18" s="21"/>
      <c r="CI18" s="21"/>
      <c r="CJ18" s="21"/>
      <c r="CK18" s="21"/>
      <c r="CL18" s="21"/>
      <c r="CM18" s="21"/>
      <c r="CN18" s="21"/>
      <c r="CO18" s="21"/>
      <c r="CP18" s="21"/>
      <c r="CQ18" s="21"/>
      <c r="CR18" s="21"/>
      <c r="CS18" s="21"/>
      <c r="CT18" s="21"/>
      <c r="CU18" s="21"/>
      <c r="CV18" s="21"/>
      <c r="CW18" s="21"/>
      <c r="CX18" s="21"/>
      <c r="CY18" s="21"/>
      <c r="CZ18" s="21"/>
      <c r="DA18" s="21"/>
      <c r="DB18" s="21"/>
      <c r="DC18" s="21"/>
      <c r="DD18" s="21"/>
      <c r="DE18" s="21"/>
      <c r="DF18" s="21"/>
      <c r="DG18" s="21"/>
      <c r="DH18" s="21"/>
      <c r="DI18" s="21"/>
      <c r="DJ18" s="21"/>
      <c r="DK18" s="21"/>
      <c r="DL18" s="21"/>
      <c r="DM18" s="21"/>
      <c r="DN18" s="21"/>
      <c r="DO18" s="21"/>
      <c r="DP18" s="21"/>
      <c r="DQ18" s="21"/>
      <c r="DR18" s="21"/>
      <c r="DS18" s="21"/>
      <c r="DT18" s="21"/>
      <c r="DU18" s="21"/>
      <c r="DV18" s="21"/>
      <c r="DW18" s="21"/>
      <c r="DX18" s="21"/>
      <c r="DY18" s="21"/>
      <c r="DZ18" s="21"/>
      <c r="EA18" s="21"/>
      <c r="EB18" s="21"/>
      <c r="EC18" s="21"/>
      <c r="ED18" s="21"/>
      <c r="EE18" s="21"/>
      <c r="EF18" s="21"/>
      <c r="EG18" s="21"/>
      <c r="EH18" s="21"/>
      <c r="EI18" s="21"/>
      <c r="EJ18" s="21"/>
      <c r="EK18" s="21"/>
      <c r="EL18" s="21"/>
      <c r="EM18" s="21"/>
      <c r="EN18" s="21"/>
      <c r="EO18" s="21"/>
      <c r="EP18" s="21"/>
      <c r="EQ18" s="21"/>
      <c r="ER18" s="21"/>
      <c r="ES18" s="21"/>
      <c r="ET18" s="21"/>
      <c r="EU18" s="21"/>
      <c r="EV18" s="21"/>
      <c r="EW18" s="21"/>
      <c r="EX18" s="21"/>
      <c r="EY18" s="21"/>
      <c r="EZ18" s="21"/>
      <c r="FA18" s="21"/>
      <c r="FB18" s="21"/>
      <c r="FC18" s="21"/>
      <c r="FD18" s="21"/>
      <c r="FE18" s="21"/>
      <c r="FF18" s="21"/>
      <c r="FG18" s="21"/>
      <c r="FH18" s="21"/>
      <c r="FI18" s="21"/>
      <c r="FJ18" s="21"/>
      <c r="FK18" s="21"/>
      <c r="FL18" s="21"/>
      <c r="FM18" s="21"/>
      <c r="FN18" s="21"/>
      <c r="FO18" s="21"/>
      <c r="FP18" s="21"/>
      <c r="FQ18" s="21"/>
      <c r="FR18" s="21"/>
      <c r="FS18" s="21"/>
      <c r="FT18" s="21"/>
      <c r="FU18" s="21"/>
      <c r="FV18" s="21"/>
      <c r="FW18" s="21"/>
      <c r="FX18" s="21"/>
      <c r="FY18" s="21"/>
      <c r="FZ18" s="21"/>
      <c r="GA18" s="21"/>
      <c r="GB18" s="21"/>
      <c r="GC18" s="21"/>
      <c r="GD18" s="21"/>
      <c r="GE18" s="21"/>
      <c r="GF18" s="21"/>
      <c r="GG18" s="21"/>
      <c r="GH18" s="21"/>
      <c r="GI18" s="21"/>
      <c r="GJ18" s="21"/>
      <c r="GK18" s="21"/>
      <c r="GL18" s="21"/>
      <c r="GM18" s="21"/>
      <c r="GN18" s="21"/>
      <c r="GO18" s="21"/>
      <c r="GP18" s="21"/>
      <c r="GQ18" s="21"/>
      <c r="GR18" s="21"/>
      <c r="GS18" s="21"/>
      <c r="GT18" s="21"/>
      <c r="GU18" s="21"/>
      <c r="GV18" s="21"/>
      <c r="GW18" s="21"/>
      <c r="GX18" s="21"/>
      <c r="GY18" s="21"/>
      <c r="GZ18" s="21"/>
      <c r="HA18" s="21"/>
      <c r="HB18" s="21"/>
      <c r="HC18" s="21"/>
      <c r="HD18" s="21"/>
      <c r="HE18" s="21"/>
      <c r="HF18" s="21"/>
      <c r="HG18" s="21"/>
      <c r="HH18" s="21"/>
      <c r="HI18" s="21"/>
      <c r="HJ18" s="21"/>
      <c r="HK18" s="21"/>
      <c r="HL18" s="21"/>
      <c r="HM18" s="21"/>
      <c r="HN18" s="21"/>
      <c r="HO18" s="21"/>
      <c r="HP18" s="21"/>
      <c r="HQ18" s="21"/>
      <c r="HR18" s="21"/>
      <c r="HS18" s="21"/>
      <c r="HT18" s="21"/>
      <c r="HU18" s="21"/>
      <c r="HV18" s="21"/>
      <c r="HW18" s="21"/>
      <c r="HX18" s="21"/>
      <c r="HY18" s="21"/>
      <c r="HZ18" s="21"/>
      <c r="IA18" s="21"/>
      <c r="IB18" s="21"/>
      <c r="IC18" s="21"/>
      <c r="ID18" s="21"/>
      <c r="IE18" s="21"/>
      <c r="IF18" s="21"/>
      <c r="IG18" s="21"/>
      <c r="IH18" s="21"/>
      <c r="II18" s="21"/>
      <c r="IJ18" s="21"/>
      <c r="IK18" s="21"/>
      <c r="IL18" s="21"/>
      <c r="IM18" s="21"/>
      <c r="IN18" s="21"/>
      <c r="IO18" s="21"/>
      <c r="IP18" s="21"/>
      <c r="IQ18" s="21"/>
      <c r="IR18" s="21"/>
      <c r="IS18" s="21"/>
      <c r="IT18" s="21"/>
      <c r="IU18" s="21"/>
      <c r="IV18" s="21"/>
      <c r="IW18" s="21"/>
    </row>
    <row r="19" customFormat="false" ht="13.5" hidden="false" customHeight="true" outlineLevel="0" collapsed="false">
      <c r="A19" s="88" t="s">
        <v>32</v>
      </c>
      <c r="B19" s="89"/>
      <c r="C19" s="90" t="n">
        <f aca="false">+'Mgmt Summary'!J19</f>
        <v>0</v>
      </c>
      <c r="D19" s="91" t="n">
        <f aca="false">+'Mgmt Summary'!C19</f>
        <v>0</v>
      </c>
      <c r="E19" s="92" t="n">
        <f aca="false">-D19+C19</f>
        <v>0</v>
      </c>
      <c r="F19" s="93"/>
      <c r="G19" s="90" t="n">
        <f aca="false">+'Mgmt Summary'!M19+'Mgmt Summary'!N19</f>
        <v>766.232</v>
      </c>
      <c r="H19" s="91" t="n">
        <f aca="false">+'Mgmt Summary'!D19</f>
        <v>766.232</v>
      </c>
      <c r="I19" s="92" t="n">
        <f aca="false">+H19-G19</f>
        <v>0</v>
      </c>
      <c r="J19" s="93"/>
      <c r="K19" s="90" t="n">
        <f aca="false">C19-G19</f>
        <v>-766.232</v>
      </c>
      <c r="L19" s="91" t="n">
        <f aca="false">D19-H19</f>
        <v>-766.232</v>
      </c>
      <c r="M19" s="92" t="n">
        <f aca="false">K19-L19</f>
        <v>0</v>
      </c>
      <c r="N19" s="94"/>
      <c r="O19" s="90" t="n">
        <f aca="false">+C19-'[3]QTD Mgmt Summary'!C19</f>
        <v>0</v>
      </c>
      <c r="P19" s="91" t="n">
        <f aca="false">+D19-'[3]QTD Mgmt Summary'!D19</f>
        <v>0</v>
      </c>
      <c r="Q19" s="92" t="n">
        <f aca="false">+O19+P19</f>
        <v>0</v>
      </c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1"/>
      <c r="BL19" s="21"/>
      <c r="BM19" s="21"/>
      <c r="BN19" s="21"/>
      <c r="BO19" s="21"/>
      <c r="BP19" s="21"/>
      <c r="BQ19" s="21"/>
      <c r="BR19" s="21"/>
      <c r="BS19" s="21"/>
      <c r="BT19" s="21"/>
      <c r="BU19" s="21"/>
      <c r="BV19" s="21"/>
      <c r="BW19" s="21"/>
      <c r="BX19" s="21"/>
      <c r="BY19" s="21"/>
      <c r="BZ19" s="21"/>
      <c r="CA19" s="21"/>
      <c r="CB19" s="21"/>
      <c r="CC19" s="21"/>
      <c r="CD19" s="21"/>
      <c r="CE19" s="21"/>
      <c r="CF19" s="21"/>
      <c r="CG19" s="21"/>
      <c r="CH19" s="21"/>
      <c r="CI19" s="21"/>
      <c r="CJ19" s="21"/>
      <c r="CK19" s="21"/>
      <c r="CL19" s="21"/>
      <c r="CM19" s="21"/>
      <c r="CN19" s="21"/>
      <c r="CO19" s="21"/>
      <c r="CP19" s="21"/>
      <c r="CQ19" s="21"/>
      <c r="CR19" s="21"/>
      <c r="CS19" s="21"/>
      <c r="CT19" s="21"/>
      <c r="CU19" s="21"/>
      <c r="CV19" s="21"/>
      <c r="CW19" s="21"/>
      <c r="CX19" s="21"/>
      <c r="CY19" s="21"/>
      <c r="CZ19" s="21"/>
      <c r="DA19" s="21"/>
      <c r="DB19" s="21"/>
      <c r="DC19" s="21"/>
      <c r="DD19" s="21"/>
      <c r="DE19" s="21"/>
      <c r="DF19" s="21"/>
      <c r="DG19" s="21"/>
      <c r="DH19" s="21"/>
      <c r="DI19" s="21"/>
      <c r="DJ19" s="21"/>
      <c r="DK19" s="21"/>
      <c r="DL19" s="21"/>
      <c r="DM19" s="21"/>
      <c r="DN19" s="21"/>
      <c r="DO19" s="21"/>
      <c r="DP19" s="21"/>
      <c r="DQ19" s="21"/>
      <c r="DR19" s="21"/>
      <c r="DS19" s="21"/>
      <c r="DT19" s="21"/>
      <c r="DU19" s="21"/>
      <c r="DV19" s="21"/>
      <c r="DW19" s="21"/>
      <c r="DX19" s="21"/>
      <c r="DY19" s="21"/>
      <c r="DZ19" s="21"/>
      <c r="EA19" s="21"/>
      <c r="EB19" s="21"/>
      <c r="EC19" s="21"/>
      <c r="ED19" s="21"/>
      <c r="EE19" s="21"/>
      <c r="EF19" s="21"/>
      <c r="EG19" s="21"/>
      <c r="EH19" s="21"/>
      <c r="EI19" s="21"/>
      <c r="EJ19" s="21"/>
      <c r="EK19" s="21"/>
      <c r="EL19" s="21"/>
      <c r="EM19" s="21"/>
      <c r="EN19" s="21"/>
      <c r="EO19" s="21"/>
      <c r="EP19" s="21"/>
      <c r="EQ19" s="21"/>
      <c r="ER19" s="21"/>
      <c r="ES19" s="21"/>
      <c r="ET19" s="21"/>
      <c r="EU19" s="21"/>
      <c r="EV19" s="21"/>
      <c r="EW19" s="21"/>
      <c r="EX19" s="21"/>
      <c r="EY19" s="21"/>
      <c r="EZ19" s="21"/>
      <c r="FA19" s="21"/>
      <c r="FB19" s="21"/>
      <c r="FC19" s="21"/>
      <c r="FD19" s="21"/>
      <c r="FE19" s="21"/>
      <c r="FF19" s="21"/>
      <c r="FG19" s="21"/>
      <c r="FH19" s="21"/>
      <c r="FI19" s="21"/>
      <c r="FJ19" s="21"/>
      <c r="FK19" s="21"/>
      <c r="FL19" s="21"/>
      <c r="FM19" s="21"/>
      <c r="FN19" s="21"/>
      <c r="FO19" s="21"/>
      <c r="FP19" s="21"/>
      <c r="FQ19" s="21"/>
      <c r="FR19" s="21"/>
      <c r="FS19" s="21"/>
      <c r="FT19" s="21"/>
      <c r="FU19" s="21"/>
      <c r="FV19" s="21"/>
      <c r="FW19" s="21"/>
      <c r="FX19" s="21"/>
      <c r="FY19" s="21"/>
      <c r="FZ19" s="21"/>
      <c r="GA19" s="21"/>
      <c r="GB19" s="21"/>
      <c r="GC19" s="21"/>
      <c r="GD19" s="21"/>
      <c r="GE19" s="21"/>
      <c r="GF19" s="21"/>
      <c r="GG19" s="21"/>
      <c r="GH19" s="21"/>
      <c r="GI19" s="21"/>
      <c r="GJ19" s="21"/>
      <c r="GK19" s="21"/>
      <c r="GL19" s="21"/>
      <c r="GM19" s="21"/>
      <c r="GN19" s="21"/>
      <c r="GO19" s="21"/>
      <c r="GP19" s="21"/>
      <c r="GQ19" s="21"/>
      <c r="GR19" s="21"/>
      <c r="GS19" s="21"/>
      <c r="GT19" s="21"/>
      <c r="GU19" s="21"/>
      <c r="GV19" s="21"/>
      <c r="GW19" s="21"/>
      <c r="GX19" s="21"/>
      <c r="GY19" s="21"/>
      <c r="GZ19" s="21"/>
      <c r="HA19" s="21"/>
      <c r="HB19" s="21"/>
      <c r="HC19" s="21"/>
      <c r="HD19" s="21"/>
      <c r="HE19" s="21"/>
      <c r="HF19" s="21"/>
      <c r="HG19" s="21"/>
      <c r="HH19" s="21"/>
      <c r="HI19" s="21"/>
      <c r="HJ19" s="21"/>
      <c r="HK19" s="21"/>
      <c r="HL19" s="21"/>
      <c r="HM19" s="21"/>
      <c r="HN19" s="21"/>
      <c r="HO19" s="21"/>
      <c r="HP19" s="21"/>
      <c r="HQ19" s="21"/>
      <c r="HR19" s="21"/>
      <c r="HS19" s="21"/>
      <c r="HT19" s="21"/>
      <c r="HU19" s="21"/>
      <c r="HV19" s="21"/>
      <c r="HW19" s="21"/>
      <c r="HX19" s="21"/>
      <c r="HY19" s="21"/>
      <c r="HZ19" s="21"/>
      <c r="IA19" s="21"/>
      <c r="IB19" s="21"/>
      <c r="IC19" s="21"/>
      <c r="ID19" s="21"/>
      <c r="IE19" s="21"/>
      <c r="IF19" s="21"/>
      <c r="IG19" s="21"/>
      <c r="IH19" s="21"/>
      <c r="II19" s="21"/>
      <c r="IJ19" s="21"/>
      <c r="IK19" s="21"/>
      <c r="IL19" s="21"/>
      <c r="IM19" s="21"/>
      <c r="IN19" s="21"/>
      <c r="IO19" s="21"/>
      <c r="IP19" s="21"/>
      <c r="IQ19" s="21"/>
      <c r="IR19" s="21"/>
      <c r="IS19" s="21"/>
      <c r="IT19" s="21"/>
      <c r="IU19" s="21"/>
      <c r="IV19" s="21"/>
      <c r="IW19" s="21"/>
    </row>
    <row r="20" customFormat="false" ht="13.5" hidden="false" customHeight="true" outlineLevel="0" collapsed="false">
      <c r="A20" s="88" t="s">
        <v>33</v>
      </c>
      <c r="B20" s="89"/>
      <c r="C20" s="90" t="n">
        <f aca="false">+'Mgmt Summary'!J20</f>
        <v>0</v>
      </c>
      <c r="D20" s="91" t="n">
        <f aca="false">+'Mgmt Summary'!C20</f>
        <v>0</v>
      </c>
      <c r="E20" s="92" t="n">
        <f aca="false">-D20+C20</f>
        <v>0</v>
      </c>
      <c r="F20" s="93"/>
      <c r="G20" s="90" t="n">
        <f aca="false">+'Mgmt Summary'!M20+'Mgmt Summary'!N20</f>
        <v>1011.224</v>
      </c>
      <c r="H20" s="91" t="n">
        <f aca="false">+'Mgmt Summary'!D20</f>
        <v>1011.224</v>
      </c>
      <c r="I20" s="92" t="n">
        <f aca="false">+H20-G20</f>
        <v>0</v>
      </c>
      <c r="J20" s="93"/>
      <c r="K20" s="90" t="n">
        <f aca="false">C20-G20</f>
        <v>-1011.224</v>
      </c>
      <c r="L20" s="91" t="n">
        <f aca="false">D20-H20</f>
        <v>-1011.224</v>
      </c>
      <c r="M20" s="92" t="n">
        <f aca="false">K20-L20</f>
        <v>0</v>
      </c>
      <c r="N20" s="94"/>
      <c r="O20" s="90" t="n">
        <f aca="false">+C20-'[3]QTD Mgmt Summary'!C20</f>
        <v>0</v>
      </c>
      <c r="P20" s="91" t="n">
        <f aca="false">+D20-'[3]QTD Mgmt Summary'!D20</f>
        <v>0</v>
      </c>
      <c r="Q20" s="92" t="n">
        <f aca="false">+O20+P20</f>
        <v>0</v>
      </c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  <c r="BF20" s="21"/>
      <c r="BG20" s="21"/>
      <c r="BH20" s="21"/>
      <c r="BI20" s="21"/>
      <c r="BJ20" s="21"/>
      <c r="BK20" s="21"/>
      <c r="BL20" s="21"/>
      <c r="BM20" s="21"/>
      <c r="BN20" s="21"/>
      <c r="BO20" s="21"/>
      <c r="BP20" s="21"/>
      <c r="BQ20" s="21"/>
      <c r="BR20" s="21"/>
      <c r="BS20" s="21"/>
      <c r="BT20" s="21"/>
      <c r="BU20" s="21"/>
      <c r="BV20" s="21"/>
      <c r="BW20" s="21"/>
      <c r="BX20" s="21"/>
      <c r="BY20" s="21"/>
      <c r="BZ20" s="21"/>
      <c r="CA20" s="21"/>
      <c r="CB20" s="21"/>
      <c r="CC20" s="21"/>
      <c r="CD20" s="21"/>
      <c r="CE20" s="21"/>
      <c r="CF20" s="21"/>
      <c r="CG20" s="21"/>
      <c r="CH20" s="21"/>
      <c r="CI20" s="21"/>
      <c r="CJ20" s="21"/>
      <c r="CK20" s="21"/>
      <c r="CL20" s="21"/>
      <c r="CM20" s="21"/>
      <c r="CN20" s="21"/>
      <c r="CO20" s="21"/>
      <c r="CP20" s="21"/>
      <c r="CQ20" s="21"/>
      <c r="CR20" s="21"/>
      <c r="CS20" s="21"/>
      <c r="CT20" s="21"/>
      <c r="CU20" s="21"/>
      <c r="CV20" s="21"/>
      <c r="CW20" s="21"/>
      <c r="CX20" s="21"/>
      <c r="CY20" s="21"/>
      <c r="CZ20" s="21"/>
      <c r="DA20" s="21"/>
      <c r="DB20" s="21"/>
      <c r="DC20" s="21"/>
      <c r="DD20" s="21"/>
      <c r="DE20" s="21"/>
      <c r="DF20" s="21"/>
      <c r="DG20" s="21"/>
      <c r="DH20" s="21"/>
      <c r="DI20" s="21"/>
      <c r="DJ20" s="21"/>
      <c r="DK20" s="21"/>
      <c r="DL20" s="21"/>
      <c r="DM20" s="21"/>
      <c r="DN20" s="21"/>
      <c r="DO20" s="21"/>
      <c r="DP20" s="21"/>
      <c r="DQ20" s="21"/>
      <c r="DR20" s="21"/>
      <c r="DS20" s="21"/>
      <c r="DT20" s="21"/>
      <c r="DU20" s="21"/>
      <c r="DV20" s="21"/>
      <c r="DW20" s="21"/>
      <c r="DX20" s="21"/>
      <c r="DY20" s="21"/>
      <c r="DZ20" s="21"/>
      <c r="EA20" s="21"/>
      <c r="EB20" s="21"/>
      <c r="EC20" s="21"/>
      <c r="ED20" s="21"/>
      <c r="EE20" s="21"/>
      <c r="EF20" s="21"/>
      <c r="EG20" s="21"/>
      <c r="EH20" s="21"/>
      <c r="EI20" s="21"/>
      <c r="EJ20" s="21"/>
      <c r="EK20" s="21"/>
      <c r="EL20" s="21"/>
      <c r="EM20" s="21"/>
      <c r="EN20" s="21"/>
      <c r="EO20" s="21"/>
      <c r="EP20" s="21"/>
      <c r="EQ20" s="21"/>
      <c r="ER20" s="21"/>
      <c r="ES20" s="21"/>
      <c r="ET20" s="21"/>
      <c r="EU20" s="21"/>
      <c r="EV20" s="21"/>
      <c r="EW20" s="21"/>
      <c r="EX20" s="21"/>
      <c r="EY20" s="21"/>
      <c r="EZ20" s="21"/>
      <c r="FA20" s="21"/>
      <c r="FB20" s="21"/>
      <c r="FC20" s="21"/>
      <c r="FD20" s="21"/>
      <c r="FE20" s="21"/>
      <c r="FF20" s="21"/>
      <c r="FG20" s="21"/>
      <c r="FH20" s="21"/>
      <c r="FI20" s="21"/>
      <c r="FJ20" s="21"/>
      <c r="FK20" s="21"/>
      <c r="FL20" s="21"/>
      <c r="FM20" s="21"/>
      <c r="FN20" s="21"/>
      <c r="FO20" s="21"/>
      <c r="FP20" s="21"/>
      <c r="FQ20" s="21"/>
      <c r="FR20" s="21"/>
      <c r="FS20" s="21"/>
      <c r="FT20" s="21"/>
      <c r="FU20" s="21"/>
      <c r="FV20" s="21"/>
      <c r="FW20" s="21"/>
      <c r="FX20" s="21"/>
      <c r="FY20" s="21"/>
      <c r="FZ20" s="21"/>
      <c r="GA20" s="21"/>
      <c r="GB20" s="21"/>
      <c r="GC20" s="21"/>
      <c r="GD20" s="21"/>
      <c r="GE20" s="21"/>
      <c r="GF20" s="21"/>
      <c r="GG20" s="21"/>
      <c r="GH20" s="21"/>
      <c r="GI20" s="21"/>
      <c r="GJ20" s="21"/>
      <c r="GK20" s="21"/>
      <c r="GL20" s="21"/>
      <c r="GM20" s="21"/>
      <c r="GN20" s="21"/>
      <c r="GO20" s="21"/>
      <c r="GP20" s="21"/>
      <c r="GQ20" s="21"/>
      <c r="GR20" s="21"/>
      <c r="GS20" s="21"/>
      <c r="GT20" s="21"/>
      <c r="GU20" s="21"/>
      <c r="GV20" s="21"/>
      <c r="GW20" s="21"/>
      <c r="GX20" s="21"/>
      <c r="GY20" s="21"/>
      <c r="GZ20" s="21"/>
      <c r="HA20" s="21"/>
      <c r="HB20" s="21"/>
      <c r="HC20" s="21"/>
      <c r="HD20" s="21"/>
      <c r="HE20" s="21"/>
      <c r="HF20" s="21"/>
      <c r="HG20" s="21"/>
      <c r="HH20" s="21"/>
      <c r="HI20" s="21"/>
      <c r="HJ20" s="21"/>
      <c r="HK20" s="21"/>
      <c r="HL20" s="21"/>
      <c r="HM20" s="21"/>
      <c r="HN20" s="21"/>
      <c r="HO20" s="21"/>
      <c r="HP20" s="21"/>
      <c r="HQ20" s="21"/>
      <c r="HR20" s="21"/>
      <c r="HS20" s="21"/>
      <c r="HT20" s="21"/>
      <c r="HU20" s="21"/>
      <c r="HV20" s="21"/>
      <c r="HW20" s="21"/>
      <c r="HX20" s="21"/>
      <c r="HY20" s="21"/>
      <c r="HZ20" s="21"/>
      <c r="IA20" s="21"/>
      <c r="IB20" s="21"/>
      <c r="IC20" s="21"/>
      <c r="ID20" s="21"/>
      <c r="IE20" s="21"/>
      <c r="IF20" s="21"/>
      <c r="IG20" s="21"/>
      <c r="IH20" s="21"/>
      <c r="II20" s="21"/>
      <c r="IJ20" s="21"/>
      <c r="IK20" s="21"/>
      <c r="IL20" s="21"/>
      <c r="IM20" s="21"/>
      <c r="IN20" s="21"/>
      <c r="IO20" s="21"/>
      <c r="IP20" s="21"/>
      <c r="IQ20" s="21"/>
      <c r="IR20" s="21"/>
      <c r="IS20" s="21"/>
      <c r="IT20" s="21"/>
      <c r="IU20" s="21"/>
      <c r="IV20" s="21"/>
      <c r="IW20" s="21"/>
    </row>
    <row r="21" customFormat="false" ht="4.5" hidden="false" customHeight="true" outlineLevel="0" collapsed="false">
      <c r="A21" s="84"/>
      <c r="B21" s="78"/>
      <c r="C21" s="96"/>
      <c r="D21" s="97"/>
      <c r="E21" s="98"/>
      <c r="F21" s="99"/>
      <c r="G21" s="100"/>
      <c r="H21" s="97"/>
      <c r="I21" s="98"/>
      <c r="J21" s="99"/>
      <c r="K21" s="96"/>
      <c r="L21" s="97"/>
      <c r="M21" s="98"/>
      <c r="N21" s="83"/>
      <c r="O21" s="96"/>
      <c r="P21" s="97"/>
      <c r="Q21" s="98"/>
    </row>
    <row r="22" customFormat="false" ht="16.5" hidden="false" customHeight="false" outlineLevel="0" collapsed="false">
      <c r="A22" s="101" t="s">
        <v>34</v>
      </c>
      <c r="B22" s="102"/>
      <c r="C22" s="103" t="n">
        <f aca="false">SUM(C9:C21)</f>
        <v>-10597</v>
      </c>
      <c r="D22" s="104" t="n">
        <f aca="false">SUM(D9:D21)</f>
        <v>105076.318</v>
      </c>
      <c r="E22" s="105" t="n">
        <f aca="false">SUM(E9:E21)</f>
        <v>-115673.318</v>
      </c>
      <c r="F22" s="106"/>
      <c r="G22" s="103" t="n">
        <f aca="false">SUM(G9:G21)</f>
        <v>45403.738</v>
      </c>
      <c r="H22" s="104" t="n">
        <f aca="false">SUM(H9:H21)</f>
        <v>45403.738</v>
      </c>
      <c r="I22" s="105" t="n">
        <f aca="false">SUM(I9:I21)</f>
        <v>0</v>
      </c>
      <c r="J22" s="106"/>
      <c r="K22" s="103" t="n">
        <f aca="false">SUM(K9:K21)</f>
        <v>-56000.738</v>
      </c>
      <c r="L22" s="104" t="n">
        <f aca="false">SUM(L9:L21)</f>
        <v>59672.58</v>
      </c>
      <c r="M22" s="105" t="n">
        <f aca="false">SUM(M9:M21)</f>
        <v>-115673.318</v>
      </c>
      <c r="N22" s="107"/>
      <c r="O22" s="103" t="n">
        <f aca="false">SUM(O9:O21)</f>
        <v>-2927</v>
      </c>
      <c r="P22" s="104" t="n">
        <f aca="false">SUM(P9:P21)</f>
        <v>0</v>
      </c>
      <c r="Q22" s="105" t="n">
        <f aca="false">SUM(Q9:Q21)</f>
        <v>-2927</v>
      </c>
      <c r="R22" s="108"/>
      <c r="S22" s="108"/>
      <c r="T22" s="108"/>
      <c r="U22" s="108"/>
      <c r="V22" s="108"/>
      <c r="W22" s="108"/>
      <c r="X22" s="108"/>
      <c r="Y22" s="108"/>
      <c r="Z22" s="108"/>
      <c r="AA22" s="108"/>
      <c r="AB22" s="108"/>
      <c r="AC22" s="108"/>
      <c r="AD22" s="108"/>
      <c r="AE22" s="108"/>
      <c r="AF22" s="108"/>
      <c r="AG22" s="108"/>
      <c r="AH22" s="108"/>
      <c r="AI22" s="108"/>
      <c r="AJ22" s="108"/>
      <c r="AK22" s="108"/>
      <c r="AL22" s="108"/>
      <c r="AM22" s="108"/>
      <c r="AN22" s="108"/>
      <c r="AO22" s="108"/>
      <c r="AP22" s="108"/>
      <c r="AQ22" s="108"/>
      <c r="AR22" s="108"/>
      <c r="AS22" s="108"/>
      <c r="AT22" s="108"/>
      <c r="AU22" s="108"/>
      <c r="AV22" s="108"/>
      <c r="AW22" s="108"/>
      <c r="AX22" s="108"/>
      <c r="AY22" s="108"/>
      <c r="AZ22" s="108"/>
      <c r="BA22" s="108"/>
      <c r="BB22" s="108"/>
      <c r="BC22" s="108"/>
      <c r="BD22" s="108"/>
      <c r="BE22" s="108"/>
      <c r="BF22" s="108"/>
      <c r="BG22" s="108"/>
      <c r="BH22" s="108"/>
      <c r="BI22" s="108"/>
      <c r="BJ22" s="108"/>
      <c r="BK22" s="108"/>
      <c r="BL22" s="108"/>
      <c r="BM22" s="108"/>
      <c r="BN22" s="108"/>
      <c r="BO22" s="108"/>
      <c r="BP22" s="108"/>
      <c r="BQ22" s="108"/>
      <c r="BR22" s="108"/>
      <c r="BS22" s="108"/>
      <c r="BT22" s="108"/>
      <c r="BU22" s="108"/>
      <c r="BV22" s="108"/>
      <c r="BW22" s="108"/>
      <c r="BX22" s="108"/>
      <c r="BY22" s="108"/>
      <c r="BZ22" s="108"/>
      <c r="CA22" s="108"/>
      <c r="CB22" s="108"/>
      <c r="CC22" s="108"/>
      <c r="CD22" s="108"/>
      <c r="CE22" s="108"/>
      <c r="CF22" s="108"/>
      <c r="CG22" s="108"/>
      <c r="CH22" s="108"/>
      <c r="CI22" s="108"/>
      <c r="CJ22" s="108"/>
      <c r="CK22" s="108"/>
      <c r="CL22" s="108"/>
      <c r="CM22" s="108"/>
      <c r="CN22" s="108"/>
      <c r="CO22" s="108"/>
      <c r="CP22" s="108"/>
      <c r="CQ22" s="108"/>
      <c r="CR22" s="108"/>
      <c r="CS22" s="108"/>
      <c r="CT22" s="108"/>
      <c r="CU22" s="108"/>
      <c r="CV22" s="108"/>
      <c r="CW22" s="108"/>
      <c r="CX22" s="108"/>
      <c r="CY22" s="108"/>
      <c r="CZ22" s="108"/>
      <c r="DA22" s="108"/>
      <c r="DB22" s="108"/>
      <c r="DC22" s="108"/>
      <c r="DD22" s="108"/>
      <c r="DE22" s="108"/>
      <c r="DF22" s="108"/>
      <c r="DG22" s="108"/>
      <c r="DH22" s="108"/>
      <c r="DI22" s="108"/>
      <c r="DJ22" s="108"/>
      <c r="DK22" s="108"/>
      <c r="DL22" s="108"/>
      <c r="DM22" s="108"/>
      <c r="DN22" s="108"/>
      <c r="DO22" s="108"/>
      <c r="DP22" s="108"/>
      <c r="DQ22" s="108"/>
      <c r="DR22" s="108"/>
      <c r="DS22" s="108"/>
      <c r="DT22" s="108"/>
      <c r="DU22" s="108"/>
      <c r="DV22" s="108"/>
      <c r="DW22" s="108"/>
      <c r="DX22" s="108"/>
      <c r="DY22" s="108"/>
      <c r="DZ22" s="108"/>
      <c r="EA22" s="108"/>
      <c r="EB22" s="108"/>
      <c r="EC22" s="108"/>
      <c r="ED22" s="108"/>
      <c r="EE22" s="108"/>
      <c r="EF22" s="108"/>
      <c r="EG22" s="108"/>
      <c r="EH22" s="108"/>
      <c r="EI22" s="108"/>
      <c r="EJ22" s="108"/>
      <c r="EK22" s="108"/>
      <c r="EL22" s="108"/>
      <c r="EM22" s="108"/>
      <c r="EN22" s="108"/>
      <c r="EO22" s="108"/>
      <c r="EP22" s="108"/>
      <c r="EQ22" s="108"/>
      <c r="ER22" s="108"/>
      <c r="ES22" s="108"/>
      <c r="ET22" s="108"/>
      <c r="EU22" s="108"/>
      <c r="EV22" s="108"/>
      <c r="EW22" s="108"/>
      <c r="EX22" s="108"/>
      <c r="EY22" s="108"/>
      <c r="EZ22" s="108"/>
      <c r="FA22" s="108"/>
      <c r="FB22" s="108"/>
      <c r="FC22" s="108"/>
      <c r="FD22" s="108"/>
      <c r="FE22" s="108"/>
      <c r="FF22" s="108"/>
      <c r="FG22" s="108"/>
      <c r="FH22" s="108"/>
      <c r="FI22" s="108"/>
      <c r="FJ22" s="108"/>
      <c r="FK22" s="108"/>
      <c r="FL22" s="108"/>
      <c r="FM22" s="108"/>
      <c r="FN22" s="108"/>
      <c r="FO22" s="108"/>
      <c r="FP22" s="108"/>
      <c r="FQ22" s="108"/>
      <c r="FR22" s="108"/>
      <c r="FS22" s="108"/>
      <c r="FT22" s="108"/>
      <c r="FU22" s="108"/>
      <c r="FV22" s="108"/>
      <c r="FW22" s="108"/>
      <c r="FX22" s="108"/>
      <c r="FY22" s="108"/>
      <c r="FZ22" s="108"/>
      <c r="GA22" s="108"/>
      <c r="GB22" s="108"/>
      <c r="GC22" s="108"/>
      <c r="GD22" s="108"/>
      <c r="GE22" s="108"/>
      <c r="GF22" s="108"/>
      <c r="GG22" s="108"/>
      <c r="GH22" s="108"/>
      <c r="GI22" s="108"/>
      <c r="GJ22" s="108"/>
      <c r="GK22" s="108"/>
      <c r="GL22" s="108"/>
      <c r="GM22" s="108"/>
      <c r="GN22" s="108"/>
      <c r="GO22" s="108"/>
      <c r="GP22" s="108"/>
      <c r="GQ22" s="108"/>
      <c r="GR22" s="108"/>
      <c r="GS22" s="108"/>
      <c r="GT22" s="108"/>
      <c r="GU22" s="108"/>
      <c r="GV22" s="108"/>
      <c r="GW22" s="108"/>
      <c r="GX22" s="108"/>
      <c r="GY22" s="108"/>
      <c r="GZ22" s="108"/>
      <c r="HA22" s="108"/>
      <c r="HB22" s="108"/>
      <c r="HC22" s="108"/>
      <c r="HD22" s="108"/>
      <c r="HE22" s="108"/>
      <c r="HF22" s="108"/>
      <c r="HG22" s="108"/>
      <c r="HH22" s="108"/>
      <c r="HI22" s="108"/>
      <c r="HJ22" s="108"/>
      <c r="HK22" s="108"/>
      <c r="HL22" s="108"/>
      <c r="HM22" s="108"/>
      <c r="HN22" s="108"/>
      <c r="HO22" s="108"/>
      <c r="HP22" s="108"/>
      <c r="HQ22" s="108"/>
      <c r="HR22" s="108"/>
      <c r="HS22" s="108"/>
      <c r="HT22" s="108"/>
      <c r="HU22" s="108"/>
      <c r="HV22" s="108"/>
      <c r="HW22" s="108"/>
      <c r="HX22" s="108"/>
      <c r="HY22" s="108"/>
      <c r="HZ22" s="108"/>
      <c r="IA22" s="108"/>
      <c r="IB22" s="108"/>
      <c r="IC22" s="108"/>
      <c r="ID22" s="108"/>
      <c r="IE22" s="108"/>
      <c r="IF22" s="108"/>
      <c r="IG22" s="108"/>
      <c r="IH22" s="108"/>
      <c r="II22" s="108"/>
      <c r="IJ22" s="108"/>
      <c r="IK22" s="108"/>
      <c r="IL22" s="108"/>
      <c r="IM22" s="108"/>
      <c r="IN22" s="108"/>
      <c r="IO22" s="108"/>
      <c r="IP22" s="108"/>
      <c r="IQ22" s="108"/>
      <c r="IR22" s="108"/>
      <c r="IS22" s="108"/>
      <c r="IT22" s="108"/>
      <c r="IU22" s="108"/>
      <c r="IV22" s="108"/>
      <c r="IW22" s="108"/>
    </row>
    <row r="23" customFormat="false" ht="4.5" hidden="false" customHeight="true" outlineLevel="0" collapsed="false">
      <c r="A23" s="84"/>
      <c r="B23" s="78"/>
      <c r="C23" s="96"/>
      <c r="D23" s="97"/>
      <c r="E23" s="98"/>
      <c r="F23" s="99"/>
      <c r="G23" s="100"/>
      <c r="H23" s="97"/>
      <c r="I23" s="98"/>
      <c r="J23" s="99"/>
      <c r="K23" s="96"/>
      <c r="L23" s="97"/>
      <c r="M23" s="98"/>
      <c r="N23" s="83"/>
      <c r="O23" s="96"/>
      <c r="P23" s="97"/>
      <c r="Q23" s="98"/>
    </row>
    <row r="24" customFormat="false" ht="13.5" hidden="false" customHeight="true" outlineLevel="0" collapsed="false">
      <c r="A24" s="88" t="s">
        <v>35</v>
      </c>
      <c r="B24" s="89"/>
      <c r="C24" s="90" t="n">
        <f aca="false">+'Mgmt Summary'!J24</f>
        <v>0</v>
      </c>
      <c r="D24" s="91" t="n">
        <f aca="false">+'Mgmt Summary'!C24</f>
        <v>0</v>
      </c>
      <c r="E24" s="92" t="n">
        <f aca="false">-D24+C24</f>
        <v>0</v>
      </c>
      <c r="F24" s="93"/>
      <c r="G24" s="90" t="n">
        <f aca="false">+'Mgmt Summary'!L24+'Mgmt Summary'!M24+'Mgmt Summary'!N24</f>
        <v>28434.92</v>
      </c>
      <c r="H24" s="91" t="n">
        <f aca="false">+'Mgmt Summary'!D24</f>
        <v>28434.92</v>
      </c>
      <c r="I24" s="92" t="n">
        <f aca="false">+H24-G24</f>
        <v>0</v>
      </c>
      <c r="J24" s="93"/>
      <c r="K24" s="90" t="n">
        <f aca="false">C24-G24</f>
        <v>-28434.92</v>
      </c>
      <c r="L24" s="91" t="n">
        <f aca="false">D24-H24</f>
        <v>-28434.92</v>
      </c>
      <c r="M24" s="92" t="n">
        <f aca="false">K24-L24</f>
        <v>0</v>
      </c>
      <c r="N24" s="94"/>
      <c r="O24" s="90" t="n">
        <f aca="false">+C24-'[3]QTD Mgmt Summary'!C24</f>
        <v>0</v>
      </c>
      <c r="P24" s="91" t="n">
        <f aca="false">+D24-'[3]QTD Mgmt Summary'!D24</f>
        <v>0</v>
      </c>
      <c r="Q24" s="92" t="n">
        <f aca="false">+O24+P24</f>
        <v>0</v>
      </c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  <c r="BT24" s="21"/>
      <c r="BU24" s="21"/>
      <c r="BV24" s="21"/>
      <c r="BW24" s="21"/>
      <c r="BX24" s="21"/>
      <c r="BY24" s="21"/>
      <c r="BZ24" s="21"/>
      <c r="CA24" s="21"/>
      <c r="CB24" s="21"/>
      <c r="CC24" s="21"/>
      <c r="CD24" s="21"/>
      <c r="CE24" s="21"/>
      <c r="CF24" s="21"/>
      <c r="CG24" s="21"/>
      <c r="CH24" s="21"/>
      <c r="CI24" s="21"/>
      <c r="CJ24" s="21"/>
      <c r="CK24" s="21"/>
      <c r="CL24" s="21"/>
      <c r="CM24" s="21"/>
      <c r="CN24" s="21"/>
      <c r="CO24" s="21"/>
      <c r="CP24" s="21"/>
      <c r="CQ24" s="21"/>
      <c r="CR24" s="21"/>
      <c r="CS24" s="21"/>
      <c r="CT24" s="21"/>
      <c r="CU24" s="21"/>
      <c r="CV24" s="21"/>
      <c r="CW24" s="21"/>
      <c r="CX24" s="21"/>
      <c r="CY24" s="21"/>
      <c r="CZ24" s="21"/>
      <c r="DA24" s="21"/>
      <c r="DB24" s="21"/>
      <c r="DC24" s="21"/>
      <c r="DD24" s="21"/>
      <c r="DE24" s="21"/>
      <c r="DF24" s="21"/>
      <c r="DG24" s="21"/>
      <c r="DH24" s="21"/>
      <c r="DI24" s="21"/>
      <c r="DJ24" s="21"/>
      <c r="DK24" s="21"/>
      <c r="DL24" s="21"/>
      <c r="DM24" s="21"/>
      <c r="DN24" s="21"/>
      <c r="DO24" s="21"/>
      <c r="DP24" s="21"/>
      <c r="DQ24" s="21"/>
      <c r="DR24" s="21"/>
      <c r="DS24" s="21"/>
      <c r="DT24" s="21"/>
      <c r="DU24" s="21"/>
      <c r="DV24" s="21"/>
      <c r="DW24" s="21"/>
      <c r="DX24" s="21"/>
      <c r="DY24" s="21"/>
      <c r="DZ24" s="21"/>
      <c r="EA24" s="21"/>
      <c r="EB24" s="21"/>
      <c r="EC24" s="21"/>
      <c r="ED24" s="21"/>
      <c r="EE24" s="21"/>
      <c r="EF24" s="21"/>
      <c r="EG24" s="21"/>
      <c r="EH24" s="21"/>
      <c r="EI24" s="21"/>
      <c r="EJ24" s="21"/>
      <c r="EK24" s="21"/>
      <c r="EL24" s="21"/>
      <c r="EM24" s="21"/>
      <c r="EN24" s="21"/>
      <c r="EO24" s="21"/>
      <c r="EP24" s="21"/>
      <c r="EQ24" s="21"/>
      <c r="ER24" s="21"/>
      <c r="ES24" s="21"/>
      <c r="ET24" s="21"/>
      <c r="EU24" s="21"/>
      <c r="EV24" s="21"/>
      <c r="EW24" s="21"/>
      <c r="EX24" s="21"/>
      <c r="EY24" s="21"/>
      <c r="EZ24" s="21"/>
      <c r="FA24" s="21"/>
      <c r="FB24" s="21"/>
      <c r="FC24" s="21"/>
      <c r="FD24" s="21"/>
      <c r="FE24" s="21"/>
      <c r="FF24" s="21"/>
      <c r="FG24" s="21"/>
      <c r="FH24" s="21"/>
      <c r="FI24" s="21"/>
      <c r="FJ24" s="21"/>
      <c r="FK24" s="21"/>
      <c r="FL24" s="21"/>
      <c r="FM24" s="21"/>
      <c r="FN24" s="21"/>
      <c r="FO24" s="21"/>
      <c r="FP24" s="21"/>
      <c r="FQ24" s="21"/>
      <c r="FR24" s="21"/>
      <c r="FS24" s="21"/>
      <c r="FT24" s="21"/>
      <c r="FU24" s="21"/>
      <c r="FV24" s="21"/>
      <c r="FW24" s="21"/>
      <c r="FX24" s="21"/>
      <c r="FY24" s="21"/>
      <c r="FZ24" s="21"/>
      <c r="GA24" s="21"/>
      <c r="GB24" s="21"/>
      <c r="GC24" s="21"/>
      <c r="GD24" s="21"/>
      <c r="GE24" s="21"/>
      <c r="GF24" s="21"/>
      <c r="GG24" s="21"/>
      <c r="GH24" s="21"/>
      <c r="GI24" s="21"/>
      <c r="GJ24" s="21"/>
      <c r="GK24" s="21"/>
      <c r="GL24" s="21"/>
      <c r="GM24" s="21"/>
      <c r="GN24" s="21"/>
      <c r="GO24" s="21"/>
      <c r="GP24" s="21"/>
      <c r="GQ24" s="21"/>
      <c r="GR24" s="21"/>
      <c r="GS24" s="21"/>
      <c r="GT24" s="21"/>
      <c r="GU24" s="21"/>
      <c r="GV24" s="21"/>
      <c r="GW24" s="21"/>
      <c r="GX24" s="21"/>
      <c r="GY24" s="21"/>
      <c r="GZ24" s="21"/>
      <c r="HA24" s="21"/>
      <c r="HB24" s="21"/>
      <c r="HC24" s="21"/>
      <c r="HD24" s="21"/>
      <c r="HE24" s="21"/>
      <c r="HF24" s="21"/>
      <c r="HG24" s="21"/>
      <c r="HH24" s="21"/>
      <c r="HI24" s="21"/>
      <c r="HJ24" s="21"/>
      <c r="HK24" s="21"/>
      <c r="HL24" s="21"/>
      <c r="HM24" s="21"/>
      <c r="HN24" s="21"/>
      <c r="HO24" s="21"/>
      <c r="HP24" s="21"/>
      <c r="HQ24" s="21"/>
      <c r="HR24" s="21"/>
      <c r="HS24" s="21"/>
      <c r="HT24" s="21"/>
      <c r="HU24" s="21"/>
      <c r="HV24" s="21"/>
      <c r="HW24" s="21"/>
      <c r="HX24" s="21"/>
      <c r="HY24" s="21"/>
      <c r="HZ24" s="21"/>
      <c r="IA24" s="21"/>
      <c r="IB24" s="21"/>
      <c r="IC24" s="21"/>
      <c r="ID24" s="21"/>
      <c r="IE24" s="21"/>
      <c r="IF24" s="21"/>
      <c r="IG24" s="21"/>
      <c r="IH24" s="21"/>
      <c r="II24" s="21"/>
      <c r="IJ24" s="21"/>
      <c r="IK24" s="21"/>
      <c r="IL24" s="21"/>
      <c r="IM24" s="21"/>
      <c r="IN24" s="21"/>
      <c r="IO24" s="21"/>
      <c r="IP24" s="21"/>
      <c r="IQ24" s="21"/>
      <c r="IR24" s="21"/>
      <c r="IS24" s="21"/>
      <c r="IT24" s="21"/>
      <c r="IU24" s="21"/>
      <c r="IV24" s="21"/>
      <c r="IW24" s="21"/>
    </row>
    <row r="25" customFormat="false" ht="13.5" hidden="false" customHeight="true" outlineLevel="0" collapsed="false">
      <c r="A25" s="88" t="s">
        <v>36</v>
      </c>
      <c r="B25" s="89"/>
      <c r="C25" s="90" t="n">
        <f aca="false">+'Mgmt Summary'!J25</f>
        <v>0</v>
      </c>
      <c r="D25" s="91" t="n">
        <f aca="false">+'Mgmt Summary'!C25</f>
        <v>0</v>
      </c>
      <c r="E25" s="92" t="n">
        <f aca="false">-D25+C25</f>
        <v>0</v>
      </c>
      <c r="F25" s="93"/>
      <c r="G25" s="90" t="n">
        <f aca="false">+'Mgmt Summary'!L25+'Mgmt Summary'!M25+'Mgmt Summary'!N25</f>
        <v>-21994.538</v>
      </c>
      <c r="H25" s="91" t="n">
        <f aca="false">+'Mgmt Summary'!D25</f>
        <v>-21994.538</v>
      </c>
      <c r="I25" s="92" t="n">
        <f aca="false">+H25-G25</f>
        <v>0</v>
      </c>
      <c r="J25" s="93"/>
      <c r="K25" s="90" t="n">
        <f aca="false">C25-G25</f>
        <v>21994.538</v>
      </c>
      <c r="L25" s="91" t="n">
        <f aca="false">D25-H25</f>
        <v>21994.538</v>
      </c>
      <c r="M25" s="92" t="n">
        <f aca="false">K25-L25</f>
        <v>0</v>
      </c>
      <c r="N25" s="94"/>
      <c r="O25" s="90" t="n">
        <f aca="false">+C25-'[3]QTD Mgmt Summary'!C25</f>
        <v>0</v>
      </c>
      <c r="P25" s="91" t="n">
        <f aca="false">+D25-'[3]QTD Mgmt Summary'!D25</f>
        <v>0</v>
      </c>
      <c r="Q25" s="92" t="n">
        <f aca="false">+O25+P25</f>
        <v>0</v>
      </c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1"/>
      <c r="BH25" s="21"/>
      <c r="BI25" s="21"/>
      <c r="BJ25" s="21"/>
      <c r="BK25" s="21"/>
      <c r="BL25" s="21"/>
      <c r="BM25" s="21"/>
      <c r="BN25" s="21"/>
      <c r="BO25" s="21"/>
      <c r="BP25" s="21"/>
      <c r="BQ25" s="21"/>
      <c r="BR25" s="21"/>
      <c r="BS25" s="21"/>
      <c r="BT25" s="21"/>
      <c r="BU25" s="21"/>
      <c r="BV25" s="21"/>
      <c r="BW25" s="21"/>
      <c r="BX25" s="21"/>
      <c r="BY25" s="21"/>
      <c r="BZ25" s="21"/>
      <c r="CA25" s="21"/>
      <c r="CB25" s="21"/>
      <c r="CC25" s="21"/>
      <c r="CD25" s="21"/>
      <c r="CE25" s="21"/>
      <c r="CF25" s="21"/>
      <c r="CG25" s="21"/>
      <c r="CH25" s="21"/>
      <c r="CI25" s="21"/>
      <c r="CJ25" s="21"/>
      <c r="CK25" s="21"/>
      <c r="CL25" s="21"/>
      <c r="CM25" s="21"/>
      <c r="CN25" s="21"/>
      <c r="CO25" s="21"/>
      <c r="CP25" s="21"/>
      <c r="CQ25" s="21"/>
      <c r="CR25" s="21"/>
      <c r="CS25" s="21"/>
      <c r="CT25" s="21"/>
      <c r="CU25" s="21"/>
      <c r="CV25" s="21"/>
      <c r="CW25" s="21"/>
      <c r="CX25" s="21"/>
      <c r="CY25" s="21"/>
      <c r="CZ25" s="21"/>
      <c r="DA25" s="21"/>
      <c r="DB25" s="21"/>
      <c r="DC25" s="21"/>
      <c r="DD25" s="21"/>
      <c r="DE25" s="21"/>
      <c r="DF25" s="21"/>
      <c r="DG25" s="21"/>
      <c r="DH25" s="21"/>
      <c r="DI25" s="21"/>
      <c r="DJ25" s="21"/>
      <c r="DK25" s="21"/>
      <c r="DL25" s="21"/>
      <c r="DM25" s="21"/>
      <c r="DN25" s="21"/>
      <c r="DO25" s="21"/>
      <c r="DP25" s="21"/>
      <c r="DQ25" s="21"/>
      <c r="DR25" s="21"/>
      <c r="DS25" s="21"/>
      <c r="DT25" s="21"/>
      <c r="DU25" s="21"/>
      <c r="DV25" s="21"/>
      <c r="DW25" s="21"/>
      <c r="DX25" s="21"/>
      <c r="DY25" s="21"/>
      <c r="DZ25" s="21"/>
      <c r="EA25" s="21"/>
      <c r="EB25" s="21"/>
      <c r="EC25" s="21"/>
      <c r="ED25" s="21"/>
      <c r="EE25" s="21"/>
      <c r="EF25" s="21"/>
      <c r="EG25" s="21"/>
      <c r="EH25" s="21"/>
      <c r="EI25" s="21"/>
      <c r="EJ25" s="21"/>
      <c r="EK25" s="21"/>
      <c r="EL25" s="21"/>
      <c r="EM25" s="21"/>
      <c r="EN25" s="21"/>
      <c r="EO25" s="21"/>
      <c r="EP25" s="21"/>
      <c r="EQ25" s="21"/>
      <c r="ER25" s="21"/>
      <c r="ES25" s="21"/>
      <c r="ET25" s="21"/>
      <c r="EU25" s="21"/>
      <c r="EV25" s="21"/>
      <c r="EW25" s="21"/>
      <c r="EX25" s="21"/>
      <c r="EY25" s="21"/>
      <c r="EZ25" s="21"/>
      <c r="FA25" s="21"/>
      <c r="FB25" s="21"/>
      <c r="FC25" s="21"/>
      <c r="FD25" s="21"/>
      <c r="FE25" s="21"/>
      <c r="FF25" s="21"/>
      <c r="FG25" s="21"/>
      <c r="FH25" s="21"/>
      <c r="FI25" s="21"/>
      <c r="FJ25" s="21"/>
      <c r="FK25" s="21"/>
      <c r="FL25" s="21"/>
      <c r="FM25" s="21"/>
      <c r="FN25" s="21"/>
      <c r="FO25" s="21"/>
      <c r="FP25" s="21"/>
      <c r="FQ25" s="21"/>
      <c r="FR25" s="21"/>
      <c r="FS25" s="21"/>
      <c r="FT25" s="21"/>
      <c r="FU25" s="21"/>
      <c r="FV25" s="21"/>
      <c r="FW25" s="21"/>
      <c r="FX25" s="21"/>
      <c r="FY25" s="21"/>
      <c r="FZ25" s="21"/>
      <c r="GA25" s="21"/>
      <c r="GB25" s="21"/>
      <c r="GC25" s="21"/>
      <c r="GD25" s="21"/>
      <c r="GE25" s="21"/>
      <c r="GF25" s="21"/>
      <c r="GG25" s="21"/>
      <c r="GH25" s="21"/>
      <c r="GI25" s="21"/>
      <c r="GJ25" s="21"/>
      <c r="GK25" s="21"/>
      <c r="GL25" s="21"/>
      <c r="GM25" s="21"/>
      <c r="GN25" s="21"/>
      <c r="GO25" s="21"/>
      <c r="GP25" s="21"/>
      <c r="GQ25" s="21"/>
      <c r="GR25" s="21"/>
      <c r="GS25" s="21"/>
      <c r="GT25" s="21"/>
      <c r="GU25" s="21"/>
      <c r="GV25" s="21"/>
      <c r="GW25" s="21"/>
      <c r="GX25" s="21"/>
      <c r="GY25" s="21"/>
      <c r="GZ25" s="21"/>
      <c r="HA25" s="21"/>
      <c r="HB25" s="21"/>
      <c r="HC25" s="21"/>
      <c r="HD25" s="21"/>
      <c r="HE25" s="21"/>
      <c r="HF25" s="21"/>
      <c r="HG25" s="21"/>
      <c r="HH25" s="21"/>
      <c r="HI25" s="21"/>
      <c r="HJ25" s="21"/>
      <c r="HK25" s="21"/>
      <c r="HL25" s="21"/>
      <c r="HM25" s="21"/>
      <c r="HN25" s="21"/>
      <c r="HO25" s="21"/>
      <c r="HP25" s="21"/>
      <c r="HQ25" s="21"/>
      <c r="HR25" s="21"/>
      <c r="HS25" s="21"/>
      <c r="HT25" s="21"/>
      <c r="HU25" s="21"/>
      <c r="HV25" s="21"/>
      <c r="HW25" s="21"/>
      <c r="HX25" s="21"/>
      <c r="HY25" s="21"/>
      <c r="HZ25" s="21"/>
      <c r="IA25" s="21"/>
      <c r="IB25" s="21"/>
      <c r="IC25" s="21"/>
      <c r="ID25" s="21"/>
      <c r="IE25" s="21"/>
      <c r="IF25" s="21"/>
      <c r="IG25" s="21"/>
      <c r="IH25" s="21"/>
      <c r="II25" s="21"/>
      <c r="IJ25" s="21"/>
      <c r="IK25" s="21"/>
      <c r="IL25" s="21"/>
      <c r="IM25" s="21"/>
      <c r="IN25" s="21"/>
      <c r="IO25" s="21"/>
      <c r="IP25" s="21"/>
      <c r="IQ25" s="21"/>
      <c r="IR25" s="21"/>
      <c r="IS25" s="21"/>
      <c r="IT25" s="21"/>
      <c r="IU25" s="21"/>
      <c r="IV25" s="21"/>
      <c r="IW25" s="21"/>
    </row>
    <row r="26" customFormat="false" ht="13.5" hidden="false" customHeight="true" outlineLevel="0" collapsed="false">
      <c r="A26" s="88" t="s">
        <v>37</v>
      </c>
      <c r="B26" s="89"/>
      <c r="C26" s="90" t="n">
        <f aca="false">+'Mgmt Summary'!J26</f>
        <v>-500</v>
      </c>
      <c r="D26" s="91" t="n">
        <f aca="false">+'Mgmt Summary'!C26</f>
        <v>-500</v>
      </c>
      <c r="E26" s="92" t="n">
        <f aca="false">-D26+C26</f>
        <v>0</v>
      </c>
      <c r="F26" s="93"/>
      <c r="G26" s="90" t="n">
        <f aca="false">+[1]Expenses!D26</f>
        <v>0</v>
      </c>
      <c r="H26" s="91" t="n">
        <f aca="false">+[1]Expenses!E26</f>
        <v>0</v>
      </c>
      <c r="I26" s="92" t="n">
        <f aca="false">+H26-G26</f>
        <v>0</v>
      </c>
      <c r="J26" s="93"/>
      <c r="K26" s="90" t="n">
        <f aca="false">C26-G26</f>
        <v>-500</v>
      </c>
      <c r="L26" s="91" t="n">
        <f aca="false">D26-H26</f>
        <v>-500</v>
      </c>
      <c r="M26" s="92" t="n">
        <f aca="false">K26-L26</f>
        <v>0</v>
      </c>
      <c r="N26" s="94"/>
      <c r="O26" s="90" t="n">
        <f aca="false">+C26-'[3]QTD Mgmt Summary'!C26</f>
        <v>0</v>
      </c>
      <c r="P26" s="91" t="n">
        <f aca="false">+D26-'[3]QTD Mgmt Summary'!D26</f>
        <v>0</v>
      </c>
      <c r="Q26" s="92" t="n">
        <f aca="false">+O26+P26</f>
        <v>0</v>
      </c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  <c r="BF26" s="21"/>
      <c r="BG26" s="21"/>
      <c r="BH26" s="21"/>
      <c r="BI26" s="21"/>
      <c r="BJ26" s="21"/>
      <c r="BK26" s="21"/>
      <c r="BL26" s="21"/>
      <c r="BM26" s="21"/>
      <c r="BN26" s="21"/>
      <c r="BO26" s="21"/>
      <c r="BP26" s="21"/>
      <c r="BQ26" s="21"/>
      <c r="BR26" s="21"/>
      <c r="BS26" s="21"/>
      <c r="BT26" s="21"/>
      <c r="BU26" s="21"/>
      <c r="BV26" s="21"/>
      <c r="BW26" s="21"/>
      <c r="BX26" s="21"/>
      <c r="BY26" s="21"/>
      <c r="BZ26" s="21"/>
      <c r="CA26" s="21"/>
      <c r="CB26" s="21"/>
      <c r="CC26" s="21"/>
      <c r="CD26" s="21"/>
      <c r="CE26" s="21"/>
      <c r="CF26" s="21"/>
      <c r="CG26" s="21"/>
      <c r="CH26" s="21"/>
      <c r="CI26" s="21"/>
      <c r="CJ26" s="21"/>
      <c r="CK26" s="21"/>
      <c r="CL26" s="21"/>
      <c r="CM26" s="21"/>
      <c r="CN26" s="21"/>
      <c r="CO26" s="21"/>
      <c r="CP26" s="21"/>
      <c r="CQ26" s="21"/>
      <c r="CR26" s="21"/>
      <c r="CS26" s="21"/>
      <c r="CT26" s="21"/>
      <c r="CU26" s="21"/>
      <c r="CV26" s="21"/>
      <c r="CW26" s="21"/>
      <c r="CX26" s="21"/>
      <c r="CY26" s="21"/>
      <c r="CZ26" s="21"/>
      <c r="DA26" s="21"/>
      <c r="DB26" s="21"/>
      <c r="DC26" s="21"/>
      <c r="DD26" s="21"/>
      <c r="DE26" s="21"/>
      <c r="DF26" s="21"/>
      <c r="DG26" s="21"/>
      <c r="DH26" s="21"/>
      <c r="DI26" s="21"/>
      <c r="DJ26" s="21"/>
      <c r="DK26" s="21"/>
      <c r="DL26" s="21"/>
      <c r="DM26" s="21"/>
      <c r="DN26" s="21"/>
      <c r="DO26" s="21"/>
      <c r="DP26" s="21"/>
      <c r="DQ26" s="21"/>
      <c r="DR26" s="21"/>
      <c r="DS26" s="21"/>
      <c r="DT26" s="21"/>
      <c r="DU26" s="21"/>
      <c r="DV26" s="21"/>
      <c r="DW26" s="21"/>
      <c r="DX26" s="21"/>
      <c r="DY26" s="21"/>
      <c r="DZ26" s="21"/>
      <c r="EA26" s="21"/>
      <c r="EB26" s="21"/>
      <c r="EC26" s="21"/>
      <c r="ED26" s="21"/>
      <c r="EE26" s="21"/>
      <c r="EF26" s="21"/>
      <c r="EG26" s="21"/>
      <c r="EH26" s="21"/>
      <c r="EI26" s="21"/>
      <c r="EJ26" s="21"/>
      <c r="EK26" s="21"/>
      <c r="EL26" s="21"/>
      <c r="EM26" s="21"/>
      <c r="EN26" s="21"/>
      <c r="EO26" s="21"/>
      <c r="EP26" s="21"/>
      <c r="EQ26" s="21"/>
      <c r="ER26" s="21"/>
      <c r="ES26" s="21"/>
      <c r="ET26" s="21"/>
      <c r="EU26" s="21"/>
      <c r="EV26" s="21"/>
      <c r="EW26" s="21"/>
      <c r="EX26" s="21"/>
      <c r="EY26" s="21"/>
      <c r="EZ26" s="21"/>
      <c r="FA26" s="21"/>
      <c r="FB26" s="21"/>
      <c r="FC26" s="21"/>
      <c r="FD26" s="21"/>
      <c r="FE26" s="21"/>
      <c r="FF26" s="21"/>
      <c r="FG26" s="21"/>
      <c r="FH26" s="21"/>
      <c r="FI26" s="21"/>
      <c r="FJ26" s="21"/>
      <c r="FK26" s="21"/>
      <c r="FL26" s="21"/>
      <c r="FM26" s="21"/>
      <c r="FN26" s="21"/>
      <c r="FO26" s="21"/>
      <c r="FP26" s="21"/>
      <c r="FQ26" s="21"/>
      <c r="FR26" s="21"/>
      <c r="FS26" s="21"/>
      <c r="FT26" s="21"/>
      <c r="FU26" s="21"/>
      <c r="FV26" s="21"/>
      <c r="FW26" s="21"/>
      <c r="FX26" s="21"/>
      <c r="FY26" s="21"/>
      <c r="FZ26" s="21"/>
      <c r="GA26" s="21"/>
      <c r="GB26" s="21"/>
      <c r="GC26" s="21"/>
      <c r="GD26" s="21"/>
      <c r="GE26" s="21"/>
      <c r="GF26" s="21"/>
      <c r="GG26" s="21"/>
      <c r="GH26" s="21"/>
      <c r="GI26" s="21"/>
      <c r="GJ26" s="21"/>
      <c r="GK26" s="21"/>
      <c r="GL26" s="21"/>
      <c r="GM26" s="21"/>
      <c r="GN26" s="21"/>
      <c r="GO26" s="21"/>
      <c r="GP26" s="21"/>
      <c r="GQ26" s="21"/>
      <c r="GR26" s="21"/>
      <c r="GS26" s="21"/>
      <c r="GT26" s="21"/>
      <c r="GU26" s="21"/>
      <c r="GV26" s="21"/>
      <c r="GW26" s="21"/>
      <c r="GX26" s="21"/>
      <c r="GY26" s="21"/>
      <c r="GZ26" s="21"/>
      <c r="HA26" s="21"/>
      <c r="HB26" s="21"/>
      <c r="HC26" s="21"/>
      <c r="HD26" s="21"/>
      <c r="HE26" s="21"/>
      <c r="HF26" s="21"/>
      <c r="HG26" s="21"/>
      <c r="HH26" s="21"/>
      <c r="HI26" s="21"/>
      <c r="HJ26" s="21"/>
      <c r="HK26" s="21"/>
      <c r="HL26" s="21"/>
      <c r="HM26" s="21"/>
      <c r="HN26" s="21"/>
      <c r="HO26" s="21"/>
      <c r="HP26" s="21"/>
      <c r="HQ26" s="21"/>
      <c r="HR26" s="21"/>
      <c r="HS26" s="21"/>
      <c r="HT26" s="21"/>
      <c r="HU26" s="21"/>
      <c r="HV26" s="21"/>
      <c r="HW26" s="21"/>
      <c r="HX26" s="21"/>
      <c r="HY26" s="21"/>
      <c r="HZ26" s="21"/>
      <c r="IA26" s="21"/>
      <c r="IB26" s="21"/>
      <c r="IC26" s="21"/>
      <c r="ID26" s="21"/>
      <c r="IE26" s="21"/>
      <c r="IF26" s="21"/>
      <c r="IG26" s="21"/>
      <c r="IH26" s="21"/>
      <c r="II26" s="21"/>
      <c r="IJ26" s="21"/>
      <c r="IK26" s="21"/>
      <c r="IL26" s="21"/>
      <c r="IM26" s="21"/>
      <c r="IN26" s="21"/>
      <c r="IO26" s="21"/>
      <c r="IP26" s="21"/>
      <c r="IQ26" s="21"/>
      <c r="IR26" s="21"/>
      <c r="IS26" s="21"/>
      <c r="IT26" s="21"/>
      <c r="IU26" s="21"/>
      <c r="IV26" s="21"/>
      <c r="IW26" s="21"/>
    </row>
    <row r="27" customFormat="false" ht="13.5" hidden="true" customHeight="true" outlineLevel="0" collapsed="false">
      <c r="A27" s="88" t="s">
        <v>38</v>
      </c>
      <c r="B27" s="89"/>
      <c r="C27" s="90" t="n">
        <f aca="false">+'Mgmt Summary'!J27</f>
        <v>0</v>
      </c>
      <c r="D27" s="91" t="n">
        <f aca="false">+'Mgmt Summary'!C27</f>
        <v>0</v>
      </c>
      <c r="E27" s="92" t="n">
        <f aca="false">-D27+C27</f>
        <v>0</v>
      </c>
      <c r="F27" s="93"/>
      <c r="G27" s="90" t="n">
        <f aca="false">+'[1]Alloc Exp'!D26</f>
        <v>0</v>
      </c>
      <c r="H27" s="91" t="n">
        <f aca="false">+'[1]Alloc Exp'!E26</f>
        <v>0</v>
      </c>
      <c r="I27" s="92" t="n">
        <f aca="false">+H27-G27</f>
        <v>0</v>
      </c>
      <c r="J27" s="93"/>
      <c r="K27" s="90" t="n">
        <f aca="false">C27-G27</f>
        <v>0</v>
      </c>
      <c r="L27" s="91" t="n">
        <f aca="false">D27-H27</f>
        <v>0</v>
      </c>
      <c r="M27" s="92" t="n">
        <f aca="false">K27-L27</f>
        <v>0</v>
      </c>
      <c r="N27" s="94"/>
      <c r="O27" s="90" t="n">
        <f aca="false">+C27-'[1]QTD Mgmt Summary'!C27</f>
        <v>0</v>
      </c>
      <c r="P27" s="91" t="n">
        <f aca="false">-G27+'[1]QTD Mgmt Summary'!G27</f>
        <v>0</v>
      </c>
      <c r="Q27" s="92" t="n">
        <f aca="false">+O27+P27</f>
        <v>0</v>
      </c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1"/>
      <c r="BI27" s="21"/>
      <c r="BJ27" s="21"/>
      <c r="BK27" s="21"/>
      <c r="BL27" s="21"/>
      <c r="BM27" s="21"/>
      <c r="BN27" s="21"/>
      <c r="BO27" s="21"/>
      <c r="BP27" s="21"/>
      <c r="BQ27" s="21"/>
      <c r="BR27" s="21"/>
      <c r="BS27" s="21"/>
      <c r="BT27" s="21"/>
      <c r="BU27" s="21"/>
      <c r="BV27" s="21"/>
      <c r="BW27" s="21"/>
      <c r="BX27" s="21"/>
      <c r="BY27" s="21"/>
      <c r="BZ27" s="21"/>
      <c r="CA27" s="21"/>
      <c r="CB27" s="21"/>
      <c r="CC27" s="21"/>
      <c r="CD27" s="21"/>
      <c r="CE27" s="21"/>
      <c r="CF27" s="21"/>
      <c r="CG27" s="21"/>
      <c r="CH27" s="21"/>
      <c r="CI27" s="21"/>
      <c r="CJ27" s="21"/>
      <c r="CK27" s="21"/>
      <c r="CL27" s="21"/>
      <c r="CM27" s="21"/>
      <c r="CN27" s="21"/>
      <c r="CO27" s="21"/>
      <c r="CP27" s="21"/>
      <c r="CQ27" s="21"/>
      <c r="CR27" s="21"/>
      <c r="CS27" s="21"/>
      <c r="CT27" s="21"/>
      <c r="CU27" s="21"/>
      <c r="CV27" s="21"/>
      <c r="CW27" s="21"/>
      <c r="CX27" s="21"/>
      <c r="CY27" s="21"/>
      <c r="CZ27" s="21"/>
      <c r="DA27" s="21"/>
      <c r="DB27" s="21"/>
      <c r="DC27" s="21"/>
      <c r="DD27" s="21"/>
      <c r="DE27" s="21"/>
      <c r="DF27" s="21"/>
      <c r="DG27" s="21"/>
      <c r="DH27" s="21"/>
      <c r="DI27" s="21"/>
      <c r="DJ27" s="21"/>
      <c r="DK27" s="21"/>
      <c r="DL27" s="21"/>
      <c r="DM27" s="21"/>
      <c r="DN27" s="21"/>
      <c r="DO27" s="21"/>
      <c r="DP27" s="21"/>
      <c r="DQ27" s="21"/>
      <c r="DR27" s="21"/>
      <c r="DS27" s="21"/>
      <c r="DT27" s="21"/>
      <c r="DU27" s="21"/>
      <c r="DV27" s="21"/>
      <c r="DW27" s="21"/>
      <c r="DX27" s="21"/>
      <c r="DY27" s="21"/>
      <c r="DZ27" s="21"/>
      <c r="EA27" s="21"/>
      <c r="EB27" s="21"/>
      <c r="EC27" s="21"/>
      <c r="ED27" s="21"/>
      <c r="EE27" s="21"/>
      <c r="EF27" s="21"/>
      <c r="EG27" s="21"/>
      <c r="EH27" s="21"/>
      <c r="EI27" s="21"/>
      <c r="EJ27" s="21"/>
      <c r="EK27" s="21"/>
      <c r="EL27" s="21"/>
      <c r="EM27" s="21"/>
      <c r="EN27" s="21"/>
      <c r="EO27" s="21"/>
      <c r="EP27" s="21"/>
      <c r="EQ27" s="21"/>
      <c r="ER27" s="21"/>
      <c r="ES27" s="21"/>
      <c r="ET27" s="21"/>
      <c r="EU27" s="21"/>
      <c r="EV27" s="21"/>
      <c r="EW27" s="21"/>
      <c r="EX27" s="21"/>
      <c r="EY27" s="21"/>
      <c r="EZ27" s="21"/>
      <c r="FA27" s="21"/>
      <c r="FB27" s="21"/>
      <c r="FC27" s="21"/>
      <c r="FD27" s="21"/>
      <c r="FE27" s="21"/>
      <c r="FF27" s="21"/>
      <c r="FG27" s="21"/>
      <c r="FH27" s="21"/>
      <c r="FI27" s="21"/>
      <c r="FJ27" s="21"/>
      <c r="FK27" s="21"/>
      <c r="FL27" s="21"/>
      <c r="FM27" s="21"/>
      <c r="FN27" s="21"/>
      <c r="FO27" s="21"/>
      <c r="FP27" s="21"/>
      <c r="FQ27" s="21"/>
      <c r="FR27" s="21"/>
      <c r="FS27" s="21"/>
      <c r="FT27" s="21"/>
      <c r="FU27" s="21"/>
      <c r="FV27" s="21"/>
      <c r="FW27" s="21"/>
      <c r="FX27" s="21"/>
      <c r="FY27" s="21"/>
      <c r="FZ27" s="21"/>
      <c r="GA27" s="21"/>
      <c r="GB27" s="21"/>
      <c r="GC27" s="21"/>
      <c r="GD27" s="21"/>
      <c r="GE27" s="21"/>
      <c r="GF27" s="21"/>
      <c r="GG27" s="21"/>
      <c r="GH27" s="21"/>
      <c r="GI27" s="21"/>
      <c r="GJ27" s="21"/>
      <c r="GK27" s="21"/>
      <c r="GL27" s="21"/>
      <c r="GM27" s="21"/>
      <c r="GN27" s="21"/>
      <c r="GO27" s="21"/>
      <c r="GP27" s="21"/>
      <c r="GQ27" s="21"/>
      <c r="GR27" s="21"/>
      <c r="GS27" s="21"/>
      <c r="GT27" s="21"/>
      <c r="GU27" s="21"/>
      <c r="GV27" s="21"/>
      <c r="GW27" s="21"/>
      <c r="GX27" s="21"/>
      <c r="GY27" s="21"/>
      <c r="GZ27" s="21"/>
      <c r="HA27" s="21"/>
      <c r="HB27" s="21"/>
      <c r="HC27" s="21"/>
      <c r="HD27" s="21"/>
      <c r="HE27" s="21"/>
      <c r="HF27" s="21"/>
      <c r="HG27" s="21"/>
      <c r="HH27" s="21"/>
      <c r="HI27" s="21"/>
      <c r="HJ27" s="21"/>
      <c r="HK27" s="21"/>
      <c r="HL27" s="21"/>
      <c r="HM27" s="21"/>
      <c r="HN27" s="21"/>
      <c r="HO27" s="21"/>
      <c r="HP27" s="21"/>
      <c r="HQ27" s="21"/>
      <c r="HR27" s="21"/>
      <c r="HS27" s="21"/>
      <c r="HT27" s="21"/>
      <c r="HU27" s="21"/>
      <c r="HV27" s="21"/>
      <c r="HW27" s="21"/>
      <c r="HX27" s="21"/>
      <c r="HY27" s="21"/>
      <c r="HZ27" s="21"/>
      <c r="IA27" s="21"/>
      <c r="IB27" s="21"/>
      <c r="IC27" s="21"/>
      <c r="ID27" s="21"/>
      <c r="IE27" s="21"/>
      <c r="IF27" s="21"/>
      <c r="IG27" s="21"/>
      <c r="IH27" s="21"/>
      <c r="II27" s="21"/>
      <c r="IJ27" s="21"/>
      <c r="IK27" s="21"/>
      <c r="IL27" s="21"/>
      <c r="IM27" s="21"/>
      <c r="IN27" s="21"/>
      <c r="IO27" s="21"/>
      <c r="IP27" s="21"/>
      <c r="IQ27" s="21"/>
      <c r="IR27" s="21"/>
      <c r="IS27" s="21"/>
      <c r="IT27" s="21"/>
      <c r="IU27" s="21"/>
      <c r="IV27" s="21"/>
      <c r="IW27" s="21"/>
    </row>
    <row r="28" customFormat="false" ht="4.5" hidden="false" customHeight="true" outlineLevel="0" collapsed="false">
      <c r="A28" s="84"/>
      <c r="B28" s="78"/>
      <c r="C28" s="96"/>
      <c r="D28" s="97"/>
      <c r="E28" s="98"/>
      <c r="F28" s="99"/>
      <c r="G28" s="100"/>
      <c r="H28" s="97"/>
      <c r="I28" s="98"/>
      <c r="J28" s="99"/>
      <c r="K28" s="96"/>
      <c r="L28" s="97"/>
      <c r="M28" s="98"/>
      <c r="N28" s="83"/>
      <c r="O28" s="96"/>
      <c r="P28" s="97"/>
      <c r="Q28" s="98"/>
    </row>
    <row r="29" customFormat="false" ht="16.5" hidden="false" customHeight="false" outlineLevel="0" collapsed="false">
      <c r="A29" s="101" t="s">
        <v>39</v>
      </c>
      <c r="B29" s="102"/>
      <c r="C29" s="103" t="n">
        <f aca="false">SUM(C22:C27)</f>
        <v>-11097</v>
      </c>
      <c r="D29" s="104" t="n">
        <f aca="false">SUM(D22:D27)</f>
        <v>104576.318</v>
      </c>
      <c r="E29" s="105" t="n">
        <f aca="false">SUM(E22:E27)</f>
        <v>-115673.318</v>
      </c>
      <c r="F29" s="106"/>
      <c r="G29" s="103" t="n">
        <f aca="false">SUM(G22:G27)</f>
        <v>51844.12</v>
      </c>
      <c r="H29" s="104" t="n">
        <f aca="false">SUM(H22:H27)</f>
        <v>51844.12</v>
      </c>
      <c r="I29" s="105" t="n">
        <f aca="false">SUM(I22:I27)</f>
        <v>0</v>
      </c>
      <c r="J29" s="106"/>
      <c r="K29" s="103" t="n">
        <f aca="false">SUM(K22:K27)</f>
        <v>-62941.12</v>
      </c>
      <c r="L29" s="104" t="n">
        <f aca="false">SUM(L22:L27)</f>
        <v>52732.198</v>
      </c>
      <c r="M29" s="105" t="n">
        <f aca="false">SUM(M22:M27)</f>
        <v>-115673.318</v>
      </c>
      <c r="N29" s="107"/>
      <c r="O29" s="103" t="n">
        <f aca="false">SUM(O22:O27)</f>
        <v>-2927</v>
      </c>
      <c r="P29" s="104" t="n">
        <f aca="false">SUM(P22:P27)</f>
        <v>0</v>
      </c>
      <c r="Q29" s="105" t="n">
        <f aca="false">SUM(Q22:Q27)</f>
        <v>-2927</v>
      </c>
      <c r="R29" s="108"/>
      <c r="S29" s="108"/>
      <c r="T29" s="108"/>
      <c r="U29" s="108"/>
      <c r="V29" s="108"/>
      <c r="W29" s="108"/>
      <c r="X29" s="108"/>
      <c r="Y29" s="108"/>
      <c r="Z29" s="108"/>
      <c r="AA29" s="108"/>
      <c r="AB29" s="108"/>
      <c r="AC29" s="108"/>
      <c r="AD29" s="108"/>
      <c r="AE29" s="108"/>
      <c r="AF29" s="108"/>
      <c r="AG29" s="108"/>
      <c r="AH29" s="108"/>
      <c r="AI29" s="108"/>
      <c r="AJ29" s="108"/>
      <c r="AK29" s="108"/>
      <c r="AL29" s="108"/>
      <c r="AM29" s="108"/>
      <c r="AN29" s="108"/>
      <c r="AO29" s="108"/>
      <c r="AP29" s="108"/>
      <c r="AQ29" s="108"/>
      <c r="AR29" s="108"/>
      <c r="AS29" s="108"/>
      <c r="AT29" s="108"/>
      <c r="AU29" s="108"/>
      <c r="AV29" s="108"/>
      <c r="AW29" s="108"/>
      <c r="AX29" s="108"/>
      <c r="AY29" s="108"/>
      <c r="AZ29" s="108"/>
      <c r="BA29" s="108"/>
      <c r="BB29" s="108"/>
      <c r="BC29" s="108"/>
      <c r="BD29" s="108"/>
      <c r="BE29" s="108"/>
      <c r="BF29" s="108"/>
      <c r="BG29" s="108"/>
      <c r="BH29" s="108"/>
      <c r="BI29" s="108"/>
      <c r="BJ29" s="108"/>
      <c r="BK29" s="108"/>
      <c r="BL29" s="108"/>
      <c r="BM29" s="108"/>
      <c r="BN29" s="108"/>
      <c r="BO29" s="108"/>
      <c r="BP29" s="108"/>
      <c r="BQ29" s="108"/>
      <c r="BR29" s="108"/>
      <c r="BS29" s="108"/>
      <c r="BT29" s="108"/>
      <c r="BU29" s="108"/>
      <c r="BV29" s="108"/>
      <c r="BW29" s="108"/>
      <c r="BX29" s="108"/>
      <c r="BY29" s="108"/>
      <c r="BZ29" s="108"/>
      <c r="CA29" s="108"/>
      <c r="CB29" s="108"/>
      <c r="CC29" s="108"/>
      <c r="CD29" s="108"/>
      <c r="CE29" s="108"/>
      <c r="CF29" s="108"/>
      <c r="CG29" s="108"/>
      <c r="CH29" s="108"/>
      <c r="CI29" s="108"/>
      <c r="CJ29" s="108"/>
      <c r="CK29" s="108"/>
      <c r="CL29" s="108"/>
      <c r="CM29" s="108"/>
      <c r="CN29" s="108"/>
      <c r="CO29" s="108"/>
      <c r="CP29" s="108"/>
      <c r="CQ29" s="108"/>
      <c r="CR29" s="108"/>
      <c r="CS29" s="108"/>
      <c r="CT29" s="108"/>
      <c r="CU29" s="108"/>
      <c r="CV29" s="108"/>
      <c r="CW29" s="108"/>
      <c r="CX29" s="108"/>
      <c r="CY29" s="108"/>
      <c r="CZ29" s="108"/>
      <c r="DA29" s="108"/>
      <c r="DB29" s="108"/>
      <c r="DC29" s="108"/>
      <c r="DD29" s="108"/>
      <c r="DE29" s="108"/>
      <c r="DF29" s="108"/>
      <c r="DG29" s="108"/>
      <c r="DH29" s="108"/>
      <c r="DI29" s="108"/>
      <c r="DJ29" s="108"/>
      <c r="DK29" s="108"/>
      <c r="DL29" s="108"/>
      <c r="DM29" s="108"/>
      <c r="DN29" s="108"/>
      <c r="DO29" s="108"/>
      <c r="DP29" s="108"/>
      <c r="DQ29" s="108"/>
      <c r="DR29" s="108"/>
      <c r="DS29" s="108"/>
      <c r="DT29" s="108"/>
      <c r="DU29" s="108"/>
      <c r="DV29" s="108"/>
      <c r="DW29" s="108"/>
      <c r="DX29" s="108"/>
      <c r="DY29" s="108"/>
      <c r="DZ29" s="108"/>
      <c r="EA29" s="108"/>
      <c r="EB29" s="108"/>
      <c r="EC29" s="108"/>
      <c r="ED29" s="108"/>
      <c r="EE29" s="108"/>
      <c r="EF29" s="108"/>
      <c r="EG29" s="108"/>
      <c r="EH29" s="108"/>
      <c r="EI29" s="108"/>
      <c r="EJ29" s="108"/>
      <c r="EK29" s="108"/>
      <c r="EL29" s="108"/>
      <c r="EM29" s="108"/>
      <c r="EN29" s="108"/>
      <c r="EO29" s="108"/>
      <c r="EP29" s="108"/>
      <c r="EQ29" s="108"/>
      <c r="ER29" s="108"/>
      <c r="ES29" s="108"/>
      <c r="ET29" s="108"/>
      <c r="EU29" s="108"/>
      <c r="EV29" s="108"/>
      <c r="EW29" s="108"/>
      <c r="EX29" s="108"/>
      <c r="EY29" s="108"/>
      <c r="EZ29" s="108"/>
      <c r="FA29" s="108"/>
      <c r="FB29" s="108"/>
      <c r="FC29" s="108"/>
      <c r="FD29" s="108"/>
      <c r="FE29" s="108"/>
      <c r="FF29" s="108"/>
      <c r="FG29" s="108"/>
      <c r="FH29" s="108"/>
      <c r="FI29" s="108"/>
      <c r="FJ29" s="108"/>
      <c r="FK29" s="108"/>
      <c r="FL29" s="108"/>
      <c r="FM29" s="108"/>
      <c r="FN29" s="108"/>
      <c r="FO29" s="108"/>
      <c r="FP29" s="108"/>
      <c r="FQ29" s="108"/>
      <c r="FR29" s="108"/>
      <c r="FS29" s="108"/>
      <c r="FT29" s="108"/>
      <c r="FU29" s="108"/>
      <c r="FV29" s="108"/>
      <c r="FW29" s="108"/>
      <c r="FX29" s="108"/>
      <c r="FY29" s="108"/>
      <c r="FZ29" s="108"/>
      <c r="GA29" s="108"/>
      <c r="GB29" s="108"/>
      <c r="GC29" s="108"/>
      <c r="GD29" s="108"/>
      <c r="GE29" s="108"/>
      <c r="GF29" s="108"/>
      <c r="GG29" s="108"/>
      <c r="GH29" s="108"/>
      <c r="GI29" s="108"/>
      <c r="GJ29" s="108"/>
      <c r="GK29" s="108"/>
      <c r="GL29" s="108"/>
      <c r="GM29" s="108"/>
      <c r="GN29" s="108"/>
      <c r="GO29" s="108"/>
      <c r="GP29" s="108"/>
      <c r="GQ29" s="108"/>
      <c r="GR29" s="108"/>
      <c r="GS29" s="108"/>
      <c r="GT29" s="108"/>
      <c r="GU29" s="108"/>
      <c r="GV29" s="108"/>
      <c r="GW29" s="108"/>
      <c r="GX29" s="108"/>
      <c r="GY29" s="108"/>
      <c r="GZ29" s="108"/>
      <c r="HA29" s="108"/>
      <c r="HB29" s="108"/>
      <c r="HC29" s="108"/>
      <c r="HD29" s="108"/>
      <c r="HE29" s="108"/>
      <c r="HF29" s="108"/>
      <c r="HG29" s="108"/>
      <c r="HH29" s="108"/>
      <c r="HI29" s="108"/>
      <c r="HJ29" s="108"/>
      <c r="HK29" s="108"/>
      <c r="HL29" s="108"/>
      <c r="HM29" s="108"/>
      <c r="HN29" s="108"/>
      <c r="HO29" s="108"/>
      <c r="HP29" s="108"/>
      <c r="HQ29" s="108"/>
      <c r="HR29" s="108"/>
      <c r="HS29" s="108"/>
      <c r="HT29" s="108"/>
      <c r="HU29" s="108"/>
      <c r="HV29" s="108"/>
      <c r="HW29" s="108"/>
      <c r="HX29" s="108"/>
      <c r="HY29" s="108"/>
      <c r="HZ29" s="108"/>
      <c r="IA29" s="108"/>
      <c r="IB29" s="108"/>
      <c r="IC29" s="108"/>
      <c r="ID29" s="108"/>
      <c r="IE29" s="108"/>
      <c r="IF29" s="108"/>
      <c r="IG29" s="108"/>
      <c r="IH29" s="108"/>
      <c r="II29" s="108"/>
      <c r="IJ29" s="108"/>
      <c r="IK29" s="108"/>
      <c r="IL29" s="108"/>
      <c r="IM29" s="108"/>
      <c r="IN29" s="108"/>
      <c r="IO29" s="108"/>
      <c r="IP29" s="108"/>
      <c r="IQ29" s="108"/>
      <c r="IR29" s="108"/>
      <c r="IS29" s="108"/>
      <c r="IT29" s="108"/>
      <c r="IU29" s="108"/>
      <c r="IV29" s="108"/>
      <c r="IW29" s="108"/>
    </row>
    <row r="30" customFormat="false" ht="4.5" hidden="false" customHeight="true" outlineLevel="0" collapsed="false">
      <c r="A30" s="84"/>
      <c r="B30" s="78"/>
      <c r="C30" s="90"/>
      <c r="D30" s="91"/>
      <c r="E30" s="92"/>
      <c r="F30" s="93"/>
      <c r="G30" s="109"/>
      <c r="H30" s="91"/>
      <c r="I30" s="92"/>
      <c r="J30" s="93"/>
      <c r="K30" s="90"/>
      <c r="L30" s="91"/>
      <c r="M30" s="92"/>
      <c r="N30" s="83"/>
      <c r="O30" s="90"/>
      <c r="P30" s="91"/>
      <c r="Q30" s="92"/>
    </row>
    <row r="31" customFormat="false" ht="13.5" hidden="false" customHeight="true" outlineLevel="0" collapsed="false">
      <c r="A31" s="88" t="s">
        <v>42</v>
      </c>
      <c r="B31" s="89"/>
      <c r="C31" s="90" t="n">
        <f aca="false">+'Mgmt Summary'!J31</f>
        <v>0</v>
      </c>
      <c r="D31" s="91" t="n">
        <f aca="false">+'Mgmt Summary'!C31</f>
        <v>0</v>
      </c>
      <c r="E31" s="92" t="n">
        <f aca="false">D31-C31</f>
        <v>0</v>
      </c>
      <c r="F31" s="93"/>
      <c r="G31" s="90" t="n">
        <f aca="false">+'Mgmt Summary'!M31</f>
        <v>308</v>
      </c>
      <c r="H31" s="91" t="n">
        <f aca="false">+'Mgmt Summary'!D31</f>
        <v>308</v>
      </c>
      <c r="I31" s="92" t="n">
        <f aca="false">+H31-G31</f>
        <v>0</v>
      </c>
      <c r="J31" s="93"/>
      <c r="K31" s="90" t="n">
        <f aca="false">C31-G31</f>
        <v>-308</v>
      </c>
      <c r="L31" s="91" t="n">
        <f aca="false">D31-H31</f>
        <v>-308</v>
      </c>
      <c r="M31" s="92" t="n">
        <f aca="false">K31-L31</f>
        <v>0</v>
      </c>
      <c r="N31" s="94"/>
      <c r="O31" s="90" t="n">
        <f aca="false">+C31-'[3]QTD Mgmt Summary'!C31</f>
        <v>0</v>
      </c>
      <c r="P31" s="91" t="n">
        <f aca="false">+D31-'[3]QTD Mgmt Summary'!D31</f>
        <v>0</v>
      </c>
      <c r="Q31" s="92" t="n">
        <f aca="false">+O31+P31</f>
        <v>0</v>
      </c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  <c r="BF31" s="21"/>
      <c r="BG31" s="21"/>
      <c r="BH31" s="21"/>
      <c r="BI31" s="21"/>
      <c r="BJ31" s="21"/>
      <c r="BK31" s="21"/>
      <c r="BL31" s="21"/>
      <c r="BM31" s="21"/>
      <c r="BN31" s="21"/>
      <c r="BO31" s="21"/>
      <c r="BP31" s="21"/>
      <c r="BQ31" s="21"/>
      <c r="BR31" s="21"/>
      <c r="BS31" s="21"/>
      <c r="BT31" s="21"/>
      <c r="BU31" s="21"/>
      <c r="BV31" s="21"/>
      <c r="BW31" s="21"/>
      <c r="BX31" s="21"/>
      <c r="BY31" s="21"/>
      <c r="BZ31" s="21"/>
      <c r="CA31" s="21"/>
      <c r="CB31" s="21"/>
      <c r="CC31" s="21"/>
      <c r="CD31" s="21"/>
      <c r="CE31" s="21"/>
      <c r="CF31" s="21"/>
      <c r="CG31" s="21"/>
      <c r="CH31" s="21"/>
      <c r="CI31" s="21"/>
      <c r="CJ31" s="21"/>
      <c r="CK31" s="21"/>
      <c r="CL31" s="21"/>
      <c r="CM31" s="21"/>
      <c r="CN31" s="21"/>
      <c r="CO31" s="21"/>
      <c r="CP31" s="21"/>
      <c r="CQ31" s="21"/>
      <c r="CR31" s="21"/>
      <c r="CS31" s="21"/>
      <c r="CT31" s="21"/>
      <c r="CU31" s="21"/>
      <c r="CV31" s="21"/>
      <c r="CW31" s="21"/>
      <c r="CX31" s="21"/>
      <c r="CY31" s="21"/>
      <c r="CZ31" s="21"/>
      <c r="DA31" s="21"/>
      <c r="DB31" s="21"/>
      <c r="DC31" s="21"/>
      <c r="DD31" s="21"/>
      <c r="DE31" s="21"/>
      <c r="DF31" s="21"/>
      <c r="DG31" s="21"/>
      <c r="DH31" s="21"/>
      <c r="DI31" s="21"/>
      <c r="DJ31" s="21"/>
      <c r="DK31" s="21"/>
      <c r="DL31" s="21"/>
      <c r="DM31" s="21"/>
      <c r="DN31" s="21"/>
      <c r="DO31" s="21"/>
      <c r="DP31" s="21"/>
      <c r="DQ31" s="21"/>
      <c r="DR31" s="21"/>
      <c r="DS31" s="21"/>
      <c r="DT31" s="21"/>
      <c r="DU31" s="21"/>
      <c r="DV31" s="21"/>
      <c r="DW31" s="21"/>
      <c r="DX31" s="21"/>
      <c r="DY31" s="21"/>
      <c r="DZ31" s="21"/>
      <c r="EA31" s="21"/>
      <c r="EB31" s="21"/>
      <c r="EC31" s="21"/>
      <c r="ED31" s="21"/>
      <c r="EE31" s="21"/>
      <c r="EF31" s="21"/>
      <c r="EG31" s="21"/>
      <c r="EH31" s="21"/>
      <c r="EI31" s="21"/>
      <c r="EJ31" s="21"/>
      <c r="EK31" s="21"/>
      <c r="EL31" s="21"/>
      <c r="EM31" s="21"/>
      <c r="EN31" s="21"/>
      <c r="EO31" s="21"/>
      <c r="EP31" s="21"/>
      <c r="EQ31" s="21"/>
      <c r="ER31" s="21"/>
      <c r="ES31" s="21"/>
      <c r="ET31" s="21"/>
      <c r="EU31" s="21"/>
      <c r="EV31" s="21"/>
      <c r="EW31" s="21"/>
      <c r="EX31" s="21"/>
      <c r="EY31" s="21"/>
      <c r="EZ31" s="21"/>
      <c r="FA31" s="21"/>
      <c r="FB31" s="21"/>
      <c r="FC31" s="21"/>
      <c r="FD31" s="21"/>
      <c r="FE31" s="21"/>
      <c r="FF31" s="21"/>
      <c r="FG31" s="21"/>
      <c r="FH31" s="21"/>
      <c r="FI31" s="21"/>
      <c r="FJ31" s="21"/>
      <c r="FK31" s="21"/>
      <c r="FL31" s="21"/>
      <c r="FM31" s="21"/>
      <c r="FN31" s="21"/>
      <c r="FO31" s="21"/>
      <c r="FP31" s="21"/>
      <c r="FQ31" s="21"/>
      <c r="FR31" s="21"/>
      <c r="FS31" s="21"/>
      <c r="FT31" s="21"/>
      <c r="FU31" s="21"/>
      <c r="FV31" s="21"/>
      <c r="FW31" s="21"/>
      <c r="FX31" s="21"/>
      <c r="FY31" s="21"/>
      <c r="FZ31" s="21"/>
      <c r="GA31" s="21"/>
      <c r="GB31" s="21"/>
      <c r="GC31" s="21"/>
      <c r="GD31" s="21"/>
      <c r="GE31" s="21"/>
      <c r="GF31" s="21"/>
      <c r="GG31" s="21"/>
      <c r="GH31" s="21"/>
      <c r="GI31" s="21"/>
      <c r="GJ31" s="21"/>
      <c r="GK31" s="21"/>
      <c r="GL31" s="21"/>
      <c r="GM31" s="21"/>
      <c r="GN31" s="21"/>
      <c r="GO31" s="21"/>
      <c r="GP31" s="21"/>
      <c r="GQ31" s="21"/>
      <c r="GR31" s="21"/>
      <c r="GS31" s="21"/>
      <c r="GT31" s="21"/>
      <c r="GU31" s="21"/>
      <c r="GV31" s="21"/>
      <c r="GW31" s="21"/>
      <c r="GX31" s="21"/>
      <c r="GY31" s="21"/>
      <c r="GZ31" s="21"/>
      <c r="HA31" s="21"/>
      <c r="HB31" s="21"/>
      <c r="HC31" s="21"/>
      <c r="HD31" s="21"/>
      <c r="HE31" s="21"/>
      <c r="HF31" s="21"/>
      <c r="HG31" s="21"/>
      <c r="HH31" s="21"/>
      <c r="HI31" s="21"/>
      <c r="HJ31" s="21"/>
      <c r="HK31" s="21"/>
      <c r="HL31" s="21"/>
      <c r="HM31" s="21"/>
      <c r="HN31" s="21"/>
      <c r="HO31" s="21"/>
      <c r="HP31" s="21"/>
      <c r="HQ31" s="21"/>
      <c r="HR31" s="21"/>
      <c r="HS31" s="21"/>
      <c r="HT31" s="21"/>
      <c r="HU31" s="21"/>
      <c r="HV31" s="21"/>
      <c r="HW31" s="21"/>
      <c r="HX31" s="21"/>
      <c r="HY31" s="21"/>
      <c r="HZ31" s="21"/>
      <c r="IA31" s="21"/>
      <c r="IB31" s="21"/>
      <c r="IC31" s="21"/>
      <c r="ID31" s="21"/>
      <c r="IE31" s="21"/>
      <c r="IF31" s="21"/>
      <c r="IG31" s="21"/>
      <c r="IH31" s="21"/>
      <c r="II31" s="21"/>
      <c r="IJ31" s="21"/>
      <c r="IK31" s="21"/>
      <c r="IL31" s="21"/>
      <c r="IM31" s="21"/>
      <c r="IN31" s="21"/>
      <c r="IO31" s="21"/>
      <c r="IP31" s="21"/>
      <c r="IQ31" s="21"/>
      <c r="IR31" s="21"/>
      <c r="IS31" s="21"/>
      <c r="IT31" s="21"/>
      <c r="IU31" s="21"/>
      <c r="IV31" s="21"/>
      <c r="IW31" s="21"/>
    </row>
    <row r="32" customFormat="false" ht="4.5" hidden="false" customHeight="true" outlineLevel="0" collapsed="false">
      <c r="A32" s="84"/>
      <c r="B32" s="78"/>
      <c r="C32" s="90"/>
      <c r="D32" s="91"/>
      <c r="E32" s="92"/>
      <c r="F32" s="93"/>
      <c r="G32" s="109"/>
      <c r="H32" s="91"/>
      <c r="I32" s="92"/>
      <c r="J32" s="93"/>
      <c r="K32" s="90"/>
      <c r="L32" s="91"/>
      <c r="M32" s="92"/>
      <c r="N32" s="83"/>
      <c r="O32" s="90"/>
      <c r="P32" s="91"/>
      <c r="Q32" s="92"/>
    </row>
    <row r="33" customFormat="false" ht="17.25" hidden="false" customHeight="false" outlineLevel="0" collapsed="false">
      <c r="A33" s="110" t="s">
        <v>43</v>
      </c>
      <c r="B33" s="111"/>
      <c r="C33" s="112" t="n">
        <f aca="false">+C29-C31</f>
        <v>-11097</v>
      </c>
      <c r="D33" s="113" t="n">
        <f aca="false">+D29-D31</f>
        <v>104576.318</v>
      </c>
      <c r="E33" s="114" t="n">
        <f aca="false">+E29-E31</f>
        <v>-115673.318</v>
      </c>
      <c r="F33" s="115"/>
      <c r="G33" s="112" t="n">
        <f aca="false">SUM(G29:G31)</f>
        <v>52152.12</v>
      </c>
      <c r="H33" s="113" t="n">
        <f aca="false">SUM(H29:H31)</f>
        <v>52152.12</v>
      </c>
      <c r="I33" s="114" t="n">
        <f aca="false">SUM(I29:I31)</f>
        <v>0</v>
      </c>
      <c r="J33" s="115"/>
      <c r="K33" s="112" t="n">
        <f aca="false">SUM(K29:K31)</f>
        <v>-63249.12</v>
      </c>
      <c r="L33" s="113" t="n">
        <f aca="false">SUM(L29:L31)</f>
        <v>52424.198</v>
      </c>
      <c r="M33" s="114" t="n">
        <f aca="false">SUM(M29:M31)</f>
        <v>-115673.318</v>
      </c>
      <c r="N33" s="107"/>
      <c r="O33" s="112" t="n">
        <f aca="false">SUM(O29:O31)</f>
        <v>-2927</v>
      </c>
      <c r="P33" s="113" t="n">
        <f aca="false">SUM(P29:P31)</f>
        <v>0</v>
      </c>
      <c r="Q33" s="114" t="n">
        <f aca="false">SUM(Q29:Q31)</f>
        <v>-2927</v>
      </c>
      <c r="R33" s="108"/>
      <c r="S33" s="108"/>
      <c r="T33" s="108"/>
      <c r="U33" s="108"/>
      <c r="V33" s="108"/>
      <c r="W33" s="108"/>
      <c r="X33" s="108"/>
      <c r="Y33" s="108"/>
      <c r="Z33" s="108"/>
      <c r="AA33" s="108"/>
      <c r="AB33" s="108"/>
      <c r="AC33" s="108"/>
      <c r="AD33" s="108"/>
      <c r="AE33" s="108"/>
      <c r="AF33" s="108"/>
      <c r="AG33" s="108"/>
      <c r="AH33" s="108"/>
      <c r="AI33" s="108"/>
      <c r="AJ33" s="108"/>
      <c r="AK33" s="108"/>
      <c r="AL33" s="108"/>
      <c r="AM33" s="108"/>
      <c r="AN33" s="108"/>
      <c r="AO33" s="108"/>
      <c r="AP33" s="108"/>
      <c r="AQ33" s="108"/>
      <c r="AR33" s="108"/>
      <c r="AS33" s="108"/>
      <c r="AT33" s="108"/>
      <c r="AU33" s="108"/>
      <c r="AV33" s="108"/>
      <c r="AW33" s="108"/>
      <c r="AX33" s="108"/>
      <c r="AY33" s="108"/>
      <c r="AZ33" s="108"/>
      <c r="BA33" s="108"/>
      <c r="BB33" s="108"/>
      <c r="BC33" s="108"/>
      <c r="BD33" s="108"/>
      <c r="BE33" s="108"/>
      <c r="BF33" s="108"/>
      <c r="BG33" s="108"/>
      <c r="BH33" s="108"/>
      <c r="BI33" s="108"/>
      <c r="BJ33" s="108"/>
      <c r="BK33" s="108"/>
      <c r="BL33" s="108"/>
      <c r="BM33" s="108"/>
      <c r="BN33" s="108"/>
      <c r="BO33" s="108"/>
      <c r="BP33" s="108"/>
      <c r="BQ33" s="108"/>
      <c r="BR33" s="108"/>
      <c r="BS33" s="108"/>
      <c r="BT33" s="108"/>
      <c r="BU33" s="108"/>
      <c r="BV33" s="108"/>
      <c r="BW33" s="108"/>
      <c r="BX33" s="108"/>
      <c r="BY33" s="108"/>
      <c r="BZ33" s="108"/>
      <c r="CA33" s="108"/>
      <c r="CB33" s="108"/>
      <c r="CC33" s="108"/>
      <c r="CD33" s="108"/>
      <c r="CE33" s="108"/>
      <c r="CF33" s="108"/>
      <c r="CG33" s="108"/>
      <c r="CH33" s="108"/>
      <c r="CI33" s="108"/>
      <c r="CJ33" s="108"/>
      <c r="CK33" s="108"/>
      <c r="CL33" s="108"/>
      <c r="CM33" s="108"/>
      <c r="CN33" s="108"/>
      <c r="CO33" s="108"/>
      <c r="CP33" s="108"/>
      <c r="CQ33" s="108"/>
      <c r="CR33" s="108"/>
      <c r="CS33" s="108"/>
      <c r="CT33" s="108"/>
      <c r="CU33" s="108"/>
      <c r="CV33" s="108"/>
      <c r="CW33" s="108"/>
      <c r="CX33" s="108"/>
      <c r="CY33" s="108"/>
      <c r="CZ33" s="108"/>
      <c r="DA33" s="108"/>
      <c r="DB33" s="108"/>
      <c r="DC33" s="108"/>
      <c r="DD33" s="108"/>
      <c r="DE33" s="108"/>
      <c r="DF33" s="108"/>
      <c r="DG33" s="108"/>
      <c r="DH33" s="108"/>
      <c r="DI33" s="108"/>
      <c r="DJ33" s="108"/>
      <c r="DK33" s="108"/>
      <c r="DL33" s="108"/>
      <c r="DM33" s="108"/>
      <c r="DN33" s="108"/>
      <c r="DO33" s="108"/>
      <c r="DP33" s="108"/>
      <c r="DQ33" s="108"/>
      <c r="DR33" s="108"/>
      <c r="DS33" s="108"/>
      <c r="DT33" s="108"/>
      <c r="DU33" s="108"/>
      <c r="DV33" s="108"/>
      <c r="DW33" s="108"/>
      <c r="DX33" s="108"/>
      <c r="DY33" s="108"/>
      <c r="DZ33" s="108"/>
      <c r="EA33" s="108"/>
      <c r="EB33" s="108"/>
      <c r="EC33" s="108"/>
      <c r="ED33" s="108"/>
      <c r="EE33" s="108"/>
      <c r="EF33" s="108"/>
      <c r="EG33" s="108"/>
      <c r="EH33" s="108"/>
      <c r="EI33" s="108"/>
      <c r="EJ33" s="108"/>
      <c r="EK33" s="108"/>
      <c r="EL33" s="108"/>
      <c r="EM33" s="108"/>
      <c r="EN33" s="108"/>
      <c r="EO33" s="108"/>
      <c r="EP33" s="108"/>
      <c r="EQ33" s="108"/>
      <c r="ER33" s="108"/>
      <c r="ES33" s="108"/>
      <c r="ET33" s="108"/>
      <c r="EU33" s="108"/>
      <c r="EV33" s="108"/>
      <c r="EW33" s="108"/>
      <c r="EX33" s="108"/>
      <c r="EY33" s="108"/>
      <c r="EZ33" s="108"/>
      <c r="FA33" s="108"/>
      <c r="FB33" s="108"/>
      <c r="FC33" s="108"/>
      <c r="FD33" s="108"/>
      <c r="FE33" s="108"/>
      <c r="FF33" s="108"/>
      <c r="FG33" s="108"/>
      <c r="FH33" s="108"/>
      <c r="FI33" s="108"/>
      <c r="FJ33" s="108"/>
      <c r="FK33" s="108"/>
      <c r="FL33" s="108"/>
      <c r="FM33" s="108"/>
      <c r="FN33" s="108"/>
      <c r="FO33" s="108"/>
      <c r="FP33" s="108"/>
      <c r="FQ33" s="108"/>
      <c r="FR33" s="108"/>
      <c r="FS33" s="108"/>
      <c r="FT33" s="108"/>
      <c r="FU33" s="108"/>
      <c r="FV33" s="108"/>
      <c r="FW33" s="108"/>
      <c r="FX33" s="108"/>
      <c r="FY33" s="108"/>
      <c r="FZ33" s="108"/>
      <c r="GA33" s="108"/>
      <c r="GB33" s="108"/>
      <c r="GC33" s="108"/>
      <c r="GD33" s="108"/>
      <c r="GE33" s="108"/>
      <c r="GF33" s="108"/>
      <c r="GG33" s="108"/>
      <c r="GH33" s="108"/>
      <c r="GI33" s="108"/>
      <c r="GJ33" s="108"/>
      <c r="GK33" s="108"/>
      <c r="GL33" s="108"/>
      <c r="GM33" s="108"/>
      <c r="GN33" s="108"/>
      <c r="GO33" s="108"/>
      <c r="GP33" s="108"/>
      <c r="GQ33" s="108"/>
      <c r="GR33" s="108"/>
      <c r="GS33" s="108"/>
      <c r="GT33" s="108"/>
      <c r="GU33" s="108"/>
      <c r="GV33" s="108"/>
      <c r="GW33" s="108"/>
      <c r="GX33" s="108"/>
      <c r="GY33" s="108"/>
      <c r="GZ33" s="108"/>
      <c r="HA33" s="108"/>
      <c r="HB33" s="108"/>
      <c r="HC33" s="108"/>
      <c r="HD33" s="108"/>
      <c r="HE33" s="108"/>
      <c r="HF33" s="108"/>
      <c r="HG33" s="108"/>
      <c r="HH33" s="108"/>
      <c r="HI33" s="108"/>
      <c r="HJ33" s="108"/>
      <c r="HK33" s="108"/>
      <c r="HL33" s="108"/>
      <c r="HM33" s="108"/>
      <c r="HN33" s="108"/>
      <c r="HO33" s="108"/>
      <c r="HP33" s="108"/>
      <c r="HQ33" s="108"/>
      <c r="HR33" s="108"/>
      <c r="HS33" s="108"/>
      <c r="HT33" s="108"/>
      <c r="HU33" s="108"/>
      <c r="HV33" s="108"/>
      <c r="HW33" s="108"/>
      <c r="HX33" s="108"/>
      <c r="HY33" s="108"/>
      <c r="HZ33" s="108"/>
      <c r="IA33" s="108"/>
      <c r="IB33" s="108"/>
      <c r="IC33" s="108"/>
      <c r="ID33" s="108"/>
      <c r="IE33" s="108"/>
      <c r="IF33" s="108"/>
      <c r="IG33" s="108"/>
      <c r="IH33" s="108"/>
      <c r="II33" s="108"/>
      <c r="IJ33" s="108"/>
      <c r="IK33" s="108"/>
      <c r="IL33" s="108"/>
      <c r="IM33" s="108"/>
      <c r="IN33" s="108"/>
      <c r="IO33" s="108"/>
      <c r="IP33" s="108"/>
      <c r="IQ33" s="108"/>
      <c r="IR33" s="108"/>
      <c r="IS33" s="108"/>
      <c r="IT33" s="108"/>
      <c r="IU33" s="108"/>
      <c r="IV33" s="108"/>
      <c r="IW33" s="108"/>
    </row>
    <row r="34" customFormat="false" ht="3" hidden="false" customHeight="true" outlineLevel="0" collapsed="false">
      <c r="A34" s="54"/>
      <c r="C34" s="55"/>
      <c r="D34" s="49"/>
      <c r="E34" s="54"/>
      <c r="F34" s="49"/>
      <c r="I34" s="54"/>
    </row>
    <row r="35" customFormat="false" ht="12.75" hidden="false" customHeight="false" outlineLevel="0" collapsed="false">
      <c r="A35" s="1" t="s">
        <v>54</v>
      </c>
      <c r="C35" s="49"/>
      <c r="D35" s="49"/>
      <c r="E35" s="49"/>
      <c r="F35" s="49"/>
      <c r="I35" s="49"/>
    </row>
    <row r="36" customFormat="false" ht="12.75" hidden="false" customHeight="false" outlineLevel="0" collapsed="false">
      <c r="M36" s="116"/>
      <c r="Q36" s="116"/>
    </row>
    <row r="37" customFormat="false" ht="12.75" hidden="false" customHeight="false" outlineLevel="0" collapsed="false">
      <c r="L37" s="58"/>
    </row>
    <row r="38" customFormat="false" ht="13.5" hidden="true" customHeight="false" outlineLevel="0" collapsed="false">
      <c r="C38" s="117" t="s">
        <v>55</v>
      </c>
      <c r="D38" s="118"/>
      <c r="E38" s="119"/>
      <c r="G38" s="117" t="s">
        <v>56</v>
      </c>
      <c r="H38" s="118"/>
      <c r="I38" s="118"/>
      <c r="J38" s="119"/>
    </row>
    <row r="39" customFormat="false" ht="12.75" hidden="true" customHeight="false" outlineLevel="0" collapsed="false">
      <c r="C39" s="120" t="s">
        <v>57</v>
      </c>
      <c r="D39" s="121"/>
      <c r="E39" s="122" t="n">
        <f aca="false">+'[1]GM-WeeklyChnge'!C38</f>
        <v>-4872.493</v>
      </c>
      <c r="G39" s="120" t="s">
        <v>58</v>
      </c>
      <c r="H39" s="121"/>
      <c r="I39" s="123" t="n">
        <f aca="false">+'[1]Expense Weekly Change'!E22+'[1]Expense Weekly Change'!E21</f>
        <v>488</v>
      </c>
      <c r="J39" s="124"/>
    </row>
    <row r="40" customFormat="false" ht="12.75" hidden="true" customHeight="false" outlineLevel="0" collapsed="false">
      <c r="C40" s="120" t="s">
        <v>59</v>
      </c>
      <c r="D40" s="121"/>
      <c r="E40" s="122" t="n">
        <f aca="false">+'[1]GM-WeeklyChnge'!D38</f>
        <v>-132.97831</v>
      </c>
      <c r="G40" s="120" t="s">
        <v>60</v>
      </c>
      <c r="H40" s="121"/>
      <c r="I40" s="123" t="n">
        <f aca="false">+'[4]Expense Weekly Change'!E9+'[4]Expense Weekly Change'!E10+'[4]Expense Weekly Change'!E11+'[4]Expense Weekly Change'!E12+'[4]Expense Weekly Change'!E13+'[4]Expense Weekly Change'!E14+'[4]Expense Weekly Change'!E15+'[4]Expense Weekly Change'!E16+'[4]Expense Weekly Change'!E20</f>
        <v>4953</v>
      </c>
      <c r="J40" s="125"/>
    </row>
    <row r="41" customFormat="false" ht="12.75" hidden="true" customHeight="false" outlineLevel="0" collapsed="false">
      <c r="C41" s="120" t="s">
        <v>61</v>
      </c>
      <c r="D41" s="121"/>
      <c r="E41" s="122" t="n">
        <f aca="false">+'[1]GM-WeeklyChnge'!E38+'[1]GM-WeeklyChnge'!F38+'[1]GM-WeeklyChnge'!G38</f>
        <v>3440.893</v>
      </c>
      <c r="G41" s="120" t="s">
        <v>62</v>
      </c>
      <c r="H41" s="121"/>
      <c r="I41" s="123" t="n">
        <f aca="false">-G31+'[1]QTD Mgmt Summary'!$G$37</f>
        <v>-308</v>
      </c>
      <c r="J41" s="125"/>
    </row>
    <row r="42" customFormat="false" ht="12.75" hidden="true" customHeight="false" outlineLevel="0" collapsed="false">
      <c r="C42" s="126"/>
      <c r="D42" s="127"/>
      <c r="E42" s="128"/>
      <c r="G42" s="126"/>
      <c r="H42" s="127"/>
      <c r="I42" s="129"/>
      <c r="J42" s="130"/>
    </row>
    <row r="43" customFormat="false" ht="13.5" hidden="true" customHeight="false" outlineLevel="0" collapsed="false">
      <c r="C43" s="131" t="s">
        <v>63</v>
      </c>
      <c r="D43" s="132"/>
      <c r="E43" s="133" t="n">
        <f aca="false">SUM(E39:E42)</f>
        <v>-1564.57831</v>
      </c>
      <c r="G43" s="131" t="s">
        <v>63</v>
      </c>
      <c r="H43" s="132"/>
      <c r="I43" s="134" t="n">
        <f aca="false">SUM(I39:I42)</f>
        <v>5133</v>
      </c>
      <c r="J43" s="135"/>
    </row>
    <row r="44" customFormat="false" ht="12.75" hidden="true" customHeight="false" outlineLevel="0" collapsed="false"/>
    <row r="45" customFormat="false" ht="13.5" hidden="true" customHeight="false" outlineLevel="0" collapsed="false">
      <c r="C45" s="117" t="s">
        <v>64</v>
      </c>
      <c r="D45" s="118"/>
      <c r="E45" s="119"/>
      <c r="G45" s="117" t="s">
        <v>65</v>
      </c>
      <c r="H45" s="118"/>
      <c r="I45" s="118"/>
      <c r="J45" s="119"/>
    </row>
    <row r="46" customFormat="false" ht="12.75" hidden="true" customHeight="false" outlineLevel="0" collapsed="false">
      <c r="C46" s="120" t="s">
        <v>66</v>
      </c>
      <c r="D46" s="121"/>
      <c r="E46" s="122" t="n">
        <f aca="false">+[1]GrossMargin!$I$40</f>
        <v>0</v>
      </c>
      <c r="G46" s="120" t="s">
        <v>66</v>
      </c>
      <c r="H46" s="121"/>
      <c r="I46" s="123" t="str">
        <f aca="false">+'[1]QTD Mgmt Summary'!$G$39</f>
        <v>Operating Expense</v>
      </c>
      <c r="J46" s="124"/>
    </row>
    <row r="47" customFormat="false" ht="12.75" hidden="true" customHeight="false" outlineLevel="0" collapsed="false">
      <c r="C47" s="120" t="s">
        <v>67</v>
      </c>
      <c r="D47" s="121"/>
      <c r="E47" s="122" t="n">
        <f aca="false">+GrossMargin!I33</f>
        <v>-11097</v>
      </c>
      <c r="G47" s="120" t="s">
        <v>67</v>
      </c>
      <c r="H47" s="121"/>
      <c r="I47" s="123" t="n">
        <f aca="false">+G33</f>
        <v>52152.12</v>
      </c>
      <c r="J47" s="125"/>
    </row>
    <row r="48" customFormat="false" ht="12.75" hidden="true" customHeight="false" outlineLevel="0" collapsed="false">
      <c r="C48" s="120"/>
      <c r="D48" s="121"/>
      <c r="E48" s="122"/>
      <c r="G48" s="120"/>
      <c r="H48" s="121"/>
      <c r="I48" s="123"/>
      <c r="J48" s="125"/>
    </row>
    <row r="49" customFormat="false" ht="13.5" hidden="true" customHeight="false" outlineLevel="0" collapsed="false">
      <c r="C49" s="131" t="s">
        <v>68</v>
      </c>
      <c r="D49" s="132"/>
      <c r="E49" s="133" t="n">
        <f aca="false">+E47-E46</f>
        <v>-11097</v>
      </c>
      <c r="G49" s="131" t="s">
        <v>68</v>
      </c>
      <c r="H49" s="132"/>
      <c r="I49" s="134" t="e">
        <f aca="false">+I47-I46</f>
        <v>#VALUE!</v>
      </c>
      <c r="J49" s="135"/>
    </row>
    <row r="50" customFormat="false" ht="12.75" hidden="false" customHeight="false" outlineLevel="0" collapsed="false">
      <c r="I50" s="58"/>
    </row>
  </sheetData>
  <mergeCells count="4">
    <mergeCell ref="C6:E6"/>
    <mergeCell ref="G6:I6"/>
    <mergeCell ref="K6:M6"/>
    <mergeCell ref="O6:Q6"/>
  </mergeCells>
  <printOptions headings="false" gridLines="false" gridLinesSet="true" horizontalCentered="true" verticalCentered="false"/>
  <pageMargins left="0.25" right="0.25" top="0.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6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35" activeCellId="0" sqref="G35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5.41"/>
    <col collapsed="false" customWidth="true" hidden="false" outlineLevel="0" max="2" min="2" style="1" width="0.85"/>
    <col collapsed="false" customWidth="true" hidden="false" outlineLevel="0" max="3" min="3" style="1" width="7.7"/>
    <col collapsed="false" customWidth="true" hidden="false" outlineLevel="0" max="4" min="4" style="1" width="8.85"/>
    <col collapsed="false" customWidth="true" hidden="false" outlineLevel="0" max="5" min="5" style="1" width="7.7"/>
    <col collapsed="false" customWidth="true" hidden="false" outlineLevel="0" max="6" min="6" style="1" width="0.85"/>
    <col collapsed="false" customWidth="true" hidden="false" outlineLevel="0" max="7" min="7" style="1" width="8.14"/>
    <col collapsed="false" customWidth="true" hidden="true" outlineLevel="0" max="8" min="8" style="1" width="7.7"/>
    <col collapsed="false" customWidth="true" hidden="false" outlineLevel="0" max="9" min="9" style="1" width="7.7"/>
    <col collapsed="false" customWidth="true" hidden="false" outlineLevel="0" max="10" min="10" style="1" width="8.28"/>
    <col collapsed="false" customWidth="true" hidden="true" outlineLevel="0" max="12" min="11" style="1" width="7.7"/>
    <col collapsed="false" customWidth="true" hidden="false" outlineLevel="0" max="14" min="13" style="1" width="7.7"/>
    <col collapsed="false" customWidth="true" hidden="false" outlineLevel="0" max="15" min="15" style="1" width="8.28"/>
    <col collapsed="false" customWidth="true" hidden="false" outlineLevel="0" max="16" min="16" style="1" width="0.85"/>
    <col collapsed="false" customWidth="false" hidden="false" outlineLevel="0" max="17" min="17" style="1" width="9.14"/>
    <col collapsed="false" customWidth="true" hidden="true" outlineLevel="0" max="19" min="18" style="1" width="7.7"/>
    <col collapsed="false" customWidth="true" hidden="false" outlineLevel="0" max="21" min="20" style="1" width="7.7"/>
    <col collapsed="false" customWidth="false" hidden="false" outlineLevel="0" max="22" min="22" style="1" width="9.14"/>
    <col collapsed="false" customWidth="true" hidden="false" outlineLevel="0" max="23" min="23" style="1" width="0.85"/>
    <col collapsed="false" customWidth="false" hidden="false" outlineLevel="0" max="257" min="24" style="1" width="9.14"/>
  </cols>
  <sheetData>
    <row r="1" customFormat="false" ht="15.75" hidden="false" customHeight="fals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3"/>
    </row>
    <row r="2" customFormat="false" ht="16.5" hidden="false" customHeight="false" outlineLevel="0" collapsed="false">
      <c r="A2" s="136" t="s">
        <v>69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136"/>
      <c r="W2" s="4"/>
    </row>
    <row r="3" customFormat="false" ht="13.5" hidden="false" customHeight="false" outlineLevel="0" collapsed="false">
      <c r="A3" s="137" t="s">
        <v>70</v>
      </c>
      <c r="B3" s="137"/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  <c r="N3" s="137"/>
      <c r="O3" s="137"/>
      <c r="P3" s="137"/>
      <c r="Q3" s="137"/>
      <c r="R3" s="137"/>
      <c r="S3" s="137"/>
      <c r="T3" s="137"/>
      <c r="U3" s="137"/>
      <c r="V3" s="137"/>
      <c r="W3" s="5"/>
    </row>
    <row r="4" customFormat="false" ht="3" hidden="false" customHeight="true" outlineLevel="0" collapsed="false"/>
    <row r="5" customFormat="false" ht="15" hidden="false" customHeight="true" outlineLevel="0" collapsed="false">
      <c r="A5" s="6"/>
      <c r="B5" s="7"/>
      <c r="C5" s="8" t="s">
        <v>3</v>
      </c>
      <c r="D5" s="8"/>
      <c r="E5" s="8"/>
      <c r="F5" s="7"/>
      <c r="G5" s="8" t="s">
        <v>4</v>
      </c>
      <c r="H5" s="8"/>
      <c r="I5" s="8"/>
      <c r="J5" s="8"/>
      <c r="K5" s="8"/>
      <c r="L5" s="8"/>
      <c r="M5" s="8"/>
      <c r="N5" s="8"/>
      <c r="O5" s="8"/>
      <c r="P5" s="7"/>
      <c r="Q5" s="8" t="s">
        <v>5</v>
      </c>
      <c r="R5" s="8"/>
      <c r="S5" s="8"/>
      <c r="T5" s="8"/>
      <c r="U5" s="8"/>
      <c r="V5" s="8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  <c r="EA5" s="7"/>
      <c r="EB5" s="7"/>
      <c r="EC5" s="7"/>
      <c r="ED5" s="7"/>
      <c r="EE5" s="7"/>
      <c r="EF5" s="7"/>
      <c r="EG5" s="7"/>
      <c r="EH5" s="7"/>
      <c r="EI5" s="7"/>
      <c r="EJ5" s="7"/>
      <c r="EK5" s="7"/>
      <c r="EL5" s="7"/>
      <c r="EM5" s="7"/>
      <c r="EN5" s="7"/>
      <c r="EO5" s="7"/>
      <c r="EP5" s="7"/>
      <c r="EQ5" s="7"/>
      <c r="ER5" s="7"/>
      <c r="ES5" s="7"/>
      <c r="ET5" s="7"/>
      <c r="EU5" s="7"/>
      <c r="EV5" s="7"/>
      <c r="EW5" s="7"/>
      <c r="EX5" s="7"/>
      <c r="EY5" s="7"/>
      <c r="EZ5" s="7"/>
      <c r="FA5" s="7"/>
      <c r="FB5" s="7"/>
      <c r="FC5" s="7"/>
      <c r="FD5" s="7"/>
      <c r="FE5" s="7"/>
      <c r="FF5" s="7"/>
      <c r="FG5" s="7"/>
      <c r="FH5" s="7"/>
      <c r="FI5" s="7"/>
      <c r="FJ5" s="7"/>
      <c r="FK5" s="7"/>
      <c r="FL5" s="7"/>
      <c r="FM5" s="7"/>
      <c r="FN5" s="7"/>
      <c r="FO5" s="7"/>
      <c r="FP5" s="7"/>
      <c r="FQ5" s="7"/>
      <c r="FR5" s="7"/>
      <c r="FS5" s="7"/>
      <c r="FT5" s="7"/>
      <c r="FU5" s="7"/>
      <c r="FV5" s="7"/>
      <c r="FW5" s="7"/>
      <c r="FX5" s="7"/>
      <c r="FY5" s="7"/>
      <c r="FZ5" s="7"/>
      <c r="GA5" s="7"/>
      <c r="GB5" s="7"/>
      <c r="GC5" s="7"/>
      <c r="GD5" s="7"/>
      <c r="GE5" s="7"/>
      <c r="GF5" s="7"/>
      <c r="GG5" s="7"/>
      <c r="GH5" s="7"/>
      <c r="GI5" s="7"/>
      <c r="GJ5" s="7"/>
      <c r="GK5" s="7"/>
      <c r="GL5" s="7"/>
      <c r="GM5" s="7"/>
      <c r="GN5" s="7"/>
      <c r="GO5" s="7"/>
      <c r="GP5" s="7"/>
      <c r="GQ5" s="7"/>
      <c r="GR5" s="7"/>
      <c r="GS5" s="7"/>
      <c r="GT5" s="7"/>
      <c r="GU5" s="7"/>
      <c r="GV5" s="7"/>
      <c r="GW5" s="7"/>
      <c r="GX5" s="7"/>
      <c r="GY5" s="7"/>
      <c r="GZ5" s="7"/>
      <c r="HA5" s="7"/>
      <c r="HB5" s="7"/>
      <c r="HC5" s="7"/>
      <c r="HD5" s="7"/>
      <c r="HE5" s="7"/>
      <c r="HF5" s="7"/>
      <c r="HG5" s="7"/>
      <c r="HH5" s="7"/>
      <c r="HI5" s="7"/>
      <c r="HJ5" s="7"/>
      <c r="HK5" s="7"/>
      <c r="HL5" s="7"/>
      <c r="HM5" s="7"/>
      <c r="HN5" s="7"/>
      <c r="HO5" s="7"/>
      <c r="HP5" s="7"/>
      <c r="HQ5" s="7"/>
      <c r="HR5" s="7"/>
      <c r="HS5" s="7"/>
      <c r="HT5" s="7"/>
      <c r="HU5" s="7"/>
      <c r="HV5" s="7"/>
      <c r="HW5" s="7"/>
      <c r="HX5" s="7"/>
      <c r="HY5" s="7"/>
      <c r="HZ5" s="7"/>
      <c r="IA5" s="7"/>
      <c r="IB5" s="7"/>
      <c r="IC5" s="7"/>
      <c r="ID5" s="7"/>
      <c r="IE5" s="7"/>
      <c r="IF5" s="7"/>
      <c r="IG5" s="7"/>
      <c r="IH5" s="7"/>
      <c r="II5" s="7"/>
      <c r="IJ5" s="7"/>
      <c r="IK5" s="7"/>
      <c r="IL5" s="7"/>
      <c r="IM5" s="7"/>
      <c r="IN5" s="7"/>
      <c r="IO5" s="7"/>
      <c r="IP5" s="7"/>
      <c r="IQ5" s="7"/>
      <c r="IR5" s="7"/>
      <c r="IS5" s="7"/>
      <c r="IT5" s="7"/>
      <c r="IU5" s="7"/>
      <c r="IV5" s="7"/>
      <c r="IW5" s="7"/>
    </row>
    <row r="6" customFormat="false" ht="15" hidden="false" customHeight="true" outlineLevel="0" collapsed="false">
      <c r="A6" s="9"/>
      <c r="B6" s="7"/>
      <c r="C6" s="10"/>
      <c r="D6" s="11"/>
      <c r="E6" s="10"/>
      <c r="F6" s="7"/>
      <c r="G6" s="12" t="s">
        <v>6</v>
      </c>
      <c r="H6" s="12" t="s">
        <v>7</v>
      </c>
      <c r="I6" s="12" t="s">
        <v>8</v>
      </c>
      <c r="J6" s="12" t="s">
        <v>9</v>
      </c>
      <c r="K6" s="12" t="s">
        <v>10</v>
      </c>
      <c r="L6" s="12" t="s">
        <v>11</v>
      </c>
      <c r="M6" s="12" t="s">
        <v>12</v>
      </c>
      <c r="N6" s="12" t="s">
        <v>13</v>
      </c>
      <c r="O6" s="12"/>
      <c r="P6" s="7"/>
      <c r="Q6" s="10" t="s">
        <v>9</v>
      </c>
      <c r="R6" s="10" t="s">
        <v>10</v>
      </c>
      <c r="S6" s="12" t="s">
        <v>11</v>
      </c>
      <c r="T6" s="10" t="s">
        <v>12</v>
      </c>
      <c r="U6" s="10" t="s">
        <v>13</v>
      </c>
      <c r="V6" s="6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  <c r="FL6" s="7"/>
      <c r="FM6" s="7"/>
      <c r="FN6" s="7"/>
      <c r="FO6" s="7"/>
      <c r="FP6" s="7"/>
      <c r="FQ6" s="7"/>
      <c r="FR6" s="7"/>
      <c r="FS6" s="7"/>
      <c r="FT6" s="7"/>
      <c r="FU6" s="7"/>
      <c r="FV6" s="7"/>
      <c r="FW6" s="7"/>
      <c r="FX6" s="7"/>
      <c r="FY6" s="7"/>
      <c r="FZ6" s="7"/>
      <c r="GA6" s="7"/>
      <c r="GB6" s="7"/>
      <c r="GC6" s="7"/>
      <c r="GD6" s="7"/>
      <c r="GE6" s="7"/>
      <c r="GF6" s="7"/>
      <c r="GG6" s="7"/>
      <c r="GH6" s="7"/>
      <c r="GI6" s="7"/>
      <c r="GJ6" s="7"/>
      <c r="GK6" s="7"/>
      <c r="GL6" s="7"/>
      <c r="GM6" s="7"/>
      <c r="GN6" s="7"/>
      <c r="GO6" s="7"/>
      <c r="GP6" s="7"/>
      <c r="GQ6" s="7"/>
      <c r="GR6" s="7"/>
      <c r="GS6" s="7"/>
      <c r="GT6" s="7"/>
      <c r="GU6" s="7"/>
      <c r="GV6" s="7"/>
      <c r="GW6" s="7"/>
      <c r="GX6" s="7"/>
      <c r="GY6" s="7"/>
      <c r="GZ6" s="7"/>
      <c r="HA6" s="7"/>
      <c r="HB6" s="7"/>
      <c r="HC6" s="7"/>
      <c r="HD6" s="7"/>
      <c r="HE6" s="7"/>
      <c r="HF6" s="7"/>
      <c r="HG6" s="7"/>
      <c r="HH6" s="7"/>
      <c r="HI6" s="7"/>
      <c r="HJ6" s="7"/>
      <c r="HK6" s="7"/>
      <c r="HL6" s="7"/>
      <c r="HM6" s="7"/>
      <c r="HN6" s="7"/>
      <c r="HO6" s="7"/>
      <c r="HP6" s="7"/>
      <c r="HQ6" s="7"/>
      <c r="HR6" s="7"/>
      <c r="HS6" s="7"/>
      <c r="HT6" s="7"/>
      <c r="HU6" s="7"/>
      <c r="HV6" s="7"/>
      <c r="HW6" s="7"/>
      <c r="HX6" s="7"/>
      <c r="HY6" s="7"/>
      <c r="HZ6" s="7"/>
      <c r="IA6" s="7"/>
      <c r="IB6" s="7"/>
      <c r="IC6" s="7"/>
      <c r="ID6" s="7"/>
      <c r="IE6" s="7"/>
      <c r="IF6" s="7"/>
      <c r="IG6" s="7"/>
      <c r="IH6" s="7"/>
      <c r="II6" s="7"/>
      <c r="IJ6" s="7"/>
      <c r="IK6" s="7"/>
      <c r="IL6" s="7"/>
      <c r="IM6" s="7"/>
      <c r="IN6" s="7"/>
      <c r="IO6" s="7"/>
      <c r="IP6" s="7"/>
      <c r="IQ6" s="7"/>
      <c r="IR6" s="7"/>
      <c r="IS6" s="7"/>
      <c r="IT6" s="7"/>
      <c r="IU6" s="7"/>
      <c r="IV6" s="7"/>
      <c r="IW6" s="7"/>
    </row>
    <row r="7" customFormat="false" ht="15" hidden="false" customHeight="true" outlineLevel="0" collapsed="false">
      <c r="A7" s="12" t="s">
        <v>14</v>
      </c>
      <c r="B7" s="9"/>
      <c r="C7" s="13" t="s">
        <v>15</v>
      </c>
      <c r="D7" s="14" t="s">
        <v>16</v>
      </c>
      <c r="E7" s="13" t="s">
        <v>17</v>
      </c>
      <c r="F7" s="15"/>
      <c r="G7" s="12" t="s">
        <v>15</v>
      </c>
      <c r="H7" s="12" t="s">
        <v>18</v>
      </c>
      <c r="I7" s="12" t="s">
        <v>15</v>
      </c>
      <c r="J7" s="12" t="s">
        <v>15</v>
      </c>
      <c r="K7" s="13" t="s">
        <v>19</v>
      </c>
      <c r="L7" s="12" t="s">
        <v>20</v>
      </c>
      <c r="M7" s="12" t="s">
        <v>19</v>
      </c>
      <c r="N7" s="12" t="s">
        <v>19</v>
      </c>
      <c r="O7" s="12" t="s">
        <v>9</v>
      </c>
      <c r="P7" s="7"/>
      <c r="Q7" s="12" t="s">
        <v>15</v>
      </c>
      <c r="R7" s="12" t="s">
        <v>19</v>
      </c>
      <c r="S7" s="12" t="s">
        <v>20</v>
      </c>
      <c r="T7" s="12" t="s">
        <v>19</v>
      </c>
      <c r="U7" s="12" t="s">
        <v>19</v>
      </c>
      <c r="V7" s="12" t="s">
        <v>9</v>
      </c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  <c r="FL7" s="7"/>
      <c r="FM7" s="7"/>
      <c r="FN7" s="7"/>
      <c r="FO7" s="7"/>
      <c r="FP7" s="7"/>
      <c r="FQ7" s="7"/>
      <c r="FR7" s="7"/>
      <c r="FS7" s="7"/>
      <c r="FT7" s="7"/>
      <c r="FU7" s="7"/>
      <c r="FV7" s="7"/>
      <c r="FW7" s="7"/>
      <c r="FX7" s="7"/>
      <c r="FY7" s="7"/>
      <c r="FZ7" s="7"/>
      <c r="GA7" s="7"/>
      <c r="GB7" s="7"/>
      <c r="GC7" s="7"/>
      <c r="GD7" s="7"/>
      <c r="GE7" s="7"/>
      <c r="GF7" s="7"/>
      <c r="GG7" s="7"/>
      <c r="GH7" s="7"/>
      <c r="GI7" s="7"/>
      <c r="GJ7" s="7"/>
      <c r="GK7" s="7"/>
      <c r="GL7" s="7"/>
      <c r="GM7" s="7"/>
      <c r="GN7" s="7"/>
      <c r="GO7" s="7"/>
      <c r="GP7" s="7"/>
      <c r="GQ7" s="7"/>
      <c r="GR7" s="7"/>
      <c r="GS7" s="7"/>
      <c r="GT7" s="7"/>
      <c r="GU7" s="7"/>
      <c r="GV7" s="7"/>
      <c r="GW7" s="7"/>
      <c r="GX7" s="7"/>
      <c r="GY7" s="7"/>
      <c r="GZ7" s="7"/>
      <c r="HA7" s="7"/>
      <c r="HB7" s="7"/>
      <c r="HC7" s="7"/>
      <c r="HD7" s="7"/>
      <c r="HE7" s="7"/>
      <c r="HF7" s="7"/>
      <c r="HG7" s="7"/>
      <c r="HH7" s="7"/>
      <c r="HI7" s="7"/>
      <c r="HJ7" s="7"/>
      <c r="HK7" s="7"/>
      <c r="HL7" s="7"/>
      <c r="HM7" s="7"/>
      <c r="HN7" s="7"/>
      <c r="HO7" s="7"/>
      <c r="HP7" s="7"/>
      <c r="HQ7" s="7"/>
      <c r="HR7" s="7"/>
      <c r="HS7" s="7"/>
      <c r="HT7" s="7"/>
      <c r="HU7" s="7"/>
      <c r="HV7" s="7"/>
      <c r="HW7" s="7"/>
      <c r="HX7" s="7"/>
      <c r="HY7" s="7"/>
      <c r="HZ7" s="7"/>
      <c r="IA7" s="7"/>
      <c r="IB7" s="7"/>
      <c r="IC7" s="7"/>
      <c r="ID7" s="7"/>
      <c r="IE7" s="7"/>
      <c r="IF7" s="7"/>
      <c r="IG7" s="7"/>
      <c r="IH7" s="7"/>
      <c r="II7" s="7"/>
      <c r="IJ7" s="7"/>
      <c r="IK7" s="7"/>
      <c r="IL7" s="7"/>
      <c r="IM7" s="7"/>
      <c r="IN7" s="7"/>
      <c r="IO7" s="7"/>
      <c r="IP7" s="7"/>
      <c r="IQ7" s="7"/>
      <c r="IR7" s="7"/>
      <c r="IS7" s="7"/>
      <c r="IT7" s="7"/>
      <c r="IU7" s="7"/>
      <c r="IV7" s="7"/>
      <c r="IW7" s="7"/>
    </row>
    <row r="8" customFormat="false" ht="3" hidden="false" customHeight="true" outlineLevel="0" collapsed="false">
      <c r="A8" s="16"/>
      <c r="B8" s="17"/>
      <c r="C8" s="18"/>
      <c r="D8" s="19"/>
      <c r="E8" s="20"/>
      <c r="F8" s="17"/>
      <c r="G8" s="18"/>
      <c r="H8" s="19"/>
      <c r="I8" s="19"/>
      <c r="J8" s="16"/>
      <c r="K8" s="19"/>
      <c r="L8" s="18"/>
      <c r="M8" s="19"/>
      <c r="N8" s="19"/>
      <c r="O8" s="16"/>
      <c r="P8" s="21"/>
      <c r="Q8" s="18"/>
      <c r="R8" s="19"/>
      <c r="S8" s="19"/>
      <c r="T8" s="19"/>
      <c r="U8" s="19"/>
      <c r="V8" s="20"/>
      <c r="W8" s="21"/>
    </row>
    <row r="9" customFormat="false" ht="13.5" hidden="false" customHeight="true" outlineLevel="0" collapsed="false">
      <c r="A9" s="9" t="s">
        <v>21</v>
      </c>
      <c r="B9" s="22"/>
      <c r="C9" s="23" t="n">
        <f aca="false">+GrossMargin!M10</f>
        <v>32500</v>
      </c>
      <c r="D9" s="24" t="n">
        <f aca="false">+Expenses!E9+AllocExp!L10</f>
        <v>16998.016</v>
      </c>
      <c r="E9" s="25" t="n">
        <f aca="false">C9-D9</f>
        <v>15501.984</v>
      </c>
      <c r="F9" s="24"/>
      <c r="G9" s="23" t="n">
        <f aca="false">+GrossMargin!I10</f>
        <v>-11164</v>
      </c>
      <c r="H9" s="24" t="n">
        <f aca="false">GrossMargin!J10</f>
        <v>0</v>
      </c>
      <c r="I9" s="24" t="n">
        <f aca="false">GrossMargin!K10</f>
        <v>0</v>
      </c>
      <c r="J9" s="27" t="n">
        <f aca="false">SUM(G9:I9)</f>
        <v>-11164</v>
      </c>
      <c r="K9" s="28"/>
      <c r="L9" s="23" t="n">
        <f aca="false">'[1]Alloc Exp'!D10</f>
        <v>0</v>
      </c>
      <c r="M9" s="24" t="n">
        <f aca="false">+Expenses!D9</f>
        <v>6994.312</v>
      </c>
      <c r="N9" s="24" t="n">
        <f aca="false">+AllocExp!K10</f>
        <v>10003.704</v>
      </c>
      <c r="O9" s="27" t="n">
        <f aca="false">J9-K9-M9-N9-L9</f>
        <v>-28162.016</v>
      </c>
      <c r="P9" s="24"/>
      <c r="Q9" s="23" t="n">
        <f aca="false">+J9-C9</f>
        <v>-43664</v>
      </c>
      <c r="R9" s="24"/>
      <c r="S9" s="24" t="n">
        <f aca="false">'[1]Alloc Exp'!F10</f>
        <v>0</v>
      </c>
      <c r="T9" s="24" t="n">
        <f aca="false">+Expenses!F9</f>
        <v>0</v>
      </c>
      <c r="U9" s="24" t="n">
        <f aca="false">+AllocExp!M10</f>
        <v>0</v>
      </c>
      <c r="V9" s="25" t="n">
        <f aca="false">ROUND(SUM(Q9:U9),0)</f>
        <v>-43664</v>
      </c>
      <c r="W9" s="21"/>
      <c r="X9" s="58"/>
    </row>
    <row r="10" customFormat="false" ht="13.5" hidden="false" customHeight="true" outlineLevel="0" collapsed="false">
      <c r="A10" s="9" t="s">
        <v>22</v>
      </c>
      <c r="B10" s="22"/>
      <c r="C10" s="23" t="n">
        <f aca="false">+GrossMargin!M11</f>
        <v>11250</v>
      </c>
      <c r="D10" s="24" t="n">
        <f aca="false">+Expenses!E10+AllocExp!L11</f>
        <v>7479.194</v>
      </c>
      <c r="E10" s="25" t="n">
        <f aca="false">C10-D10</f>
        <v>3770.806</v>
      </c>
      <c r="F10" s="24"/>
      <c r="G10" s="23" t="n">
        <f aca="false">GrossMargin!I11</f>
        <v>2180</v>
      </c>
      <c r="H10" s="24" t="n">
        <f aca="false">GrossMargin!J11</f>
        <v>0</v>
      </c>
      <c r="I10" s="24" t="n">
        <f aca="false">GrossMargin!K11</f>
        <v>0</v>
      </c>
      <c r="J10" s="27" t="n">
        <f aca="false">SUM(G10:I10)</f>
        <v>2180</v>
      </c>
      <c r="K10" s="28"/>
      <c r="L10" s="23" t="n">
        <f aca="false">'[1]Alloc Exp'!D11</f>
        <v>0</v>
      </c>
      <c r="M10" s="24" t="n">
        <f aca="false">+Expenses!D10</f>
        <v>4077.215</v>
      </c>
      <c r="N10" s="24" t="n">
        <f aca="false">+AllocExp!K11</f>
        <v>3401.979</v>
      </c>
      <c r="O10" s="27" t="n">
        <f aca="false">J10-K10-M10-N10-L10</f>
        <v>-5299.194</v>
      </c>
      <c r="P10" s="24"/>
      <c r="Q10" s="23" t="n">
        <f aca="false">+J10-C10</f>
        <v>-9070</v>
      </c>
      <c r="R10" s="24"/>
      <c r="S10" s="24" t="n">
        <f aca="false">'[1]Alloc Exp'!F11</f>
        <v>0</v>
      </c>
      <c r="T10" s="24" t="n">
        <f aca="false">+Expenses!F10</f>
        <v>0</v>
      </c>
      <c r="U10" s="24" t="n">
        <f aca="false">+AllocExp!M11</f>
        <v>0</v>
      </c>
      <c r="V10" s="25" t="n">
        <f aca="false">ROUND(SUM(Q10:U10),0)</f>
        <v>-9070</v>
      </c>
      <c r="W10" s="21"/>
    </row>
    <row r="11" customFormat="false" ht="13.5" hidden="false" customHeight="true" outlineLevel="0" collapsed="false">
      <c r="A11" s="9" t="s">
        <v>23</v>
      </c>
      <c r="B11" s="22"/>
      <c r="C11" s="23" t="n">
        <f aca="false">+GrossMargin!M12</f>
        <v>2500</v>
      </c>
      <c r="D11" s="24" t="n">
        <f aca="false">+Expenses!E11+AllocExp!L12</f>
        <v>0</v>
      </c>
      <c r="E11" s="25" t="n">
        <f aca="false">C11-D11</f>
        <v>2500</v>
      </c>
      <c r="F11" s="24"/>
      <c r="G11" s="23" t="n">
        <f aca="false">GrossMargin!I12</f>
        <v>-1498</v>
      </c>
      <c r="H11" s="24" t="n">
        <f aca="false">GrossMargin!J12</f>
        <v>0</v>
      </c>
      <c r="I11" s="24" t="n">
        <f aca="false">GrossMargin!K12</f>
        <v>0</v>
      </c>
      <c r="J11" s="27" t="n">
        <f aca="false">SUM(G11:I11)</f>
        <v>-1498</v>
      </c>
      <c r="K11" s="28"/>
      <c r="L11" s="23" t="n">
        <f aca="false">'[1]Alloc Exp'!D13</f>
        <v>0</v>
      </c>
      <c r="M11" s="24" t="n">
        <f aca="false">+Expenses!D11</f>
        <v>0</v>
      </c>
      <c r="N11" s="24" t="n">
        <f aca="false">+AllocExp!K12</f>
        <v>0</v>
      </c>
      <c r="O11" s="27" t="n">
        <f aca="false">J11-K11-M11-N11-L11</f>
        <v>-1498</v>
      </c>
      <c r="P11" s="24"/>
      <c r="Q11" s="23" t="n">
        <f aca="false">+J11-C11</f>
        <v>-3998</v>
      </c>
      <c r="R11" s="24"/>
      <c r="S11" s="24" t="n">
        <f aca="false">'[1]Alloc Exp'!F13</f>
        <v>0</v>
      </c>
      <c r="T11" s="24" t="n">
        <f aca="false">+Expenses!F11</f>
        <v>0</v>
      </c>
      <c r="U11" s="24" t="n">
        <f aca="false">+AllocExp!M12</f>
        <v>0</v>
      </c>
      <c r="V11" s="25" t="n">
        <f aca="false">ROUND(SUM(Q11:U11),0)</f>
        <v>-3998</v>
      </c>
      <c r="W11" s="21"/>
    </row>
    <row r="12" customFormat="false" ht="13.5" hidden="false" customHeight="true" outlineLevel="0" collapsed="false">
      <c r="A12" s="9" t="s">
        <v>24</v>
      </c>
      <c r="B12" s="22"/>
      <c r="C12" s="23" t="n">
        <f aca="false">+GrossMargin!M13</f>
        <v>5000</v>
      </c>
      <c r="D12" s="24" t="n">
        <f aca="false">+Expenses!E12+AllocExp!L13</f>
        <v>2158.282</v>
      </c>
      <c r="E12" s="25" t="n">
        <f aca="false">C12-D12</f>
        <v>2841.718</v>
      </c>
      <c r="F12" s="24"/>
      <c r="G12" s="23" t="n">
        <f aca="false">GrossMargin!I13</f>
        <v>211</v>
      </c>
      <c r="H12" s="24" t="n">
        <f aca="false">GrossMargin!J13</f>
        <v>0</v>
      </c>
      <c r="I12" s="24" t="n">
        <f aca="false">GrossMargin!K13</f>
        <v>0</v>
      </c>
      <c r="J12" s="27" t="n">
        <f aca="false">SUM(G12:I12)</f>
        <v>211</v>
      </c>
      <c r="K12" s="28"/>
      <c r="L12" s="23" t="n">
        <f aca="false">'[1]Alloc Exp'!D14</f>
        <v>0</v>
      </c>
      <c r="M12" s="24" t="n">
        <f aca="false">+Expenses!D12</f>
        <v>1283.781</v>
      </c>
      <c r="N12" s="24" t="n">
        <f aca="false">+AllocExp!K13</f>
        <v>874.501</v>
      </c>
      <c r="O12" s="27" t="n">
        <f aca="false">J12-K12-M12-N12-L12</f>
        <v>-1947.282</v>
      </c>
      <c r="P12" s="24"/>
      <c r="Q12" s="23" t="n">
        <f aca="false">+J12-C12</f>
        <v>-4789</v>
      </c>
      <c r="R12" s="24"/>
      <c r="S12" s="24" t="n">
        <f aca="false">'[1]Alloc Exp'!F13</f>
        <v>0</v>
      </c>
      <c r="T12" s="24" t="n">
        <f aca="false">+Expenses!F12</f>
        <v>0</v>
      </c>
      <c r="U12" s="24" t="n">
        <f aca="false">+AllocExp!M13</f>
        <v>0</v>
      </c>
      <c r="V12" s="25" t="n">
        <f aca="false">ROUND(SUM(Q12:U12),0)</f>
        <v>-4789</v>
      </c>
      <c r="W12" s="21"/>
    </row>
    <row r="13" customFormat="false" ht="13.5" hidden="false" customHeight="true" outlineLevel="0" collapsed="false">
      <c r="A13" s="9" t="s">
        <v>25</v>
      </c>
      <c r="B13" s="22"/>
      <c r="C13" s="23" t="n">
        <f aca="false">+GrossMargin!M14</f>
        <v>7078.819</v>
      </c>
      <c r="D13" s="24" t="n">
        <f aca="false">+Expenses!E13+AllocExp!L14</f>
        <v>3727.431</v>
      </c>
      <c r="E13" s="25" t="n">
        <f aca="false">C13-D13</f>
        <v>3351.388</v>
      </c>
      <c r="F13" s="24"/>
      <c r="G13" s="23" t="n">
        <f aca="false">GrossMargin!I14</f>
        <v>616</v>
      </c>
      <c r="H13" s="24" t="n">
        <f aca="false">GrossMargin!J14</f>
        <v>0</v>
      </c>
      <c r="I13" s="24" t="n">
        <f aca="false">GrossMargin!K14</f>
        <v>0</v>
      </c>
      <c r="J13" s="27" t="n">
        <f aca="false">SUM(G13:I13)</f>
        <v>616</v>
      </c>
      <c r="K13" s="28"/>
      <c r="L13" s="23" t="n">
        <f aca="false">'[1]Alloc Exp'!D15</f>
        <v>0</v>
      </c>
      <c r="M13" s="24" t="n">
        <f aca="false">+Expenses!D13</f>
        <v>1463.007</v>
      </c>
      <c r="N13" s="24" t="n">
        <f aca="false">+AllocExp!K14</f>
        <v>2264.424</v>
      </c>
      <c r="O13" s="27" t="n">
        <f aca="false">J13-K13-M13-N13-L13</f>
        <v>-3111.431</v>
      </c>
      <c r="P13" s="24"/>
      <c r="Q13" s="23" t="n">
        <f aca="false">+J13-C13</f>
        <v>-6462.819</v>
      </c>
      <c r="R13" s="24"/>
      <c r="S13" s="24" t="n">
        <f aca="false">'[1]Alloc Exp'!F14</f>
        <v>0</v>
      </c>
      <c r="T13" s="24" t="n">
        <f aca="false">+Expenses!F13</f>
        <v>0</v>
      </c>
      <c r="U13" s="24" t="n">
        <f aca="false">+AllocExp!M14</f>
        <v>0</v>
      </c>
      <c r="V13" s="25" t="n">
        <f aca="false">ROUND(SUM(Q13:U13),0)</f>
        <v>-6463</v>
      </c>
      <c r="W13" s="21"/>
    </row>
    <row r="14" customFormat="false" ht="13.5" hidden="false" customHeight="true" outlineLevel="0" collapsed="false">
      <c r="A14" s="9" t="s">
        <v>26</v>
      </c>
      <c r="B14" s="22"/>
      <c r="C14" s="23" t="n">
        <f aca="false">+GrossMargin!M15</f>
        <v>11875</v>
      </c>
      <c r="D14" s="24" t="n">
        <f aca="false">+Expenses!E14+AllocExp!L15</f>
        <v>3118.582</v>
      </c>
      <c r="E14" s="25" t="n">
        <f aca="false">C14-D14</f>
        <v>8756.418</v>
      </c>
      <c r="F14" s="24"/>
      <c r="G14" s="23" t="n">
        <f aca="false">GrossMargin!I15</f>
        <v>0</v>
      </c>
      <c r="H14" s="24" t="n">
        <f aca="false">GrossMargin!J15</f>
        <v>0</v>
      </c>
      <c r="I14" s="24" t="n">
        <f aca="false">GrossMargin!K15</f>
        <v>0</v>
      </c>
      <c r="J14" s="27" t="n">
        <f aca="false">SUM(G14:I14)</f>
        <v>0</v>
      </c>
      <c r="K14" s="28"/>
      <c r="L14" s="23" t="n">
        <f aca="false">'[1]Alloc Exp'!D16</f>
        <v>0</v>
      </c>
      <c r="M14" s="24" t="n">
        <f aca="false">+Expenses!D14</f>
        <v>2304.121</v>
      </c>
      <c r="N14" s="24" t="n">
        <f aca="false">+AllocExp!K15</f>
        <v>814.461</v>
      </c>
      <c r="O14" s="27" t="n">
        <f aca="false">J14-K14-M14-N14-L14</f>
        <v>-3118.582</v>
      </c>
      <c r="P14" s="24"/>
      <c r="Q14" s="23" t="n">
        <f aca="false">+J14-C14</f>
        <v>-11875</v>
      </c>
      <c r="R14" s="24"/>
      <c r="S14" s="24" t="n">
        <f aca="false">'[1]Alloc Exp'!F15</f>
        <v>0</v>
      </c>
      <c r="T14" s="24" t="n">
        <f aca="false">+Expenses!F14</f>
        <v>0</v>
      </c>
      <c r="U14" s="24" t="n">
        <f aca="false">+AllocExp!M15</f>
        <v>0</v>
      </c>
      <c r="V14" s="25" t="n">
        <f aca="false">ROUND(SUM(Q14:U14),0)</f>
        <v>-11875</v>
      </c>
      <c r="W14" s="21"/>
    </row>
    <row r="15" customFormat="false" ht="13.5" hidden="false" customHeight="true" outlineLevel="0" collapsed="false">
      <c r="A15" s="29" t="s">
        <v>27</v>
      </c>
      <c r="B15" s="30"/>
      <c r="C15" s="23" t="n">
        <f aca="false">+GrossMargin!M22</f>
        <v>27500</v>
      </c>
      <c r="D15" s="24" t="n">
        <f aca="false">+Expenses!E15+AllocExp!L16</f>
        <v>5883.779</v>
      </c>
      <c r="E15" s="25" t="n">
        <f aca="false">C15-D15</f>
        <v>21616.221</v>
      </c>
      <c r="F15" s="24"/>
      <c r="G15" s="23" t="n">
        <f aca="false">+GrossMargin!I22</f>
        <v>483</v>
      </c>
      <c r="H15" s="24" t="n">
        <f aca="false">GrossMargin!J16</f>
        <v>0</v>
      </c>
      <c r="I15" s="24" t="n">
        <f aca="false">GrossMargin!K16</f>
        <v>0</v>
      </c>
      <c r="J15" s="27" t="n">
        <f aca="false">SUM(G15:I15)</f>
        <v>483</v>
      </c>
      <c r="K15" s="28"/>
      <c r="L15" s="23" t="n">
        <f aca="false">'[1]Alloc Exp'!D17</f>
        <v>0</v>
      </c>
      <c r="M15" s="24" t="n">
        <f aca="false">+Expenses!D15</f>
        <v>3742.614</v>
      </c>
      <c r="N15" s="24" t="n">
        <f aca="false">+AllocExp!K16</f>
        <v>2141.165</v>
      </c>
      <c r="O15" s="27" t="n">
        <f aca="false">J15-K15-M15-N15-L15</f>
        <v>-5400.779</v>
      </c>
      <c r="P15" s="24"/>
      <c r="Q15" s="23" t="n">
        <f aca="false">+J15-C15</f>
        <v>-27017</v>
      </c>
      <c r="R15" s="24"/>
      <c r="S15" s="24" t="n">
        <f aca="false">+'[1]Alloc Exp'!F16</f>
        <v>0</v>
      </c>
      <c r="T15" s="24" t="n">
        <f aca="false">+Expenses!F15</f>
        <v>0</v>
      </c>
      <c r="U15" s="24" t="n">
        <f aca="false">+AllocExp!M16</f>
        <v>0</v>
      </c>
      <c r="V15" s="25" t="n">
        <f aca="false">ROUND(SUM(Q15:U15),0)</f>
        <v>-27017</v>
      </c>
      <c r="W15" s="31"/>
      <c r="X15" s="32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  <c r="BZ15" s="33"/>
      <c r="CA15" s="33"/>
      <c r="CB15" s="33"/>
      <c r="CC15" s="33"/>
      <c r="CD15" s="33"/>
      <c r="CE15" s="33"/>
      <c r="CF15" s="33"/>
      <c r="CG15" s="33"/>
      <c r="CH15" s="33"/>
      <c r="CI15" s="33"/>
      <c r="CJ15" s="33"/>
      <c r="CK15" s="33"/>
      <c r="CL15" s="33"/>
      <c r="CM15" s="33"/>
      <c r="CN15" s="33"/>
      <c r="CO15" s="33"/>
      <c r="CP15" s="33"/>
      <c r="CQ15" s="33"/>
      <c r="CR15" s="33"/>
      <c r="CS15" s="33"/>
      <c r="CT15" s="33"/>
      <c r="CU15" s="33"/>
      <c r="CV15" s="33"/>
      <c r="CW15" s="33"/>
      <c r="CX15" s="33"/>
      <c r="CY15" s="33"/>
      <c r="CZ15" s="33"/>
      <c r="DA15" s="33"/>
      <c r="DB15" s="33"/>
      <c r="DC15" s="33"/>
      <c r="DD15" s="33"/>
      <c r="DE15" s="33"/>
      <c r="DF15" s="33"/>
      <c r="DG15" s="33"/>
      <c r="DH15" s="33"/>
      <c r="DI15" s="33"/>
      <c r="DJ15" s="33"/>
      <c r="DK15" s="33"/>
      <c r="DL15" s="33"/>
      <c r="DM15" s="33"/>
      <c r="DN15" s="33"/>
      <c r="DO15" s="33"/>
      <c r="DP15" s="33"/>
      <c r="DQ15" s="33"/>
      <c r="DR15" s="33"/>
      <c r="DS15" s="33"/>
      <c r="DT15" s="33"/>
      <c r="DU15" s="33"/>
      <c r="DV15" s="33"/>
      <c r="DW15" s="33"/>
      <c r="DX15" s="33"/>
      <c r="DY15" s="33"/>
      <c r="DZ15" s="33"/>
      <c r="EA15" s="33"/>
      <c r="EB15" s="33"/>
      <c r="EC15" s="33"/>
      <c r="ED15" s="33"/>
      <c r="EE15" s="33"/>
      <c r="EF15" s="33"/>
      <c r="EG15" s="33"/>
      <c r="EH15" s="33"/>
      <c r="EI15" s="33"/>
      <c r="EJ15" s="33"/>
      <c r="EK15" s="33"/>
      <c r="EL15" s="33"/>
      <c r="EM15" s="33"/>
      <c r="EN15" s="33"/>
      <c r="EO15" s="33"/>
      <c r="EP15" s="33"/>
      <c r="EQ15" s="33"/>
      <c r="ER15" s="33"/>
      <c r="ES15" s="33"/>
      <c r="ET15" s="33"/>
      <c r="EU15" s="33"/>
      <c r="EV15" s="33"/>
      <c r="EW15" s="33"/>
      <c r="EX15" s="33"/>
      <c r="EY15" s="33"/>
      <c r="EZ15" s="33"/>
      <c r="FA15" s="33"/>
      <c r="FB15" s="33"/>
      <c r="FC15" s="33"/>
      <c r="FD15" s="33"/>
      <c r="FE15" s="33"/>
      <c r="FF15" s="33"/>
      <c r="FG15" s="33"/>
      <c r="FH15" s="33"/>
      <c r="FI15" s="33"/>
      <c r="FJ15" s="33"/>
      <c r="FK15" s="33"/>
      <c r="FL15" s="33"/>
      <c r="FM15" s="33"/>
      <c r="FN15" s="33"/>
      <c r="FO15" s="33"/>
      <c r="FP15" s="33"/>
      <c r="FQ15" s="33"/>
      <c r="FR15" s="33"/>
      <c r="FS15" s="33"/>
      <c r="FT15" s="33"/>
      <c r="FU15" s="33"/>
      <c r="FV15" s="33"/>
      <c r="FW15" s="33"/>
      <c r="FX15" s="33"/>
      <c r="FY15" s="33"/>
      <c r="FZ15" s="33"/>
      <c r="GA15" s="33"/>
      <c r="GB15" s="33"/>
      <c r="GC15" s="33"/>
      <c r="GD15" s="33"/>
      <c r="GE15" s="33"/>
      <c r="GF15" s="33"/>
      <c r="GG15" s="33"/>
      <c r="GH15" s="33"/>
      <c r="GI15" s="33"/>
      <c r="GJ15" s="33"/>
      <c r="GK15" s="33"/>
      <c r="GL15" s="33"/>
      <c r="GM15" s="33"/>
      <c r="GN15" s="33"/>
      <c r="GO15" s="33"/>
      <c r="GP15" s="33"/>
      <c r="GQ15" s="33"/>
      <c r="GR15" s="33"/>
      <c r="GS15" s="33"/>
      <c r="GT15" s="33"/>
      <c r="GU15" s="33"/>
      <c r="GV15" s="33"/>
      <c r="GW15" s="33"/>
      <c r="GX15" s="33"/>
      <c r="GY15" s="33"/>
      <c r="GZ15" s="33"/>
      <c r="HA15" s="33"/>
      <c r="HB15" s="33"/>
      <c r="HC15" s="33"/>
      <c r="HD15" s="33"/>
      <c r="HE15" s="33"/>
      <c r="HF15" s="33"/>
      <c r="HG15" s="33"/>
      <c r="HH15" s="33"/>
      <c r="HI15" s="33"/>
      <c r="HJ15" s="33"/>
      <c r="HK15" s="33"/>
      <c r="HL15" s="33"/>
      <c r="HM15" s="33"/>
      <c r="HN15" s="33"/>
      <c r="HO15" s="33"/>
      <c r="HP15" s="33"/>
      <c r="HQ15" s="33"/>
      <c r="HR15" s="33"/>
      <c r="HS15" s="33"/>
      <c r="HT15" s="33"/>
      <c r="HU15" s="33"/>
      <c r="HV15" s="33"/>
      <c r="HW15" s="33"/>
      <c r="HX15" s="33"/>
      <c r="HY15" s="33"/>
      <c r="HZ15" s="33"/>
      <c r="IA15" s="33"/>
      <c r="IB15" s="33"/>
      <c r="IC15" s="33"/>
      <c r="ID15" s="33"/>
      <c r="IE15" s="33"/>
      <c r="IF15" s="33"/>
      <c r="IG15" s="33"/>
      <c r="IH15" s="33"/>
      <c r="II15" s="33"/>
      <c r="IJ15" s="33"/>
      <c r="IK15" s="33"/>
      <c r="IL15" s="33"/>
      <c r="IM15" s="33"/>
      <c r="IN15" s="33"/>
      <c r="IO15" s="33"/>
      <c r="IP15" s="33"/>
      <c r="IQ15" s="33"/>
      <c r="IR15" s="33"/>
      <c r="IS15" s="33"/>
      <c r="IT15" s="33"/>
      <c r="IU15" s="33"/>
      <c r="IV15" s="33"/>
      <c r="IW15" s="33"/>
    </row>
    <row r="16" customFormat="false" ht="13.5" hidden="false" customHeight="true" outlineLevel="0" collapsed="false">
      <c r="A16" s="29" t="s">
        <v>28</v>
      </c>
      <c r="B16" s="30"/>
      <c r="C16" s="23" t="n">
        <f aca="false">+GrossMargin!M23</f>
        <v>1000</v>
      </c>
      <c r="D16" s="24" t="n">
        <f aca="false">+Expenses!E16+AllocExp!L17</f>
        <v>748.399</v>
      </c>
      <c r="E16" s="25" t="n">
        <f aca="false">C16-D16</f>
        <v>251.601</v>
      </c>
      <c r="F16" s="24"/>
      <c r="G16" s="23" t="n">
        <f aca="false">+GrossMargin!I23</f>
        <v>17</v>
      </c>
      <c r="H16" s="24" t="n">
        <f aca="false">GrossMargin!J17</f>
        <v>0</v>
      </c>
      <c r="I16" s="24" t="n">
        <f aca="false">GrossMargin!K17</f>
        <v>0</v>
      </c>
      <c r="J16" s="27" t="n">
        <f aca="false">SUM(G16:I16)</f>
        <v>17</v>
      </c>
      <c r="K16" s="28"/>
      <c r="L16" s="23" t="n">
        <f aca="false">'[1]Alloc Exp'!D18</f>
        <v>0</v>
      </c>
      <c r="M16" s="24" t="n">
        <f aca="false">+Expenses!D16</f>
        <v>578.553</v>
      </c>
      <c r="N16" s="24" t="n">
        <f aca="false">+AllocExp!K17</f>
        <v>169.846</v>
      </c>
      <c r="O16" s="27" t="n">
        <f aca="false">J16-K16-M16-N16-L16</f>
        <v>-731.399</v>
      </c>
      <c r="P16" s="24"/>
      <c r="Q16" s="23" t="n">
        <f aca="false">+J16-C16</f>
        <v>-983</v>
      </c>
      <c r="R16" s="24"/>
      <c r="S16" s="24" t="n">
        <f aca="false">+'[1]Alloc Exp'!F17</f>
        <v>0</v>
      </c>
      <c r="T16" s="24" t="n">
        <f aca="false">+Expenses!F16</f>
        <v>0</v>
      </c>
      <c r="U16" s="24" t="n">
        <f aca="false">+AllocExp!M17</f>
        <v>0</v>
      </c>
      <c r="V16" s="25" t="n">
        <f aca="false">ROUND(SUM(Q16:U16),0)</f>
        <v>-983</v>
      </c>
      <c r="W16" s="31"/>
      <c r="X16" s="32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  <c r="BN16" s="33"/>
      <c r="BO16" s="33"/>
      <c r="BP16" s="33"/>
      <c r="BQ16" s="33"/>
      <c r="BR16" s="33"/>
      <c r="BS16" s="33"/>
      <c r="BT16" s="33"/>
      <c r="BU16" s="33"/>
      <c r="BV16" s="33"/>
      <c r="BW16" s="33"/>
      <c r="BX16" s="33"/>
      <c r="BY16" s="33"/>
      <c r="BZ16" s="33"/>
      <c r="CA16" s="33"/>
      <c r="CB16" s="33"/>
      <c r="CC16" s="33"/>
      <c r="CD16" s="33"/>
      <c r="CE16" s="33"/>
      <c r="CF16" s="33"/>
      <c r="CG16" s="33"/>
      <c r="CH16" s="33"/>
      <c r="CI16" s="33"/>
      <c r="CJ16" s="33"/>
      <c r="CK16" s="33"/>
      <c r="CL16" s="33"/>
      <c r="CM16" s="33"/>
      <c r="CN16" s="33"/>
      <c r="CO16" s="33"/>
      <c r="CP16" s="33"/>
      <c r="CQ16" s="33"/>
      <c r="CR16" s="33"/>
      <c r="CS16" s="33"/>
      <c r="CT16" s="33"/>
      <c r="CU16" s="33"/>
      <c r="CV16" s="33"/>
      <c r="CW16" s="33"/>
      <c r="CX16" s="33"/>
      <c r="CY16" s="33"/>
      <c r="CZ16" s="33"/>
      <c r="DA16" s="33"/>
      <c r="DB16" s="33"/>
      <c r="DC16" s="33"/>
      <c r="DD16" s="33"/>
      <c r="DE16" s="33"/>
      <c r="DF16" s="33"/>
      <c r="DG16" s="33"/>
      <c r="DH16" s="33"/>
      <c r="DI16" s="33"/>
      <c r="DJ16" s="33"/>
      <c r="DK16" s="33"/>
      <c r="DL16" s="33"/>
      <c r="DM16" s="33"/>
      <c r="DN16" s="33"/>
      <c r="DO16" s="33"/>
      <c r="DP16" s="33"/>
      <c r="DQ16" s="33"/>
      <c r="DR16" s="33"/>
      <c r="DS16" s="33"/>
      <c r="DT16" s="33"/>
      <c r="DU16" s="33"/>
      <c r="DV16" s="33"/>
      <c r="DW16" s="33"/>
      <c r="DX16" s="33"/>
      <c r="DY16" s="33"/>
      <c r="DZ16" s="33"/>
      <c r="EA16" s="33"/>
      <c r="EB16" s="33"/>
      <c r="EC16" s="33"/>
      <c r="ED16" s="33"/>
      <c r="EE16" s="33"/>
      <c r="EF16" s="33"/>
      <c r="EG16" s="33"/>
      <c r="EH16" s="33"/>
      <c r="EI16" s="33"/>
      <c r="EJ16" s="33"/>
      <c r="EK16" s="33"/>
      <c r="EL16" s="33"/>
      <c r="EM16" s="33"/>
      <c r="EN16" s="33"/>
      <c r="EO16" s="33"/>
      <c r="EP16" s="33"/>
      <c r="EQ16" s="33"/>
      <c r="ER16" s="33"/>
      <c r="ES16" s="33"/>
      <c r="ET16" s="33"/>
      <c r="EU16" s="33"/>
      <c r="EV16" s="33"/>
      <c r="EW16" s="33"/>
      <c r="EX16" s="33"/>
      <c r="EY16" s="33"/>
      <c r="EZ16" s="33"/>
      <c r="FA16" s="33"/>
      <c r="FB16" s="33"/>
      <c r="FC16" s="33"/>
      <c r="FD16" s="33"/>
      <c r="FE16" s="33"/>
      <c r="FF16" s="33"/>
      <c r="FG16" s="33"/>
      <c r="FH16" s="33"/>
      <c r="FI16" s="33"/>
      <c r="FJ16" s="33"/>
      <c r="FK16" s="33"/>
      <c r="FL16" s="33"/>
      <c r="FM16" s="33"/>
      <c r="FN16" s="33"/>
      <c r="FO16" s="33"/>
      <c r="FP16" s="33"/>
      <c r="FQ16" s="33"/>
      <c r="FR16" s="33"/>
      <c r="FS16" s="33"/>
      <c r="FT16" s="33"/>
      <c r="FU16" s="33"/>
      <c r="FV16" s="33"/>
      <c r="FW16" s="33"/>
      <c r="FX16" s="33"/>
      <c r="FY16" s="33"/>
      <c r="FZ16" s="33"/>
      <c r="GA16" s="33"/>
      <c r="GB16" s="33"/>
      <c r="GC16" s="33"/>
      <c r="GD16" s="33"/>
      <c r="GE16" s="33"/>
      <c r="GF16" s="33"/>
      <c r="GG16" s="33"/>
      <c r="GH16" s="33"/>
      <c r="GI16" s="33"/>
      <c r="GJ16" s="33"/>
      <c r="GK16" s="33"/>
      <c r="GL16" s="33"/>
      <c r="GM16" s="33"/>
      <c r="GN16" s="33"/>
      <c r="GO16" s="33"/>
      <c r="GP16" s="33"/>
      <c r="GQ16" s="33"/>
      <c r="GR16" s="33"/>
      <c r="GS16" s="33"/>
      <c r="GT16" s="33"/>
      <c r="GU16" s="33"/>
      <c r="GV16" s="33"/>
      <c r="GW16" s="33"/>
      <c r="GX16" s="33"/>
      <c r="GY16" s="33"/>
      <c r="GZ16" s="33"/>
      <c r="HA16" s="33"/>
      <c r="HB16" s="33"/>
      <c r="HC16" s="33"/>
      <c r="HD16" s="33"/>
      <c r="HE16" s="33"/>
      <c r="HF16" s="33"/>
      <c r="HG16" s="33"/>
      <c r="HH16" s="33"/>
      <c r="HI16" s="33"/>
      <c r="HJ16" s="33"/>
      <c r="HK16" s="33"/>
      <c r="HL16" s="33"/>
      <c r="HM16" s="33"/>
      <c r="HN16" s="33"/>
      <c r="HO16" s="33"/>
      <c r="HP16" s="33"/>
      <c r="HQ16" s="33"/>
      <c r="HR16" s="33"/>
      <c r="HS16" s="33"/>
      <c r="HT16" s="33"/>
      <c r="HU16" s="33"/>
      <c r="HV16" s="33"/>
      <c r="HW16" s="33"/>
      <c r="HX16" s="33"/>
      <c r="HY16" s="33"/>
      <c r="HZ16" s="33"/>
      <c r="IA16" s="33"/>
      <c r="IB16" s="33"/>
      <c r="IC16" s="33"/>
      <c r="ID16" s="33"/>
      <c r="IE16" s="33"/>
      <c r="IF16" s="33"/>
      <c r="IG16" s="33"/>
      <c r="IH16" s="33"/>
      <c r="II16" s="33"/>
      <c r="IJ16" s="33"/>
      <c r="IK16" s="33"/>
      <c r="IL16" s="33"/>
      <c r="IM16" s="33"/>
      <c r="IN16" s="33"/>
      <c r="IO16" s="33"/>
      <c r="IP16" s="33"/>
      <c r="IQ16" s="33"/>
      <c r="IR16" s="33"/>
      <c r="IS16" s="33"/>
      <c r="IT16" s="33"/>
      <c r="IU16" s="33"/>
      <c r="IV16" s="33"/>
      <c r="IW16" s="33"/>
    </row>
    <row r="17" customFormat="false" ht="13.5" hidden="false" customHeight="true" outlineLevel="0" collapsed="false">
      <c r="A17" s="29" t="s">
        <v>29</v>
      </c>
      <c r="B17" s="30"/>
      <c r="C17" s="23" t="n">
        <f aca="false">+GrossMargin!M24</f>
        <v>5000</v>
      </c>
      <c r="D17" s="24" t="n">
        <f aca="false">+Expenses!E17+AllocExp!L18</f>
        <v>2637.253</v>
      </c>
      <c r="E17" s="25" t="n">
        <f aca="false">C17-D17</f>
        <v>2362.747</v>
      </c>
      <c r="F17" s="24"/>
      <c r="G17" s="23" t="n">
        <f aca="false">+GrossMargin!I24</f>
        <v>3</v>
      </c>
      <c r="H17" s="24" t="n">
        <f aca="false">GrossMargin!J18</f>
        <v>0</v>
      </c>
      <c r="I17" s="24" t="n">
        <f aca="false">GrossMargin!K18</f>
        <v>0</v>
      </c>
      <c r="J17" s="27" t="n">
        <f aca="false">SUM(G17:I17)</f>
        <v>3</v>
      </c>
      <c r="K17" s="28"/>
      <c r="L17" s="23" t="n">
        <f aca="false">'[1]Alloc Exp'!D19</f>
        <v>0</v>
      </c>
      <c r="M17" s="24" t="n">
        <f aca="false">+Expenses!D17</f>
        <v>1430.25</v>
      </c>
      <c r="N17" s="24" t="n">
        <f aca="false">+AllocExp!K18</f>
        <v>1207.003</v>
      </c>
      <c r="O17" s="27" t="n">
        <f aca="false">J17-K17-M17-N17-L17</f>
        <v>-2634.253</v>
      </c>
      <c r="P17" s="24"/>
      <c r="Q17" s="23" t="n">
        <f aca="false">+J17-C17</f>
        <v>-4997</v>
      </c>
      <c r="R17" s="24"/>
      <c r="S17" s="24" t="n">
        <f aca="false">+'[1]Alloc Exp'!F18</f>
        <v>0</v>
      </c>
      <c r="T17" s="24" t="n">
        <f aca="false">+Expenses!F17</f>
        <v>0</v>
      </c>
      <c r="U17" s="24" t="n">
        <f aca="false">+AllocExp!M18</f>
        <v>0</v>
      </c>
      <c r="V17" s="25" t="n">
        <f aca="false">ROUND(SUM(Q17:U17),0)</f>
        <v>-4997</v>
      </c>
      <c r="W17" s="31"/>
      <c r="X17" s="32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3"/>
      <c r="BO17" s="33"/>
      <c r="BP17" s="33"/>
      <c r="BQ17" s="33"/>
      <c r="BR17" s="33"/>
      <c r="BS17" s="33"/>
      <c r="BT17" s="33"/>
      <c r="BU17" s="33"/>
      <c r="BV17" s="33"/>
      <c r="BW17" s="33"/>
      <c r="BX17" s="33"/>
      <c r="BY17" s="33"/>
      <c r="BZ17" s="33"/>
      <c r="CA17" s="33"/>
      <c r="CB17" s="33"/>
      <c r="CC17" s="33"/>
      <c r="CD17" s="33"/>
      <c r="CE17" s="33"/>
      <c r="CF17" s="33"/>
      <c r="CG17" s="33"/>
      <c r="CH17" s="33"/>
      <c r="CI17" s="33"/>
      <c r="CJ17" s="33"/>
      <c r="CK17" s="33"/>
      <c r="CL17" s="33"/>
      <c r="CM17" s="33"/>
      <c r="CN17" s="33"/>
      <c r="CO17" s="33"/>
      <c r="CP17" s="33"/>
      <c r="CQ17" s="33"/>
      <c r="CR17" s="33"/>
      <c r="CS17" s="33"/>
      <c r="CT17" s="33"/>
      <c r="CU17" s="33"/>
      <c r="CV17" s="33"/>
      <c r="CW17" s="33"/>
      <c r="CX17" s="33"/>
      <c r="CY17" s="33"/>
      <c r="CZ17" s="33"/>
      <c r="DA17" s="33"/>
      <c r="DB17" s="33"/>
      <c r="DC17" s="33"/>
      <c r="DD17" s="33"/>
      <c r="DE17" s="33"/>
      <c r="DF17" s="33"/>
      <c r="DG17" s="33"/>
      <c r="DH17" s="33"/>
      <c r="DI17" s="33"/>
      <c r="DJ17" s="33"/>
      <c r="DK17" s="33"/>
      <c r="DL17" s="33"/>
      <c r="DM17" s="33"/>
      <c r="DN17" s="33"/>
      <c r="DO17" s="33"/>
      <c r="DP17" s="33"/>
      <c r="DQ17" s="33"/>
      <c r="DR17" s="33"/>
      <c r="DS17" s="33"/>
      <c r="DT17" s="33"/>
      <c r="DU17" s="33"/>
      <c r="DV17" s="33"/>
      <c r="DW17" s="33"/>
      <c r="DX17" s="33"/>
      <c r="DY17" s="33"/>
      <c r="DZ17" s="33"/>
      <c r="EA17" s="33"/>
      <c r="EB17" s="33"/>
      <c r="EC17" s="33"/>
      <c r="ED17" s="33"/>
      <c r="EE17" s="33"/>
      <c r="EF17" s="33"/>
      <c r="EG17" s="33"/>
      <c r="EH17" s="33"/>
      <c r="EI17" s="33"/>
      <c r="EJ17" s="33"/>
      <c r="EK17" s="33"/>
      <c r="EL17" s="33"/>
      <c r="EM17" s="33"/>
      <c r="EN17" s="33"/>
      <c r="EO17" s="33"/>
      <c r="EP17" s="33"/>
      <c r="EQ17" s="33"/>
      <c r="ER17" s="33"/>
      <c r="ES17" s="33"/>
      <c r="ET17" s="33"/>
      <c r="EU17" s="33"/>
      <c r="EV17" s="33"/>
      <c r="EW17" s="33"/>
      <c r="EX17" s="33"/>
      <c r="EY17" s="33"/>
      <c r="EZ17" s="33"/>
      <c r="FA17" s="33"/>
      <c r="FB17" s="33"/>
      <c r="FC17" s="33"/>
      <c r="FD17" s="33"/>
      <c r="FE17" s="33"/>
      <c r="FF17" s="33"/>
      <c r="FG17" s="33"/>
      <c r="FH17" s="33"/>
      <c r="FI17" s="33"/>
      <c r="FJ17" s="33"/>
      <c r="FK17" s="33"/>
      <c r="FL17" s="33"/>
      <c r="FM17" s="33"/>
      <c r="FN17" s="33"/>
      <c r="FO17" s="33"/>
      <c r="FP17" s="33"/>
      <c r="FQ17" s="33"/>
      <c r="FR17" s="33"/>
      <c r="FS17" s="33"/>
      <c r="FT17" s="33"/>
      <c r="FU17" s="33"/>
      <c r="FV17" s="33"/>
      <c r="FW17" s="33"/>
      <c r="FX17" s="33"/>
      <c r="FY17" s="33"/>
      <c r="FZ17" s="33"/>
      <c r="GA17" s="33"/>
      <c r="GB17" s="33"/>
      <c r="GC17" s="33"/>
      <c r="GD17" s="33"/>
      <c r="GE17" s="33"/>
      <c r="GF17" s="33"/>
      <c r="GG17" s="33"/>
      <c r="GH17" s="33"/>
      <c r="GI17" s="33"/>
      <c r="GJ17" s="33"/>
      <c r="GK17" s="33"/>
      <c r="GL17" s="33"/>
      <c r="GM17" s="33"/>
      <c r="GN17" s="33"/>
      <c r="GO17" s="33"/>
      <c r="GP17" s="33"/>
      <c r="GQ17" s="33"/>
      <c r="GR17" s="33"/>
      <c r="GS17" s="33"/>
      <c r="GT17" s="33"/>
      <c r="GU17" s="33"/>
      <c r="GV17" s="33"/>
      <c r="GW17" s="33"/>
      <c r="GX17" s="33"/>
      <c r="GY17" s="33"/>
      <c r="GZ17" s="33"/>
      <c r="HA17" s="33"/>
      <c r="HB17" s="33"/>
      <c r="HC17" s="33"/>
      <c r="HD17" s="33"/>
      <c r="HE17" s="33"/>
      <c r="HF17" s="33"/>
      <c r="HG17" s="33"/>
      <c r="HH17" s="33"/>
      <c r="HI17" s="33"/>
      <c r="HJ17" s="33"/>
      <c r="HK17" s="33"/>
      <c r="HL17" s="33"/>
      <c r="HM17" s="33"/>
      <c r="HN17" s="33"/>
      <c r="HO17" s="33"/>
      <c r="HP17" s="33"/>
      <c r="HQ17" s="33"/>
      <c r="HR17" s="33"/>
      <c r="HS17" s="33"/>
      <c r="HT17" s="33"/>
      <c r="HU17" s="33"/>
      <c r="HV17" s="33"/>
      <c r="HW17" s="33"/>
      <c r="HX17" s="33"/>
      <c r="HY17" s="33"/>
      <c r="HZ17" s="33"/>
      <c r="IA17" s="33"/>
      <c r="IB17" s="33"/>
      <c r="IC17" s="33"/>
      <c r="ID17" s="33"/>
      <c r="IE17" s="33"/>
      <c r="IF17" s="33"/>
      <c r="IG17" s="33"/>
      <c r="IH17" s="33"/>
      <c r="II17" s="33"/>
      <c r="IJ17" s="33"/>
      <c r="IK17" s="33"/>
      <c r="IL17" s="33"/>
      <c r="IM17" s="33"/>
      <c r="IN17" s="33"/>
      <c r="IO17" s="33"/>
      <c r="IP17" s="33"/>
      <c r="IQ17" s="33"/>
      <c r="IR17" s="33"/>
      <c r="IS17" s="33"/>
      <c r="IT17" s="33"/>
      <c r="IU17" s="33"/>
      <c r="IV17" s="33"/>
      <c r="IW17" s="33"/>
    </row>
    <row r="18" customFormat="false" ht="13.5" hidden="false" customHeight="true" outlineLevel="0" collapsed="false">
      <c r="A18" s="29" t="s">
        <v>31</v>
      </c>
      <c r="B18" s="30"/>
      <c r="C18" s="23" t="n">
        <f aca="false">+GrossMargin!M25</f>
        <v>1372.499</v>
      </c>
      <c r="D18" s="24" t="n">
        <f aca="false">+Expenses!E18+AllocExp!L19</f>
        <v>875.346</v>
      </c>
      <c r="E18" s="25" t="n">
        <f aca="false">C18-D18</f>
        <v>497.153</v>
      </c>
      <c r="F18" s="24"/>
      <c r="G18" s="23" t="n">
        <f aca="false">+GrossMargin!I25</f>
        <v>-1445</v>
      </c>
      <c r="H18" s="24" t="n">
        <f aca="false">GrossMargin!J19</f>
        <v>0</v>
      </c>
      <c r="I18" s="24" t="n">
        <f aca="false">GrossMargin!K19</f>
        <v>0</v>
      </c>
      <c r="J18" s="27" t="n">
        <f aca="false">SUM(G18:I18)</f>
        <v>-1445</v>
      </c>
      <c r="K18" s="28"/>
      <c r="L18" s="23" t="n">
        <f aca="false">'[1]Alloc Exp'!D20</f>
        <v>0</v>
      </c>
      <c r="M18" s="24" t="n">
        <f aca="false">+Expenses!D18</f>
        <v>302.281</v>
      </c>
      <c r="N18" s="24" t="n">
        <f aca="false">+AllocExp!K19</f>
        <v>573.065</v>
      </c>
      <c r="O18" s="27" t="n">
        <f aca="false">J18-K18-M18-N18-L18</f>
        <v>-2320.346</v>
      </c>
      <c r="P18" s="24"/>
      <c r="Q18" s="23" t="n">
        <f aca="false">+J18-C18</f>
        <v>-2817.499</v>
      </c>
      <c r="R18" s="24"/>
      <c r="S18" s="24" t="n">
        <f aca="false">+'[1]Alloc Exp'!F20</f>
        <v>0</v>
      </c>
      <c r="T18" s="24" t="n">
        <f aca="false">+Expenses!F18</f>
        <v>0</v>
      </c>
      <c r="U18" s="24" t="n">
        <f aca="false">+AllocExp!M19</f>
        <v>0</v>
      </c>
      <c r="V18" s="25" t="n">
        <f aca="false">ROUND(SUM(Q18:U18),0)</f>
        <v>-2817</v>
      </c>
      <c r="W18" s="31"/>
      <c r="X18" s="32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33"/>
      <c r="BL18" s="33"/>
      <c r="BM18" s="33"/>
      <c r="BN18" s="33"/>
      <c r="BO18" s="33"/>
      <c r="BP18" s="33"/>
      <c r="BQ18" s="33"/>
      <c r="BR18" s="33"/>
      <c r="BS18" s="33"/>
      <c r="BT18" s="33"/>
      <c r="BU18" s="33"/>
      <c r="BV18" s="33"/>
      <c r="BW18" s="33"/>
      <c r="BX18" s="33"/>
      <c r="BY18" s="33"/>
      <c r="BZ18" s="33"/>
      <c r="CA18" s="33"/>
      <c r="CB18" s="33"/>
      <c r="CC18" s="33"/>
      <c r="CD18" s="33"/>
      <c r="CE18" s="33"/>
      <c r="CF18" s="33"/>
      <c r="CG18" s="33"/>
      <c r="CH18" s="33"/>
      <c r="CI18" s="33"/>
      <c r="CJ18" s="33"/>
      <c r="CK18" s="33"/>
      <c r="CL18" s="33"/>
      <c r="CM18" s="33"/>
      <c r="CN18" s="33"/>
      <c r="CO18" s="33"/>
      <c r="CP18" s="33"/>
      <c r="CQ18" s="33"/>
      <c r="CR18" s="33"/>
      <c r="CS18" s="33"/>
      <c r="CT18" s="33"/>
      <c r="CU18" s="33"/>
      <c r="CV18" s="33"/>
      <c r="CW18" s="33"/>
      <c r="CX18" s="33"/>
      <c r="CY18" s="33"/>
      <c r="CZ18" s="33"/>
      <c r="DA18" s="33"/>
      <c r="DB18" s="33"/>
      <c r="DC18" s="33"/>
      <c r="DD18" s="33"/>
      <c r="DE18" s="33"/>
      <c r="DF18" s="33"/>
      <c r="DG18" s="33"/>
      <c r="DH18" s="33"/>
      <c r="DI18" s="33"/>
      <c r="DJ18" s="33"/>
      <c r="DK18" s="33"/>
      <c r="DL18" s="33"/>
      <c r="DM18" s="33"/>
      <c r="DN18" s="33"/>
      <c r="DO18" s="33"/>
      <c r="DP18" s="33"/>
      <c r="DQ18" s="33"/>
      <c r="DR18" s="33"/>
      <c r="DS18" s="33"/>
      <c r="DT18" s="33"/>
      <c r="DU18" s="33"/>
      <c r="DV18" s="33"/>
      <c r="DW18" s="33"/>
      <c r="DX18" s="33"/>
      <c r="DY18" s="33"/>
      <c r="DZ18" s="33"/>
      <c r="EA18" s="33"/>
      <c r="EB18" s="33"/>
      <c r="EC18" s="33"/>
      <c r="ED18" s="33"/>
      <c r="EE18" s="33"/>
      <c r="EF18" s="33"/>
      <c r="EG18" s="33"/>
      <c r="EH18" s="33"/>
      <c r="EI18" s="33"/>
      <c r="EJ18" s="33"/>
      <c r="EK18" s="33"/>
      <c r="EL18" s="33"/>
      <c r="EM18" s="33"/>
      <c r="EN18" s="33"/>
      <c r="EO18" s="33"/>
      <c r="EP18" s="33"/>
      <c r="EQ18" s="33"/>
      <c r="ER18" s="33"/>
      <c r="ES18" s="33"/>
      <c r="ET18" s="33"/>
      <c r="EU18" s="33"/>
      <c r="EV18" s="33"/>
      <c r="EW18" s="33"/>
      <c r="EX18" s="33"/>
      <c r="EY18" s="33"/>
      <c r="EZ18" s="33"/>
      <c r="FA18" s="33"/>
      <c r="FB18" s="33"/>
      <c r="FC18" s="33"/>
      <c r="FD18" s="33"/>
      <c r="FE18" s="33"/>
      <c r="FF18" s="33"/>
      <c r="FG18" s="33"/>
      <c r="FH18" s="33"/>
      <c r="FI18" s="33"/>
      <c r="FJ18" s="33"/>
      <c r="FK18" s="33"/>
      <c r="FL18" s="33"/>
      <c r="FM18" s="33"/>
      <c r="FN18" s="33"/>
      <c r="FO18" s="33"/>
      <c r="FP18" s="33"/>
      <c r="FQ18" s="33"/>
      <c r="FR18" s="33"/>
      <c r="FS18" s="33"/>
      <c r="FT18" s="33"/>
      <c r="FU18" s="33"/>
      <c r="FV18" s="33"/>
      <c r="FW18" s="33"/>
      <c r="FX18" s="33"/>
      <c r="FY18" s="33"/>
      <c r="FZ18" s="33"/>
      <c r="GA18" s="33"/>
      <c r="GB18" s="33"/>
      <c r="GC18" s="33"/>
      <c r="GD18" s="33"/>
      <c r="GE18" s="33"/>
      <c r="GF18" s="33"/>
      <c r="GG18" s="33"/>
      <c r="GH18" s="33"/>
      <c r="GI18" s="33"/>
      <c r="GJ18" s="33"/>
      <c r="GK18" s="33"/>
      <c r="GL18" s="33"/>
      <c r="GM18" s="33"/>
      <c r="GN18" s="33"/>
      <c r="GO18" s="33"/>
      <c r="GP18" s="33"/>
      <c r="GQ18" s="33"/>
      <c r="GR18" s="33"/>
      <c r="GS18" s="33"/>
      <c r="GT18" s="33"/>
      <c r="GU18" s="33"/>
      <c r="GV18" s="33"/>
      <c r="GW18" s="33"/>
      <c r="GX18" s="33"/>
      <c r="GY18" s="33"/>
      <c r="GZ18" s="33"/>
      <c r="HA18" s="33"/>
      <c r="HB18" s="33"/>
      <c r="HC18" s="33"/>
      <c r="HD18" s="33"/>
      <c r="HE18" s="33"/>
      <c r="HF18" s="33"/>
      <c r="HG18" s="33"/>
      <c r="HH18" s="33"/>
      <c r="HI18" s="33"/>
      <c r="HJ18" s="33"/>
      <c r="HK18" s="33"/>
      <c r="HL18" s="33"/>
      <c r="HM18" s="33"/>
      <c r="HN18" s="33"/>
      <c r="HO18" s="33"/>
      <c r="HP18" s="33"/>
      <c r="HQ18" s="33"/>
      <c r="HR18" s="33"/>
      <c r="HS18" s="33"/>
      <c r="HT18" s="33"/>
      <c r="HU18" s="33"/>
      <c r="HV18" s="33"/>
      <c r="HW18" s="33"/>
      <c r="HX18" s="33"/>
      <c r="HY18" s="33"/>
      <c r="HZ18" s="33"/>
      <c r="IA18" s="33"/>
      <c r="IB18" s="33"/>
      <c r="IC18" s="33"/>
      <c r="ID18" s="33"/>
      <c r="IE18" s="33"/>
      <c r="IF18" s="33"/>
      <c r="IG18" s="33"/>
      <c r="IH18" s="33"/>
      <c r="II18" s="33"/>
      <c r="IJ18" s="33"/>
      <c r="IK18" s="33"/>
      <c r="IL18" s="33"/>
      <c r="IM18" s="33"/>
      <c r="IN18" s="33"/>
      <c r="IO18" s="33"/>
      <c r="IP18" s="33"/>
      <c r="IQ18" s="33"/>
      <c r="IR18" s="33"/>
      <c r="IS18" s="33"/>
      <c r="IT18" s="33"/>
      <c r="IU18" s="33"/>
      <c r="IV18" s="33"/>
      <c r="IW18" s="33"/>
    </row>
    <row r="19" customFormat="false" ht="13.5" hidden="false" customHeight="true" outlineLevel="0" collapsed="false">
      <c r="A19" s="29" t="s">
        <v>32</v>
      </c>
      <c r="B19" s="22"/>
      <c r="C19" s="23" t="n">
        <f aca="false">+GrossMargin!M26</f>
        <v>0</v>
      </c>
      <c r="D19" s="24" t="n">
        <f aca="false">+Expenses!E19+AllocExp!L20</f>
        <v>766.232</v>
      </c>
      <c r="E19" s="25" t="n">
        <f aca="false">C19-D19</f>
        <v>-766.232</v>
      </c>
      <c r="F19" s="24"/>
      <c r="G19" s="23" t="n">
        <f aca="false">+GrossMargin!I26</f>
        <v>0</v>
      </c>
      <c r="H19" s="24" t="n">
        <f aca="false">GrossMargin!J20</f>
        <v>0</v>
      </c>
      <c r="I19" s="24" t="n">
        <f aca="false">GrossMargin!K20</f>
        <v>0</v>
      </c>
      <c r="J19" s="27" t="n">
        <f aca="false">SUM(G19:I19)</f>
        <v>0</v>
      </c>
      <c r="K19" s="28"/>
      <c r="L19" s="23" t="n">
        <f aca="false">'[1]Alloc Exp'!D21</f>
        <v>0</v>
      </c>
      <c r="M19" s="24" t="n">
        <f aca="false">+Expenses!D19</f>
        <v>695.866</v>
      </c>
      <c r="N19" s="24" t="n">
        <f aca="false">+AllocExp!K20</f>
        <v>70.366</v>
      </c>
      <c r="O19" s="27" t="n">
        <f aca="false">J19-K19-M19-N19-L19</f>
        <v>-766.232</v>
      </c>
      <c r="P19" s="24"/>
      <c r="Q19" s="23" t="n">
        <f aca="false">+J19-C19</f>
        <v>0</v>
      </c>
      <c r="R19" s="24"/>
      <c r="S19" s="24" t="n">
        <v>0</v>
      </c>
      <c r="T19" s="24" t="n">
        <f aca="false">+Expenses!F19</f>
        <v>0</v>
      </c>
      <c r="U19" s="24" t="n">
        <f aca="false">+AllocExp!M20</f>
        <v>0</v>
      </c>
      <c r="V19" s="25" t="n">
        <f aca="false">ROUND(SUM(Q19:U19),0)</f>
        <v>0</v>
      </c>
      <c r="W19" s="21"/>
    </row>
    <row r="20" customFormat="false" ht="13.5" hidden="false" customHeight="true" outlineLevel="0" collapsed="false">
      <c r="A20" s="9" t="s">
        <v>33</v>
      </c>
      <c r="B20" s="22"/>
      <c r="C20" s="23" t="n">
        <f aca="false">+GrossMargin!M27</f>
        <v>0</v>
      </c>
      <c r="D20" s="24" t="n">
        <f aca="false">+Expenses!E20+AllocExp!L21</f>
        <v>1011.224</v>
      </c>
      <c r="E20" s="25" t="n">
        <f aca="false">C20-D20</f>
        <v>-1011.224</v>
      </c>
      <c r="F20" s="24"/>
      <c r="G20" s="23" t="n">
        <f aca="false">+GrossMargin!I27</f>
        <v>0</v>
      </c>
      <c r="H20" s="24" t="n">
        <f aca="false">GrossMargin!J21</f>
        <v>0</v>
      </c>
      <c r="I20" s="24" t="n">
        <f aca="false">GrossMargin!K21</f>
        <v>0</v>
      </c>
      <c r="J20" s="27" t="n">
        <f aca="false">SUM(G20:I20)</f>
        <v>0</v>
      </c>
      <c r="K20" s="28"/>
      <c r="L20" s="23" t="n">
        <f aca="false">'[1]Alloc Exp'!D22</f>
        <v>0</v>
      </c>
      <c r="M20" s="24" t="n">
        <f aca="false">+Expenses!D20</f>
        <v>537.2</v>
      </c>
      <c r="N20" s="24" t="n">
        <f aca="false">+AllocExp!K21</f>
        <v>474.024</v>
      </c>
      <c r="O20" s="27" t="n">
        <f aca="false">J20-K20-M20-N20-L20</f>
        <v>-1011.224</v>
      </c>
      <c r="P20" s="24"/>
      <c r="Q20" s="23" t="n">
        <f aca="false">+J20-C20</f>
        <v>0</v>
      </c>
      <c r="R20" s="24"/>
      <c r="S20" s="24" t="n">
        <f aca="false">'[1]Alloc Exp'!F22</f>
        <v>0</v>
      </c>
      <c r="T20" s="24" t="n">
        <f aca="false">+Expenses!F20</f>
        <v>0</v>
      </c>
      <c r="U20" s="24" t="n">
        <f aca="false">+AllocExp!M21</f>
        <v>0</v>
      </c>
      <c r="V20" s="25" t="n">
        <f aca="false">ROUND(SUM(Q20:U20),0)</f>
        <v>0</v>
      </c>
      <c r="W20" s="21"/>
    </row>
    <row r="21" customFormat="false" ht="3" hidden="false" customHeight="true" outlineLevel="0" collapsed="false">
      <c r="A21" s="9"/>
      <c r="B21" s="22"/>
      <c r="C21" s="23"/>
      <c r="D21" s="24"/>
      <c r="E21" s="25"/>
      <c r="F21" s="24"/>
      <c r="G21" s="23"/>
      <c r="H21" s="24"/>
      <c r="I21" s="24"/>
      <c r="J21" s="27"/>
      <c r="K21" s="28"/>
      <c r="L21" s="34"/>
      <c r="M21" s="24"/>
      <c r="N21" s="24"/>
      <c r="O21" s="27"/>
      <c r="P21" s="24"/>
      <c r="Q21" s="23"/>
      <c r="R21" s="24"/>
      <c r="S21" s="24"/>
      <c r="T21" s="24"/>
      <c r="U21" s="24"/>
      <c r="V21" s="25"/>
      <c r="W21" s="21"/>
    </row>
    <row r="22" customFormat="false" ht="12" hidden="false" customHeight="true" outlineLevel="0" collapsed="false">
      <c r="A22" s="35" t="s">
        <v>34</v>
      </c>
      <c r="B22" s="22"/>
      <c r="C22" s="36" t="n">
        <f aca="false">SUM(C9:C21)</f>
        <v>105076.318</v>
      </c>
      <c r="D22" s="37" t="n">
        <f aca="false">SUM(D9:D21)</f>
        <v>45403.738</v>
      </c>
      <c r="E22" s="38" t="n">
        <f aca="false">SUM(E9:E21)</f>
        <v>59672.58</v>
      </c>
      <c r="F22" s="24"/>
      <c r="G22" s="36" t="n">
        <f aca="false">SUM(G9:G21)</f>
        <v>-10597</v>
      </c>
      <c r="H22" s="37" t="n">
        <f aca="false">SUM(H9:H21)</f>
        <v>0</v>
      </c>
      <c r="I22" s="37" t="n">
        <f aca="false">SUM(I9:I21)</f>
        <v>0</v>
      </c>
      <c r="J22" s="39" t="n">
        <f aca="false">SUM(J9:J21)</f>
        <v>-10597</v>
      </c>
      <c r="K22" s="37" t="n">
        <f aca="false">SUM(K9:K21)</f>
        <v>0</v>
      </c>
      <c r="L22" s="36" t="n">
        <f aca="false">SUM(L9:L21)</f>
        <v>0</v>
      </c>
      <c r="M22" s="37" t="n">
        <f aca="false">SUM(M9:M21)</f>
        <v>23409.2</v>
      </c>
      <c r="N22" s="37" t="n">
        <f aca="false">SUM(N9:N21)</f>
        <v>21994.538</v>
      </c>
      <c r="O22" s="39" t="n">
        <f aca="false">SUM(O9:O21)</f>
        <v>-56000.738</v>
      </c>
      <c r="P22" s="24"/>
      <c r="Q22" s="36" t="n">
        <f aca="false">SUM(Q9:Q21)</f>
        <v>-115673.318</v>
      </c>
      <c r="R22" s="37" t="n">
        <f aca="false">SUM(R9:R21)</f>
        <v>0</v>
      </c>
      <c r="S22" s="37" t="n">
        <f aca="false">SUM(S9:S21)</f>
        <v>0</v>
      </c>
      <c r="T22" s="37" t="n">
        <f aca="false">SUM(T9:T21)</f>
        <v>0</v>
      </c>
      <c r="U22" s="37" t="n">
        <f aca="false">SUM(U9:U21)</f>
        <v>0</v>
      </c>
      <c r="V22" s="38" t="n">
        <f aca="false">SUM(V9:V21)</f>
        <v>-115673</v>
      </c>
      <c r="W22" s="21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  <c r="DS22" s="7"/>
      <c r="DT22" s="7"/>
      <c r="DU22" s="7"/>
      <c r="DV22" s="7"/>
      <c r="DW22" s="7"/>
      <c r="DX22" s="7"/>
      <c r="DY22" s="7"/>
      <c r="DZ22" s="7"/>
      <c r="EA22" s="7"/>
      <c r="EB22" s="7"/>
      <c r="EC22" s="7"/>
      <c r="ED22" s="7"/>
      <c r="EE22" s="7"/>
      <c r="EF22" s="7"/>
      <c r="EG22" s="7"/>
      <c r="EH22" s="7"/>
      <c r="EI22" s="7"/>
      <c r="EJ22" s="7"/>
      <c r="EK22" s="7"/>
      <c r="EL22" s="7"/>
      <c r="EM22" s="7"/>
      <c r="EN22" s="7"/>
      <c r="EO22" s="7"/>
      <c r="EP22" s="7"/>
      <c r="EQ22" s="7"/>
      <c r="ER22" s="7"/>
      <c r="ES22" s="7"/>
      <c r="ET22" s="7"/>
      <c r="EU22" s="7"/>
      <c r="EV22" s="7"/>
      <c r="EW22" s="7"/>
      <c r="EX22" s="7"/>
      <c r="EY22" s="7"/>
      <c r="EZ22" s="7"/>
      <c r="FA22" s="7"/>
      <c r="FB22" s="7"/>
      <c r="FC22" s="7"/>
      <c r="FD22" s="7"/>
      <c r="FE22" s="7"/>
      <c r="FF22" s="7"/>
      <c r="FG22" s="7"/>
      <c r="FH22" s="7"/>
      <c r="FI22" s="7"/>
      <c r="FJ22" s="7"/>
      <c r="FK22" s="7"/>
      <c r="FL22" s="7"/>
      <c r="FM22" s="7"/>
      <c r="FN22" s="7"/>
      <c r="FO22" s="7"/>
      <c r="FP22" s="7"/>
      <c r="FQ22" s="7"/>
      <c r="FR22" s="7"/>
      <c r="FS22" s="7"/>
      <c r="FT22" s="7"/>
      <c r="FU22" s="7"/>
      <c r="FV22" s="7"/>
      <c r="FW22" s="7"/>
      <c r="FX22" s="7"/>
      <c r="FY22" s="7"/>
      <c r="FZ22" s="7"/>
      <c r="GA22" s="7"/>
      <c r="GB22" s="7"/>
      <c r="GC22" s="7"/>
      <c r="GD22" s="7"/>
      <c r="GE22" s="7"/>
      <c r="GF22" s="7"/>
      <c r="GG22" s="7"/>
      <c r="GH22" s="7"/>
      <c r="GI22" s="7"/>
      <c r="GJ22" s="7"/>
      <c r="GK22" s="7"/>
      <c r="GL22" s="7"/>
      <c r="GM22" s="7"/>
      <c r="GN22" s="7"/>
      <c r="GO22" s="7"/>
      <c r="GP22" s="7"/>
      <c r="GQ22" s="7"/>
      <c r="GR22" s="7"/>
      <c r="GS22" s="7"/>
      <c r="GT22" s="7"/>
      <c r="GU22" s="7"/>
      <c r="GV22" s="7"/>
      <c r="GW22" s="7"/>
      <c r="GX22" s="7"/>
      <c r="GY22" s="7"/>
      <c r="GZ22" s="7"/>
      <c r="HA22" s="7"/>
      <c r="HB22" s="7"/>
      <c r="HC22" s="7"/>
      <c r="HD22" s="7"/>
      <c r="HE22" s="7"/>
      <c r="HF22" s="7"/>
      <c r="HG22" s="7"/>
      <c r="HH22" s="7"/>
      <c r="HI22" s="7"/>
      <c r="HJ22" s="7"/>
      <c r="HK22" s="7"/>
      <c r="HL22" s="7"/>
      <c r="HM22" s="7"/>
      <c r="HN22" s="7"/>
      <c r="HO22" s="7"/>
      <c r="HP22" s="7"/>
      <c r="HQ22" s="7"/>
      <c r="HR22" s="7"/>
      <c r="HS22" s="7"/>
      <c r="HT22" s="7"/>
      <c r="HU22" s="7"/>
      <c r="HV22" s="7"/>
      <c r="HW22" s="7"/>
      <c r="HX22" s="7"/>
      <c r="HY22" s="7"/>
      <c r="HZ22" s="7"/>
      <c r="IA22" s="7"/>
      <c r="IB22" s="7"/>
      <c r="IC22" s="7"/>
      <c r="ID22" s="7"/>
      <c r="IE22" s="7"/>
      <c r="IF22" s="7"/>
      <c r="IG22" s="7"/>
      <c r="IH22" s="7"/>
      <c r="II22" s="7"/>
      <c r="IJ22" s="7"/>
      <c r="IK22" s="7"/>
      <c r="IL22" s="7"/>
      <c r="IM22" s="7"/>
      <c r="IN22" s="7"/>
      <c r="IO22" s="7"/>
      <c r="IP22" s="7"/>
      <c r="IQ22" s="7"/>
      <c r="IR22" s="7"/>
      <c r="IS22" s="7"/>
      <c r="IT22" s="7"/>
      <c r="IU22" s="7"/>
      <c r="IV22" s="7"/>
      <c r="IW22" s="7"/>
    </row>
    <row r="23" customFormat="false" ht="3" hidden="false" customHeight="true" outlineLevel="0" collapsed="false">
      <c r="A23" s="9"/>
      <c r="B23" s="22"/>
      <c r="C23" s="23"/>
      <c r="D23" s="24"/>
      <c r="E23" s="25"/>
      <c r="F23" s="24"/>
      <c r="G23" s="23"/>
      <c r="H23" s="24"/>
      <c r="I23" s="24"/>
      <c r="J23" s="27"/>
      <c r="K23" s="28"/>
      <c r="L23" s="34"/>
      <c r="M23" s="24"/>
      <c r="N23" s="24"/>
      <c r="O23" s="27"/>
      <c r="P23" s="24"/>
      <c r="Q23" s="23"/>
      <c r="R23" s="24"/>
      <c r="S23" s="24"/>
      <c r="T23" s="24"/>
      <c r="U23" s="24"/>
      <c r="V23" s="25"/>
      <c r="W23" s="21"/>
    </row>
    <row r="24" customFormat="false" ht="13.5" hidden="false" customHeight="true" outlineLevel="0" collapsed="false">
      <c r="A24" s="9" t="s">
        <v>35</v>
      </c>
      <c r="B24" s="22"/>
      <c r="C24" s="23" t="n">
        <v>0</v>
      </c>
      <c r="D24" s="24" t="n">
        <f aca="false">+Expenses!E24</f>
        <v>28434.92</v>
      </c>
      <c r="E24" s="25" t="n">
        <f aca="false">C24-D24</f>
        <v>-28434.92</v>
      </c>
      <c r="F24" s="24"/>
      <c r="G24" s="23" t="n">
        <v>0</v>
      </c>
      <c r="H24" s="24" t="n">
        <v>0</v>
      </c>
      <c r="I24" s="24" t="n">
        <v>0</v>
      </c>
      <c r="J24" s="27" t="n">
        <f aca="false">SUM(G24:I24)</f>
        <v>0</v>
      </c>
      <c r="K24" s="28"/>
      <c r="L24" s="23" t="n">
        <f aca="false">'[1]Alloc Exp'!D27</f>
        <v>0</v>
      </c>
      <c r="M24" s="24" t="n">
        <f aca="false">+Expenses!D24</f>
        <v>28434.92</v>
      </c>
      <c r="N24" s="24" t="n">
        <v>0</v>
      </c>
      <c r="O24" s="27" t="n">
        <f aca="false">J24-K24-M24-N24-L24</f>
        <v>-28434.92</v>
      </c>
      <c r="P24" s="24"/>
      <c r="Q24" s="23" t="n">
        <f aca="false">+J24-C24</f>
        <v>0</v>
      </c>
      <c r="R24" s="24"/>
      <c r="S24" s="24" t="n">
        <v>0</v>
      </c>
      <c r="T24" s="24" t="n">
        <f aca="false">+Expenses!F24</f>
        <v>0</v>
      </c>
      <c r="U24" s="24" t="n">
        <v>0</v>
      </c>
      <c r="V24" s="25" t="n">
        <f aca="false">ROUND(SUM(Q24:U24),0)</f>
        <v>0</v>
      </c>
      <c r="W24" s="21"/>
    </row>
    <row r="25" customFormat="false" ht="13.5" hidden="false" customHeight="true" outlineLevel="0" collapsed="false">
      <c r="A25" s="9" t="s">
        <v>36</v>
      </c>
      <c r="B25" s="22"/>
      <c r="C25" s="23" t="n">
        <v>0</v>
      </c>
      <c r="D25" s="24" t="n">
        <f aca="false">+AllocExp!L26</f>
        <v>-21994.538</v>
      </c>
      <c r="E25" s="25" t="n">
        <f aca="false">C25-D25</f>
        <v>21994.538</v>
      </c>
      <c r="F25" s="24"/>
      <c r="G25" s="23" t="n">
        <v>0</v>
      </c>
      <c r="H25" s="24"/>
      <c r="I25" s="24" t="n">
        <v>0</v>
      </c>
      <c r="J25" s="27" t="n">
        <f aca="false">SUM(G25:I25)</f>
        <v>0</v>
      </c>
      <c r="K25" s="28"/>
      <c r="L25" s="23" t="n">
        <v>0</v>
      </c>
      <c r="M25" s="24" t="n">
        <v>0</v>
      </c>
      <c r="N25" s="24" t="n">
        <f aca="false">+AllocExp!K26</f>
        <v>-21994.538</v>
      </c>
      <c r="O25" s="27" t="n">
        <f aca="false">J25-K25-M25-N25-L25</f>
        <v>21994.538</v>
      </c>
      <c r="P25" s="24"/>
      <c r="Q25" s="23" t="n">
        <f aca="false">+J25-C25</f>
        <v>0</v>
      </c>
      <c r="R25" s="24"/>
      <c r="S25" s="24" t="n">
        <v>0</v>
      </c>
      <c r="T25" s="24" t="n">
        <f aca="false">-T24</f>
        <v>-0</v>
      </c>
      <c r="U25" s="24" t="n">
        <f aca="false">+AllocExp!M26</f>
        <v>0</v>
      </c>
      <c r="V25" s="25" t="n">
        <f aca="false">ROUND(SUM(Q25:U25),0)</f>
        <v>0</v>
      </c>
      <c r="W25" s="21"/>
    </row>
    <row r="26" customFormat="false" ht="13.5" hidden="false" customHeight="true" outlineLevel="0" collapsed="false">
      <c r="A26" s="9" t="s">
        <v>37</v>
      </c>
      <c r="B26" s="22"/>
      <c r="C26" s="23" t="n">
        <f aca="false">GrossMargin!M31</f>
        <v>-500</v>
      </c>
      <c r="D26" s="24" t="n">
        <v>0</v>
      </c>
      <c r="E26" s="25" t="n">
        <f aca="false">C26-D26</f>
        <v>-500</v>
      </c>
      <c r="F26" s="28"/>
      <c r="G26" s="23" t="n">
        <f aca="false">+GrossMargin!I31</f>
        <v>-500</v>
      </c>
      <c r="H26" s="24" t="n">
        <f aca="false">GrossMargin!J31</f>
        <v>0</v>
      </c>
      <c r="I26" s="24" t="n">
        <f aca="false">GrossMargin!K31</f>
        <v>0</v>
      </c>
      <c r="J26" s="27" t="n">
        <f aca="false">SUM(G26:I26)</f>
        <v>-500</v>
      </c>
      <c r="K26" s="28"/>
      <c r="L26" s="23" t="n">
        <v>0</v>
      </c>
      <c r="M26" s="24" t="n">
        <v>0</v>
      </c>
      <c r="N26" s="24" t="n">
        <v>0</v>
      </c>
      <c r="O26" s="27" t="n">
        <f aca="false">J26-K26-M26-N26-L26</f>
        <v>-500</v>
      </c>
      <c r="P26" s="24"/>
      <c r="Q26" s="23" t="n">
        <f aca="false">+J26-C26</f>
        <v>0</v>
      </c>
      <c r="R26" s="24"/>
      <c r="S26" s="24" t="n">
        <v>0</v>
      </c>
      <c r="T26" s="24" t="n">
        <f aca="false">+Expenses!F25</f>
        <v>0</v>
      </c>
      <c r="U26" s="24" t="n">
        <v>0</v>
      </c>
      <c r="V26" s="25" t="n">
        <f aca="false">ROUND(SUM(Q26:U26),0)</f>
        <v>0</v>
      </c>
      <c r="W26" s="21"/>
    </row>
    <row r="27" customFormat="false" ht="13.5" hidden="true" customHeight="true" outlineLevel="0" collapsed="false">
      <c r="A27" s="9" t="s">
        <v>38</v>
      </c>
      <c r="B27" s="22"/>
      <c r="C27" s="23" t="n">
        <v>0</v>
      </c>
      <c r="D27" s="24" t="n">
        <f aca="false">'[1]Alloc Exp'!E26</f>
        <v>0</v>
      </c>
      <c r="E27" s="25" t="n">
        <f aca="false">C27-D27</f>
        <v>0</v>
      </c>
      <c r="F27" s="24"/>
      <c r="G27" s="23" t="n">
        <v>0</v>
      </c>
      <c r="H27" s="24" t="n">
        <v>0</v>
      </c>
      <c r="I27" s="24" t="n">
        <v>0</v>
      </c>
      <c r="J27" s="27" t="n">
        <f aca="false">SUM(G27:I27)</f>
        <v>0</v>
      </c>
      <c r="K27" s="28"/>
      <c r="L27" s="23" t="n">
        <f aca="false">'[1]Alloc Exp'!D26</f>
        <v>0</v>
      </c>
      <c r="M27" s="24" t="n">
        <v>0</v>
      </c>
      <c r="N27" s="24" t="n">
        <v>0</v>
      </c>
      <c r="O27" s="27" t="n">
        <f aca="false">J27-K27-M27-N27-L27</f>
        <v>0</v>
      </c>
      <c r="P27" s="24"/>
      <c r="Q27" s="23" t="n">
        <f aca="false">+J27-C27</f>
        <v>0</v>
      </c>
      <c r="R27" s="24"/>
      <c r="S27" s="24" t="n">
        <f aca="false">'[1]Alloc Exp'!F26</f>
        <v>0</v>
      </c>
      <c r="T27" s="24" t="n">
        <v>0</v>
      </c>
      <c r="U27" s="24" t="n">
        <v>0</v>
      </c>
      <c r="V27" s="25" t="n">
        <f aca="false">ROUND(SUM(Q27:U27),0)</f>
        <v>0</v>
      </c>
      <c r="W27" s="21"/>
    </row>
    <row r="28" customFormat="false" ht="3" hidden="false" customHeight="true" outlineLevel="0" collapsed="false">
      <c r="A28" s="9"/>
      <c r="B28" s="22"/>
      <c r="C28" s="23"/>
      <c r="D28" s="24"/>
      <c r="E28" s="25"/>
      <c r="F28" s="24"/>
      <c r="G28" s="23"/>
      <c r="H28" s="24"/>
      <c r="I28" s="24"/>
      <c r="J28" s="27"/>
      <c r="K28" s="28"/>
      <c r="L28" s="34"/>
      <c r="M28" s="24"/>
      <c r="N28" s="24"/>
      <c r="O28" s="27"/>
      <c r="P28" s="24"/>
      <c r="Q28" s="23"/>
      <c r="R28" s="24"/>
      <c r="S28" s="24"/>
      <c r="T28" s="24"/>
      <c r="U28" s="24"/>
      <c r="V28" s="25" t="n">
        <f aca="false">ROUND(SUM(Q28:U28),0)</f>
        <v>0</v>
      </c>
      <c r="W28" s="21"/>
    </row>
    <row r="29" customFormat="false" ht="12" hidden="false" customHeight="true" outlineLevel="0" collapsed="false">
      <c r="A29" s="35" t="s">
        <v>39</v>
      </c>
      <c r="B29" s="22"/>
      <c r="C29" s="36" t="n">
        <f aca="false">SUM(C22:C28)</f>
        <v>104576.318</v>
      </c>
      <c r="D29" s="37" t="n">
        <f aca="false">SUM(D22:D28)</f>
        <v>51844.12</v>
      </c>
      <c r="E29" s="38" t="n">
        <f aca="false">SUM(E22:E28)</f>
        <v>52732.198</v>
      </c>
      <c r="F29" s="24"/>
      <c r="G29" s="36" t="n">
        <f aca="false">SUM(G22:G28)</f>
        <v>-11097</v>
      </c>
      <c r="H29" s="37" t="n">
        <f aca="false">SUM(H22:H28)</f>
        <v>0</v>
      </c>
      <c r="I29" s="37" t="n">
        <f aca="false">SUM(I22:I28)</f>
        <v>0</v>
      </c>
      <c r="J29" s="39" t="n">
        <f aca="false">SUM(J22:J28)</f>
        <v>-11097</v>
      </c>
      <c r="K29" s="37" t="n">
        <f aca="false">SUM(K22:K28)</f>
        <v>0</v>
      </c>
      <c r="L29" s="36" t="n">
        <f aca="false">SUM(L22:L28)</f>
        <v>0</v>
      </c>
      <c r="M29" s="37" t="n">
        <f aca="false">SUM(M22:M28)</f>
        <v>51844.12</v>
      </c>
      <c r="N29" s="37" t="n">
        <f aca="false">SUM(N22:N28)</f>
        <v>0</v>
      </c>
      <c r="O29" s="39" t="n">
        <f aca="false">J29-K29-M29-N29-L29</f>
        <v>-62941.12</v>
      </c>
      <c r="P29" s="24"/>
      <c r="Q29" s="36" t="n">
        <f aca="false">SUM(Q22:Q28)</f>
        <v>-115673.318</v>
      </c>
      <c r="R29" s="37" t="n">
        <f aca="false">SUM(R22:R28)</f>
        <v>0</v>
      </c>
      <c r="S29" s="37" t="n">
        <f aca="false">SUM(S22:S28)</f>
        <v>0</v>
      </c>
      <c r="T29" s="37" t="n">
        <f aca="false">SUM(T22:T28)</f>
        <v>0</v>
      </c>
      <c r="U29" s="37" t="n">
        <f aca="false">SUM(U22:U28)</f>
        <v>0</v>
      </c>
      <c r="V29" s="38" t="n">
        <f aca="false">SUM(V22:V28)</f>
        <v>-115673</v>
      </c>
      <c r="W29" s="21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  <c r="CY29" s="7"/>
      <c r="CZ29" s="7"/>
      <c r="DA29" s="7"/>
      <c r="DB29" s="7"/>
      <c r="DC29" s="7"/>
      <c r="DD29" s="7"/>
      <c r="DE29" s="7"/>
      <c r="DF29" s="7"/>
      <c r="DG29" s="7"/>
      <c r="DH29" s="7"/>
      <c r="DI29" s="7"/>
      <c r="DJ29" s="7"/>
      <c r="DK29" s="7"/>
      <c r="DL29" s="7"/>
      <c r="DM29" s="7"/>
      <c r="DN29" s="7"/>
      <c r="DO29" s="7"/>
      <c r="DP29" s="7"/>
      <c r="DQ29" s="7"/>
      <c r="DR29" s="7"/>
      <c r="DS29" s="7"/>
      <c r="DT29" s="7"/>
      <c r="DU29" s="7"/>
      <c r="DV29" s="7"/>
      <c r="DW29" s="7"/>
      <c r="DX29" s="7"/>
      <c r="DY29" s="7"/>
      <c r="DZ29" s="7"/>
      <c r="EA29" s="7"/>
      <c r="EB29" s="7"/>
      <c r="EC29" s="7"/>
      <c r="ED29" s="7"/>
      <c r="EE29" s="7"/>
      <c r="EF29" s="7"/>
      <c r="EG29" s="7"/>
      <c r="EH29" s="7"/>
      <c r="EI29" s="7"/>
      <c r="EJ29" s="7"/>
      <c r="EK29" s="7"/>
      <c r="EL29" s="7"/>
      <c r="EM29" s="7"/>
      <c r="EN29" s="7"/>
      <c r="EO29" s="7"/>
      <c r="EP29" s="7"/>
      <c r="EQ29" s="7"/>
      <c r="ER29" s="7"/>
      <c r="ES29" s="7"/>
      <c r="ET29" s="7"/>
      <c r="EU29" s="7"/>
      <c r="EV29" s="7"/>
      <c r="EW29" s="7"/>
      <c r="EX29" s="7"/>
      <c r="EY29" s="7"/>
      <c r="EZ29" s="7"/>
      <c r="FA29" s="7"/>
      <c r="FB29" s="7"/>
      <c r="FC29" s="7"/>
      <c r="FD29" s="7"/>
      <c r="FE29" s="7"/>
      <c r="FF29" s="7"/>
      <c r="FG29" s="7"/>
      <c r="FH29" s="7"/>
      <c r="FI29" s="7"/>
      <c r="FJ29" s="7"/>
      <c r="FK29" s="7"/>
      <c r="FL29" s="7"/>
      <c r="FM29" s="7"/>
      <c r="FN29" s="7"/>
      <c r="FO29" s="7"/>
      <c r="FP29" s="7"/>
      <c r="FQ29" s="7"/>
      <c r="FR29" s="7"/>
      <c r="FS29" s="7"/>
      <c r="FT29" s="7"/>
      <c r="FU29" s="7"/>
      <c r="FV29" s="7"/>
      <c r="FW29" s="7"/>
      <c r="FX29" s="7"/>
      <c r="FY29" s="7"/>
      <c r="FZ29" s="7"/>
      <c r="GA29" s="7"/>
      <c r="GB29" s="7"/>
      <c r="GC29" s="7"/>
      <c r="GD29" s="7"/>
      <c r="GE29" s="7"/>
      <c r="GF29" s="7"/>
      <c r="GG29" s="7"/>
      <c r="GH29" s="7"/>
      <c r="GI29" s="7"/>
      <c r="GJ29" s="7"/>
      <c r="GK29" s="7"/>
      <c r="GL29" s="7"/>
      <c r="GM29" s="7"/>
      <c r="GN29" s="7"/>
      <c r="GO29" s="7"/>
      <c r="GP29" s="7"/>
      <c r="GQ29" s="7"/>
      <c r="GR29" s="7"/>
      <c r="GS29" s="7"/>
      <c r="GT29" s="7"/>
      <c r="GU29" s="7"/>
      <c r="GV29" s="7"/>
      <c r="GW29" s="7"/>
      <c r="GX29" s="7"/>
      <c r="GY29" s="7"/>
      <c r="GZ29" s="7"/>
      <c r="HA29" s="7"/>
      <c r="HB29" s="7"/>
      <c r="HC29" s="7"/>
      <c r="HD29" s="7"/>
      <c r="HE29" s="7"/>
      <c r="HF29" s="7"/>
      <c r="HG29" s="7"/>
      <c r="HH29" s="7"/>
      <c r="HI29" s="7"/>
      <c r="HJ29" s="7"/>
      <c r="HK29" s="7"/>
      <c r="HL29" s="7"/>
      <c r="HM29" s="7"/>
      <c r="HN29" s="7"/>
      <c r="HO29" s="7"/>
      <c r="HP29" s="7"/>
      <c r="HQ29" s="7"/>
      <c r="HR29" s="7"/>
      <c r="HS29" s="7"/>
      <c r="HT29" s="7"/>
      <c r="HU29" s="7"/>
      <c r="HV29" s="7"/>
      <c r="HW29" s="7"/>
      <c r="HX29" s="7"/>
      <c r="HY29" s="7"/>
      <c r="HZ29" s="7"/>
      <c r="IA29" s="7"/>
      <c r="IB29" s="7"/>
      <c r="IC29" s="7"/>
      <c r="ID29" s="7"/>
      <c r="IE29" s="7"/>
      <c r="IF29" s="7"/>
      <c r="IG29" s="7"/>
      <c r="IH29" s="7"/>
      <c r="II29" s="7"/>
      <c r="IJ29" s="7"/>
      <c r="IK29" s="7"/>
      <c r="IL29" s="7"/>
      <c r="IM29" s="7"/>
      <c r="IN29" s="7"/>
      <c r="IO29" s="7"/>
      <c r="IP29" s="7"/>
      <c r="IQ29" s="7"/>
      <c r="IR29" s="7"/>
      <c r="IS29" s="7"/>
      <c r="IT29" s="7"/>
      <c r="IU29" s="7"/>
      <c r="IV29" s="7"/>
      <c r="IW29" s="7"/>
    </row>
    <row r="30" customFormat="false" ht="3" hidden="false" customHeight="true" outlineLevel="0" collapsed="false">
      <c r="A30" s="9"/>
      <c r="B30" s="22"/>
      <c r="C30" s="23"/>
      <c r="D30" s="24"/>
      <c r="E30" s="25"/>
      <c r="F30" s="24"/>
      <c r="G30" s="23" t="s">
        <v>40</v>
      </c>
      <c r="H30" s="24"/>
      <c r="I30" s="24"/>
      <c r="J30" s="27"/>
      <c r="K30" s="28"/>
      <c r="L30" s="34"/>
      <c r="M30" s="24" t="s">
        <v>41</v>
      </c>
      <c r="N30" s="24"/>
      <c r="O30" s="27"/>
      <c r="P30" s="24"/>
      <c r="Q30" s="23"/>
      <c r="R30" s="24"/>
      <c r="S30" s="24"/>
      <c r="T30" s="24"/>
      <c r="U30" s="24"/>
      <c r="V30" s="25"/>
      <c r="W30" s="21"/>
    </row>
    <row r="31" customFormat="false" ht="12" hidden="false" customHeight="true" outlineLevel="0" collapsed="false">
      <c r="A31" s="9" t="s">
        <v>42</v>
      </c>
      <c r="B31" s="22"/>
      <c r="C31" s="23" t="n">
        <v>0</v>
      </c>
      <c r="D31" s="24" t="n">
        <v>308</v>
      </c>
      <c r="E31" s="25" t="n">
        <f aca="false">C31-D31</f>
        <v>-308</v>
      </c>
      <c r="F31" s="24"/>
      <c r="G31" s="23" t="n">
        <f aca="false">GrossMargin!I43</f>
        <v>0</v>
      </c>
      <c r="H31" s="24" t="n">
        <f aca="false">GrossMargin!J43</f>
        <v>0</v>
      </c>
      <c r="I31" s="24" t="n">
        <f aca="false">GrossMargin!K43</f>
        <v>0</v>
      </c>
      <c r="J31" s="27" t="n">
        <f aca="false">SUM(G31:I31)</f>
        <v>0</v>
      </c>
      <c r="K31" s="28"/>
      <c r="L31" s="34" t="n">
        <v>0</v>
      </c>
      <c r="M31" s="24" t="n">
        <v>308</v>
      </c>
      <c r="N31" s="24" t="n">
        <v>0</v>
      </c>
      <c r="O31" s="27" t="n">
        <f aca="false">J31-K31-M31-N31-L31</f>
        <v>-308</v>
      </c>
      <c r="P31" s="24"/>
      <c r="Q31" s="23" t="n">
        <f aca="false">+J31-C31</f>
        <v>0</v>
      </c>
      <c r="R31" s="24"/>
      <c r="S31" s="24" t="n">
        <v>0</v>
      </c>
      <c r="T31" s="24" t="n">
        <f aca="false">D31-M31</f>
        <v>0</v>
      </c>
      <c r="U31" s="24" t="n">
        <v>0</v>
      </c>
      <c r="V31" s="25" t="n">
        <f aca="false">ROUND(SUM(Q31:U31),0)</f>
        <v>0</v>
      </c>
      <c r="W31" s="21"/>
    </row>
    <row r="32" customFormat="false" ht="3" hidden="false" customHeight="true" outlineLevel="0" collapsed="false">
      <c r="A32" s="9"/>
      <c r="B32" s="22"/>
      <c r="C32" s="23"/>
      <c r="D32" s="24"/>
      <c r="E32" s="25"/>
      <c r="F32" s="24"/>
      <c r="G32" s="23"/>
      <c r="H32" s="24"/>
      <c r="I32" s="24"/>
      <c r="J32" s="27"/>
      <c r="K32" s="28"/>
      <c r="L32" s="34"/>
      <c r="M32" s="24"/>
      <c r="N32" s="24"/>
      <c r="O32" s="27"/>
      <c r="P32" s="24"/>
      <c r="Q32" s="23"/>
      <c r="R32" s="24"/>
      <c r="S32" s="24"/>
      <c r="T32" s="24"/>
      <c r="U32" s="24"/>
      <c r="V32" s="25"/>
      <c r="W32" s="21"/>
    </row>
    <row r="33" customFormat="false" ht="12" hidden="false" customHeight="true" outlineLevel="0" collapsed="false">
      <c r="A33" s="35" t="s">
        <v>43</v>
      </c>
      <c r="B33" s="22"/>
      <c r="C33" s="40" t="n">
        <f aca="false">SUM(C29:C31)</f>
        <v>104576.318</v>
      </c>
      <c r="D33" s="41" t="n">
        <f aca="false">SUM(D29:D31)</f>
        <v>52152.12</v>
      </c>
      <c r="E33" s="42" t="n">
        <f aca="false">SUM(E29:E31)</f>
        <v>52424.198</v>
      </c>
      <c r="F33" s="24"/>
      <c r="G33" s="40" t="n">
        <f aca="false">SUM(G29:G31)</f>
        <v>-11097</v>
      </c>
      <c r="H33" s="41" t="n">
        <f aca="false">SUM(H29:H31)</f>
        <v>0</v>
      </c>
      <c r="I33" s="41" t="n">
        <f aca="false">SUM(I29:I31)</f>
        <v>0</v>
      </c>
      <c r="J33" s="43" t="n">
        <f aca="false">SUM(J29:J31)</f>
        <v>-11097</v>
      </c>
      <c r="K33" s="41" t="n">
        <f aca="false">SUM(K29:K31)</f>
        <v>0</v>
      </c>
      <c r="L33" s="40" t="n">
        <f aca="false">SUM(L29:L31)</f>
        <v>0</v>
      </c>
      <c r="M33" s="41" t="n">
        <f aca="false">SUM(M29:M31)</f>
        <v>52152.12</v>
      </c>
      <c r="N33" s="41" t="n">
        <f aca="false">SUM(N29:N31)</f>
        <v>0</v>
      </c>
      <c r="O33" s="43" t="n">
        <f aca="false">J33-K33-M33-N33-L33</f>
        <v>-63249.12</v>
      </c>
      <c r="P33" s="24"/>
      <c r="Q33" s="40" t="n">
        <f aca="false">SUM(Q29:Q31)</f>
        <v>-115673.318</v>
      </c>
      <c r="R33" s="41" t="n">
        <f aca="false">SUM(R29:R31)</f>
        <v>0</v>
      </c>
      <c r="S33" s="41" t="n">
        <f aca="false">SUM(S29:S31)</f>
        <v>0</v>
      </c>
      <c r="T33" s="41" t="n">
        <f aca="false">SUM(T29:T31)</f>
        <v>0</v>
      </c>
      <c r="U33" s="41" t="n">
        <f aca="false">SUM(U29:U31)</f>
        <v>0</v>
      </c>
      <c r="V33" s="42" t="n">
        <f aca="false">SUM(V29:V31)</f>
        <v>-115673</v>
      </c>
      <c r="W33" s="21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7"/>
      <c r="DT33" s="7"/>
      <c r="DU33" s="7"/>
      <c r="DV33" s="7"/>
      <c r="DW33" s="7"/>
      <c r="DX33" s="7"/>
      <c r="DY33" s="7"/>
      <c r="DZ33" s="7"/>
      <c r="EA33" s="7"/>
      <c r="EB33" s="7"/>
      <c r="EC33" s="7"/>
      <c r="ED33" s="7"/>
      <c r="EE33" s="7"/>
      <c r="EF33" s="7"/>
      <c r="EG33" s="7"/>
      <c r="EH33" s="7"/>
      <c r="EI33" s="7"/>
      <c r="EJ33" s="7"/>
      <c r="EK33" s="7"/>
      <c r="EL33" s="7"/>
      <c r="EM33" s="7"/>
      <c r="EN33" s="7"/>
      <c r="EO33" s="7"/>
      <c r="EP33" s="7"/>
      <c r="EQ33" s="7"/>
      <c r="ER33" s="7"/>
      <c r="ES33" s="7"/>
      <c r="ET33" s="7"/>
      <c r="EU33" s="7"/>
      <c r="EV33" s="7"/>
      <c r="EW33" s="7"/>
      <c r="EX33" s="7"/>
      <c r="EY33" s="7"/>
      <c r="EZ33" s="7"/>
      <c r="FA33" s="7"/>
      <c r="FB33" s="7"/>
      <c r="FC33" s="7"/>
      <c r="FD33" s="7"/>
      <c r="FE33" s="7"/>
      <c r="FF33" s="7"/>
      <c r="FG33" s="7"/>
      <c r="FH33" s="7"/>
      <c r="FI33" s="7"/>
      <c r="FJ33" s="7"/>
      <c r="FK33" s="7"/>
      <c r="FL33" s="7"/>
      <c r="FM33" s="7"/>
      <c r="FN33" s="7"/>
      <c r="FO33" s="7"/>
      <c r="FP33" s="7"/>
      <c r="FQ33" s="7"/>
      <c r="FR33" s="7"/>
      <c r="FS33" s="7"/>
      <c r="FT33" s="7"/>
      <c r="FU33" s="7"/>
      <c r="FV33" s="7"/>
      <c r="FW33" s="7"/>
      <c r="FX33" s="7"/>
      <c r="FY33" s="7"/>
      <c r="FZ33" s="7"/>
      <c r="GA33" s="7"/>
      <c r="GB33" s="7"/>
      <c r="GC33" s="7"/>
      <c r="GD33" s="7"/>
      <c r="GE33" s="7"/>
      <c r="GF33" s="7"/>
      <c r="GG33" s="7"/>
      <c r="GH33" s="7"/>
      <c r="GI33" s="7"/>
      <c r="GJ33" s="7"/>
      <c r="GK33" s="7"/>
      <c r="GL33" s="7"/>
      <c r="GM33" s="7"/>
      <c r="GN33" s="7"/>
      <c r="GO33" s="7"/>
      <c r="GP33" s="7"/>
      <c r="GQ33" s="7"/>
      <c r="GR33" s="7"/>
      <c r="GS33" s="7"/>
      <c r="GT33" s="7"/>
      <c r="GU33" s="7"/>
      <c r="GV33" s="7"/>
      <c r="GW33" s="7"/>
      <c r="GX33" s="7"/>
      <c r="GY33" s="7"/>
      <c r="GZ33" s="7"/>
      <c r="HA33" s="7"/>
      <c r="HB33" s="7"/>
      <c r="HC33" s="7"/>
      <c r="HD33" s="7"/>
      <c r="HE33" s="7"/>
      <c r="HF33" s="7"/>
      <c r="HG33" s="7"/>
      <c r="HH33" s="7"/>
      <c r="HI33" s="7"/>
      <c r="HJ33" s="7"/>
      <c r="HK33" s="7"/>
      <c r="HL33" s="7"/>
      <c r="HM33" s="7"/>
      <c r="HN33" s="7"/>
      <c r="HO33" s="7"/>
      <c r="HP33" s="7"/>
      <c r="HQ33" s="7"/>
      <c r="HR33" s="7"/>
      <c r="HS33" s="7"/>
      <c r="HT33" s="7"/>
      <c r="HU33" s="7"/>
      <c r="HV33" s="7"/>
      <c r="HW33" s="7"/>
      <c r="HX33" s="7"/>
      <c r="HY33" s="7"/>
      <c r="HZ33" s="7"/>
      <c r="IA33" s="7"/>
      <c r="IB33" s="7"/>
      <c r="IC33" s="7"/>
      <c r="ID33" s="7"/>
      <c r="IE33" s="7"/>
      <c r="IF33" s="7"/>
      <c r="IG33" s="7"/>
      <c r="IH33" s="7"/>
      <c r="II33" s="7"/>
      <c r="IJ33" s="7"/>
      <c r="IK33" s="7"/>
      <c r="IL33" s="7"/>
      <c r="IM33" s="7"/>
      <c r="IN33" s="7"/>
      <c r="IO33" s="7"/>
      <c r="IP33" s="7"/>
      <c r="IQ33" s="7"/>
      <c r="IR33" s="7"/>
      <c r="IS33" s="7"/>
      <c r="IT33" s="7"/>
      <c r="IU33" s="7"/>
      <c r="IV33" s="7"/>
      <c r="IW33" s="7"/>
    </row>
    <row r="34" customFormat="false" ht="3" hidden="false" customHeight="true" outlineLevel="0" collapsed="false">
      <c r="A34" s="44"/>
      <c r="B34" s="45"/>
      <c r="C34" s="46"/>
      <c r="D34" s="47"/>
      <c r="E34" s="48"/>
      <c r="F34" s="49"/>
      <c r="G34" s="50"/>
      <c r="H34" s="51"/>
      <c r="I34" s="51"/>
      <c r="J34" s="44"/>
      <c r="K34" s="51"/>
      <c r="L34" s="50"/>
      <c r="M34" s="51"/>
      <c r="N34" s="51"/>
      <c r="O34" s="44"/>
      <c r="P34" s="52"/>
      <c r="Q34" s="50"/>
      <c r="R34" s="51"/>
      <c r="S34" s="51"/>
      <c r="T34" s="51"/>
      <c r="U34" s="51"/>
      <c r="V34" s="53"/>
      <c r="W34" s="52"/>
      <c r="X34" s="52"/>
      <c r="Y34" s="52"/>
      <c r="Z34" s="52"/>
      <c r="AA34" s="52"/>
      <c r="AB34" s="52"/>
      <c r="AC34" s="52"/>
      <c r="AD34" s="52"/>
      <c r="AE34" s="52"/>
      <c r="AF34" s="52"/>
      <c r="AG34" s="52"/>
      <c r="AH34" s="52"/>
      <c r="AI34" s="52"/>
      <c r="AJ34" s="52"/>
      <c r="AK34" s="52"/>
      <c r="AL34" s="52"/>
      <c r="AM34" s="52"/>
      <c r="AN34" s="52"/>
      <c r="AO34" s="52"/>
      <c r="AP34" s="52"/>
      <c r="AQ34" s="52"/>
      <c r="AR34" s="52"/>
      <c r="AS34" s="52"/>
      <c r="AT34" s="52"/>
      <c r="AU34" s="52"/>
      <c r="AV34" s="52"/>
      <c r="AW34" s="52"/>
      <c r="AX34" s="52"/>
      <c r="AY34" s="52"/>
      <c r="AZ34" s="52"/>
      <c r="BA34" s="52"/>
      <c r="BB34" s="52"/>
      <c r="BC34" s="52"/>
      <c r="BD34" s="52"/>
      <c r="BE34" s="52"/>
      <c r="BF34" s="52"/>
      <c r="BG34" s="52"/>
      <c r="BH34" s="52"/>
      <c r="BI34" s="52"/>
      <c r="BJ34" s="52"/>
      <c r="BK34" s="52"/>
      <c r="BL34" s="52"/>
      <c r="BM34" s="52"/>
      <c r="BN34" s="52"/>
      <c r="BO34" s="52"/>
      <c r="BP34" s="52"/>
      <c r="BQ34" s="52"/>
      <c r="BR34" s="52"/>
      <c r="BS34" s="52"/>
      <c r="BT34" s="52"/>
      <c r="BU34" s="52"/>
      <c r="BV34" s="52"/>
      <c r="BW34" s="52"/>
      <c r="BX34" s="52"/>
      <c r="BY34" s="52"/>
      <c r="BZ34" s="52"/>
      <c r="CA34" s="52"/>
      <c r="CB34" s="52"/>
      <c r="CC34" s="52"/>
      <c r="CD34" s="52"/>
      <c r="CE34" s="52"/>
      <c r="CF34" s="52"/>
      <c r="CG34" s="52"/>
      <c r="CH34" s="52"/>
      <c r="CI34" s="52"/>
      <c r="CJ34" s="52"/>
      <c r="CK34" s="52"/>
      <c r="CL34" s="52"/>
      <c r="CM34" s="52"/>
      <c r="CN34" s="52"/>
      <c r="CO34" s="52"/>
      <c r="CP34" s="52"/>
      <c r="CQ34" s="52"/>
      <c r="CR34" s="52"/>
      <c r="CS34" s="52"/>
      <c r="CT34" s="52"/>
      <c r="CU34" s="52"/>
      <c r="CV34" s="52"/>
      <c r="CW34" s="52"/>
      <c r="CX34" s="52"/>
      <c r="CY34" s="52"/>
      <c r="CZ34" s="52"/>
      <c r="DA34" s="52"/>
      <c r="DB34" s="52"/>
      <c r="DC34" s="52"/>
      <c r="DD34" s="52"/>
      <c r="DE34" s="52"/>
      <c r="DF34" s="52"/>
      <c r="DG34" s="52"/>
      <c r="DH34" s="52"/>
      <c r="DI34" s="52"/>
      <c r="DJ34" s="52"/>
      <c r="DK34" s="52"/>
      <c r="DL34" s="52"/>
      <c r="DM34" s="52"/>
      <c r="DN34" s="52"/>
      <c r="DO34" s="52"/>
      <c r="DP34" s="52"/>
      <c r="DQ34" s="52"/>
      <c r="DR34" s="52"/>
      <c r="DS34" s="52"/>
      <c r="DT34" s="52"/>
      <c r="DU34" s="52"/>
      <c r="DV34" s="52"/>
      <c r="DW34" s="52"/>
      <c r="DX34" s="52"/>
      <c r="DY34" s="52"/>
      <c r="DZ34" s="52"/>
      <c r="EA34" s="52"/>
      <c r="EB34" s="52"/>
      <c r="EC34" s="52"/>
      <c r="ED34" s="52"/>
      <c r="EE34" s="52"/>
      <c r="EF34" s="52"/>
      <c r="EG34" s="52"/>
      <c r="EH34" s="52"/>
      <c r="EI34" s="52"/>
      <c r="EJ34" s="52"/>
      <c r="EK34" s="52"/>
      <c r="EL34" s="52"/>
      <c r="EM34" s="52"/>
      <c r="EN34" s="52"/>
      <c r="EO34" s="52"/>
      <c r="EP34" s="52"/>
      <c r="EQ34" s="52"/>
      <c r="ER34" s="52"/>
      <c r="ES34" s="52"/>
      <c r="ET34" s="52"/>
      <c r="EU34" s="52"/>
      <c r="EV34" s="52"/>
      <c r="EW34" s="52"/>
      <c r="EX34" s="52"/>
      <c r="EY34" s="52"/>
      <c r="EZ34" s="52"/>
      <c r="FA34" s="52"/>
      <c r="FB34" s="52"/>
      <c r="FC34" s="52"/>
      <c r="FD34" s="52"/>
      <c r="FE34" s="52"/>
      <c r="FF34" s="52"/>
      <c r="FG34" s="52"/>
      <c r="FH34" s="52"/>
      <c r="FI34" s="52"/>
      <c r="FJ34" s="52"/>
      <c r="FK34" s="52"/>
      <c r="FL34" s="52"/>
      <c r="FM34" s="52"/>
      <c r="FN34" s="52"/>
      <c r="FO34" s="52"/>
      <c r="FP34" s="52"/>
      <c r="FQ34" s="52"/>
      <c r="FR34" s="52"/>
      <c r="FS34" s="52"/>
      <c r="FT34" s="52"/>
      <c r="FU34" s="52"/>
      <c r="FV34" s="52"/>
      <c r="FW34" s="52"/>
      <c r="FX34" s="52"/>
      <c r="FY34" s="52"/>
      <c r="FZ34" s="52"/>
      <c r="GA34" s="52"/>
      <c r="GB34" s="52"/>
      <c r="GC34" s="52"/>
      <c r="GD34" s="52"/>
      <c r="GE34" s="52"/>
      <c r="GF34" s="52"/>
      <c r="GG34" s="52"/>
      <c r="GH34" s="52"/>
      <c r="GI34" s="52"/>
      <c r="GJ34" s="52"/>
      <c r="GK34" s="52"/>
      <c r="GL34" s="52"/>
      <c r="GM34" s="52"/>
      <c r="GN34" s="52"/>
      <c r="GO34" s="52"/>
      <c r="GP34" s="52"/>
      <c r="GQ34" s="52"/>
      <c r="GR34" s="52"/>
      <c r="GS34" s="52"/>
      <c r="GT34" s="52"/>
      <c r="GU34" s="52"/>
      <c r="GV34" s="52"/>
      <c r="GW34" s="52"/>
      <c r="GX34" s="52"/>
      <c r="GY34" s="52"/>
      <c r="GZ34" s="52"/>
      <c r="HA34" s="52"/>
      <c r="HB34" s="52"/>
      <c r="HC34" s="52"/>
      <c r="HD34" s="52"/>
      <c r="HE34" s="52"/>
      <c r="HF34" s="52"/>
      <c r="HG34" s="52"/>
      <c r="HH34" s="52"/>
      <c r="HI34" s="52"/>
      <c r="HJ34" s="52"/>
      <c r="HK34" s="52"/>
      <c r="HL34" s="52"/>
      <c r="HM34" s="52"/>
      <c r="HN34" s="52"/>
      <c r="HO34" s="52"/>
      <c r="HP34" s="52"/>
      <c r="HQ34" s="52"/>
      <c r="HR34" s="52"/>
      <c r="HS34" s="52"/>
      <c r="HT34" s="52"/>
      <c r="HU34" s="52"/>
      <c r="HV34" s="52"/>
      <c r="HW34" s="52"/>
      <c r="HX34" s="52"/>
      <c r="HY34" s="52"/>
      <c r="HZ34" s="52"/>
      <c r="IA34" s="52"/>
      <c r="IB34" s="52"/>
      <c r="IC34" s="52"/>
      <c r="ID34" s="52"/>
      <c r="IE34" s="52"/>
      <c r="IF34" s="52"/>
      <c r="IG34" s="52"/>
      <c r="IH34" s="52"/>
      <c r="II34" s="52"/>
      <c r="IJ34" s="52"/>
      <c r="IK34" s="52"/>
      <c r="IL34" s="52"/>
      <c r="IM34" s="52"/>
      <c r="IN34" s="52"/>
      <c r="IO34" s="52"/>
      <c r="IP34" s="52"/>
      <c r="IQ34" s="52"/>
      <c r="IR34" s="52"/>
      <c r="IS34" s="52"/>
      <c r="IT34" s="52"/>
      <c r="IU34" s="52"/>
      <c r="IV34" s="52"/>
      <c r="IW34" s="52"/>
    </row>
    <row r="35" customFormat="false" ht="13.5" hidden="true" customHeight="false" outlineLevel="0" collapsed="false">
      <c r="A35" s="54"/>
      <c r="C35" s="55"/>
      <c r="D35" s="49"/>
      <c r="E35" s="54" t="s">
        <v>44</v>
      </c>
      <c r="F35" s="49"/>
      <c r="G35" s="56" t="n">
        <f aca="false">+'[1]GM-WeeklyChnge'!C44</f>
        <v>0</v>
      </c>
    </row>
    <row r="36" customFormat="false" ht="6" hidden="false" customHeight="true" outlineLevel="0" collapsed="false">
      <c r="C36" s="49"/>
      <c r="D36" s="49"/>
      <c r="E36" s="49"/>
      <c r="F36" s="49"/>
    </row>
    <row r="37" customFormat="false" ht="12.75" hidden="false" customHeight="false" outlineLevel="0" collapsed="false">
      <c r="A37" s="57" t="s">
        <v>54</v>
      </c>
      <c r="C37" s="49"/>
      <c r="D37" s="49"/>
      <c r="E37" s="49"/>
      <c r="F37" s="49"/>
      <c r="M37" s="58"/>
      <c r="T37" s="58"/>
    </row>
    <row r="38" customFormat="false" ht="12.75" hidden="false" customHeight="false" outlineLevel="0" collapsed="false">
      <c r="C38" s="49"/>
      <c r="D38" s="49"/>
      <c r="E38" s="49"/>
      <c r="F38" s="49"/>
      <c r="G38" s="58"/>
    </row>
    <row r="39" customFormat="false" ht="12.75" hidden="false" customHeight="false" outlineLevel="0" collapsed="false">
      <c r="C39" s="49"/>
      <c r="D39" s="49"/>
      <c r="E39" s="49"/>
      <c r="F39" s="49"/>
      <c r="V39" s="58"/>
    </row>
    <row r="40" customFormat="false" ht="12.75" hidden="false" customHeight="false" outlineLevel="0" collapsed="false">
      <c r="C40" s="49"/>
      <c r="D40" s="49"/>
      <c r="E40" s="49"/>
      <c r="F40" s="49"/>
    </row>
    <row r="41" customFormat="false" ht="12.75" hidden="false" customHeight="false" outlineLevel="0" collapsed="false">
      <c r="C41" s="49"/>
      <c r="D41" s="49"/>
      <c r="E41" s="49"/>
      <c r="F41" s="49"/>
    </row>
    <row r="42" customFormat="false" ht="12.75" hidden="false" customHeight="false" outlineLevel="0" collapsed="false">
      <c r="C42" s="49"/>
      <c r="D42" s="49"/>
      <c r="E42" s="49"/>
      <c r="F42" s="49"/>
    </row>
    <row r="43" customFormat="false" ht="12.75" hidden="false" customHeight="false" outlineLevel="0" collapsed="false">
      <c r="C43" s="49"/>
      <c r="D43" s="49"/>
      <c r="E43" s="49"/>
      <c r="F43" s="49"/>
    </row>
    <row r="44" customFormat="false" ht="12.75" hidden="false" customHeight="false" outlineLevel="0" collapsed="false">
      <c r="C44" s="49"/>
      <c r="D44" s="49"/>
      <c r="E44" s="49"/>
      <c r="F44" s="49"/>
    </row>
    <row r="45" customFormat="false" ht="12.75" hidden="false" customHeight="false" outlineLevel="0" collapsed="false">
      <c r="C45" s="49"/>
      <c r="D45" s="49"/>
      <c r="E45" s="49"/>
    </row>
    <row r="46" customFormat="false" ht="12.75" hidden="false" customHeight="false" outlineLevel="0" collapsed="false">
      <c r="C46" s="49"/>
      <c r="D46" s="49"/>
      <c r="E46" s="49"/>
    </row>
    <row r="47" customFormat="false" ht="12.75" hidden="false" customHeight="false" outlineLevel="0" collapsed="false">
      <c r="C47" s="49"/>
      <c r="D47" s="49"/>
      <c r="E47" s="49"/>
    </row>
    <row r="48" customFormat="false" ht="12.75" hidden="false" customHeight="false" outlineLevel="0" collapsed="false">
      <c r="C48" s="49"/>
      <c r="D48" s="49"/>
      <c r="E48" s="49"/>
    </row>
    <row r="49" customFormat="false" ht="12.75" hidden="false" customHeight="false" outlineLevel="0" collapsed="false">
      <c r="C49" s="49"/>
      <c r="D49" s="49"/>
      <c r="E49" s="49"/>
    </row>
    <row r="50" customFormat="false" ht="12.75" hidden="false" customHeight="false" outlineLevel="0" collapsed="false">
      <c r="C50" s="49"/>
      <c r="D50" s="49"/>
      <c r="E50" s="49"/>
    </row>
    <row r="51" customFormat="false" ht="12.75" hidden="true" customHeight="false" outlineLevel="0" collapsed="false">
      <c r="C51" s="49"/>
      <c r="D51" s="49"/>
      <c r="E51" s="49"/>
      <c r="F51" s="49"/>
    </row>
    <row r="52" customFormat="false" ht="12.75" hidden="true" customHeight="false" outlineLevel="0" collapsed="false">
      <c r="A52" s="49"/>
    </row>
    <row r="53" customFormat="false" ht="12.75" hidden="true" customHeight="false" outlineLevel="0" collapsed="false">
      <c r="A53" s="49"/>
    </row>
    <row r="54" customFormat="false" ht="12.75" hidden="true" customHeight="false" outlineLevel="0" collapsed="false">
      <c r="A54" s="49"/>
    </row>
    <row r="55" customFormat="false" ht="12.75" hidden="true" customHeight="false" outlineLevel="0" collapsed="false">
      <c r="A55" s="49"/>
    </row>
    <row r="56" customFormat="false" ht="12.75" hidden="true" customHeight="false" outlineLevel="0" collapsed="false">
      <c r="A56" s="49"/>
    </row>
    <row r="57" customFormat="false" ht="12.75" hidden="true" customHeight="false" outlineLevel="0" collapsed="false">
      <c r="A57" s="49"/>
    </row>
    <row r="58" customFormat="false" ht="12.75" hidden="true" customHeight="false" outlineLevel="0" collapsed="false">
      <c r="C58" s="49"/>
      <c r="D58" s="49"/>
      <c r="E58" s="49"/>
      <c r="F58" s="49"/>
    </row>
    <row r="59" customFormat="false" ht="12.75" hidden="true" customHeight="false" outlineLevel="0" collapsed="false">
      <c r="C59" s="49"/>
      <c r="D59" s="49"/>
      <c r="E59" s="49"/>
      <c r="F59" s="49"/>
    </row>
    <row r="60" customFormat="false" ht="12.75" hidden="true" customHeight="false" outlineLevel="0" collapsed="false"/>
    <row r="61" customFormat="false" ht="12.75" hidden="true" customHeight="false" outlineLevel="0" collapsed="false"/>
    <row r="62" customFormat="false" ht="12.75" hidden="true" customHeight="false" outlineLevel="0" collapsed="false"/>
    <row r="63" customFormat="false" ht="12.75" hidden="true" customHeight="false" outlineLevel="0" collapsed="false"/>
  </sheetData>
  <mergeCells count="6">
    <mergeCell ref="A1:V1"/>
    <mergeCell ref="A2:V2"/>
    <mergeCell ref="A3:V3"/>
    <mergeCell ref="C5:E5"/>
    <mergeCell ref="G5:O5"/>
    <mergeCell ref="Q5:V5"/>
  </mergeCells>
  <printOptions headings="false" gridLines="false" gridLinesSet="true" horizontalCentered="true" verticalCentered="false"/>
  <pageMargins left="0.1" right="0.1" top="0.25" bottom="0.5" header="0.511811023622047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&amp;L&amp;8&amp;A
&amp;D &amp;T&amp;R&amp;8&amp;F</oddFoot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3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37" activeCellId="0" sqref="C37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5.41"/>
    <col collapsed="false" customWidth="true" hidden="false" outlineLevel="0" max="2" min="2" style="1" width="1.7"/>
    <col collapsed="false" customWidth="true" hidden="false" outlineLevel="0" max="4" min="3" style="1" width="10.85"/>
    <col collapsed="false" customWidth="true" hidden="true" outlineLevel="0" max="5" min="5" style="1" width="10.85"/>
    <col collapsed="false" customWidth="true" hidden="false" outlineLevel="0" max="6" min="6" style="1" width="10.85"/>
    <col collapsed="false" customWidth="true" hidden="true" outlineLevel="0" max="7" min="7" style="1" width="8.7"/>
    <col collapsed="false" customWidth="true" hidden="false" outlineLevel="0" max="8" min="8" style="1" width="10.71"/>
    <col collapsed="false" customWidth="true" hidden="true" outlineLevel="0" max="9" min="9" style="1" width="8.7"/>
    <col collapsed="false" customWidth="true" hidden="false" outlineLevel="0" max="11" min="10" style="1" width="10.85"/>
    <col collapsed="false" customWidth="false" hidden="false" outlineLevel="0" max="257" min="12" style="1" width="9.14"/>
  </cols>
  <sheetData>
    <row r="1" customFormat="false" ht="15.75" hidden="false" customHeight="fals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customFormat="false" ht="16.5" hidden="false" customHeight="false" outlineLevel="0" collapsed="false">
      <c r="A2" s="136" t="s">
        <v>71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</row>
    <row r="3" customFormat="false" ht="13.5" hidden="false" customHeight="false" outlineLevel="0" collapsed="false">
      <c r="A3" s="137" t="str">
        <f aca="false">+'Mgmt Summary'!A3:V3</f>
        <v>Results based on activity through April 12, 2001</v>
      </c>
      <c r="B3" s="137"/>
      <c r="C3" s="137"/>
      <c r="D3" s="137"/>
      <c r="E3" s="137"/>
      <c r="F3" s="137"/>
      <c r="G3" s="137"/>
      <c r="H3" s="137"/>
      <c r="I3" s="137"/>
      <c r="J3" s="137"/>
      <c r="K3" s="137"/>
    </row>
    <row r="4" customFormat="false" ht="3" hidden="false" customHeight="true" outlineLevel="0" collapsed="false">
      <c r="A4" s="52"/>
    </row>
    <row r="5" customFormat="false" ht="12.75" hidden="false" customHeight="true" outlineLevel="0" collapsed="false">
      <c r="A5" s="6"/>
      <c r="B5" s="7"/>
      <c r="C5" s="138"/>
      <c r="D5" s="139"/>
      <c r="E5" s="139"/>
      <c r="F5" s="139"/>
      <c r="G5" s="139"/>
      <c r="H5" s="6"/>
      <c r="I5" s="139"/>
      <c r="J5" s="139"/>
      <c r="K5" s="140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  <c r="EA5" s="7"/>
      <c r="EB5" s="7"/>
      <c r="EC5" s="7"/>
      <c r="ED5" s="7"/>
      <c r="EE5" s="7"/>
      <c r="EF5" s="7"/>
      <c r="EG5" s="7"/>
      <c r="EH5" s="7"/>
      <c r="EI5" s="7"/>
      <c r="EJ5" s="7"/>
      <c r="EK5" s="7"/>
      <c r="EL5" s="7"/>
      <c r="EM5" s="7"/>
      <c r="EN5" s="7"/>
      <c r="EO5" s="7"/>
      <c r="EP5" s="7"/>
      <c r="EQ5" s="7"/>
      <c r="ER5" s="7"/>
      <c r="ES5" s="7"/>
      <c r="ET5" s="7"/>
      <c r="EU5" s="7"/>
      <c r="EV5" s="7"/>
      <c r="EW5" s="7"/>
      <c r="EX5" s="7"/>
      <c r="EY5" s="7"/>
      <c r="EZ5" s="7"/>
      <c r="FA5" s="7"/>
      <c r="FB5" s="7"/>
      <c r="FC5" s="7"/>
      <c r="FD5" s="7"/>
      <c r="FE5" s="7"/>
      <c r="FF5" s="7"/>
      <c r="FG5" s="7"/>
      <c r="FH5" s="7"/>
      <c r="FI5" s="7"/>
      <c r="FJ5" s="7"/>
      <c r="FK5" s="7"/>
      <c r="FL5" s="7"/>
      <c r="FM5" s="7"/>
      <c r="FN5" s="7"/>
      <c r="FO5" s="7"/>
      <c r="FP5" s="7"/>
      <c r="FQ5" s="7"/>
      <c r="FR5" s="7"/>
      <c r="FS5" s="7"/>
      <c r="FT5" s="7"/>
      <c r="FU5" s="7"/>
      <c r="FV5" s="7"/>
      <c r="FW5" s="7"/>
      <c r="FX5" s="7"/>
      <c r="FY5" s="7"/>
      <c r="FZ5" s="7"/>
      <c r="GA5" s="7"/>
      <c r="GB5" s="7"/>
      <c r="GC5" s="7"/>
      <c r="GD5" s="7"/>
      <c r="GE5" s="7"/>
      <c r="GF5" s="7"/>
      <c r="GG5" s="7"/>
      <c r="GH5" s="7"/>
      <c r="GI5" s="7"/>
      <c r="GJ5" s="7"/>
      <c r="GK5" s="7"/>
      <c r="GL5" s="7"/>
      <c r="GM5" s="7"/>
      <c r="GN5" s="7"/>
      <c r="GO5" s="7"/>
      <c r="GP5" s="7"/>
      <c r="GQ5" s="7"/>
      <c r="GR5" s="7"/>
      <c r="GS5" s="7"/>
      <c r="GT5" s="7"/>
      <c r="GU5" s="7"/>
      <c r="GV5" s="7"/>
      <c r="GW5" s="7"/>
      <c r="GX5" s="7"/>
      <c r="GY5" s="7"/>
      <c r="GZ5" s="7"/>
      <c r="HA5" s="7"/>
      <c r="HB5" s="7"/>
      <c r="HC5" s="7"/>
      <c r="HD5" s="7"/>
      <c r="HE5" s="7"/>
      <c r="HF5" s="7"/>
      <c r="HG5" s="7"/>
      <c r="HH5" s="7"/>
      <c r="HI5" s="7"/>
      <c r="HJ5" s="7"/>
      <c r="HK5" s="7"/>
      <c r="HL5" s="7"/>
      <c r="HM5" s="7"/>
      <c r="HN5" s="7"/>
      <c r="HO5" s="7"/>
      <c r="HP5" s="7"/>
      <c r="HQ5" s="7"/>
      <c r="HR5" s="7"/>
      <c r="HS5" s="7"/>
      <c r="HT5" s="7"/>
      <c r="HU5" s="7"/>
      <c r="HV5" s="7"/>
      <c r="HW5" s="7"/>
      <c r="HX5" s="7"/>
      <c r="HY5" s="7"/>
      <c r="HZ5" s="7"/>
      <c r="IA5" s="7"/>
      <c r="IB5" s="7"/>
      <c r="IC5" s="7"/>
      <c r="ID5" s="7"/>
      <c r="IE5" s="7"/>
      <c r="IF5" s="7"/>
      <c r="IG5" s="7"/>
      <c r="IH5" s="7"/>
      <c r="II5" s="7"/>
      <c r="IJ5" s="7"/>
      <c r="IK5" s="7"/>
      <c r="IL5" s="7"/>
      <c r="IM5" s="7"/>
      <c r="IN5" s="7"/>
      <c r="IO5" s="7"/>
      <c r="IP5" s="7"/>
      <c r="IQ5" s="7"/>
      <c r="IR5" s="7"/>
      <c r="IS5" s="7"/>
      <c r="IT5" s="7"/>
      <c r="IU5" s="7"/>
      <c r="IV5" s="7"/>
      <c r="IW5" s="7"/>
    </row>
    <row r="6" customFormat="false" ht="13.5" hidden="false" customHeight="false" outlineLevel="0" collapsed="false">
      <c r="A6" s="9"/>
      <c r="B6" s="7"/>
      <c r="C6" s="15"/>
      <c r="D6" s="22"/>
      <c r="E6" s="141"/>
      <c r="F6" s="141" t="s">
        <v>72</v>
      </c>
      <c r="G6" s="22"/>
      <c r="H6" s="12" t="s">
        <v>6</v>
      </c>
      <c r="I6" s="141" t="s">
        <v>7</v>
      </c>
      <c r="J6" s="141" t="s">
        <v>8</v>
      </c>
      <c r="K6" s="142" t="s">
        <v>9</v>
      </c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  <c r="FL6" s="7"/>
      <c r="FM6" s="7"/>
      <c r="FN6" s="7"/>
      <c r="FO6" s="7"/>
      <c r="FP6" s="7"/>
      <c r="FQ6" s="7"/>
      <c r="FR6" s="7"/>
      <c r="FS6" s="7"/>
      <c r="FT6" s="7"/>
      <c r="FU6" s="7"/>
      <c r="FV6" s="7"/>
      <c r="FW6" s="7"/>
      <c r="FX6" s="7"/>
      <c r="FY6" s="7"/>
      <c r="FZ6" s="7"/>
      <c r="GA6" s="7"/>
      <c r="GB6" s="7"/>
      <c r="GC6" s="7"/>
      <c r="GD6" s="7"/>
      <c r="GE6" s="7"/>
      <c r="GF6" s="7"/>
      <c r="GG6" s="7"/>
      <c r="GH6" s="7"/>
      <c r="GI6" s="7"/>
      <c r="GJ6" s="7"/>
      <c r="GK6" s="7"/>
      <c r="GL6" s="7"/>
      <c r="GM6" s="7"/>
      <c r="GN6" s="7"/>
      <c r="GO6" s="7"/>
      <c r="GP6" s="7"/>
      <c r="GQ6" s="7"/>
      <c r="GR6" s="7"/>
      <c r="GS6" s="7"/>
      <c r="GT6" s="7"/>
      <c r="GU6" s="7"/>
      <c r="GV6" s="7"/>
      <c r="GW6" s="7"/>
      <c r="GX6" s="7"/>
      <c r="GY6" s="7"/>
      <c r="GZ6" s="7"/>
      <c r="HA6" s="7"/>
      <c r="HB6" s="7"/>
      <c r="HC6" s="7"/>
      <c r="HD6" s="7"/>
      <c r="HE6" s="7"/>
      <c r="HF6" s="7"/>
      <c r="HG6" s="7"/>
      <c r="HH6" s="7"/>
      <c r="HI6" s="7"/>
      <c r="HJ6" s="7"/>
      <c r="HK6" s="7"/>
      <c r="HL6" s="7"/>
      <c r="HM6" s="7"/>
      <c r="HN6" s="7"/>
      <c r="HO6" s="7"/>
      <c r="HP6" s="7"/>
      <c r="HQ6" s="7"/>
      <c r="HR6" s="7"/>
      <c r="HS6" s="7"/>
      <c r="HT6" s="7"/>
      <c r="HU6" s="7"/>
      <c r="HV6" s="7"/>
      <c r="HW6" s="7"/>
      <c r="HX6" s="7"/>
      <c r="HY6" s="7"/>
      <c r="HZ6" s="7"/>
      <c r="IA6" s="7"/>
      <c r="IB6" s="7"/>
      <c r="IC6" s="7"/>
      <c r="ID6" s="7"/>
      <c r="IE6" s="7"/>
      <c r="IF6" s="7"/>
      <c r="IG6" s="7"/>
      <c r="IH6" s="7"/>
      <c r="II6" s="7"/>
      <c r="IJ6" s="7"/>
      <c r="IK6" s="7"/>
      <c r="IL6" s="7"/>
      <c r="IM6" s="7"/>
      <c r="IN6" s="7"/>
      <c r="IO6" s="7"/>
      <c r="IP6" s="7"/>
      <c r="IQ6" s="7"/>
      <c r="IR6" s="7"/>
      <c r="IS6" s="7"/>
      <c r="IT6" s="7"/>
      <c r="IU6" s="7"/>
      <c r="IV6" s="7"/>
      <c r="IW6" s="7"/>
    </row>
    <row r="7" customFormat="false" ht="15.75" hidden="false" customHeight="false" outlineLevel="0" collapsed="false">
      <c r="A7" s="13" t="s">
        <v>14</v>
      </c>
      <c r="B7" s="7"/>
      <c r="C7" s="143" t="s">
        <v>73</v>
      </c>
      <c r="D7" s="14" t="s">
        <v>74</v>
      </c>
      <c r="E7" s="14" t="s">
        <v>75</v>
      </c>
      <c r="F7" s="14" t="s">
        <v>76</v>
      </c>
      <c r="G7" s="14" t="s">
        <v>77</v>
      </c>
      <c r="H7" s="13" t="s">
        <v>15</v>
      </c>
      <c r="I7" s="14" t="s">
        <v>18</v>
      </c>
      <c r="J7" s="14" t="s">
        <v>15</v>
      </c>
      <c r="K7" s="144" t="s">
        <v>15</v>
      </c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  <c r="FL7" s="7"/>
      <c r="FM7" s="7"/>
      <c r="FN7" s="7"/>
      <c r="FO7" s="7"/>
      <c r="FP7" s="7"/>
      <c r="FQ7" s="7"/>
      <c r="FR7" s="7"/>
      <c r="FS7" s="7"/>
      <c r="FT7" s="7"/>
      <c r="FU7" s="7"/>
      <c r="FV7" s="7"/>
      <c r="FW7" s="7"/>
      <c r="FX7" s="7"/>
      <c r="FY7" s="7"/>
      <c r="FZ7" s="7"/>
      <c r="GA7" s="7"/>
      <c r="GB7" s="7"/>
      <c r="GC7" s="7"/>
      <c r="GD7" s="7"/>
      <c r="GE7" s="7"/>
      <c r="GF7" s="7"/>
      <c r="GG7" s="7"/>
      <c r="GH7" s="7"/>
      <c r="GI7" s="7"/>
      <c r="GJ7" s="7"/>
      <c r="GK7" s="7"/>
      <c r="GL7" s="7"/>
      <c r="GM7" s="7"/>
      <c r="GN7" s="7"/>
      <c r="GO7" s="7"/>
      <c r="GP7" s="7"/>
      <c r="GQ7" s="7"/>
      <c r="GR7" s="7"/>
      <c r="GS7" s="7"/>
      <c r="GT7" s="7"/>
      <c r="GU7" s="7"/>
      <c r="GV7" s="7"/>
      <c r="GW7" s="7"/>
      <c r="GX7" s="7"/>
      <c r="GY7" s="7"/>
      <c r="GZ7" s="7"/>
      <c r="HA7" s="7"/>
      <c r="HB7" s="7"/>
      <c r="HC7" s="7"/>
      <c r="HD7" s="7"/>
      <c r="HE7" s="7"/>
      <c r="HF7" s="7"/>
      <c r="HG7" s="7"/>
      <c r="HH7" s="7"/>
      <c r="HI7" s="7"/>
      <c r="HJ7" s="7"/>
      <c r="HK7" s="7"/>
      <c r="HL7" s="7"/>
      <c r="HM7" s="7"/>
      <c r="HN7" s="7"/>
      <c r="HO7" s="7"/>
      <c r="HP7" s="7"/>
      <c r="HQ7" s="7"/>
      <c r="HR7" s="7"/>
      <c r="HS7" s="7"/>
      <c r="HT7" s="7"/>
      <c r="HU7" s="7"/>
      <c r="HV7" s="7"/>
      <c r="HW7" s="7"/>
      <c r="HX7" s="7"/>
      <c r="HY7" s="7"/>
      <c r="HZ7" s="7"/>
      <c r="IA7" s="7"/>
      <c r="IB7" s="7"/>
      <c r="IC7" s="7"/>
      <c r="ID7" s="7"/>
      <c r="IE7" s="7"/>
      <c r="IF7" s="7"/>
      <c r="IG7" s="7"/>
      <c r="IH7" s="7"/>
      <c r="II7" s="7"/>
      <c r="IJ7" s="7"/>
      <c r="IK7" s="7"/>
      <c r="IL7" s="7"/>
      <c r="IM7" s="7"/>
      <c r="IN7" s="7"/>
      <c r="IO7" s="7"/>
      <c r="IP7" s="7"/>
      <c r="IQ7" s="7"/>
      <c r="IR7" s="7"/>
      <c r="IS7" s="7"/>
      <c r="IT7" s="7"/>
      <c r="IU7" s="7"/>
      <c r="IV7" s="7"/>
      <c r="IW7" s="7"/>
    </row>
    <row r="8" customFormat="false" ht="3" hidden="false" customHeight="true" outlineLevel="0" collapsed="false">
      <c r="A8" s="145"/>
      <c r="B8" s="21"/>
      <c r="C8" s="18"/>
      <c r="D8" s="19"/>
      <c r="E8" s="19"/>
      <c r="F8" s="20"/>
      <c r="G8" s="20"/>
      <c r="H8" s="145"/>
      <c r="I8" s="18"/>
      <c r="J8" s="19"/>
      <c r="K8" s="20"/>
    </row>
    <row r="9" customFormat="false" ht="13.5" hidden="false" customHeight="true" outlineLevel="0" collapsed="false">
      <c r="A9" s="9" t="s">
        <v>21</v>
      </c>
      <c r="B9" s="7"/>
      <c r="C9" s="23" t="n">
        <f aca="false">+GrossMargin!D10-[3]GrossMargin!D10</f>
        <v>-2562</v>
      </c>
      <c r="D9" s="24" t="n">
        <f aca="false">+GrossMargin!E10-[3]GrossMargin!E10</f>
        <v>0</v>
      </c>
      <c r="E9" s="24" t="n">
        <v>0</v>
      </c>
      <c r="F9" s="26" t="n">
        <f aca="false">+GrossMargin!G10-[3]GrossMargin!G10</f>
        <v>0</v>
      </c>
      <c r="G9" s="26" t="n">
        <v>0</v>
      </c>
      <c r="H9" s="27" t="n">
        <f aca="false">SUM(C9:G9)</f>
        <v>-2562</v>
      </c>
      <c r="I9" s="23" t="n">
        <v>0</v>
      </c>
      <c r="J9" s="24" t="n">
        <f aca="false">+GrossMargin!K10-[3]GrossMargin!K10</f>
        <v>0</v>
      </c>
      <c r="K9" s="25" t="n">
        <f aca="false">SUM(H9:J9)</f>
        <v>-2562</v>
      </c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7"/>
      <c r="CF9" s="57"/>
      <c r="CG9" s="57"/>
      <c r="CH9" s="57"/>
      <c r="CI9" s="57"/>
      <c r="CJ9" s="57"/>
      <c r="CK9" s="57"/>
      <c r="CL9" s="57"/>
      <c r="CM9" s="57"/>
      <c r="CN9" s="57"/>
      <c r="CO9" s="57"/>
      <c r="CP9" s="57"/>
      <c r="CQ9" s="57"/>
      <c r="CR9" s="57"/>
      <c r="CS9" s="57"/>
      <c r="CT9" s="57"/>
      <c r="CU9" s="57"/>
      <c r="CV9" s="57"/>
      <c r="CW9" s="57"/>
      <c r="CX9" s="57"/>
      <c r="CY9" s="57"/>
      <c r="CZ9" s="57"/>
      <c r="DA9" s="57"/>
      <c r="DB9" s="57"/>
      <c r="DC9" s="57"/>
      <c r="DD9" s="57"/>
      <c r="DE9" s="57"/>
      <c r="DF9" s="57"/>
      <c r="DG9" s="57"/>
      <c r="DH9" s="57"/>
      <c r="DI9" s="57"/>
      <c r="DJ9" s="57"/>
      <c r="DK9" s="57"/>
      <c r="DL9" s="57"/>
      <c r="DM9" s="57"/>
      <c r="DN9" s="57"/>
      <c r="DO9" s="57"/>
      <c r="DP9" s="57"/>
      <c r="DQ9" s="57"/>
      <c r="DR9" s="57"/>
      <c r="DS9" s="57"/>
      <c r="DT9" s="57"/>
      <c r="DU9" s="57"/>
      <c r="DV9" s="57"/>
      <c r="DW9" s="57"/>
      <c r="DX9" s="57"/>
      <c r="DY9" s="57"/>
      <c r="DZ9" s="57"/>
      <c r="EA9" s="57"/>
      <c r="EB9" s="57"/>
      <c r="EC9" s="57"/>
      <c r="ED9" s="57"/>
      <c r="EE9" s="57"/>
      <c r="EF9" s="57"/>
      <c r="EG9" s="57"/>
      <c r="EH9" s="57"/>
      <c r="EI9" s="57"/>
      <c r="EJ9" s="57"/>
      <c r="EK9" s="57"/>
      <c r="EL9" s="57"/>
      <c r="EM9" s="57"/>
      <c r="EN9" s="57"/>
      <c r="EO9" s="57"/>
      <c r="EP9" s="57"/>
      <c r="EQ9" s="57"/>
      <c r="ER9" s="57"/>
      <c r="ES9" s="57"/>
      <c r="ET9" s="57"/>
      <c r="EU9" s="57"/>
      <c r="EV9" s="57"/>
      <c r="EW9" s="57"/>
      <c r="EX9" s="57"/>
      <c r="EY9" s="57"/>
      <c r="EZ9" s="57"/>
      <c r="FA9" s="57"/>
      <c r="FB9" s="57"/>
      <c r="FC9" s="57"/>
      <c r="FD9" s="57"/>
      <c r="FE9" s="57"/>
      <c r="FF9" s="57"/>
      <c r="FG9" s="57"/>
      <c r="FH9" s="57"/>
      <c r="FI9" s="57"/>
      <c r="FJ9" s="57"/>
      <c r="FK9" s="57"/>
      <c r="FL9" s="57"/>
      <c r="FM9" s="57"/>
      <c r="FN9" s="57"/>
      <c r="FO9" s="57"/>
      <c r="FP9" s="57"/>
      <c r="FQ9" s="57"/>
      <c r="FR9" s="57"/>
      <c r="FS9" s="57"/>
      <c r="FT9" s="57"/>
      <c r="FU9" s="57"/>
      <c r="FV9" s="57"/>
      <c r="FW9" s="57"/>
      <c r="FX9" s="57"/>
      <c r="FY9" s="57"/>
      <c r="FZ9" s="57"/>
      <c r="GA9" s="57"/>
      <c r="GB9" s="57"/>
      <c r="GC9" s="57"/>
      <c r="GD9" s="57"/>
      <c r="GE9" s="57"/>
      <c r="GF9" s="57"/>
      <c r="GG9" s="57"/>
      <c r="GH9" s="57"/>
      <c r="GI9" s="57"/>
      <c r="GJ9" s="57"/>
      <c r="GK9" s="57"/>
      <c r="GL9" s="57"/>
      <c r="GM9" s="57"/>
      <c r="GN9" s="57"/>
      <c r="GO9" s="57"/>
      <c r="GP9" s="57"/>
      <c r="GQ9" s="57"/>
      <c r="GR9" s="57"/>
      <c r="GS9" s="57"/>
      <c r="GT9" s="57"/>
      <c r="GU9" s="57"/>
      <c r="GV9" s="57"/>
      <c r="GW9" s="57"/>
      <c r="GX9" s="57"/>
      <c r="GY9" s="57"/>
      <c r="GZ9" s="57"/>
      <c r="HA9" s="57"/>
      <c r="HB9" s="57"/>
      <c r="HC9" s="57"/>
      <c r="HD9" s="57"/>
      <c r="HE9" s="57"/>
      <c r="HF9" s="57"/>
      <c r="HG9" s="57"/>
      <c r="HH9" s="57"/>
      <c r="HI9" s="57"/>
      <c r="HJ9" s="57"/>
      <c r="HK9" s="57"/>
      <c r="HL9" s="57"/>
      <c r="HM9" s="57"/>
      <c r="HN9" s="57"/>
      <c r="HO9" s="57"/>
      <c r="HP9" s="57"/>
      <c r="HQ9" s="57"/>
      <c r="HR9" s="57"/>
      <c r="HS9" s="57"/>
      <c r="HT9" s="57"/>
      <c r="HU9" s="57"/>
      <c r="HV9" s="57"/>
      <c r="HW9" s="57"/>
      <c r="HX9" s="57"/>
      <c r="HY9" s="57"/>
      <c r="HZ9" s="57"/>
      <c r="IA9" s="57"/>
      <c r="IB9" s="57"/>
      <c r="IC9" s="57"/>
      <c r="ID9" s="57"/>
      <c r="IE9" s="57"/>
      <c r="IF9" s="57"/>
      <c r="IG9" s="57"/>
      <c r="IH9" s="57"/>
      <c r="II9" s="57"/>
      <c r="IJ9" s="57"/>
      <c r="IK9" s="57"/>
      <c r="IL9" s="57"/>
      <c r="IM9" s="57"/>
      <c r="IN9" s="57"/>
      <c r="IO9" s="57"/>
      <c r="IP9" s="57"/>
      <c r="IQ9" s="57"/>
      <c r="IR9" s="57"/>
      <c r="IS9" s="57"/>
      <c r="IT9" s="57"/>
      <c r="IU9" s="57"/>
      <c r="IV9" s="57"/>
      <c r="IW9" s="57"/>
    </row>
    <row r="10" customFormat="false" ht="13.5" hidden="false" customHeight="true" outlineLevel="0" collapsed="false">
      <c r="A10" s="9" t="s">
        <v>22</v>
      </c>
      <c r="B10" s="7"/>
      <c r="C10" s="23" t="n">
        <f aca="false">+GrossMargin!D11-[3]GrossMargin!D11</f>
        <v>417</v>
      </c>
      <c r="D10" s="24" t="n">
        <f aca="false">+GrossMargin!E11-[3]GrossMargin!E11</f>
        <v>0</v>
      </c>
      <c r="E10" s="24" t="n">
        <v>0</v>
      </c>
      <c r="F10" s="26" t="n">
        <f aca="false">+GrossMargin!G11-[3]GrossMargin!G11</f>
        <v>0</v>
      </c>
      <c r="G10" s="26" t="n">
        <v>0</v>
      </c>
      <c r="H10" s="27" t="n">
        <f aca="false">SUM(C10:G10)</f>
        <v>417</v>
      </c>
      <c r="I10" s="23" t="n">
        <v>0</v>
      </c>
      <c r="J10" s="24" t="n">
        <f aca="false">+GrossMargin!K11-[3]GrossMargin!K11</f>
        <v>0</v>
      </c>
      <c r="K10" s="25" t="n">
        <f aca="false">SUM(H10:J10)</f>
        <v>417</v>
      </c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  <c r="Z10" s="57"/>
      <c r="AA10" s="57"/>
      <c r="AB10" s="57"/>
      <c r="AC10" s="57"/>
      <c r="AD10" s="57"/>
      <c r="AE10" s="57"/>
      <c r="AF10" s="57"/>
      <c r="AG10" s="57"/>
      <c r="AH10" s="57"/>
      <c r="AI10" s="57"/>
      <c r="AJ10" s="57"/>
      <c r="AK10" s="57"/>
      <c r="AL10" s="57"/>
      <c r="AM10" s="57"/>
      <c r="AN10" s="57"/>
      <c r="AO10" s="57"/>
      <c r="AP10" s="57"/>
      <c r="AQ10" s="57"/>
      <c r="AR10" s="57"/>
      <c r="AS10" s="57"/>
      <c r="AT10" s="57"/>
      <c r="AU10" s="57"/>
      <c r="AV10" s="57"/>
      <c r="AW10" s="57"/>
      <c r="AX10" s="57"/>
      <c r="AY10" s="57"/>
      <c r="AZ10" s="57"/>
      <c r="BA10" s="57"/>
      <c r="BB10" s="57"/>
      <c r="BC10" s="57"/>
      <c r="BD10" s="57"/>
      <c r="BE10" s="57"/>
      <c r="BF10" s="57"/>
      <c r="BG10" s="57"/>
      <c r="BH10" s="57"/>
      <c r="BI10" s="57"/>
      <c r="BJ10" s="57"/>
      <c r="BK10" s="57"/>
      <c r="BL10" s="57"/>
      <c r="BM10" s="57"/>
      <c r="BN10" s="57"/>
      <c r="BO10" s="57"/>
      <c r="BP10" s="57"/>
      <c r="BQ10" s="57"/>
      <c r="BR10" s="57"/>
      <c r="BS10" s="57"/>
      <c r="BT10" s="57"/>
      <c r="BU10" s="57"/>
      <c r="BV10" s="57"/>
      <c r="BW10" s="57"/>
      <c r="BX10" s="57"/>
      <c r="BY10" s="57"/>
      <c r="BZ10" s="57"/>
      <c r="CA10" s="57"/>
      <c r="CB10" s="57"/>
      <c r="CC10" s="57"/>
      <c r="CD10" s="57"/>
      <c r="CE10" s="57"/>
      <c r="CF10" s="57"/>
      <c r="CG10" s="57"/>
      <c r="CH10" s="57"/>
      <c r="CI10" s="57"/>
      <c r="CJ10" s="57"/>
      <c r="CK10" s="57"/>
      <c r="CL10" s="57"/>
      <c r="CM10" s="57"/>
      <c r="CN10" s="57"/>
      <c r="CO10" s="57"/>
      <c r="CP10" s="57"/>
      <c r="CQ10" s="57"/>
      <c r="CR10" s="57"/>
      <c r="CS10" s="57"/>
      <c r="CT10" s="57"/>
      <c r="CU10" s="57"/>
      <c r="CV10" s="57"/>
      <c r="CW10" s="57"/>
      <c r="CX10" s="57"/>
      <c r="CY10" s="57"/>
      <c r="CZ10" s="57"/>
      <c r="DA10" s="57"/>
      <c r="DB10" s="57"/>
      <c r="DC10" s="57"/>
      <c r="DD10" s="57"/>
      <c r="DE10" s="57"/>
      <c r="DF10" s="57"/>
      <c r="DG10" s="57"/>
      <c r="DH10" s="57"/>
      <c r="DI10" s="57"/>
      <c r="DJ10" s="57"/>
      <c r="DK10" s="57"/>
      <c r="DL10" s="57"/>
      <c r="DM10" s="57"/>
      <c r="DN10" s="57"/>
      <c r="DO10" s="57"/>
      <c r="DP10" s="57"/>
      <c r="DQ10" s="57"/>
      <c r="DR10" s="57"/>
      <c r="DS10" s="57"/>
      <c r="DT10" s="57"/>
      <c r="DU10" s="57"/>
      <c r="DV10" s="57"/>
      <c r="DW10" s="57"/>
      <c r="DX10" s="57"/>
      <c r="DY10" s="57"/>
      <c r="DZ10" s="57"/>
      <c r="EA10" s="57"/>
      <c r="EB10" s="57"/>
      <c r="EC10" s="57"/>
      <c r="ED10" s="57"/>
      <c r="EE10" s="57"/>
      <c r="EF10" s="57"/>
      <c r="EG10" s="57"/>
      <c r="EH10" s="57"/>
      <c r="EI10" s="57"/>
      <c r="EJ10" s="57"/>
      <c r="EK10" s="57"/>
      <c r="EL10" s="57"/>
      <c r="EM10" s="57"/>
      <c r="EN10" s="57"/>
      <c r="EO10" s="57"/>
      <c r="EP10" s="57"/>
      <c r="EQ10" s="57"/>
      <c r="ER10" s="57"/>
      <c r="ES10" s="57"/>
      <c r="ET10" s="57"/>
      <c r="EU10" s="57"/>
      <c r="EV10" s="57"/>
      <c r="EW10" s="57"/>
      <c r="EX10" s="57"/>
      <c r="EY10" s="57"/>
      <c r="EZ10" s="57"/>
      <c r="FA10" s="57"/>
      <c r="FB10" s="57"/>
      <c r="FC10" s="57"/>
      <c r="FD10" s="57"/>
      <c r="FE10" s="57"/>
      <c r="FF10" s="57"/>
      <c r="FG10" s="57"/>
      <c r="FH10" s="57"/>
      <c r="FI10" s="57"/>
      <c r="FJ10" s="57"/>
      <c r="FK10" s="57"/>
      <c r="FL10" s="57"/>
      <c r="FM10" s="57"/>
      <c r="FN10" s="57"/>
      <c r="FO10" s="57"/>
      <c r="FP10" s="57"/>
      <c r="FQ10" s="57"/>
      <c r="FR10" s="57"/>
      <c r="FS10" s="57"/>
      <c r="FT10" s="57"/>
      <c r="FU10" s="57"/>
      <c r="FV10" s="57"/>
      <c r="FW10" s="57"/>
      <c r="FX10" s="57"/>
      <c r="FY10" s="57"/>
      <c r="FZ10" s="57"/>
      <c r="GA10" s="57"/>
      <c r="GB10" s="57"/>
      <c r="GC10" s="57"/>
      <c r="GD10" s="57"/>
      <c r="GE10" s="57"/>
      <c r="GF10" s="57"/>
      <c r="GG10" s="57"/>
      <c r="GH10" s="57"/>
      <c r="GI10" s="57"/>
      <c r="GJ10" s="57"/>
      <c r="GK10" s="57"/>
      <c r="GL10" s="57"/>
      <c r="GM10" s="57"/>
      <c r="GN10" s="57"/>
      <c r="GO10" s="57"/>
      <c r="GP10" s="57"/>
      <c r="GQ10" s="57"/>
      <c r="GR10" s="57"/>
      <c r="GS10" s="57"/>
      <c r="GT10" s="57"/>
      <c r="GU10" s="57"/>
      <c r="GV10" s="57"/>
      <c r="GW10" s="57"/>
      <c r="GX10" s="57"/>
      <c r="GY10" s="57"/>
      <c r="GZ10" s="57"/>
      <c r="HA10" s="57"/>
      <c r="HB10" s="57"/>
      <c r="HC10" s="57"/>
      <c r="HD10" s="57"/>
      <c r="HE10" s="57"/>
      <c r="HF10" s="57"/>
      <c r="HG10" s="57"/>
      <c r="HH10" s="57"/>
      <c r="HI10" s="57"/>
      <c r="HJ10" s="57"/>
      <c r="HK10" s="57"/>
      <c r="HL10" s="57"/>
      <c r="HM10" s="57"/>
      <c r="HN10" s="57"/>
      <c r="HO10" s="57"/>
      <c r="HP10" s="57"/>
      <c r="HQ10" s="57"/>
      <c r="HR10" s="57"/>
      <c r="HS10" s="57"/>
      <c r="HT10" s="57"/>
      <c r="HU10" s="57"/>
      <c r="HV10" s="57"/>
      <c r="HW10" s="57"/>
      <c r="HX10" s="57"/>
      <c r="HY10" s="57"/>
      <c r="HZ10" s="57"/>
      <c r="IA10" s="57"/>
      <c r="IB10" s="57"/>
      <c r="IC10" s="57"/>
      <c r="ID10" s="57"/>
      <c r="IE10" s="57"/>
      <c r="IF10" s="57"/>
      <c r="IG10" s="57"/>
      <c r="IH10" s="57"/>
      <c r="II10" s="57"/>
      <c r="IJ10" s="57"/>
      <c r="IK10" s="57"/>
      <c r="IL10" s="57"/>
      <c r="IM10" s="57"/>
      <c r="IN10" s="57"/>
      <c r="IO10" s="57"/>
      <c r="IP10" s="57"/>
      <c r="IQ10" s="57"/>
      <c r="IR10" s="57"/>
      <c r="IS10" s="57"/>
      <c r="IT10" s="57"/>
      <c r="IU10" s="57"/>
      <c r="IV10" s="57"/>
      <c r="IW10" s="57"/>
    </row>
    <row r="11" customFormat="false" ht="13.5" hidden="false" customHeight="true" outlineLevel="0" collapsed="false">
      <c r="A11" s="9" t="s">
        <v>23</v>
      </c>
      <c r="B11" s="7"/>
      <c r="C11" s="23" t="n">
        <f aca="false">+GrossMargin!D12-[3]GrossMargin!D12</f>
        <v>-43</v>
      </c>
      <c r="D11" s="24" t="n">
        <f aca="false">+GrossMargin!E12-[3]GrossMargin!E12</f>
        <v>0</v>
      </c>
      <c r="E11" s="24" t="n">
        <v>0</v>
      </c>
      <c r="F11" s="26" t="n">
        <f aca="false">+GrossMargin!G12-[3]GrossMargin!G12</f>
        <v>0</v>
      </c>
      <c r="G11" s="26" t="n">
        <v>0</v>
      </c>
      <c r="H11" s="27" t="n">
        <f aca="false">SUM(C11:G11)</f>
        <v>-43</v>
      </c>
      <c r="I11" s="23" t="n">
        <v>0</v>
      </c>
      <c r="J11" s="24" t="n">
        <f aca="false">+GrossMargin!K12-[3]GrossMargin!K12</f>
        <v>0</v>
      </c>
      <c r="K11" s="25" t="n">
        <f aca="false">SUM(H11:J11)</f>
        <v>-43</v>
      </c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7"/>
      <c r="Z11" s="57"/>
      <c r="AA11" s="57"/>
      <c r="AB11" s="57"/>
      <c r="AC11" s="57"/>
      <c r="AD11" s="57"/>
      <c r="AE11" s="57"/>
      <c r="AF11" s="57"/>
      <c r="AG11" s="57"/>
      <c r="AH11" s="57"/>
      <c r="AI11" s="57"/>
      <c r="AJ11" s="57"/>
      <c r="AK11" s="57"/>
      <c r="AL11" s="57"/>
      <c r="AM11" s="57"/>
      <c r="AN11" s="57"/>
      <c r="AO11" s="57"/>
      <c r="AP11" s="57"/>
      <c r="AQ11" s="57"/>
      <c r="AR11" s="57"/>
      <c r="AS11" s="57"/>
      <c r="AT11" s="57"/>
      <c r="AU11" s="57"/>
      <c r="AV11" s="57"/>
      <c r="AW11" s="57"/>
      <c r="AX11" s="57"/>
      <c r="AY11" s="57"/>
      <c r="AZ11" s="57"/>
      <c r="BA11" s="57"/>
      <c r="BB11" s="57"/>
      <c r="BC11" s="57"/>
      <c r="BD11" s="57"/>
      <c r="BE11" s="57"/>
      <c r="BF11" s="57"/>
      <c r="BG11" s="57"/>
      <c r="BH11" s="57"/>
      <c r="BI11" s="57"/>
      <c r="BJ11" s="57"/>
      <c r="BK11" s="57"/>
      <c r="BL11" s="57"/>
      <c r="BM11" s="57"/>
      <c r="BN11" s="57"/>
      <c r="BO11" s="57"/>
      <c r="BP11" s="57"/>
      <c r="BQ11" s="57"/>
      <c r="BR11" s="57"/>
      <c r="BS11" s="57"/>
      <c r="BT11" s="57"/>
      <c r="BU11" s="57"/>
      <c r="BV11" s="57"/>
      <c r="BW11" s="57"/>
      <c r="BX11" s="57"/>
      <c r="BY11" s="57"/>
      <c r="BZ11" s="57"/>
      <c r="CA11" s="57"/>
      <c r="CB11" s="57"/>
      <c r="CC11" s="57"/>
      <c r="CD11" s="57"/>
      <c r="CE11" s="57"/>
      <c r="CF11" s="57"/>
      <c r="CG11" s="57"/>
      <c r="CH11" s="57"/>
      <c r="CI11" s="57"/>
      <c r="CJ11" s="57"/>
      <c r="CK11" s="57"/>
      <c r="CL11" s="57"/>
      <c r="CM11" s="57"/>
      <c r="CN11" s="57"/>
      <c r="CO11" s="57"/>
      <c r="CP11" s="57"/>
      <c r="CQ11" s="57"/>
      <c r="CR11" s="57"/>
      <c r="CS11" s="57"/>
      <c r="CT11" s="57"/>
      <c r="CU11" s="57"/>
      <c r="CV11" s="57"/>
      <c r="CW11" s="57"/>
      <c r="CX11" s="57"/>
      <c r="CY11" s="57"/>
      <c r="CZ11" s="57"/>
      <c r="DA11" s="57"/>
      <c r="DB11" s="57"/>
      <c r="DC11" s="57"/>
      <c r="DD11" s="57"/>
      <c r="DE11" s="57"/>
      <c r="DF11" s="57"/>
      <c r="DG11" s="57"/>
      <c r="DH11" s="57"/>
      <c r="DI11" s="57"/>
      <c r="DJ11" s="57"/>
      <c r="DK11" s="57"/>
      <c r="DL11" s="57"/>
      <c r="DM11" s="57"/>
      <c r="DN11" s="57"/>
      <c r="DO11" s="57"/>
      <c r="DP11" s="57"/>
      <c r="DQ11" s="57"/>
      <c r="DR11" s="57"/>
      <c r="DS11" s="57"/>
      <c r="DT11" s="57"/>
      <c r="DU11" s="57"/>
      <c r="DV11" s="57"/>
      <c r="DW11" s="57"/>
      <c r="DX11" s="57"/>
      <c r="DY11" s="57"/>
      <c r="DZ11" s="57"/>
      <c r="EA11" s="57"/>
      <c r="EB11" s="57"/>
      <c r="EC11" s="57"/>
      <c r="ED11" s="57"/>
      <c r="EE11" s="57"/>
      <c r="EF11" s="57"/>
      <c r="EG11" s="57"/>
      <c r="EH11" s="57"/>
      <c r="EI11" s="57"/>
      <c r="EJ11" s="57"/>
      <c r="EK11" s="57"/>
      <c r="EL11" s="57"/>
      <c r="EM11" s="57"/>
      <c r="EN11" s="57"/>
      <c r="EO11" s="57"/>
      <c r="EP11" s="57"/>
      <c r="EQ11" s="57"/>
      <c r="ER11" s="57"/>
      <c r="ES11" s="57"/>
      <c r="ET11" s="57"/>
      <c r="EU11" s="57"/>
      <c r="EV11" s="57"/>
      <c r="EW11" s="57"/>
      <c r="EX11" s="57"/>
      <c r="EY11" s="57"/>
      <c r="EZ11" s="57"/>
      <c r="FA11" s="57"/>
      <c r="FB11" s="57"/>
      <c r="FC11" s="57"/>
      <c r="FD11" s="57"/>
      <c r="FE11" s="57"/>
      <c r="FF11" s="57"/>
      <c r="FG11" s="57"/>
      <c r="FH11" s="57"/>
      <c r="FI11" s="57"/>
      <c r="FJ11" s="57"/>
      <c r="FK11" s="57"/>
      <c r="FL11" s="57"/>
      <c r="FM11" s="57"/>
      <c r="FN11" s="57"/>
      <c r="FO11" s="57"/>
      <c r="FP11" s="57"/>
      <c r="FQ11" s="57"/>
      <c r="FR11" s="57"/>
      <c r="FS11" s="57"/>
      <c r="FT11" s="57"/>
      <c r="FU11" s="57"/>
      <c r="FV11" s="57"/>
      <c r="FW11" s="57"/>
      <c r="FX11" s="57"/>
      <c r="FY11" s="57"/>
      <c r="FZ11" s="57"/>
      <c r="GA11" s="57"/>
      <c r="GB11" s="57"/>
      <c r="GC11" s="57"/>
      <c r="GD11" s="57"/>
      <c r="GE11" s="57"/>
      <c r="GF11" s="57"/>
      <c r="GG11" s="57"/>
      <c r="GH11" s="57"/>
      <c r="GI11" s="57"/>
      <c r="GJ11" s="57"/>
      <c r="GK11" s="57"/>
      <c r="GL11" s="57"/>
      <c r="GM11" s="57"/>
      <c r="GN11" s="57"/>
      <c r="GO11" s="57"/>
      <c r="GP11" s="57"/>
      <c r="GQ11" s="57"/>
      <c r="GR11" s="57"/>
      <c r="GS11" s="57"/>
      <c r="GT11" s="57"/>
      <c r="GU11" s="57"/>
      <c r="GV11" s="57"/>
      <c r="GW11" s="57"/>
      <c r="GX11" s="57"/>
      <c r="GY11" s="57"/>
      <c r="GZ11" s="57"/>
      <c r="HA11" s="57"/>
      <c r="HB11" s="57"/>
      <c r="HC11" s="57"/>
      <c r="HD11" s="57"/>
      <c r="HE11" s="57"/>
      <c r="HF11" s="57"/>
      <c r="HG11" s="57"/>
      <c r="HH11" s="57"/>
      <c r="HI11" s="57"/>
      <c r="HJ11" s="57"/>
      <c r="HK11" s="57"/>
      <c r="HL11" s="57"/>
      <c r="HM11" s="57"/>
      <c r="HN11" s="57"/>
      <c r="HO11" s="57"/>
      <c r="HP11" s="57"/>
      <c r="HQ11" s="57"/>
      <c r="HR11" s="57"/>
      <c r="HS11" s="57"/>
      <c r="HT11" s="57"/>
      <c r="HU11" s="57"/>
      <c r="HV11" s="57"/>
      <c r="HW11" s="57"/>
      <c r="HX11" s="57"/>
      <c r="HY11" s="57"/>
      <c r="HZ11" s="57"/>
      <c r="IA11" s="57"/>
      <c r="IB11" s="57"/>
      <c r="IC11" s="57"/>
      <c r="ID11" s="57"/>
      <c r="IE11" s="57"/>
      <c r="IF11" s="57"/>
      <c r="IG11" s="57"/>
      <c r="IH11" s="57"/>
      <c r="II11" s="57"/>
      <c r="IJ11" s="57"/>
      <c r="IK11" s="57"/>
      <c r="IL11" s="57"/>
      <c r="IM11" s="57"/>
      <c r="IN11" s="57"/>
      <c r="IO11" s="57"/>
      <c r="IP11" s="57"/>
      <c r="IQ11" s="57"/>
      <c r="IR11" s="57"/>
      <c r="IS11" s="57"/>
      <c r="IT11" s="57"/>
      <c r="IU11" s="57"/>
      <c r="IV11" s="57"/>
      <c r="IW11" s="57"/>
    </row>
    <row r="12" customFormat="false" ht="13.5" hidden="false" customHeight="true" outlineLevel="0" collapsed="false">
      <c r="A12" s="9" t="s">
        <v>24</v>
      </c>
      <c r="B12" s="7"/>
      <c r="C12" s="23" t="n">
        <f aca="false">+GrossMargin!D13-[3]GrossMargin!D13</f>
        <v>316</v>
      </c>
      <c r="D12" s="24" t="n">
        <f aca="false">+GrossMargin!E13-[3]GrossMargin!E13</f>
        <v>0</v>
      </c>
      <c r="E12" s="24" t="n">
        <v>0</v>
      </c>
      <c r="F12" s="26" t="n">
        <f aca="false">+GrossMargin!G13-[3]GrossMargin!G13</f>
        <v>0</v>
      </c>
      <c r="G12" s="26" t="n">
        <v>0</v>
      </c>
      <c r="H12" s="27" t="n">
        <f aca="false">SUM(C12:G12)</f>
        <v>316</v>
      </c>
      <c r="I12" s="23" t="n">
        <v>0</v>
      </c>
      <c r="J12" s="24" t="n">
        <f aca="false">+GrossMargin!K13-[3]GrossMargin!K13</f>
        <v>0</v>
      </c>
      <c r="K12" s="25" t="n">
        <f aca="false">SUM(H12:J12)</f>
        <v>316</v>
      </c>
      <c r="L12" s="57"/>
      <c r="M12" s="57"/>
      <c r="N12" s="57"/>
      <c r="O12" s="57"/>
      <c r="P12" s="57"/>
      <c r="Q12" s="57"/>
      <c r="R12" s="57"/>
      <c r="S12" s="57"/>
      <c r="T12" s="57"/>
      <c r="U12" s="57"/>
      <c r="V12" s="57"/>
      <c r="W12" s="57"/>
      <c r="X12" s="57"/>
      <c r="Y12" s="57"/>
      <c r="Z12" s="57"/>
      <c r="AA12" s="57"/>
      <c r="AB12" s="57"/>
      <c r="AC12" s="57"/>
      <c r="AD12" s="57"/>
      <c r="AE12" s="57"/>
      <c r="AF12" s="57"/>
      <c r="AG12" s="57"/>
      <c r="AH12" s="57"/>
      <c r="AI12" s="57"/>
      <c r="AJ12" s="57"/>
      <c r="AK12" s="57"/>
      <c r="AL12" s="57"/>
      <c r="AM12" s="57"/>
      <c r="AN12" s="57"/>
      <c r="AO12" s="57"/>
      <c r="AP12" s="57"/>
      <c r="AQ12" s="57"/>
      <c r="AR12" s="57"/>
      <c r="AS12" s="57"/>
      <c r="AT12" s="57"/>
      <c r="AU12" s="57"/>
      <c r="AV12" s="57"/>
      <c r="AW12" s="57"/>
      <c r="AX12" s="57"/>
      <c r="AY12" s="57"/>
      <c r="AZ12" s="57"/>
      <c r="BA12" s="57"/>
      <c r="BB12" s="57"/>
      <c r="BC12" s="57"/>
      <c r="BD12" s="57"/>
      <c r="BE12" s="57"/>
      <c r="BF12" s="57"/>
      <c r="BG12" s="57"/>
      <c r="BH12" s="57"/>
      <c r="BI12" s="57"/>
      <c r="BJ12" s="57"/>
      <c r="BK12" s="57"/>
      <c r="BL12" s="57"/>
      <c r="BM12" s="57"/>
      <c r="BN12" s="57"/>
      <c r="BO12" s="57"/>
      <c r="BP12" s="57"/>
      <c r="BQ12" s="57"/>
      <c r="BR12" s="57"/>
      <c r="BS12" s="57"/>
      <c r="BT12" s="57"/>
      <c r="BU12" s="57"/>
      <c r="BV12" s="57"/>
      <c r="BW12" s="57"/>
      <c r="BX12" s="57"/>
      <c r="BY12" s="57"/>
      <c r="BZ12" s="57"/>
      <c r="CA12" s="57"/>
      <c r="CB12" s="57"/>
      <c r="CC12" s="57"/>
      <c r="CD12" s="57"/>
      <c r="CE12" s="57"/>
      <c r="CF12" s="57"/>
      <c r="CG12" s="57"/>
      <c r="CH12" s="57"/>
      <c r="CI12" s="57"/>
      <c r="CJ12" s="57"/>
      <c r="CK12" s="57"/>
      <c r="CL12" s="57"/>
      <c r="CM12" s="57"/>
      <c r="CN12" s="57"/>
      <c r="CO12" s="57"/>
      <c r="CP12" s="57"/>
      <c r="CQ12" s="57"/>
      <c r="CR12" s="57"/>
      <c r="CS12" s="57"/>
      <c r="CT12" s="57"/>
      <c r="CU12" s="57"/>
      <c r="CV12" s="57"/>
      <c r="CW12" s="57"/>
      <c r="CX12" s="57"/>
      <c r="CY12" s="57"/>
      <c r="CZ12" s="57"/>
      <c r="DA12" s="57"/>
      <c r="DB12" s="57"/>
      <c r="DC12" s="57"/>
      <c r="DD12" s="57"/>
      <c r="DE12" s="57"/>
      <c r="DF12" s="57"/>
      <c r="DG12" s="57"/>
      <c r="DH12" s="57"/>
      <c r="DI12" s="57"/>
      <c r="DJ12" s="57"/>
      <c r="DK12" s="57"/>
      <c r="DL12" s="57"/>
      <c r="DM12" s="57"/>
      <c r="DN12" s="57"/>
      <c r="DO12" s="57"/>
      <c r="DP12" s="57"/>
      <c r="DQ12" s="57"/>
      <c r="DR12" s="57"/>
      <c r="DS12" s="57"/>
      <c r="DT12" s="57"/>
      <c r="DU12" s="57"/>
      <c r="DV12" s="57"/>
      <c r="DW12" s="57"/>
      <c r="DX12" s="57"/>
      <c r="DY12" s="57"/>
      <c r="DZ12" s="57"/>
      <c r="EA12" s="57"/>
      <c r="EB12" s="57"/>
      <c r="EC12" s="57"/>
      <c r="ED12" s="57"/>
      <c r="EE12" s="57"/>
      <c r="EF12" s="57"/>
      <c r="EG12" s="57"/>
      <c r="EH12" s="57"/>
      <c r="EI12" s="57"/>
      <c r="EJ12" s="57"/>
      <c r="EK12" s="57"/>
      <c r="EL12" s="57"/>
      <c r="EM12" s="57"/>
      <c r="EN12" s="57"/>
      <c r="EO12" s="57"/>
      <c r="EP12" s="57"/>
      <c r="EQ12" s="57"/>
      <c r="ER12" s="57"/>
      <c r="ES12" s="57"/>
      <c r="ET12" s="57"/>
      <c r="EU12" s="57"/>
      <c r="EV12" s="57"/>
      <c r="EW12" s="57"/>
      <c r="EX12" s="57"/>
      <c r="EY12" s="57"/>
      <c r="EZ12" s="57"/>
      <c r="FA12" s="57"/>
      <c r="FB12" s="57"/>
      <c r="FC12" s="57"/>
      <c r="FD12" s="57"/>
      <c r="FE12" s="57"/>
      <c r="FF12" s="57"/>
      <c r="FG12" s="57"/>
      <c r="FH12" s="57"/>
      <c r="FI12" s="57"/>
      <c r="FJ12" s="57"/>
      <c r="FK12" s="57"/>
      <c r="FL12" s="57"/>
      <c r="FM12" s="57"/>
      <c r="FN12" s="57"/>
      <c r="FO12" s="57"/>
      <c r="FP12" s="57"/>
      <c r="FQ12" s="57"/>
      <c r="FR12" s="57"/>
      <c r="FS12" s="57"/>
      <c r="FT12" s="57"/>
      <c r="FU12" s="57"/>
      <c r="FV12" s="57"/>
      <c r="FW12" s="57"/>
      <c r="FX12" s="57"/>
      <c r="FY12" s="57"/>
      <c r="FZ12" s="57"/>
      <c r="GA12" s="57"/>
      <c r="GB12" s="57"/>
      <c r="GC12" s="57"/>
      <c r="GD12" s="57"/>
      <c r="GE12" s="57"/>
      <c r="GF12" s="57"/>
      <c r="GG12" s="57"/>
      <c r="GH12" s="57"/>
      <c r="GI12" s="57"/>
      <c r="GJ12" s="57"/>
      <c r="GK12" s="57"/>
      <c r="GL12" s="57"/>
      <c r="GM12" s="57"/>
      <c r="GN12" s="57"/>
      <c r="GO12" s="57"/>
      <c r="GP12" s="57"/>
      <c r="GQ12" s="57"/>
      <c r="GR12" s="57"/>
      <c r="GS12" s="57"/>
      <c r="GT12" s="57"/>
      <c r="GU12" s="57"/>
      <c r="GV12" s="57"/>
      <c r="GW12" s="57"/>
      <c r="GX12" s="57"/>
      <c r="GY12" s="57"/>
      <c r="GZ12" s="57"/>
      <c r="HA12" s="57"/>
      <c r="HB12" s="57"/>
      <c r="HC12" s="57"/>
      <c r="HD12" s="57"/>
      <c r="HE12" s="57"/>
      <c r="HF12" s="57"/>
      <c r="HG12" s="57"/>
      <c r="HH12" s="57"/>
      <c r="HI12" s="57"/>
      <c r="HJ12" s="57"/>
      <c r="HK12" s="57"/>
      <c r="HL12" s="57"/>
      <c r="HM12" s="57"/>
      <c r="HN12" s="57"/>
      <c r="HO12" s="57"/>
      <c r="HP12" s="57"/>
      <c r="HQ12" s="57"/>
      <c r="HR12" s="57"/>
      <c r="HS12" s="57"/>
      <c r="HT12" s="57"/>
      <c r="HU12" s="57"/>
      <c r="HV12" s="57"/>
      <c r="HW12" s="57"/>
      <c r="HX12" s="57"/>
      <c r="HY12" s="57"/>
      <c r="HZ12" s="57"/>
      <c r="IA12" s="57"/>
      <c r="IB12" s="57"/>
      <c r="IC12" s="57"/>
      <c r="ID12" s="57"/>
      <c r="IE12" s="57"/>
      <c r="IF12" s="57"/>
      <c r="IG12" s="57"/>
      <c r="IH12" s="57"/>
      <c r="II12" s="57"/>
      <c r="IJ12" s="57"/>
      <c r="IK12" s="57"/>
      <c r="IL12" s="57"/>
      <c r="IM12" s="57"/>
      <c r="IN12" s="57"/>
      <c r="IO12" s="57"/>
      <c r="IP12" s="57"/>
      <c r="IQ12" s="57"/>
      <c r="IR12" s="57"/>
      <c r="IS12" s="57"/>
      <c r="IT12" s="57"/>
      <c r="IU12" s="57"/>
      <c r="IV12" s="57"/>
      <c r="IW12" s="57"/>
    </row>
    <row r="13" customFormat="false" ht="13.5" hidden="false" customHeight="true" outlineLevel="0" collapsed="false">
      <c r="A13" s="9" t="s">
        <v>25</v>
      </c>
      <c r="B13" s="7"/>
      <c r="C13" s="23" t="n">
        <f aca="false">+GrossMargin!D14-[3]GrossMargin!D14</f>
        <v>694</v>
      </c>
      <c r="D13" s="24" t="n">
        <f aca="false">+GrossMargin!E14-[3]GrossMargin!E14</f>
        <v>0</v>
      </c>
      <c r="E13" s="24" t="n">
        <v>0</v>
      </c>
      <c r="F13" s="26" t="n">
        <f aca="false">+GrossMargin!G14-[3]GrossMargin!G14</f>
        <v>0</v>
      </c>
      <c r="G13" s="26" t="n">
        <v>0</v>
      </c>
      <c r="H13" s="27" t="n">
        <f aca="false">SUM(C13:G13)</f>
        <v>694</v>
      </c>
      <c r="I13" s="23" t="n">
        <v>0</v>
      </c>
      <c r="J13" s="24" t="n">
        <f aca="false">+GrossMargin!K14-[3]GrossMargin!K14</f>
        <v>0</v>
      </c>
      <c r="K13" s="25" t="n">
        <f aca="false">SUM(H13:J13)</f>
        <v>694</v>
      </c>
      <c r="L13" s="57"/>
      <c r="M13" s="57"/>
      <c r="N13" s="57"/>
      <c r="O13" s="57"/>
      <c r="P13" s="57"/>
      <c r="Q13" s="57"/>
      <c r="R13" s="57"/>
      <c r="S13" s="57"/>
      <c r="T13" s="57"/>
      <c r="U13" s="57"/>
      <c r="V13" s="57"/>
      <c r="W13" s="57"/>
      <c r="X13" s="57"/>
      <c r="Y13" s="57"/>
      <c r="Z13" s="57"/>
      <c r="AA13" s="57"/>
      <c r="AB13" s="57"/>
      <c r="AC13" s="57"/>
      <c r="AD13" s="57"/>
      <c r="AE13" s="57"/>
      <c r="AF13" s="57"/>
      <c r="AG13" s="57"/>
      <c r="AH13" s="57"/>
      <c r="AI13" s="57"/>
      <c r="AJ13" s="57"/>
      <c r="AK13" s="57"/>
      <c r="AL13" s="57"/>
      <c r="AM13" s="57"/>
      <c r="AN13" s="57"/>
      <c r="AO13" s="57"/>
      <c r="AP13" s="57"/>
      <c r="AQ13" s="57"/>
      <c r="AR13" s="57"/>
      <c r="AS13" s="57"/>
      <c r="AT13" s="57"/>
      <c r="AU13" s="57"/>
      <c r="AV13" s="57"/>
      <c r="AW13" s="57"/>
      <c r="AX13" s="57"/>
      <c r="AY13" s="57"/>
      <c r="AZ13" s="57"/>
      <c r="BA13" s="57"/>
      <c r="BB13" s="57"/>
      <c r="BC13" s="57"/>
      <c r="BD13" s="57"/>
      <c r="BE13" s="57"/>
      <c r="BF13" s="57"/>
      <c r="BG13" s="57"/>
      <c r="BH13" s="57"/>
      <c r="BI13" s="57"/>
      <c r="BJ13" s="57"/>
      <c r="BK13" s="57"/>
      <c r="BL13" s="57"/>
      <c r="BM13" s="57"/>
      <c r="BN13" s="57"/>
      <c r="BO13" s="57"/>
      <c r="BP13" s="57"/>
      <c r="BQ13" s="57"/>
      <c r="BR13" s="57"/>
      <c r="BS13" s="57"/>
      <c r="BT13" s="57"/>
      <c r="BU13" s="57"/>
      <c r="BV13" s="57"/>
      <c r="BW13" s="57"/>
      <c r="BX13" s="57"/>
      <c r="BY13" s="57"/>
      <c r="BZ13" s="57"/>
      <c r="CA13" s="57"/>
      <c r="CB13" s="57"/>
      <c r="CC13" s="57"/>
      <c r="CD13" s="57"/>
      <c r="CE13" s="57"/>
      <c r="CF13" s="57"/>
      <c r="CG13" s="57"/>
      <c r="CH13" s="57"/>
      <c r="CI13" s="57"/>
      <c r="CJ13" s="57"/>
      <c r="CK13" s="57"/>
      <c r="CL13" s="57"/>
      <c r="CM13" s="57"/>
      <c r="CN13" s="57"/>
      <c r="CO13" s="57"/>
      <c r="CP13" s="57"/>
      <c r="CQ13" s="57"/>
      <c r="CR13" s="57"/>
      <c r="CS13" s="57"/>
      <c r="CT13" s="57"/>
      <c r="CU13" s="57"/>
      <c r="CV13" s="57"/>
      <c r="CW13" s="57"/>
      <c r="CX13" s="57"/>
      <c r="CY13" s="57"/>
      <c r="CZ13" s="57"/>
      <c r="DA13" s="57"/>
      <c r="DB13" s="57"/>
      <c r="DC13" s="57"/>
      <c r="DD13" s="57"/>
      <c r="DE13" s="57"/>
      <c r="DF13" s="57"/>
      <c r="DG13" s="57"/>
      <c r="DH13" s="57"/>
      <c r="DI13" s="57"/>
      <c r="DJ13" s="57"/>
      <c r="DK13" s="57"/>
      <c r="DL13" s="57"/>
      <c r="DM13" s="57"/>
      <c r="DN13" s="57"/>
      <c r="DO13" s="57"/>
      <c r="DP13" s="57"/>
      <c r="DQ13" s="57"/>
      <c r="DR13" s="57"/>
      <c r="DS13" s="57"/>
      <c r="DT13" s="57"/>
      <c r="DU13" s="57"/>
      <c r="DV13" s="57"/>
      <c r="DW13" s="57"/>
      <c r="DX13" s="57"/>
      <c r="DY13" s="57"/>
      <c r="DZ13" s="57"/>
      <c r="EA13" s="57"/>
      <c r="EB13" s="57"/>
      <c r="EC13" s="57"/>
      <c r="ED13" s="57"/>
      <c r="EE13" s="57"/>
      <c r="EF13" s="57"/>
      <c r="EG13" s="57"/>
      <c r="EH13" s="57"/>
      <c r="EI13" s="57"/>
      <c r="EJ13" s="57"/>
      <c r="EK13" s="57"/>
      <c r="EL13" s="57"/>
      <c r="EM13" s="57"/>
      <c r="EN13" s="57"/>
      <c r="EO13" s="57"/>
      <c r="EP13" s="57"/>
      <c r="EQ13" s="57"/>
      <c r="ER13" s="57"/>
      <c r="ES13" s="57"/>
      <c r="ET13" s="57"/>
      <c r="EU13" s="57"/>
      <c r="EV13" s="57"/>
      <c r="EW13" s="57"/>
      <c r="EX13" s="57"/>
      <c r="EY13" s="57"/>
      <c r="EZ13" s="57"/>
      <c r="FA13" s="57"/>
      <c r="FB13" s="57"/>
      <c r="FC13" s="57"/>
      <c r="FD13" s="57"/>
      <c r="FE13" s="57"/>
      <c r="FF13" s="57"/>
      <c r="FG13" s="57"/>
      <c r="FH13" s="57"/>
      <c r="FI13" s="57"/>
      <c r="FJ13" s="57"/>
      <c r="FK13" s="57"/>
      <c r="FL13" s="57"/>
      <c r="FM13" s="57"/>
      <c r="FN13" s="57"/>
      <c r="FO13" s="57"/>
      <c r="FP13" s="57"/>
      <c r="FQ13" s="57"/>
      <c r="FR13" s="57"/>
      <c r="FS13" s="57"/>
      <c r="FT13" s="57"/>
      <c r="FU13" s="57"/>
      <c r="FV13" s="57"/>
      <c r="FW13" s="57"/>
      <c r="FX13" s="57"/>
      <c r="FY13" s="57"/>
      <c r="FZ13" s="57"/>
      <c r="GA13" s="57"/>
      <c r="GB13" s="57"/>
      <c r="GC13" s="57"/>
      <c r="GD13" s="57"/>
      <c r="GE13" s="57"/>
      <c r="GF13" s="57"/>
      <c r="GG13" s="57"/>
      <c r="GH13" s="57"/>
      <c r="GI13" s="57"/>
      <c r="GJ13" s="57"/>
      <c r="GK13" s="57"/>
      <c r="GL13" s="57"/>
      <c r="GM13" s="57"/>
      <c r="GN13" s="57"/>
      <c r="GO13" s="57"/>
      <c r="GP13" s="57"/>
      <c r="GQ13" s="57"/>
      <c r="GR13" s="57"/>
      <c r="GS13" s="57"/>
      <c r="GT13" s="57"/>
      <c r="GU13" s="57"/>
      <c r="GV13" s="57"/>
      <c r="GW13" s="57"/>
      <c r="GX13" s="57"/>
      <c r="GY13" s="57"/>
      <c r="GZ13" s="57"/>
      <c r="HA13" s="57"/>
      <c r="HB13" s="57"/>
      <c r="HC13" s="57"/>
      <c r="HD13" s="57"/>
      <c r="HE13" s="57"/>
      <c r="HF13" s="57"/>
      <c r="HG13" s="57"/>
      <c r="HH13" s="57"/>
      <c r="HI13" s="57"/>
      <c r="HJ13" s="57"/>
      <c r="HK13" s="57"/>
      <c r="HL13" s="57"/>
      <c r="HM13" s="57"/>
      <c r="HN13" s="57"/>
      <c r="HO13" s="57"/>
      <c r="HP13" s="57"/>
      <c r="HQ13" s="57"/>
      <c r="HR13" s="57"/>
      <c r="HS13" s="57"/>
      <c r="HT13" s="57"/>
      <c r="HU13" s="57"/>
      <c r="HV13" s="57"/>
      <c r="HW13" s="57"/>
      <c r="HX13" s="57"/>
      <c r="HY13" s="57"/>
      <c r="HZ13" s="57"/>
      <c r="IA13" s="57"/>
      <c r="IB13" s="57"/>
      <c r="IC13" s="57"/>
      <c r="ID13" s="57"/>
      <c r="IE13" s="57"/>
      <c r="IF13" s="57"/>
      <c r="IG13" s="57"/>
      <c r="IH13" s="57"/>
      <c r="II13" s="57"/>
      <c r="IJ13" s="57"/>
      <c r="IK13" s="57"/>
      <c r="IL13" s="57"/>
      <c r="IM13" s="57"/>
      <c r="IN13" s="57"/>
      <c r="IO13" s="57"/>
      <c r="IP13" s="57"/>
      <c r="IQ13" s="57"/>
      <c r="IR13" s="57"/>
      <c r="IS13" s="57"/>
      <c r="IT13" s="57"/>
      <c r="IU13" s="57"/>
      <c r="IV13" s="57"/>
      <c r="IW13" s="57"/>
    </row>
    <row r="14" customFormat="false" ht="13.5" hidden="false" customHeight="true" outlineLevel="0" collapsed="false">
      <c r="A14" s="9" t="s">
        <v>26</v>
      </c>
      <c r="B14" s="7"/>
      <c r="C14" s="23" t="n">
        <f aca="false">+GrossMargin!D15-[3]GrossMargin!D15</f>
        <v>0</v>
      </c>
      <c r="D14" s="24" t="n">
        <f aca="false">+GrossMargin!E15-[3]GrossMargin!E15</f>
        <v>0</v>
      </c>
      <c r="E14" s="24" t="n">
        <v>0</v>
      </c>
      <c r="F14" s="26" t="n">
        <f aca="false">+GrossMargin!G15-[3]GrossMargin!G15</f>
        <v>0</v>
      </c>
      <c r="G14" s="26" t="n">
        <v>0</v>
      </c>
      <c r="H14" s="27" t="n">
        <f aca="false">SUM(C14:G14)</f>
        <v>0</v>
      </c>
      <c r="I14" s="23" t="n">
        <v>0</v>
      </c>
      <c r="J14" s="24" t="n">
        <f aca="false">+GrossMargin!K15-[3]GrossMargin!K15</f>
        <v>0</v>
      </c>
      <c r="K14" s="25" t="n">
        <f aca="false">SUM(H14:J14)</f>
        <v>0</v>
      </c>
      <c r="L14" s="57"/>
      <c r="M14" s="57"/>
      <c r="N14" s="57"/>
      <c r="O14" s="57"/>
      <c r="P14" s="57"/>
      <c r="Q14" s="57"/>
      <c r="R14" s="57"/>
      <c r="S14" s="57"/>
      <c r="T14" s="57"/>
      <c r="U14" s="57"/>
      <c r="V14" s="57"/>
      <c r="W14" s="57"/>
      <c r="X14" s="57"/>
      <c r="Y14" s="57"/>
      <c r="Z14" s="57"/>
      <c r="AA14" s="57"/>
      <c r="AB14" s="57"/>
      <c r="AC14" s="57"/>
      <c r="AD14" s="57"/>
      <c r="AE14" s="57"/>
      <c r="AF14" s="57"/>
      <c r="AG14" s="57"/>
      <c r="AH14" s="57"/>
      <c r="AI14" s="57"/>
      <c r="AJ14" s="57"/>
      <c r="AK14" s="57"/>
      <c r="AL14" s="57"/>
      <c r="AM14" s="57"/>
      <c r="AN14" s="57"/>
      <c r="AO14" s="57"/>
      <c r="AP14" s="57"/>
      <c r="AQ14" s="57"/>
      <c r="AR14" s="57"/>
      <c r="AS14" s="57"/>
      <c r="AT14" s="57"/>
      <c r="AU14" s="57"/>
      <c r="AV14" s="57"/>
      <c r="AW14" s="57"/>
      <c r="AX14" s="57"/>
      <c r="AY14" s="57"/>
      <c r="AZ14" s="57"/>
      <c r="BA14" s="57"/>
      <c r="BB14" s="57"/>
      <c r="BC14" s="57"/>
      <c r="BD14" s="57"/>
      <c r="BE14" s="57"/>
      <c r="BF14" s="57"/>
      <c r="BG14" s="57"/>
      <c r="BH14" s="57"/>
      <c r="BI14" s="57"/>
      <c r="BJ14" s="57"/>
      <c r="BK14" s="57"/>
      <c r="BL14" s="57"/>
      <c r="BM14" s="57"/>
      <c r="BN14" s="57"/>
      <c r="BO14" s="57"/>
      <c r="BP14" s="57"/>
      <c r="BQ14" s="57"/>
      <c r="BR14" s="57"/>
      <c r="BS14" s="57"/>
      <c r="BT14" s="57"/>
      <c r="BU14" s="57"/>
      <c r="BV14" s="57"/>
      <c r="BW14" s="57"/>
      <c r="BX14" s="57"/>
      <c r="BY14" s="57"/>
      <c r="BZ14" s="57"/>
      <c r="CA14" s="57"/>
      <c r="CB14" s="57"/>
      <c r="CC14" s="57"/>
      <c r="CD14" s="57"/>
      <c r="CE14" s="57"/>
      <c r="CF14" s="57"/>
      <c r="CG14" s="57"/>
      <c r="CH14" s="57"/>
      <c r="CI14" s="57"/>
      <c r="CJ14" s="57"/>
      <c r="CK14" s="57"/>
      <c r="CL14" s="57"/>
      <c r="CM14" s="57"/>
      <c r="CN14" s="57"/>
      <c r="CO14" s="57"/>
      <c r="CP14" s="57"/>
      <c r="CQ14" s="57"/>
      <c r="CR14" s="57"/>
      <c r="CS14" s="57"/>
      <c r="CT14" s="57"/>
      <c r="CU14" s="57"/>
      <c r="CV14" s="57"/>
      <c r="CW14" s="57"/>
      <c r="CX14" s="57"/>
      <c r="CY14" s="57"/>
      <c r="CZ14" s="57"/>
      <c r="DA14" s="57"/>
      <c r="DB14" s="57"/>
      <c r="DC14" s="57"/>
      <c r="DD14" s="57"/>
      <c r="DE14" s="57"/>
      <c r="DF14" s="57"/>
      <c r="DG14" s="57"/>
      <c r="DH14" s="57"/>
      <c r="DI14" s="57"/>
      <c r="DJ14" s="57"/>
      <c r="DK14" s="57"/>
      <c r="DL14" s="57"/>
      <c r="DM14" s="57"/>
      <c r="DN14" s="57"/>
      <c r="DO14" s="57"/>
      <c r="DP14" s="57"/>
      <c r="DQ14" s="57"/>
      <c r="DR14" s="57"/>
      <c r="DS14" s="57"/>
      <c r="DT14" s="57"/>
      <c r="DU14" s="57"/>
      <c r="DV14" s="57"/>
      <c r="DW14" s="57"/>
      <c r="DX14" s="57"/>
      <c r="DY14" s="57"/>
      <c r="DZ14" s="57"/>
      <c r="EA14" s="57"/>
      <c r="EB14" s="57"/>
      <c r="EC14" s="57"/>
      <c r="ED14" s="57"/>
      <c r="EE14" s="57"/>
      <c r="EF14" s="57"/>
      <c r="EG14" s="57"/>
      <c r="EH14" s="57"/>
      <c r="EI14" s="57"/>
      <c r="EJ14" s="57"/>
      <c r="EK14" s="57"/>
      <c r="EL14" s="57"/>
      <c r="EM14" s="57"/>
      <c r="EN14" s="57"/>
      <c r="EO14" s="57"/>
      <c r="EP14" s="57"/>
      <c r="EQ14" s="57"/>
      <c r="ER14" s="57"/>
      <c r="ES14" s="57"/>
      <c r="ET14" s="57"/>
      <c r="EU14" s="57"/>
      <c r="EV14" s="57"/>
      <c r="EW14" s="57"/>
      <c r="EX14" s="57"/>
      <c r="EY14" s="57"/>
      <c r="EZ14" s="57"/>
      <c r="FA14" s="57"/>
      <c r="FB14" s="57"/>
      <c r="FC14" s="57"/>
      <c r="FD14" s="57"/>
      <c r="FE14" s="57"/>
      <c r="FF14" s="57"/>
      <c r="FG14" s="57"/>
      <c r="FH14" s="57"/>
      <c r="FI14" s="57"/>
      <c r="FJ14" s="57"/>
      <c r="FK14" s="57"/>
      <c r="FL14" s="57"/>
      <c r="FM14" s="57"/>
      <c r="FN14" s="57"/>
      <c r="FO14" s="57"/>
      <c r="FP14" s="57"/>
      <c r="FQ14" s="57"/>
      <c r="FR14" s="57"/>
      <c r="FS14" s="57"/>
      <c r="FT14" s="57"/>
      <c r="FU14" s="57"/>
      <c r="FV14" s="57"/>
      <c r="FW14" s="57"/>
      <c r="FX14" s="57"/>
      <c r="FY14" s="57"/>
      <c r="FZ14" s="57"/>
      <c r="GA14" s="57"/>
      <c r="GB14" s="57"/>
      <c r="GC14" s="57"/>
      <c r="GD14" s="57"/>
      <c r="GE14" s="57"/>
      <c r="GF14" s="57"/>
      <c r="GG14" s="57"/>
      <c r="GH14" s="57"/>
      <c r="GI14" s="57"/>
      <c r="GJ14" s="57"/>
      <c r="GK14" s="57"/>
      <c r="GL14" s="57"/>
      <c r="GM14" s="57"/>
      <c r="GN14" s="57"/>
      <c r="GO14" s="57"/>
      <c r="GP14" s="57"/>
      <c r="GQ14" s="57"/>
      <c r="GR14" s="57"/>
      <c r="GS14" s="57"/>
      <c r="GT14" s="57"/>
      <c r="GU14" s="57"/>
      <c r="GV14" s="57"/>
      <c r="GW14" s="57"/>
      <c r="GX14" s="57"/>
      <c r="GY14" s="57"/>
      <c r="GZ14" s="57"/>
      <c r="HA14" s="57"/>
      <c r="HB14" s="57"/>
      <c r="HC14" s="57"/>
      <c r="HD14" s="57"/>
      <c r="HE14" s="57"/>
      <c r="HF14" s="57"/>
      <c r="HG14" s="57"/>
      <c r="HH14" s="57"/>
      <c r="HI14" s="57"/>
      <c r="HJ14" s="57"/>
      <c r="HK14" s="57"/>
      <c r="HL14" s="57"/>
      <c r="HM14" s="57"/>
      <c r="HN14" s="57"/>
      <c r="HO14" s="57"/>
      <c r="HP14" s="57"/>
      <c r="HQ14" s="57"/>
      <c r="HR14" s="57"/>
      <c r="HS14" s="57"/>
      <c r="HT14" s="57"/>
      <c r="HU14" s="57"/>
      <c r="HV14" s="57"/>
      <c r="HW14" s="57"/>
      <c r="HX14" s="57"/>
      <c r="HY14" s="57"/>
      <c r="HZ14" s="57"/>
      <c r="IA14" s="57"/>
      <c r="IB14" s="57"/>
      <c r="IC14" s="57"/>
      <c r="ID14" s="57"/>
      <c r="IE14" s="57"/>
      <c r="IF14" s="57"/>
      <c r="IG14" s="57"/>
      <c r="IH14" s="57"/>
      <c r="II14" s="57"/>
      <c r="IJ14" s="57"/>
      <c r="IK14" s="57"/>
      <c r="IL14" s="57"/>
      <c r="IM14" s="57"/>
      <c r="IN14" s="57"/>
      <c r="IO14" s="57"/>
      <c r="IP14" s="57"/>
      <c r="IQ14" s="57"/>
      <c r="IR14" s="57"/>
      <c r="IS14" s="57"/>
      <c r="IT14" s="57"/>
      <c r="IU14" s="57"/>
      <c r="IV14" s="57"/>
      <c r="IW14" s="57"/>
    </row>
    <row r="15" customFormat="false" ht="13.5" hidden="true" customHeight="true" outlineLevel="0" collapsed="false">
      <c r="A15" s="146" t="s">
        <v>78</v>
      </c>
      <c r="B15" s="147"/>
      <c r="C15" s="148" t="n">
        <f aca="false">+GrossMargin!D16-[3]GrossMargin!D16</f>
        <v>-65</v>
      </c>
      <c r="D15" s="149" t="n">
        <f aca="false">+GrossMargin!E16-[3]GrossMargin!E16</f>
        <v>0</v>
      </c>
      <c r="E15" s="149" t="n">
        <v>0</v>
      </c>
      <c r="F15" s="150" t="n">
        <f aca="false">+GrossMargin!G16-[3]GrossMargin!G16</f>
        <v>0</v>
      </c>
      <c r="G15" s="150" t="n">
        <v>0</v>
      </c>
      <c r="H15" s="151" t="n">
        <f aca="false">SUM(C15:G15)</f>
        <v>-65</v>
      </c>
      <c r="I15" s="148" t="n">
        <v>0</v>
      </c>
      <c r="J15" s="149" t="n">
        <f aca="false">+GrossMargin!K16-[3]GrossMargin!K16</f>
        <v>0</v>
      </c>
      <c r="K15" s="152" t="n">
        <f aca="false">SUM(H15:J15)</f>
        <v>-65</v>
      </c>
    </row>
    <row r="16" customFormat="false" ht="13.5" hidden="true" customHeight="true" outlineLevel="0" collapsed="false">
      <c r="A16" s="146" t="s">
        <v>79</v>
      </c>
      <c r="B16" s="147"/>
      <c r="C16" s="148" t="n">
        <f aca="false">+GrossMargin!D17-[3]GrossMargin!D17</f>
        <v>1565</v>
      </c>
      <c r="D16" s="149" t="n">
        <f aca="false">+GrossMargin!E17-[3]GrossMargin!E17</f>
        <v>0</v>
      </c>
      <c r="E16" s="149" t="n">
        <v>0</v>
      </c>
      <c r="F16" s="150" t="n">
        <f aca="false">+GrossMargin!G17-[3]GrossMargin!G17</f>
        <v>0</v>
      </c>
      <c r="G16" s="150" t="n">
        <v>0</v>
      </c>
      <c r="H16" s="151" t="n">
        <f aca="false">SUM(C16:G16)</f>
        <v>1565</v>
      </c>
      <c r="I16" s="148" t="n">
        <v>0</v>
      </c>
      <c r="J16" s="149" t="n">
        <f aca="false">+GrossMargin!K17-[3]GrossMargin!K17</f>
        <v>0</v>
      </c>
      <c r="K16" s="152" t="n">
        <f aca="false">SUM(H16:J16)</f>
        <v>1565</v>
      </c>
    </row>
    <row r="17" customFormat="false" ht="13.5" hidden="true" customHeight="true" outlineLevel="0" collapsed="false">
      <c r="A17" s="146" t="s">
        <v>80</v>
      </c>
      <c r="B17" s="147"/>
      <c r="C17" s="148" t="n">
        <f aca="false">+GrossMargin!D18-[3]GrossMargin!D18</f>
        <v>-2095</v>
      </c>
      <c r="D17" s="149" t="n">
        <f aca="false">+GrossMargin!E18-[3]GrossMargin!E18</f>
        <v>0</v>
      </c>
      <c r="E17" s="149" t="n">
        <v>0</v>
      </c>
      <c r="F17" s="150" t="n">
        <f aca="false">+GrossMargin!G18-[3]GrossMargin!G18</f>
        <v>0</v>
      </c>
      <c r="G17" s="150" t="n">
        <v>0</v>
      </c>
      <c r="H17" s="151" t="n">
        <f aca="false">SUM(C17:G17)</f>
        <v>-2095</v>
      </c>
      <c r="I17" s="148" t="n">
        <v>0</v>
      </c>
      <c r="J17" s="149" t="n">
        <f aca="false">+GrossMargin!K18-[3]GrossMargin!K18</f>
        <v>0</v>
      </c>
      <c r="K17" s="152" t="n">
        <f aca="false">SUM(H17:J17)</f>
        <v>-2095</v>
      </c>
    </row>
    <row r="18" customFormat="false" ht="13.5" hidden="true" customHeight="true" outlineLevel="0" collapsed="false">
      <c r="A18" s="146" t="s">
        <v>81</v>
      </c>
      <c r="B18" s="147"/>
      <c r="C18" s="148" t="n">
        <f aca="false">+GrossMargin!D19-[3]GrossMargin!D19</f>
        <v>-95</v>
      </c>
      <c r="D18" s="149" t="n">
        <f aca="false">+GrossMargin!E19-[3]GrossMargin!E19</f>
        <v>0</v>
      </c>
      <c r="E18" s="149" t="n">
        <v>0</v>
      </c>
      <c r="F18" s="150" t="n">
        <f aca="false">+GrossMargin!G19-[3]GrossMargin!G19</f>
        <v>0</v>
      </c>
      <c r="G18" s="150" t="n">
        <v>0</v>
      </c>
      <c r="H18" s="151" t="n">
        <f aca="false">SUM(C18:G18)</f>
        <v>-95</v>
      </c>
      <c r="I18" s="148" t="n">
        <v>0</v>
      </c>
      <c r="J18" s="149" t="n">
        <f aca="false">+GrossMargin!K19-[3]GrossMargin!K19</f>
        <v>0</v>
      </c>
      <c r="K18" s="152" t="n">
        <f aca="false">SUM(H18:J18)</f>
        <v>-95</v>
      </c>
    </row>
    <row r="19" customFormat="false" ht="13.5" hidden="true" customHeight="true" outlineLevel="0" collapsed="false">
      <c r="A19" s="146" t="s">
        <v>82</v>
      </c>
      <c r="B19" s="147"/>
      <c r="C19" s="148" t="n">
        <f aca="false">+GrossMargin!D20-[3]GrossMargin!D20</f>
        <v>-3</v>
      </c>
      <c r="D19" s="149" t="n">
        <f aca="false">+GrossMargin!E20-[3]GrossMargin!E20</f>
        <v>0</v>
      </c>
      <c r="E19" s="149" t="n">
        <v>0</v>
      </c>
      <c r="F19" s="150" t="n">
        <f aca="false">+GrossMargin!G20-[3]GrossMargin!G20</f>
        <v>0</v>
      </c>
      <c r="G19" s="150" t="n">
        <v>0</v>
      </c>
      <c r="H19" s="151" t="n">
        <f aca="false">SUM(C19:G19)</f>
        <v>-3</v>
      </c>
      <c r="I19" s="148" t="n">
        <v>0</v>
      </c>
      <c r="J19" s="149" t="n">
        <f aca="false">+GrossMargin!K20-[3]GrossMargin!K20</f>
        <v>0</v>
      </c>
      <c r="K19" s="152" t="n">
        <f aca="false">SUM(H19:J19)</f>
        <v>-3</v>
      </c>
    </row>
    <row r="20" customFormat="false" ht="13.5" hidden="true" customHeight="true" outlineLevel="0" collapsed="false">
      <c r="A20" s="146" t="s">
        <v>83</v>
      </c>
      <c r="B20" s="147"/>
      <c r="C20" s="153" t="n">
        <f aca="false">+GrossMargin!D21-[3]GrossMargin!D21</f>
        <v>0</v>
      </c>
      <c r="D20" s="154" t="n">
        <f aca="false">+GrossMargin!E21-[3]GrossMargin!E21</f>
        <v>0</v>
      </c>
      <c r="E20" s="154" t="n">
        <v>0</v>
      </c>
      <c r="F20" s="155" t="n">
        <f aca="false">+GrossMargin!G21-[3]GrossMargin!G21</f>
        <v>0</v>
      </c>
      <c r="G20" s="155" t="n">
        <v>0</v>
      </c>
      <c r="H20" s="156" t="n">
        <f aca="false">SUM(C20:G20)</f>
        <v>0</v>
      </c>
      <c r="I20" s="153" t="n">
        <v>0</v>
      </c>
      <c r="J20" s="154" t="n">
        <f aca="false">+GrossMargin!K21-[3]GrossMargin!K21</f>
        <v>0</v>
      </c>
      <c r="K20" s="157" t="n">
        <f aca="false">SUM(H20:J20)</f>
        <v>0</v>
      </c>
    </row>
    <row r="21" customFormat="false" ht="13.5" hidden="false" customHeight="true" outlineLevel="0" collapsed="false">
      <c r="A21" s="9" t="s">
        <v>27</v>
      </c>
      <c r="B21" s="7"/>
      <c r="C21" s="23" t="n">
        <f aca="false">SUM(C15:C20)</f>
        <v>-693</v>
      </c>
      <c r="D21" s="24" t="n">
        <f aca="false">SUM(D15:D20)</f>
        <v>0</v>
      </c>
      <c r="E21" s="24" t="n">
        <f aca="false">SUM(E15:E20)</f>
        <v>0</v>
      </c>
      <c r="F21" s="26" t="n">
        <f aca="false">SUM(F15:F20)</f>
        <v>0</v>
      </c>
      <c r="G21" s="26" t="n">
        <f aca="false">SUM(G15:G20)</f>
        <v>0</v>
      </c>
      <c r="H21" s="27" t="n">
        <f aca="false">SUM(H15:H20)</f>
        <v>-693</v>
      </c>
      <c r="I21" s="23" t="n">
        <f aca="false">SUM(I15:I20)</f>
        <v>0</v>
      </c>
      <c r="J21" s="24" t="n">
        <f aca="false">SUM(J15:J20)</f>
        <v>0</v>
      </c>
      <c r="K21" s="25" t="n">
        <f aca="false">SUM(K15:K20)</f>
        <v>-693</v>
      </c>
      <c r="L21" s="57"/>
      <c r="M21" s="57"/>
      <c r="N21" s="57"/>
      <c r="O21" s="57"/>
      <c r="P21" s="57"/>
      <c r="Q21" s="57"/>
      <c r="R21" s="57"/>
      <c r="S21" s="57"/>
      <c r="T21" s="57"/>
      <c r="U21" s="57"/>
      <c r="V21" s="57"/>
      <c r="W21" s="57"/>
      <c r="X21" s="57"/>
      <c r="Y21" s="57"/>
      <c r="Z21" s="57"/>
      <c r="AA21" s="57"/>
      <c r="AB21" s="57"/>
      <c r="AC21" s="57"/>
      <c r="AD21" s="57"/>
      <c r="AE21" s="57"/>
      <c r="AF21" s="57"/>
      <c r="AG21" s="57"/>
      <c r="AH21" s="57"/>
      <c r="AI21" s="57"/>
      <c r="AJ21" s="57"/>
      <c r="AK21" s="57"/>
      <c r="AL21" s="57"/>
      <c r="AM21" s="57"/>
      <c r="AN21" s="57"/>
      <c r="AO21" s="57"/>
      <c r="AP21" s="57"/>
      <c r="AQ21" s="57"/>
      <c r="AR21" s="57"/>
      <c r="AS21" s="57"/>
      <c r="AT21" s="57"/>
      <c r="AU21" s="57"/>
      <c r="AV21" s="57"/>
      <c r="AW21" s="57"/>
      <c r="AX21" s="57"/>
      <c r="AY21" s="57"/>
      <c r="AZ21" s="57"/>
      <c r="BA21" s="57"/>
      <c r="BB21" s="57"/>
      <c r="BC21" s="57"/>
      <c r="BD21" s="57"/>
      <c r="BE21" s="57"/>
      <c r="BF21" s="57"/>
      <c r="BG21" s="57"/>
      <c r="BH21" s="57"/>
      <c r="BI21" s="57"/>
      <c r="BJ21" s="57"/>
      <c r="BK21" s="57"/>
      <c r="BL21" s="57"/>
      <c r="BM21" s="57"/>
      <c r="BN21" s="57"/>
      <c r="BO21" s="57"/>
      <c r="BP21" s="57"/>
      <c r="BQ21" s="57"/>
      <c r="BR21" s="57"/>
      <c r="BS21" s="57"/>
      <c r="BT21" s="57"/>
      <c r="BU21" s="57"/>
      <c r="BV21" s="57"/>
      <c r="BW21" s="57"/>
      <c r="BX21" s="57"/>
      <c r="BY21" s="57"/>
      <c r="BZ21" s="57"/>
      <c r="CA21" s="57"/>
      <c r="CB21" s="57"/>
      <c r="CC21" s="57"/>
      <c r="CD21" s="57"/>
      <c r="CE21" s="57"/>
      <c r="CF21" s="57"/>
      <c r="CG21" s="57"/>
      <c r="CH21" s="57"/>
      <c r="CI21" s="57"/>
      <c r="CJ21" s="57"/>
      <c r="CK21" s="57"/>
      <c r="CL21" s="57"/>
      <c r="CM21" s="57"/>
      <c r="CN21" s="57"/>
      <c r="CO21" s="57"/>
      <c r="CP21" s="57"/>
      <c r="CQ21" s="57"/>
      <c r="CR21" s="57"/>
      <c r="CS21" s="57"/>
      <c r="CT21" s="57"/>
      <c r="CU21" s="57"/>
      <c r="CV21" s="57"/>
      <c r="CW21" s="57"/>
      <c r="CX21" s="57"/>
      <c r="CY21" s="57"/>
      <c r="CZ21" s="57"/>
      <c r="DA21" s="57"/>
      <c r="DB21" s="57"/>
      <c r="DC21" s="57"/>
      <c r="DD21" s="57"/>
      <c r="DE21" s="57"/>
      <c r="DF21" s="57"/>
      <c r="DG21" s="57"/>
      <c r="DH21" s="57"/>
      <c r="DI21" s="57"/>
      <c r="DJ21" s="57"/>
      <c r="DK21" s="57"/>
      <c r="DL21" s="57"/>
      <c r="DM21" s="57"/>
      <c r="DN21" s="57"/>
      <c r="DO21" s="57"/>
      <c r="DP21" s="57"/>
      <c r="DQ21" s="57"/>
      <c r="DR21" s="57"/>
      <c r="DS21" s="57"/>
      <c r="DT21" s="57"/>
      <c r="DU21" s="57"/>
      <c r="DV21" s="57"/>
      <c r="DW21" s="57"/>
      <c r="DX21" s="57"/>
      <c r="DY21" s="57"/>
      <c r="DZ21" s="57"/>
      <c r="EA21" s="57"/>
      <c r="EB21" s="57"/>
      <c r="EC21" s="57"/>
      <c r="ED21" s="57"/>
      <c r="EE21" s="57"/>
      <c r="EF21" s="57"/>
      <c r="EG21" s="57"/>
      <c r="EH21" s="57"/>
      <c r="EI21" s="57"/>
      <c r="EJ21" s="57"/>
      <c r="EK21" s="57"/>
      <c r="EL21" s="57"/>
      <c r="EM21" s="57"/>
      <c r="EN21" s="57"/>
      <c r="EO21" s="57"/>
      <c r="EP21" s="57"/>
      <c r="EQ21" s="57"/>
      <c r="ER21" s="57"/>
      <c r="ES21" s="57"/>
      <c r="ET21" s="57"/>
      <c r="EU21" s="57"/>
      <c r="EV21" s="57"/>
      <c r="EW21" s="57"/>
      <c r="EX21" s="57"/>
      <c r="EY21" s="57"/>
      <c r="EZ21" s="57"/>
      <c r="FA21" s="57"/>
      <c r="FB21" s="57"/>
      <c r="FC21" s="57"/>
      <c r="FD21" s="57"/>
      <c r="FE21" s="57"/>
      <c r="FF21" s="57"/>
      <c r="FG21" s="57"/>
      <c r="FH21" s="57"/>
      <c r="FI21" s="57"/>
      <c r="FJ21" s="57"/>
      <c r="FK21" s="57"/>
      <c r="FL21" s="57"/>
      <c r="FM21" s="57"/>
      <c r="FN21" s="57"/>
      <c r="FO21" s="57"/>
      <c r="FP21" s="57"/>
      <c r="FQ21" s="57"/>
      <c r="FR21" s="57"/>
      <c r="FS21" s="57"/>
      <c r="FT21" s="57"/>
      <c r="FU21" s="57"/>
      <c r="FV21" s="57"/>
      <c r="FW21" s="57"/>
      <c r="FX21" s="57"/>
      <c r="FY21" s="57"/>
      <c r="FZ21" s="57"/>
      <c r="GA21" s="57"/>
      <c r="GB21" s="57"/>
      <c r="GC21" s="57"/>
      <c r="GD21" s="57"/>
      <c r="GE21" s="57"/>
      <c r="GF21" s="57"/>
      <c r="GG21" s="57"/>
      <c r="GH21" s="57"/>
      <c r="GI21" s="57"/>
      <c r="GJ21" s="57"/>
      <c r="GK21" s="57"/>
      <c r="GL21" s="57"/>
      <c r="GM21" s="57"/>
      <c r="GN21" s="57"/>
      <c r="GO21" s="57"/>
      <c r="GP21" s="57"/>
      <c r="GQ21" s="57"/>
      <c r="GR21" s="57"/>
      <c r="GS21" s="57"/>
      <c r="GT21" s="57"/>
      <c r="GU21" s="57"/>
      <c r="GV21" s="57"/>
      <c r="GW21" s="57"/>
      <c r="GX21" s="57"/>
      <c r="GY21" s="57"/>
      <c r="GZ21" s="57"/>
      <c r="HA21" s="57"/>
      <c r="HB21" s="57"/>
      <c r="HC21" s="57"/>
      <c r="HD21" s="57"/>
      <c r="HE21" s="57"/>
      <c r="HF21" s="57"/>
      <c r="HG21" s="57"/>
      <c r="HH21" s="57"/>
      <c r="HI21" s="57"/>
      <c r="HJ21" s="57"/>
      <c r="HK21" s="57"/>
      <c r="HL21" s="57"/>
      <c r="HM21" s="57"/>
      <c r="HN21" s="57"/>
      <c r="HO21" s="57"/>
      <c r="HP21" s="57"/>
      <c r="HQ21" s="57"/>
      <c r="HR21" s="57"/>
      <c r="HS21" s="57"/>
      <c r="HT21" s="57"/>
      <c r="HU21" s="57"/>
      <c r="HV21" s="57"/>
      <c r="HW21" s="57"/>
      <c r="HX21" s="57"/>
      <c r="HY21" s="57"/>
      <c r="HZ21" s="57"/>
      <c r="IA21" s="57"/>
      <c r="IB21" s="57"/>
      <c r="IC21" s="57"/>
      <c r="ID21" s="57"/>
      <c r="IE21" s="57"/>
      <c r="IF21" s="57"/>
      <c r="IG21" s="57"/>
      <c r="IH21" s="57"/>
      <c r="II21" s="57"/>
      <c r="IJ21" s="57"/>
      <c r="IK21" s="57"/>
      <c r="IL21" s="57"/>
      <c r="IM21" s="57"/>
      <c r="IN21" s="57"/>
      <c r="IO21" s="57"/>
      <c r="IP21" s="57"/>
      <c r="IQ21" s="57"/>
      <c r="IR21" s="57"/>
      <c r="IS21" s="57"/>
      <c r="IT21" s="57"/>
      <c r="IU21" s="57"/>
      <c r="IV21" s="57"/>
      <c r="IW21" s="57"/>
    </row>
    <row r="22" customFormat="false" ht="13.5" hidden="false" customHeight="true" outlineLevel="0" collapsed="false">
      <c r="A22" s="9" t="s">
        <v>28</v>
      </c>
      <c r="B22" s="7"/>
      <c r="C22" s="23" t="n">
        <f aca="false">+GrossMargin!D23-[3]GrossMargin!D23</f>
        <v>10</v>
      </c>
      <c r="D22" s="24" t="n">
        <f aca="false">+GrossMargin!E23-[3]GrossMargin!E23</f>
        <v>0</v>
      </c>
      <c r="E22" s="24" t="n">
        <v>0</v>
      </c>
      <c r="F22" s="26" t="n">
        <f aca="false">+GrossMargin!G23-[3]GrossMargin!G23</f>
        <v>0</v>
      </c>
      <c r="G22" s="26" t="n">
        <v>0</v>
      </c>
      <c r="H22" s="27" t="n">
        <f aca="false">SUM(C22:G22)</f>
        <v>10</v>
      </c>
      <c r="I22" s="23" t="n">
        <v>0</v>
      </c>
      <c r="J22" s="24" t="n">
        <f aca="false">+GrossMargin!K23-[3]GrossMargin!K23</f>
        <v>0</v>
      </c>
      <c r="K22" s="25" t="n">
        <f aca="false">SUM(H22:J22)</f>
        <v>10</v>
      </c>
      <c r="L22" s="57"/>
      <c r="M22" s="57"/>
      <c r="N22" s="57"/>
      <c r="O22" s="57"/>
      <c r="P22" s="57"/>
      <c r="Q22" s="57"/>
      <c r="R22" s="57"/>
      <c r="S22" s="57"/>
      <c r="T22" s="57"/>
      <c r="U22" s="57"/>
      <c r="V22" s="57"/>
      <c r="W22" s="57"/>
      <c r="X22" s="57"/>
      <c r="Y22" s="57"/>
      <c r="Z22" s="57"/>
      <c r="AA22" s="57"/>
      <c r="AB22" s="57"/>
      <c r="AC22" s="57"/>
      <c r="AD22" s="57"/>
      <c r="AE22" s="57"/>
      <c r="AF22" s="57"/>
      <c r="AG22" s="57"/>
      <c r="AH22" s="57"/>
      <c r="AI22" s="57"/>
      <c r="AJ22" s="57"/>
      <c r="AK22" s="57"/>
      <c r="AL22" s="57"/>
      <c r="AM22" s="57"/>
      <c r="AN22" s="57"/>
      <c r="AO22" s="57"/>
      <c r="AP22" s="57"/>
      <c r="AQ22" s="57"/>
      <c r="AR22" s="57"/>
      <c r="AS22" s="57"/>
      <c r="AT22" s="57"/>
      <c r="AU22" s="57"/>
      <c r="AV22" s="57"/>
      <c r="AW22" s="57"/>
      <c r="AX22" s="57"/>
      <c r="AY22" s="57"/>
      <c r="AZ22" s="57"/>
      <c r="BA22" s="57"/>
      <c r="BB22" s="57"/>
      <c r="BC22" s="57"/>
      <c r="BD22" s="57"/>
      <c r="BE22" s="57"/>
      <c r="BF22" s="57"/>
      <c r="BG22" s="57"/>
      <c r="BH22" s="57"/>
      <c r="BI22" s="57"/>
      <c r="BJ22" s="57"/>
      <c r="BK22" s="57"/>
      <c r="BL22" s="57"/>
      <c r="BM22" s="57"/>
      <c r="BN22" s="57"/>
      <c r="BO22" s="57"/>
      <c r="BP22" s="57"/>
      <c r="BQ22" s="57"/>
      <c r="BR22" s="57"/>
      <c r="BS22" s="57"/>
      <c r="BT22" s="57"/>
      <c r="BU22" s="57"/>
      <c r="BV22" s="57"/>
      <c r="BW22" s="57"/>
      <c r="BX22" s="57"/>
      <c r="BY22" s="57"/>
      <c r="BZ22" s="57"/>
      <c r="CA22" s="57"/>
      <c r="CB22" s="57"/>
      <c r="CC22" s="57"/>
      <c r="CD22" s="57"/>
      <c r="CE22" s="57"/>
      <c r="CF22" s="57"/>
      <c r="CG22" s="57"/>
      <c r="CH22" s="57"/>
      <c r="CI22" s="57"/>
      <c r="CJ22" s="57"/>
      <c r="CK22" s="57"/>
      <c r="CL22" s="57"/>
      <c r="CM22" s="57"/>
      <c r="CN22" s="57"/>
      <c r="CO22" s="57"/>
      <c r="CP22" s="57"/>
      <c r="CQ22" s="57"/>
      <c r="CR22" s="57"/>
      <c r="CS22" s="57"/>
      <c r="CT22" s="57"/>
      <c r="CU22" s="57"/>
      <c r="CV22" s="57"/>
      <c r="CW22" s="57"/>
      <c r="CX22" s="57"/>
      <c r="CY22" s="57"/>
      <c r="CZ22" s="57"/>
      <c r="DA22" s="57"/>
      <c r="DB22" s="57"/>
      <c r="DC22" s="57"/>
      <c r="DD22" s="57"/>
      <c r="DE22" s="57"/>
      <c r="DF22" s="57"/>
      <c r="DG22" s="57"/>
      <c r="DH22" s="57"/>
      <c r="DI22" s="57"/>
      <c r="DJ22" s="57"/>
      <c r="DK22" s="57"/>
      <c r="DL22" s="57"/>
      <c r="DM22" s="57"/>
      <c r="DN22" s="57"/>
      <c r="DO22" s="57"/>
      <c r="DP22" s="57"/>
      <c r="DQ22" s="57"/>
      <c r="DR22" s="57"/>
      <c r="DS22" s="57"/>
      <c r="DT22" s="57"/>
      <c r="DU22" s="57"/>
      <c r="DV22" s="57"/>
      <c r="DW22" s="57"/>
      <c r="DX22" s="57"/>
      <c r="DY22" s="57"/>
      <c r="DZ22" s="57"/>
      <c r="EA22" s="57"/>
      <c r="EB22" s="57"/>
      <c r="EC22" s="57"/>
      <c r="ED22" s="57"/>
      <c r="EE22" s="57"/>
      <c r="EF22" s="57"/>
      <c r="EG22" s="57"/>
      <c r="EH22" s="57"/>
      <c r="EI22" s="57"/>
      <c r="EJ22" s="57"/>
      <c r="EK22" s="57"/>
      <c r="EL22" s="57"/>
      <c r="EM22" s="57"/>
      <c r="EN22" s="57"/>
      <c r="EO22" s="57"/>
      <c r="EP22" s="57"/>
      <c r="EQ22" s="57"/>
      <c r="ER22" s="57"/>
      <c r="ES22" s="57"/>
      <c r="ET22" s="57"/>
      <c r="EU22" s="57"/>
      <c r="EV22" s="57"/>
      <c r="EW22" s="57"/>
      <c r="EX22" s="57"/>
      <c r="EY22" s="57"/>
      <c r="EZ22" s="57"/>
      <c r="FA22" s="57"/>
      <c r="FB22" s="57"/>
      <c r="FC22" s="57"/>
      <c r="FD22" s="57"/>
      <c r="FE22" s="57"/>
      <c r="FF22" s="57"/>
      <c r="FG22" s="57"/>
      <c r="FH22" s="57"/>
      <c r="FI22" s="57"/>
      <c r="FJ22" s="57"/>
      <c r="FK22" s="57"/>
      <c r="FL22" s="57"/>
      <c r="FM22" s="57"/>
      <c r="FN22" s="57"/>
      <c r="FO22" s="57"/>
      <c r="FP22" s="57"/>
      <c r="FQ22" s="57"/>
      <c r="FR22" s="57"/>
      <c r="FS22" s="57"/>
      <c r="FT22" s="57"/>
      <c r="FU22" s="57"/>
      <c r="FV22" s="57"/>
      <c r="FW22" s="57"/>
      <c r="FX22" s="57"/>
      <c r="FY22" s="57"/>
      <c r="FZ22" s="57"/>
      <c r="GA22" s="57"/>
      <c r="GB22" s="57"/>
      <c r="GC22" s="57"/>
      <c r="GD22" s="57"/>
      <c r="GE22" s="57"/>
      <c r="GF22" s="57"/>
      <c r="GG22" s="57"/>
      <c r="GH22" s="57"/>
      <c r="GI22" s="57"/>
      <c r="GJ22" s="57"/>
      <c r="GK22" s="57"/>
      <c r="GL22" s="57"/>
      <c r="GM22" s="57"/>
      <c r="GN22" s="57"/>
      <c r="GO22" s="57"/>
      <c r="GP22" s="57"/>
      <c r="GQ22" s="57"/>
      <c r="GR22" s="57"/>
      <c r="GS22" s="57"/>
      <c r="GT22" s="57"/>
      <c r="GU22" s="57"/>
      <c r="GV22" s="57"/>
      <c r="GW22" s="57"/>
      <c r="GX22" s="57"/>
      <c r="GY22" s="57"/>
      <c r="GZ22" s="57"/>
      <c r="HA22" s="57"/>
      <c r="HB22" s="57"/>
      <c r="HC22" s="57"/>
      <c r="HD22" s="57"/>
      <c r="HE22" s="57"/>
      <c r="HF22" s="57"/>
      <c r="HG22" s="57"/>
      <c r="HH22" s="57"/>
      <c r="HI22" s="57"/>
      <c r="HJ22" s="57"/>
      <c r="HK22" s="57"/>
      <c r="HL22" s="57"/>
      <c r="HM22" s="57"/>
      <c r="HN22" s="57"/>
      <c r="HO22" s="57"/>
      <c r="HP22" s="57"/>
      <c r="HQ22" s="57"/>
      <c r="HR22" s="57"/>
      <c r="HS22" s="57"/>
      <c r="HT22" s="57"/>
      <c r="HU22" s="57"/>
      <c r="HV22" s="57"/>
      <c r="HW22" s="57"/>
      <c r="HX22" s="57"/>
      <c r="HY22" s="57"/>
      <c r="HZ22" s="57"/>
      <c r="IA22" s="57"/>
      <c r="IB22" s="57"/>
      <c r="IC22" s="57"/>
      <c r="ID22" s="57"/>
      <c r="IE22" s="57"/>
      <c r="IF22" s="57"/>
      <c r="IG22" s="57"/>
      <c r="IH22" s="57"/>
      <c r="II22" s="57"/>
      <c r="IJ22" s="57"/>
      <c r="IK22" s="57"/>
      <c r="IL22" s="57"/>
      <c r="IM22" s="57"/>
      <c r="IN22" s="57"/>
      <c r="IO22" s="57"/>
      <c r="IP22" s="57"/>
      <c r="IQ22" s="57"/>
      <c r="IR22" s="57"/>
      <c r="IS22" s="57"/>
      <c r="IT22" s="57"/>
      <c r="IU22" s="57"/>
      <c r="IV22" s="57"/>
      <c r="IW22" s="57"/>
    </row>
    <row r="23" customFormat="false" ht="13.5" hidden="false" customHeight="true" outlineLevel="0" collapsed="false">
      <c r="A23" s="9" t="s">
        <v>29</v>
      </c>
      <c r="B23" s="7"/>
      <c r="C23" s="23" t="n">
        <f aca="false">+GrossMargin!D24-[3]GrossMargin!D24</f>
        <v>0</v>
      </c>
      <c r="D23" s="24" t="n">
        <f aca="false">+GrossMargin!E24-[3]GrossMargin!E24</f>
        <v>0</v>
      </c>
      <c r="E23" s="24" t="n">
        <v>0</v>
      </c>
      <c r="F23" s="26" t="n">
        <f aca="false">+GrossMargin!G24-[3]GrossMargin!G24</f>
        <v>0</v>
      </c>
      <c r="G23" s="26" t="n">
        <v>0</v>
      </c>
      <c r="H23" s="27" t="n">
        <f aca="false">SUM(C23:G23)</f>
        <v>0</v>
      </c>
      <c r="I23" s="23" t="n">
        <v>0</v>
      </c>
      <c r="J23" s="24" t="n">
        <f aca="false">+GrossMargin!K24-[3]GrossMargin!K24</f>
        <v>0</v>
      </c>
      <c r="K23" s="25" t="n">
        <f aca="false">SUM(H23:J23)</f>
        <v>0</v>
      </c>
      <c r="L23" s="57"/>
      <c r="M23" s="57"/>
      <c r="N23" s="57"/>
      <c r="O23" s="57"/>
      <c r="P23" s="57"/>
      <c r="Q23" s="57"/>
      <c r="R23" s="57"/>
      <c r="S23" s="57"/>
      <c r="T23" s="57"/>
      <c r="U23" s="57"/>
      <c r="V23" s="57"/>
      <c r="W23" s="57"/>
      <c r="X23" s="57"/>
      <c r="Y23" s="57"/>
      <c r="Z23" s="57"/>
      <c r="AA23" s="57"/>
      <c r="AB23" s="57"/>
      <c r="AC23" s="57"/>
      <c r="AD23" s="57"/>
      <c r="AE23" s="57"/>
      <c r="AF23" s="57"/>
      <c r="AG23" s="57"/>
      <c r="AH23" s="57"/>
      <c r="AI23" s="57"/>
      <c r="AJ23" s="57"/>
      <c r="AK23" s="57"/>
      <c r="AL23" s="57"/>
      <c r="AM23" s="57"/>
      <c r="AN23" s="57"/>
      <c r="AO23" s="57"/>
      <c r="AP23" s="57"/>
      <c r="AQ23" s="57"/>
      <c r="AR23" s="57"/>
      <c r="AS23" s="57"/>
      <c r="AT23" s="57"/>
      <c r="AU23" s="57"/>
      <c r="AV23" s="57"/>
      <c r="AW23" s="57"/>
      <c r="AX23" s="57"/>
      <c r="AY23" s="57"/>
      <c r="AZ23" s="57"/>
      <c r="BA23" s="57"/>
      <c r="BB23" s="57"/>
      <c r="BC23" s="57"/>
      <c r="BD23" s="57"/>
      <c r="BE23" s="57"/>
      <c r="BF23" s="57"/>
      <c r="BG23" s="57"/>
      <c r="BH23" s="57"/>
      <c r="BI23" s="57"/>
      <c r="BJ23" s="57"/>
      <c r="BK23" s="57"/>
      <c r="BL23" s="57"/>
      <c r="BM23" s="57"/>
      <c r="BN23" s="57"/>
      <c r="BO23" s="57"/>
      <c r="BP23" s="57"/>
      <c r="BQ23" s="57"/>
      <c r="BR23" s="57"/>
      <c r="BS23" s="57"/>
      <c r="BT23" s="57"/>
      <c r="BU23" s="57"/>
      <c r="BV23" s="57"/>
      <c r="BW23" s="57"/>
      <c r="BX23" s="57"/>
      <c r="BY23" s="57"/>
      <c r="BZ23" s="57"/>
      <c r="CA23" s="57"/>
      <c r="CB23" s="57"/>
      <c r="CC23" s="57"/>
      <c r="CD23" s="57"/>
      <c r="CE23" s="57"/>
      <c r="CF23" s="57"/>
      <c r="CG23" s="57"/>
      <c r="CH23" s="57"/>
      <c r="CI23" s="57"/>
      <c r="CJ23" s="57"/>
      <c r="CK23" s="57"/>
      <c r="CL23" s="57"/>
      <c r="CM23" s="57"/>
      <c r="CN23" s="57"/>
      <c r="CO23" s="57"/>
      <c r="CP23" s="57"/>
      <c r="CQ23" s="57"/>
      <c r="CR23" s="57"/>
      <c r="CS23" s="57"/>
      <c r="CT23" s="57"/>
      <c r="CU23" s="57"/>
      <c r="CV23" s="57"/>
      <c r="CW23" s="57"/>
      <c r="CX23" s="57"/>
      <c r="CY23" s="57"/>
      <c r="CZ23" s="57"/>
      <c r="DA23" s="57"/>
      <c r="DB23" s="57"/>
      <c r="DC23" s="57"/>
      <c r="DD23" s="57"/>
      <c r="DE23" s="57"/>
      <c r="DF23" s="57"/>
      <c r="DG23" s="57"/>
      <c r="DH23" s="57"/>
      <c r="DI23" s="57"/>
      <c r="DJ23" s="57"/>
      <c r="DK23" s="57"/>
      <c r="DL23" s="57"/>
      <c r="DM23" s="57"/>
      <c r="DN23" s="57"/>
      <c r="DO23" s="57"/>
      <c r="DP23" s="57"/>
      <c r="DQ23" s="57"/>
      <c r="DR23" s="57"/>
      <c r="DS23" s="57"/>
      <c r="DT23" s="57"/>
      <c r="DU23" s="57"/>
      <c r="DV23" s="57"/>
      <c r="DW23" s="57"/>
      <c r="DX23" s="57"/>
      <c r="DY23" s="57"/>
      <c r="DZ23" s="57"/>
      <c r="EA23" s="57"/>
      <c r="EB23" s="57"/>
      <c r="EC23" s="57"/>
      <c r="ED23" s="57"/>
      <c r="EE23" s="57"/>
      <c r="EF23" s="57"/>
      <c r="EG23" s="57"/>
      <c r="EH23" s="57"/>
      <c r="EI23" s="57"/>
      <c r="EJ23" s="57"/>
      <c r="EK23" s="57"/>
      <c r="EL23" s="57"/>
      <c r="EM23" s="57"/>
      <c r="EN23" s="57"/>
      <c r="EO23" s="57"/>
      <c r="EP23" s="57"/>
      <c r="EQ23" s="57"/>
      <c r="ER23" s="57"/>
      <c r="ES23" s="57"/>
      <c r="ET23" s="57"/>
      <c r="EU23" s="57"/>
      <c r="EV23" s="57"/>
      <c r="EW23" s="57"/>
      <c r="EX23" s="57"/>
      <c r="EY23" s="57"/>
      <c r="EZ23" s="57"/>
      <c r="FA23" s="57"/>
      <c r="FB23" s="57"/>
      <c r="FC23" s="57"/>
      <c r="FD23" s="57"/>
      <c r="FE23" s="57"/>
      <c r="FF23" s="57"/>
      <c r="FG23" s="57"/>
      <c r="FH23" s="57"/>
      <c r="FI23" s="57"/>
      <c r="FJ23" s="57"/>
      <c r="FK23" s="57"/>
      <c r="FL23" s="57"/>
      <c r="FM23" s="57"/>
      <c r="FN23" s="57"/>
      <c r="FO23" s="57"/>
      <c r="FP23" s="57"/>
      <c r="FQ23" s="57"/>
      <c r="FR23" s="57"/>
      <c r="FS23" s="57"/>
      <c r="FT23" s="57"/>
      <c r="FU23" s="57"/>
      <c r="FV23" s="57"/>
      <c r="FW23" s="57"/>
      <c r="FX23" s="57"/>
      <c r="FY23" s="57"/>
      <c r="FZ23" s="57"/>
      <c r="GA23" s="57"/>
      <c r="GB23" s="57"/>
      <c r="GC23" s="57"/>
      <c r="GD23" s="57"/>
      <c r="GE23" s="57"/>
      <c r="GF23" s="57"/>
      <c r="GG23" s="57"/>
      <c r="GH23" s="57"/>
      <c r="GI23" s="57"/>
      <c r="GJ23" s="57"/>
      <c r="GK23" s="57"/>
      <c r="GL23" s="57"/>
      <c r="GM23" s="57"/>
      <c r="GN23" s="57"/>
      <c r="GO23" s="57"/>
      <c r="GP23" s="57"/>
      <c r="GQ23" s="57"/>
      <c r="GR23" s="57"/>
      <c r="GS23" s="57"/>
      <c r="GT23" s="57"/>
      <c r="GU23" s="57"/>
      <c r="GV23" s="57"/>
      <c r="GW23" s="57"/>
      <c r="GX23" s="57"/>
      <c r="GY23" s="57"/>
      <c r="GZ23" s="57"/>
      <c r="HA23" s="57"/>
      <c r="HB23" s="57"/>
      <c r="HC23" s="57"/>
      <c r="HD23" s="57"/>
      <c r="HE23" s="57"/>
      <c r="HF23" s="57"/>
      <c r="HG23" s="57"/>
      <c r="HH23" s="57"/>
      <c r="HI23" s="57"/>
      <c r="HJ23" s="57"/>
      <c r="HK23" s="57"/>
      <c r="HL23" s="57"/>
      <c r="HM23" s="57"/>
      <c r="HN23" s="57"/>
      <c r="HO23" s="57"/>
      <c r="HP23" s="57"/>
      <c r="HQ23" s="57"/>
      <c r="HR23" s="57"/>
      <c r="HS23" s="57"/>
      <c r="HT23" s="57"/>
      <c r="HU23" s="57"/>
      <c r="HV23" s="57"/>
      <c r="HW23" s="57"/>
      <c r="HX23" s="57"/>
      <c r="HY23" s="57"/>
      <c r="HZ23" s="57"/>
      <c r="IA23" s="57"/>
      <c r="IB23" s="57"/>
      <c r="IC23" s="57"/>
      <c r="ID23" s="57"/>
      <c r="IE23" s="57"/>
      <c r="IF23" s="57"/>
      <c r="IG23" s="57"/>
      <c r="IH23" s="57"/>
      <c r="II23" s="57"/>
      <c r="IJ23" s="57"/>
      <c r="IK23" s="57"/>
      <c r="IL23" s="57"/>
      <c r="IM23" s="57"/>
      <c r="IN23" s="57"/>
      <c r="IO23" s="57"/>
      <c r="IP23" s="57"/>
      <c r="IQ23" s="57"/>
      <c r="IR23" s="57"/>
      <c r="IS23" s="57"/>
      <c r="IT23" s="57"/>
      <c r="IU23" s="57"/>
      <c r="IV23" s="57"/>
      <c r="IW23" s="57"/>
    </row>
    <row r="24" customFormat="false" ht="13.5" hidden="false" customHeight="true" outlineLevel="0" collapsed="false">
      <c r="A24" s="9" t="s">
        <v>31</v>
      </c>
      <c r="B24" s="7"/>
      <c r="C24" s="23" t="n">
        <f aca="false">+GrossMargin!D25-[3]GrossMargin!D25</f>
        <v>0</v>
      </c>
      <c r="D24" s="24" t="n">
        <f aca="false">+GrossMargin!E25-[3]GrossMargin!E25</f>
        <v>0</v>
      </c>
      <c r="E24" s="24" t="n">
        <v>0</v>
      </c>
      <c r="F24" s="26" t="n">
        <f aca="false">+GrossMargin!G25-[3]GrossMargin!G25</f>
        <v>-1066</v>
      </c>
      <c r="G24" s="26" t="n">
        <v>0</v>
      </c>
      <c r="H24" s="27" t="n">
        <f aca="false">SUM(C24:G24)</f>
        <v>-1066</v>
      </c>
      <c r="I24" s="23" t="n">
        <v>0</v>
      </c>
      <c r="J24" s="24" t="n">
        <f aca="false">+GrossMargin!K25-[3]GrossMargin!K25</f>
        <v>0</v>
      </c>
      <c r="K24" s="25" t="n">
        <f aca="false">SUM(H24:J24)</f>
        <v>-1066</v>
      </c>
      <c r="L24" s="57"/>
      <c r="M24" s="57"/>
      <c r="N24" s="57"/>
      <c r="O24" s="57"/>
      <c r="P24" s="57"/>
      <c r="Q24" s="57"/>
      <c r="R24" s="57"/>
      <c r="S24" s="57"/>
      <c r="T24" s="57"/>
      <c r="U24" s="57"/>
      <c r="V24" s="57"/>
      <c r="W24" s="57"/>
      <c r="X24" s="57"/>
      <c r="Y24" s="57"/>
      <c r="Z24" s="57"/>
      <c r="AA24" s="57"/>
      <c r="AB24" s="57"/>
      <c r="AC24" s="57"/>
      <c r="AD24" s="57"/>
      <c r="AE24" s="57"/>
      <c r="AF24" s="57"/>
      <c r="AG24" s="57"/>
      <c r="AH24" s="57"/>
      <c r="AI24" s="57"/>
      <c r="AJ24" s="57"/>
      <c r="AK24" s="57"/>
      <c r="AL24" s="57"/>
      <c r="AM24" s="57"/>
      <c r="AN24" s="57"/>
      <c r="AO24" s="57"/>
      <c r="AP24" s="57"/>
      <c r="AQ24" s="57"/>
      <c r="AR24" s="57"/>
      <c r="AS24" s="57"/>
      <c r="AT24" s="57"/>
      <c r="AU24" s="57"/>
      <c r="AV24" s="57"/>
      <c r="AW24" s="57"/>
      <c r="AX24" s="57"/>
      <c r="AY24" s="57"/>
      <c r="AZ24" s="57"/>
      <c r="BA24" s="57"/>
      <c r="BB24" s="57"/>
      <c r="BC24" s="57"/>
      <c r="BD24" s="57"/>
      <c r="BE24" s="57"/>
      <c r="BF24" s="57"/>
      <c r="BG24" s="57"/>
      <c r="BH24" s="57"/>
      <c r="BI24" s="57"/>
      <c r="BJ24" s="57"/>
      <c r="BK24" s="57"/>
      <c r="BL24" s="57"/>
      <c r="BM24" s="57"/>
      <c r="BN24" s="57"/>
      <c r="BO24" s="57"/>
      <c r="BP24" s="57"/>
      <c r="BQ24" s="57"/>
      <c r="BR24" s="57"/>
      <c r="BS24" s="57"/>
      <c r="BT24" s="57"/>
      <c r="BU24" s="57"/>
      <c r="BV24" s="57"/>
      <c r="BW24" s="57"/>
      <c r="BX24" s="57"/>
      <c r="BY24" s="57"/>
      <c r="BZ24" s="57"/>
      <c r="CA24" s="57"/>
      <c r="CB24" s="57"/>
      <c r="CC24" s="57"/>
      <c r="CD24" s="57"/>
      <c r="CE24" s="57"/>
      <c r="CF24" s="57"/>
      <c r="CG24" s="57"/>
      <c r="CH24" s="57"/>
      <c r="CI24" s="57"/>
      <c r="CJ24" s="57"/>
      <c r="CK24" s="57"/>
      <c r="CL24" s="57"/>
      <c r="CM24" s="57"/>
      <c r="CN24" s="57"/>
      <c r="CO24" s="57"/>
      <c r="CP24" s="57"/>
      <c r="CQ24" s="57"/>
      <c r="CR24" s="57"/>
      <c r="CS24" s="57"/>
      <c r="CT24" s="57"/>
      <c r="CU24" s="57"/>
      <c r="CV24" s="57"/>
      <c r="CW24" s="57"/>
      <c r="CX24" s="57"/>
      <c r="CY24" s="57"/>
      <c r="CZ24" s="57"/>
      <c r="DA24" s="57"/>
      <c r="DB24" s="57"/>
      <c r="DC24" s="57"/>
      <c r="DD24" s="57"/>
      <c r="DE24" s="57"/>
      <c r="DF24" s="57"/>
      <c r="DG24" s="57"/>
      <c r="DH24" s="57"/>
      <c r="DI24" s="57"/>
      <c r="DJ24" s="57"/>
      <c r="DK24" s="57"/>
      <c r="DL24" s="57"/>
      <c r="DM24" s="57"/>
      <c r="DN24" s="57"/>
      <c r="DO24" s="57"/>
      <c r="DP24" s="57"/>
      <c r="DQ24" s="57"/>
      <c r="DR24" s="57"/>
      <c r="DS24" s="57"/>
      <c r="DT24" s="57"/>
      <c r="DU24" s="57"/>
      <c r="DV24" s="57"/>
      <c r="DW24" s="57"/>
      <c r="DX24" s="57"/>
      <c r="DY24" s="57"/>
      <c r="DZ24" s="57"/>
      <c r="EA24" s="57"/>
      <c r="EB24" s="57"/>
      <c r="EC24" s="57"/>
      <c r="ED24" s="57"/>
      <c r="EE24" s="57"/>
      <c r="EF24" s="57"/>
      <c r="EG24" s="57"/>
      <c r="EH24" s="57"/>
      <c r="EI24" s="57"/>
      <c r="EJ24" s="57"/>
      <c r="EK24" s="57"/>
      <c r="EL24" s="57"/>
      <c r="EM24" s="57"/>
      <c r="EN24" s="57"/>
      <c r="EO24" s="57"/>
      <c r="EP24" s="57"/>
      <c r="EQ24" s="57"/>
      <c r="ER24" s="57"/>
      <c r="ES24" s="57"/>
      <c r="ET24" s="57"/>
      <c r="EU24" s="57"/>
      <c r="EV24" s="57"/>
      <c r="EW24" s="57"/>
      <c r="EX24" s="57"/>
      <c r="EY24" s="57"/>
      <c r="EZ24" s="57"/>
      <c r="FA24" s="57"/>
      <c r="FB24" s="57"/>
      <c r="FC24" s="57"/>
      <c r="FD24" s="57"/>
      <c r="FE24" s="57"/>
      <c r="FF24" s="57"/>
      <c r="FG24" s="57"/>
      <c r="FH24" s="57"/>
      <c r="FI24" s="57"/>
      <c r="FJ24" s="57"/>
      <c r="FK24" s="57"/>
      <c r="FL24" s="57"/>
      <c r="FM24" s="57"/>
      <c r="FN24" s="57"/>
      <c r="FO24" s="57"/>
      <c r="FP24" s="57"/>
      <c r="FQ24" s="57"/>
      <c r="FR24" s="57"/>
      <c r="FS24" s="57"/>
      <c r="FT24" s="57"/>
      <c r="FU24" s="57"/>
      <c r="FV24" s="57"/>
      <c r="FW24" s="57"/>
      <c r="FX24" s="57"/>
      <c r="FY24" s="57"/>
      <c r="FZ24" s="57"/>
      <c r="GA24" s="57"/>
      <c r="GB24" s="57"/>
      <c r="GC24" s="57"/>
      <c r="GD24" s="57"/>
      <c r="GE24" s="57"/>
      <c r="GF24" s="57"/>
      <c r="GG24" s="57"/>
      <c r="GH24" s="57"/>
      <c r="GI24" s="57"/>
      <c r="GJ24" s="57"/>
      <c r="GK24" s="57"/>
      <c r="GL24" s="57"/>
      <c r="GM24" s="57"/>
      <c r="GN24" s="57"/>
      <c r="GO24" s="57"/>
      <c r="GP24" s="57"/>
      <c r="GQ24" s="57"/>
      <c r="GR24" s="57"/>
      <c r="GS24" s="57"/>
      <c r="GT24" s="57"/>
      <c r="GU24" s="57"/>
      <c r="GV24" s="57"/>
      <c r="GW24" s="57"/>
      <c r="GX24" s="57"/>
      <c r="GY24" s="57"/>
      <c r="GZ24" s="57"/>
      <c r="HA24" s="57"/>
      <c r="HB24" s="57"/>
      <c r="HC24" s="57"/>
      <c r="HD24" s="57"/>
      <c r="HE24" s="57"/>
      <c r="HF24" s="57"/>
      <c r="HG24" s="57"/>
      <c r="HH24" s="57"/>
      <c r="HI24" s="57"/>
      <c r="HJ24" s="57"/>
      <c r="HK24" s="57"/>
      <c r="HL24" s="57"/>
      <c r="HM24" s="57"/>
      <c r="HN24" s="57"/>
      <c r="HO24" s="57"/>
      <c r="HP24" s="57"/>
      <c r="HQ24" s="57"/>
      <c r="HR24" s="57"/>
      <c r="HS24" s="57"/>
      <c r="HT24" s="57"/>
      <c r="HU24" s="57"/>
      <c r="HV24" s="57"/>
      <c r="HW24" s="57"/>
      <c r="HX24" s="57"/>
      <c r="HY24" s="57"/>
      <c r="HZ24" s="57"/>
      <c r="IA24" s="57"/>
      <c r="IB24" s="57"/>
      <c r="IC24" s="57"/>
      <c r="ID24" s="57"/>
      <c r="IE24" s="57"/>
      <c r="IF24" s="57"/>
      <c r="IG24" s="57"/>
      <c r="IH24" s="57"/>
      <c r="II24" s="57"/>
      <c r="IJ24" s="57"/>
      <c r="IK24" s="57"/>
      <c r="IL24" s="57"/>
      <c r="IM24" s="57"/>
      <c r="IN24" s="57"/>
      <c r="IO24" s="57"/>
      <c r="IP24" s="57"/>
      <c r="IQ24" s="57"/>
      <c r="IR24" s="57"/>
      <c r="IS24" s="57"/>
      <c r="IT24" s="57"/>
      <c r="IU24" s="57"/>
      <c r="IV24" s="57"/>
      <c r="IW24" s="57"/>
    </row>
    <row r="25" customFormat="false" ht="13.5" hidden="false" customHeight="true" outlineLevel="0" collapsed="false">
      <c r="A25" s="9" t="s">
        <v>32</v>
      </c>
      <c r="B25" s="158"/>
      <c r="C25" s="23" t="n">
        <f aca="false">+GrossMargin!D26-[3]GrossMargin!D26</f>
        <v>0</v>
      </c>
      <c r="D25" s="24" t="n">
        <f aca="false">+GrossMargin!E26-[3]GrossMargin!E26</f>
        <v>0</v>
      </c>
      <c r="E25" s="24" t="n">
        <v>0</v>
      </c>
      <c r="F25" s="26" t="n">
        <f aca="false">+GrossMargin!G26-[3]GrossMargin!G26</f>
        <v>0</v>
      </c>
      <c r="G25" s="26" t="n">
        <v>0</v>
      </c>
      <c r="H25" s="27" t="n">
        <f aca="false">SUM(C25:G25)</f>
        <v>0</v>
      </c>
      <c r="I25" s="23" t="n">
        <v>0</v>
      </c>
      <c r="J25" s="24" t="n">
        <f aca="false">+GrossMargin!K26-[3]GrossMargin!K26</f>
        <v>0</v>
      </c>
      <c r="K25" s="25" t="n">
        <f aca="false">SUM(H25:J25)</f>
        <v>0</v>
      </c>
    </row>
    <row r="26" customFormat="false" ht="13.5" hidden="false" customHeight="true" outlineLevel="0" collapsed="false">
      <c r="A26" s="9" t="s">
        <v>33</v>
      </c>
      <c r="B26" s="158"/>
      <c r="C26" s="23" t="n">
        <f aca="false">+GrossMargin!D27-[3]GrossMargin!D27</f>
        <v>0</v>
      </c>
      <c r="D26" s="24" t="n">
        <f aca="false">+GrossMargin!E27-[3]GrossMargin!E27</f>
        <v>0</v>
      </c>
      <c r="E26" s="24" t="n">
        <v>0</v>
      </c>
      <c r="F26" s="26" t="n">
        <f aca="false">+GrossMargin!G27-[3]GrossMargin!G27</f>
        <v>0</v>
      </c>
      <c r="G26" s="26" t="n">
        <v>0</v>
      </c>
      <c r="H26" s="27" t="n">
        <f aca="false">SUM(C26:G26)</f>
        <v>0</v>
      </c>
      <c r="I26" s="23" t="n">
        <v>0</v>
      </c>
      <c r="J26" s="24" t="n">
        <f aca="false">+GrossMargin!K27-[3]GrossMargin!K27</f>
        <v>0</v>
      </c>
      <c r="K26" s="25" t="n">
        <f aca="false">SUM(H26:J26)</f>
        <v>0</v>
      </c>
    </row>
    <row r="27" customFormat="false" ht="3" hidden="false" customHeight="true" outlineLevel="0" collapsed="false">
      <c r="A27" s="9"/>
      <c r="B27" s="7"/>
      <c r="C27" s="23"/>
      <c r="D27" s="24"/>
      <c r="E27" s="24"/>
      <c r="F27" s="26"/>
      <c r="G27" s="26"/>
      <c r="H27" s="27"/>
      <c r="I27" s="23"/>
      <c r="J27" s="24"/>
      <c r="K27" s="26"/>
    </row>
    <row r="28" customFormat="false" ht="13.5" hidden="false" customHeight="true" outlineLevel="0" collapsed="false">
      <c r="A28" s="35" t="s">
        <v>84</v>
      </c>
      <c r="B28" s="7"/>
      <c r="C28" s="36" t="n">
        <f aca="false">SUM(C21:C26)+SUM(C9:C14)</f>
        <v>-1861</v>
      </c>
      <c r="D28" s="37" t="n">
        <f aca="false">SUM(D9:D14)+SUM(D21:D26)</f>
        <v>0</v>
      </c>
      <c r="E28" s="37" t="n">
        <f aca="false">SUM(E9:E14)+SUM(E21:E26)</f>
        <v>0</v>
      </c>
      <c r="F28" s="38" t="n">
        <f aca="false">SUM(F9:F14)+SUM(F21:F26)</f>
        <v>-1066</v>
      </c>
      <c r="G28" s="37" t="n">
        <f aca="false">SUM(G9:G14)+SUM(G21:G26)</f>
        <v>0</v>
      </c>
      <c r="H28" s="39" t="n">
        <f aca="false">SUM(H9:H14)+SUM(H21:H26)</f>
        <v>-2927</v>
      </c>
      <c r="I28" s="37" t="e">
        <f aca="false">+#REF!+#REF!</f>
        <v>#REF!</v>
      </c>
      <c r="J28" s="37" t="n">
        <f aca="false">SUM(J9:J14)+SUM(J21:J26)</f>
        <v>0</v>
      </c>
      <c r="K28" s="38" t="n">
        <f aca="false">SUM(K9:K14)+SUM(K21:K26)</f>
        <v>-2927</v>
      </c>
    </row>
    <row r="29" customFormat="false" ht="3" hidden="false" customHeight="true" outlineLevel="0" collapsed="false">
      <c r="A29" s="9"/>
      <c r="B29" s="7"/>
      <c r="C29" s="23"/>
      <c r="D29" s="24"/>
      <c r="E29" s="24"/>
      <c r="F29" s="26"/>
      <c r="G29" s="26"/>
      <c r="H29" s="27"/>
      <c r="I29" s="23"/>
      <c r="J29" s="24"/>
      <c r="K29" s="26"/>
    </row>
    <row r="30" customFormat="false" ht="13.5" hidden="false" customHeight="true" outlineLevel="0" collapsed="false">
      <c r="A30" s="9" t="s">
        <v>37</v>
      </c>
      <c r="B30" s="7"/>
      <c r="C30" s="23" t="n">
        <f aca="false">+GrossMargin!D31-[3]GrossMargin!D31</f>
        <v>0</v>
      </c>
      <c r="D30" s="24" t="n">
        <f aca="false">+GrossMargin!E31-[3]GrossMargin!E31</f>
        <v>0</v>
      </c>
      <c r="E30" s="24" t="n">
        <v>0</v>
      </c>
      <c r="F30" s="26" t="n">
        <f aca="false">+GrossMargin!G31-[3]GrossMargin!G31</f>
        <v>0</v>
      </c>
      <c r="G30" s="26" t="n">
        <v>0</v>
      </c>
      <c r="H30" s="27" t="n">
        <f aca="false">SUM(C30:G30)</f>
        <v>0</v>
      </c>
      <c r="I30" s="23" t="n">
        <v>0</v>
      </c>
      <c r="J30" s="24" t="n">
        <f aca="false">+GrossMargin!K31-[3]GrossMargin!K31</f>
        <v>0</v>
      </c>
      <c r="K30" s="25" t="n">
        <f aca="false">SUM(H30:J30)</f>
        <v>0</v>
      </c>
    </row>
    <row r="31" customFormat="false" ht="3" hidden="false" customHeight="true" outlineLevel="0" collapsed="false">
      <c r="A31" s="9"/>
      <c r="B31" s="7"/>
      <c r="C31" s="23"/>
      <c r="D31" s="24"/>
      <c r="E31" s="24"/>
      <c r="F31" s="26"/>
      <c r="G31" s="26"/>
      <c r="H31" s="27"/>
      <c r="I31" s="23"/>
      <c r="J31" s="24"/>
      <c r="K31" s="26"/>
    </row>
    <row r="32" customFormat="false" ht="13.5" hidden="false" customHeight="true" outlineLevel="0" collapsed="false">
      <c r="A32" s="35" t="s">
        <v>85</v>
      </c>
      <c r="B32" s="7"/>
      <c r="C32" s="40" t="n">
        <f aca="false">+C28+C30</f>
        <v>-1861</v>
      </c>
      <c r="D32" s="41" t="n">
        <f aca="false">+D28+D30</f>
        <v>0</v>
      </c>
      <c r="E32" s="41" t="n">
        <f aca="false">+E28+E30</f>
        <v>0</v>
      </c>
      <c r="F32" s="42" t="n">
        <f aca="false">+F28+F30</f>
        <v>-1066</v>
      </c>
      <c r="G32" s="42" t="n">
        <f aca="false">SUM(G28:G30)</f>
        <v>0</v>
      </c>
      <c r="H32" s="43" t="n">
        <f aca="false">+H28+H30</f>
        <v>-2927</v>
      </c>
      <c r="I32" s="40" t="e">
        <f aca="false">SUM(I28:I30)</f>
        <v>#REF!</v>
      </c>
      <c r="J32" s="41" t="n">
        <f aca="false">+J28+J30</f>
        <v>0</v>
      </c>
      <c r="K32" s="42" t="n">
        <f aca="false">+K28+K30</f>
        <v>-2927</v>
      </c>
    </row>
    <row r="33" customFormat="false" ht="3" hidden="false" customHeight="true" outlineLevel="0" collapsed="false">
      <c r="A33" s="159"/>
      <c r="B33" s="21"/>
      <c r="C33" s="160"/>
      <c r="D33" s="161"/>
      <c r="E33" s="161"/>
      <c r="F33" s="162"/>
      <c r="G33" s="162"/>
      <c r="H33" s="163"/>
      <c r="I33" s="160"/>
      <c r="J33" s="161"/>
      <c r="K33" s="162"/>
    </row>
    <row r="34" customFormat="false" ht="13.5" hidden="false" customHeight="false" outlineLevel="0" collapsed="false">
      <c r="A34" s="164" t="s">
        <v>86</v>
      </c>
      <c r="B34" s="21"/>
      <c r="C34" s="21"/>
      <c r="D34" s="21"/>
      <c r="E34" s="21"/>
      <c r="F34" s="21"/>
      <c r="G34" s="21"/>
      <c r="H34" s="21"/>
      <c r="I34" s="21"/>
      <c r="J34" s="21"/>
      <c r="K34" s="21"/>
    </row>
    <row r="35" customFormat="false" ht="12.75" hidden="false" customHeight="false" outlineLevel="0" collapsed="false">
      <c r="E35" s="116"/>
    </row>
    <row r="37" customFormat="false" ht="12.75" hidden="false" customHeight="false" outlineLevel="0" collapsed="false">
      <c r="G37" s="58"/>
    </row>
    <row r="38" customFormat="false" ht="15.75" hidden="false" customHeight="false" outlineLevel="0" collapsed="false">
      <c r="D38" s="165"/>
    </row>
  </sheetData>
  <mergeCells count="3">
    <mergeCell ref="A1:K1"/>
    <mergeCell ref="A2:K2"/>
    <mergeCell ref="A3:K3"/>
  </mergeCells>
  <printOptions headings="false" gridLines="false" gridLinesSet="true" horizontalCentered="true" verticalCentered="false"/>
  <pageMargins left="0" right="0" top="0.25" bottom="0.5" header="0.511811023622047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&amp;L&amp;8&amp;A
&amp;D &amp;T&amp;R&amp;8&amp;F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60"/>
  <sheetViews>
    <sheetView showFormulas="false" showGridLines="true" showRowColHeaders="true" showZeros="true" rightToLeft="false" tabSelected="false" showOutlineSymbols="true" defaultGridColor="true" view="normal" topLeftCell="B1" colorId="64" zoomScale="100" zoomScaleNormal="100" zoomScalePageLayoutView="100" workbookViewId="0">
      <selection pane="topLeft" activeCell="M38" activeCellId="0" sqref="M38"/>
    </sheetView>
  </sheetViews>
  <sheetFormatPr defaultColWidth="9.13671875" defaultRowHeight="12.75" customHeight="true" zeroHeight="false" outlineLevelRow="0" outlineLevelCol="0"/>
  <cols>
    <col collapsed="false" customWidth="true" hidden="true" outlineLevel="0" max="1" min="1" style="166" width="16.84"/>
    <col collapsed="false" customWidth="true" hidden="false" outlineLevel="0" max="2" min="2" style="1" width="26.56"/>
    <col collapsed="false" customWidth="true" hidden="false" outlineLevel="0" max="3" min="3" style="1" width="1.7"/>
    <col collapsed="false" customWidth="true" hidden="false" outlineLevel="0" max="5" min="4" style="1" width="8.7"/>
    <col collapsed="false" customWidth="true" hidden="true" outlineLevel="0" max="6" min="6" style="1" width="8.56"/>
    <col collapsed="false" customWidth="true" hidden="false" outlineLevel="0" max="7" min="7" style="1" width="8.56"/>
    <col collapsed="false" customWidth="true" hidden="true" outlineLevel="0" max="8" min="8" style="1" width="8.7"/>
    <col collapsed="false" customWidth="true" hidden="false" outlineLevel="0" max="9" min="9" style="1" width="8.7"/>
    <col collapsed="false" customWidth="true" hidden="true" outlineLevel="0" max="10" min="10" style="1" width="8.7"/>
    <col collapsed="false" customWidth="true" hidden="false" outlineLevel="0" max="14" min="11" style="1" width="8.7"/>
    <col collapsed="false" customWidth="true" hidden="false" outlineLevel="0" max="17" min="15" style="1" width="9.7"/>
    <col collapsed="false" customWidth="false" hidden="false" outlineLevel="0" max="257" min="18" style="1" width="9.14"/>
  </cols>
  <sheetData>
    <row r="1" customFormat="false" ht="12.75" hidden="false" customHeight="true" outlineLevel="0" collapsed="false">
      <c r="A1" s="166" t="s">
        <v>87</v>
      </c>
    </row>
    <row r="2" customFormat="false" ht="15.75" hidden="false" customHeight="false" outlineLevel="0" collapsed="false">
      <c r="A2" s="166" t="s">
        <v>88</v>
      </c>
      <c r="B2" s="2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customFormat="false" ht="16.5" hidden="false" customHeight="false" outlineLevel="0" collapsed="false">
      <c r="A3" s="167" t="n">
        <v>36861</v>
      </c>
      <c r="B3" s="136" t="s">
        <v>89</v>
      </c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</row>
    <row r="4" customFormat="false" ht="13.5" hidden="false" customHeight="false" outlineLevel="0" collapsed="false">
      <c r="A4" s="166" t="s">
        <v>90</v>
      </c>
      <c r="B4" s="137" t="str">
        <f aca="false">+'Mgmt Summary'!A3</f>
        <v>Results based on activity through April 12, 2001</v>
      </c>
      <c r="C4" s="137"/>
      <c r="D4" s="137"/>
      <c r="E4" s="137"/>
      <c r="F4" s="137"/>
      <c r="G4" s="137"/>
      <c r="H4" s="137"/>
      <c r="I4" s="137"/>
      <c r="J4" s="137"/>
      <c r="K4" s="137"/>
      <c r="L4" s="137"/>
      <c r="M4" s="137"/>
      <c r="N4" s="137"/>
    </row>
    <row r="5" customFormat="false" ht="3" hidden="false" customHeight="true" outlineLevel="0" collapsed="false">
      <c r="B5" s="52"/>
    </row>
    <row r="6" customFormat="false" ht="12.75" hidden="false" customHeight="true" outlineLevel="0" collapsed="false">
      <c r="A6" s="166" t="s">
        <v>91</v>
      </c>
      <c r="B6" s="6"/>
      <c r="C6" s="7"/>
      <c r="D6" s="138"/>
      <c r="E6" s="139"/>
      <c r="F6" s="139"/>
      <c r="G6" s="139"/>
      <c r="H6" s="139"/>
      <c r="I6" s="139"/>
      <c r="J6" s="139"/>
      <c r="K6" s="139"/>
      <c r="L6" s="139"/>
      <c r="M6" s="139"/>
      <c r="N6" s="140"/>
    </row>
    <row r="7" customFormat="false" ht="13.5" hidden="false" customHeight="false" outlineLevel="0" collapsed="false">
      <c r="A7" s="21"/>
      <c r="B7" s="9"/>
      <c r="C7" s="7"/>
      <c r="D7" s="15"/>
      <c r="E7" s="22"/>
      <c r="F7" s="168"/>
      <c r="G7" s="141" t="s">
        <v>72</v>
      </c>
      <c r="H7" s="22"/>
      <c r="I7" s="141" t="s">
        <v>6</v>
      </c>
      <c r="J7" s="141" t="s">
        <v>7</v>
      </c>
      <c r="K7" s="141" t="s">
        <v>8</v>
      </c>
      <c r="L7" s="141" t="s">
        <v>9</v>
      </c>
      <c r="M7" s="141" t="s">
        <v>15</v>
      </c>
      <c r="N7" s="142"/>
      <c r="O7" s="169"/>
      <c r="P7" s="169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  <c r="AS7" s="21"/>
      <c r="AT7" s="21"/>
      <c r="AU7" s="21"/>
      <c r="AV7" s="21"/>
      <c r="AW7" s="21"/>
      <c r="AX7" s="21"/>
      <c r="AY7" s="21"/>
      <c r="AZ7" s="21"/>
      <c r="BA7" s="21"/>
      <c r="BB7" s="21"/>
      <c r="BC7" s="21"/>
      <c r="BD7" s="21"/>
      <c r="BE7" s="21"/>
      <c r="BF7" s="21"/>
      <c r="BG7" s="21"/>
      <c r="BH7" s="21"/>
      <c r="BI7" s="21"/>
      <c r="BJ7" s="21"/>
      <c r="BK7" s="21"/>
      <c r="BL7" s="21"/>
      <c r="BM7" s="21"/>
      <c r="BN7" s="21"/>
      <c r="BO7" s="21"/>
      <c r="BP7" s="21"/>
      <c r="BQ7" s="21"/>
      <c r="BR7" s="21"/>
      <c r="BS7" s="21"/>
      <c r="BT7" s="21"/>
      <c r="BU7" s="21"/>
      <c r="BV7" s="21"/>
      <c r="BW7" s="21"/>
      <c r="BX7" s="21"/>
      <c r="BY7" s="21"/>
      <c r="BZ7" s="21"/>
      <c r="CA7" s="21"/>
      <c r="CB7" s="21"/>
      <c r="CC7" s="21"/>
      <c r="CD7" s="21"/>
      <c r="CE7" s="21"/>
      <c r="CF7" s="21"/>
      <c r="CG7" s="21"/>
      <c r="CH7" s="21"/>
      <c r="CI7" s="21"/>
      <c r="CJ7" s="21"/>
      <c r="CK7" s="21"/>
      <c r="CL7" s="21"/>
      <c r="CM7" s="21"/>
      <c r="CN7" s="21"/>
      <c r="CO7" s="21"/>
      <c r="CP7" s="21"/>
      <c r="CQ7" s="21"/>
      <c r="CR7" s="21"/>
      <c r="CS7" s="21"/>
      <c r="CT7" s="21"/>
      <c r="CU7" s="21"/>
      <c r="CV7" s="21"/>
      <c r="CW7" s="21"/>
      <c r="CX7" s="21"/>
      <c r="CY7" s="21"/>
      <c r="CZ7" s="21"/>
      <c r="DA7" s="21"/>
      <c r="DB7" s="21"/>
      <c r="DC7" s="21"/>
      <c r="DD7" s="21"/>
      <c r="DE7" s="21"/>
      <c r="DF7" s="21"/>
      <c r="DG7" s="21"/>
      <c r="DH7" s="21"/>
      <c r="DI7" s="21"/>
      <c r="DJ7" s="21"/>
      <c r="DK7" s="21"/>
      <c r="DL7" s="21"/>
      <c r="DM7" s="21"/>
      <c r="DN7" s="21"/>
      <c r="DO7" s="21"/>
      <c r="DP7" s="21"/>
      <c r="DQ7" s="21"/>
      <c r="DR7" s="21"/>
      <c r="DS7" s="21"/>
      <c r="DT7" s="21"/>
      <c r="DU7" s="21"/>
      <c r="DV7" s="21"/>
      <c r="DW7" s="21"/>
      <c r="DX7" s="21"/>
      <c r="DY7" s="21"/>
      <c r="DZ7" s="21"/>
      <c r="EA7" s="21"/>
      <c r="EB7" s="21"/>
      <c r="EC7" s="21"/>
      <c r="ED7" s="21"/>
      <c r="EE7" s="21"/>
      <c r="EF7" s="21"/>
      <c r="EG7" s="21"/>
      <c r="EH7" s="21"/>
      <c r="EI7" s="21"/>
      <c r="EJ7" s="21"/>
      <c r="EK7" s="21"/>
      <c r="EL7" s="21"/>
      <c r="EM7" s="21"/>
      <c r="EN7" s="21"/>
      <c r="EO7" s="21"/>
      <c r="EP7" s="21"/>
      <c r="EQ7" s="21"/>
      <c r="ER7" s="21"/>
      <c r="ES7" s="21"/>
      <c r="ET7" s="21"/>
      <c r="EU7" s="21"/>
      <c r="EV7" s="21"/>
      <c r="EW7" s="21"/>
      <c r="EX7" s="21"/>
      <c r="EY7" s="21"/>
      <c r="EZ7" s="21"/>
      <c r="FA7" s="21"/>
      <c r="FB7" s="21"/>
      <c r="FC7" s="21"/>
      <c r="FD7" s="21"/>
      <c r="FE7" s="21"/>
      <c r="FF7" s="21"/>
      <c r="FG7" s="21"/>
      <c r="FH7" s="21"/>
      <c r="FI7" s="21"/>
      <c r="FJ7" s="21"/>
      <c r="FK7" s="21"/>
      <c r="FL7" s="21"/>
      <c r="FM7" s="21"/>
      <c r="FN7" s="21"/>
      <c r="FO7" s="21"/>
      <c r="FP7" s="21"/>
      <c r="FQ7" s="21"/>
      <c r="FR7" s="21"/>
      <c r="FS7" s="21"/>
      <c r="FT7" s="21"/>
      <c r="FU7" s="21"/>
      <c r="FV7" s="21"/>
      <c r="FW7" s="21"/>
      <c r="FX7" s="21"/>
      <c r="FY7" s="21"/>
      <c r="FZ7" s="21"/>
      <c r="GA7" s="21"/>
      <c r="GB7" s="21"/>
      <c r="GC7" s="21"/>
      <c r="GD7" s="21"/>
      <c r="GE7" s="21"/>
      <c r="GF7" s="21"/>
      <c r="GG7" s="21"/>
      <c r="GH7" s="21"/>
      <c r="GI7" s="21"/>
      <c r="GJ7" s="21"/>
      <c r="GK7" s="21"/>
      <c r="GL7" s="21"/>
      <c r="GM7" s="21"/>
      <c r="GN7" s="21"/>
      <c r="GO7" s="21"/>
      <c r="GP7" s="21"/>
      <c r="GQ7" s="21"/>
      <c r="GR7" s="21"/>
      <c r="GS7" s="21"/>
      <c r="GT7" s="21"/>
      <c r="GU7" s="21"/>
      <c r="GV7" s="21"/>
      <c r="GW7" s="21"/>
      <c r="GX7" s="21"/>
      <c r="GY7" s="21"/>
      <c r="GZ7" s="21"/>
      <c r="HA7" s="21"/>
      <c r="HB7" s="21"/>
      <c r="HC7" s="21"/>
      <c r="HD7" s="21"/>
      <c r="HE7" s="21"/>
      <c r="HF7" s="21"/>
      <c r="HG7" s="21"/>
      <c r="HH7" s="21"/>
      <c r="HI7" s="21"/>
      <c r="HJ7" s="21"/>
      <c r="HK7" s="21"/>
      <c r="HL7" s="21"/>
      <c r="HM7" s="21"/>
      <c r="HN7" s="21"/>
      <c r="HO7" s="21"/>
      <c r="HP7" s="21"/>
      <c r="HQ7" s="21"/>
      <c r="HR7" s="21"/>
      <c r="HS7" s="21"/>
      <c r="HT7" s="21"/>
      <c r="HU7" s="21"/>
      <c r="HV7" s="21"/>
      <c r="HW7" s="21"/>
      <c r="HX7" s="21"/>
      <c r="HY7" s="21"/>
      <c r="HZ7" s="21"/>
      <c r="IA7" s="21"/>
      <c r="IB7" s="21"/>
      <c r="IC7" s="21"/>
      <c r="ID7" s="21"/>
      <c r="IE7" s="21"/>
      <c r="IF7" s="21"/>
      <c r="IG7" s="21"/>
      <c r="IH7" s="21"/>
      <c r="II7" s="21"/>
      <c r="IJ7" s="21"/>
      <c r="IK7" s="21"/>
      <c r="IL7" s="21"/>
      <c r="IM7" s="21"/>
      <c r="IN7" s="21"/>
      <c r="IO7" s="21"/>
      <c r="IP7" s="21"/>
      <c r="IQ7" s="21"/>
      <c r="IR7" s="21"/>
      <c r="IS7" s="21"/>
      <c r="IT7" s="21"/>
      <c r="IU7" s="21"/>
      <c r="IV7" s="21"/>
      <c r="IW7" s="21"/>
    </row>
    <row r="8" customFormat="false" ht="15.75" hidden="false" customHeight="false" outlineLevel="0" collapsed="false">
      <c r="A8" s="21"/>
      <c r="B8" s="13" t="s">
        <v>14</v>
      </c>
      <c r="C8" s="7"/>
      <c r="D8" s="170" t="s">
        <v>73</v>
      </c>
      <c r="E8" s="141" t="s">
        <v>74</v>
      </c>
      <c r="F8" s="141" t="s">
        <v>75</v>
      </c>
      <c r="G8" s="141" t="s">
        <v>76</v>
      </c>
      <c r="H8" s="141" t="s">
        <v>77</v>
      </c>
      <c r="I8" s="141" t="s">
        <v>15</v>
      </c>
      <c r="J8" s="141" t="s">
        <v>18</v>
      </c>
      <c r="K8" s="141" t="s">
        <v>15</v>
      </c>
      <c r="L8" s="141" t="s">
        <v>15</v>
      </c>
      <c r="M8" s="141" t="s">
        <v>3</v>
      </c>
      <c r="N8" s="144" t="s">
        <v>52</v>
      </c>
      <c r="O8" s="169"/>
      <c r="P8" s="169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/>
      <c r="AO8" s="21"/>
      <c r="AP8" s="21"/>
      <c r="AQ8" s="21"/>
      <c r="AR8" s="21"/>
      <c r="AS8" s="21"/>
      <c r="AT8" s="21"/>
      <c r="AU8" s="21"/>
      <c r="AV8" s="21"/>
      <c r="AW8" s="21"/>
      <c r="AX8" s="21"/>
      <c r="AY8" s="21"/>
      <c r="AZ8" s="21"/>
      <c r="BA8" s="21"/>
      <c r="BB8" s="21"/>
      <c r="BC8" s="21"/>
      <c r="BD8" s="21"/>
      <c r="BE8" s="21"/>
      <c r="BF8" s="21"/>
      <c r="BG8" s="21"/>
      <c r="BH8" s="21"/>
      <c r="BI8" s="21"/>
      <c r="BJ8" s="21"/>
      <c r="BK8" s="21"/>
      <c r="BL8" s="21"/>
      <c r="BM8" s="21"/>
      <c r="BN8" s="21"/>
      <c r="BO8" s="21"/>
      <c r="BP8" s="21"/>
      <c r="BQ8" s="21"/>
      <c r="BR8" s="21"/>
      <c r="BS8" s="21"/>
      <c r="BT8" s="21"/>
      <c r="BU8" s="21"/>
      <c r="BV8" s="21"/>
      <c r="BW8" s="21"/>
      <c r="BX8" s="21"/>
      <c r="BY8" s="21"/>
      <c r="BZ8" s="21"/>
      <c r="CA8" s="21"/>
      <c r="CB8" s="21"/>
      <c r="CC8" s="21"/>
      <c r="CD8" s="21"/>
      <c r="CE8" s="21"/>
      <c r="CF8" s="21"/>
      <c r="CG8" s="21"/>
      <c r="CH8" s="21"/>
      <c r="CI8" s="21"/>
      <c r="CJ8" s="21"/>
      <c r="CK8" s="21"/>
      <c r="CL8" s="21"/>
      <c r="CM8" s="21"/>
      <c r="CN8" s="21"/>
      <c r="CO8" s="21"/>
      <c r="CP8" s="21"/>
      <c r="CQ8" s="21"/>
      <c r="CR8" s="21"/>
      <c r="CS8" s="21"/>
      <c r="CT8" s="21"/>
      <c r="CU8" s="21"/>
      <c r="CV8" s="21"/>
      <c r="CW8" s="21"/>
      <c r="CX8" s="21"/>
      <c r="CY8" s="21"/>
      <c r="CZ8" s="21"/>
      <c r="DA8" s="21"/>
      <c r="DB8" s="21"/>
      <c r="DC8" s="21"/>
      <c r="DD8" s="21"/>
      <c r="DE8" s="21"/>
      <c r="DF8" s="21"/>
      <c r="DG8" s="21"/>
      <c r="DH8" s="21"/>
      <c r="DI8" s="21"/>
      <c r="DJ8" s="21"/>
      <c r="DK8" s="21"/>
      <c r="DL8" s="21"/>
      <c r="DM8" s="21"/>
      <c r="DN8" s="21"/>
      <c r="DO8" s="21"/>
      <c r="DP8" s="21"/>
      <c r="DQ8" s="21"/>
      <c r="DR8" s="21"/>
      <c r="DS8" s="21"/>
      <c r="DT8" s="21"/>
      <c r="DU8" s="21"/>
      <c r="DV8" s="21"/>
      <c r="DW8" s="21"/>
      <c r="DX8" s="21"/>
      <c r="DY8" s="21"/>
      <c r="DZ8" s="21"/>
      <c r="EA8" s="21"/>
      <c r="EB8" s="21"/>
      <c r="EC8" s="21"/>
      <c r="ED8" s="21"/>
      <c r="EE8" s="21"/>
      <c r="EF8" s="21"/>
      <c r="EG8" s="21"/>
      <c r="EH8" s="21"/>
      <c r="EI8" s="21"/>
      <c r="EJ8" s="21"/>
      <c r="EK8" s="21"/>
      <c r="EL8" s="21"/>
      <c r="EM8" s="21"/>
      <c r="EN8" s="21"/>
      <c r="EO8" s="21"/>
      <c r="EP8" s="21"/>
      <c r="EQ8" s="21"/>
      <c r="ER8" s="21"/>
      <c r="ES8" s="21"/>
      <c r="ET8" s="21"/>
      <c r="EU8" s="21"/>
      <c r="EV8" s="21"/>
      <c r="EW8" s="21"/>
      <c r="EX8" s="21"/>
      <c r="EY8" s="21"/>
      <c r="EZ8" s="21"/>
      <c r="FA8" s="21"/>
      <c r="FB8" s="21"/>
      <c r="FC8" s="21"/>
      <c r="FD8" s="21"/>
      <c r="FE8" s="21"/>
      <c r="FF8" s="21"/>
      <c r="FG8" s="21"/>
      <c r="FH8" s="21"/>
      <c r="FI8" s="21"/>
      <c r="FJ8" s="21"/>
      <c r="FK8" s="21"/>
      <c r="FL8" s="21"/>
      <c r="FM8" s="21"/>
      <c r="FN8" s="21"/>
      <c r="FO8" s="21"/>
      <c r="FP8" s="21"/>
      <c r="FQ8" s="21"/>
      <c r="FR8" s="21"/>
      <c r="FS8" s="21"/>
      <c r="FT8" s="21"/>
      <c r="FU8" s="21"/>
      <c r="FV8" s="21"/>
      <c r="FW8" s="21"/>
      <c r="FX8" s="21"/>
      <c r="FY8" s="21"/>
      <c r="FZ8" s="21"/>
      <c r="GA8" s="21"/>
      <c r="GB8" s="21"/>
      <c r="GC8" s="21"/>
      <c r="GD8" s="21"/>
      <c r="GE8" s="21"/>
      <c r="GF8" s="21"/>
      <c r="GG8" s="21"/>
      <c r="GH8" s="21"/>
      <c r="GI8" s="21"/>
      <c r="GJ8" s="21"/>
      <c r="GK8" s="21"/>
      <c r="GL8" s="21"/>
      <c r="GM8" s="21"/>
      <c r="GN8" s="21"/>
      <c r="GO8" s="21"/>
      <c r="GP8" s="21"/>
      <c r="GQ8" s="21"/>
      <c r="GR8" s="21"/>
      <c r="GS8" s="21"/>
      <c r="GT8" s="21"/>
      <c r="GU8" s="21"/>
      <c r="GV8" s="21"/>
      <c r="GW8" s="21"/>
      <c r="GX8" s="21"/>
      <c r="GY8" s="21"/>
      <c r="GZ8" s="21"/>
      <c r="HA8" s="21"/>
      <c r="HB8" s="21"/>
      <c r="HC8" s="21"/>
      <c r="HD8" s="21"/>
      <c r="HE8" s="21"/>
      <c r="HF8" s="21"/>
      <c r="HG8" s="21"/>
      <c r="HH8" s="21"/>
      <c r="HI8" s="21"/>
      <c r="HJ8" s="21"/>
      <c r="HK8" s="21"/>
      <c r="HL8" s="21"/>
      <c r="HM8" s="21"/>
      <c r="HN8" s="21"/>
      <c r="HO8" s="21"/>
      <c r="HP8" s="21"/>
      <c r="HQ8" s="21"/>
      <c r="HR8" s="21"/>
      <c r="HS8" s="21"/>
      <c r="HT8" s="21"/>
      <c r="HU8" s="21"/>
      <c r="HV8" s="21"/>
      <c r="HW8" s="21"/>
      <c r="HX8" s="21"/>
      <c r="HY8" s="21"/>
      <c r="HZ8" s="21"/>
      <c r="IA8" s="21"/>
      <c r="IB8" s="21"/>
      <c r="IC8" s="21"/>
      <c r="ID8" s="21"/>
      <c r="IE8" s="21"/>
      <c r="IF8" s="21"/>
      <c r="IG8" s="21"/>
      <c r="IH8" s="21"/>
      <c r="II8" s="21"/>
      <c r="IJ8" s="21"/>
      <c r="IK8" s="21"/>
      <c r="IL8" s="21"/>
      <c r="IM8" s="21"/>
      <c r="IN8" s="21"/>
      <c r="IO8" s="21"/>
      <c r="IP8" s="21"/>
      <c r="IQ8" s="21"/>
      <c r="IR8" s="21"/>
      <c r="IS8" s="21"/>
      <c r="IT8" s="21"/>
      <c r="IU8" s="21"/>
      <c r="IV8" s="21"/>
      <c r="IW8" s="21"/>
    </row>
    <row r="9" customFormat="false" ht="3" hidden="false" customHeight="true" outlineLevel="0" collapsed="false">
      <c r="B9" s="171"/>
      <c r="D9" s="172"/>
      <c r="E9" s="173"/>
      <c r="F9" s="173"/>
      <c r="G9" s="173"/>
      <c r="H9" s="174"/>
      <c r="I9" s="175"/>
      <c r="J9" s="173"/>
      <c r="K9" s="173"/>
      <c r="L9" s="173"/>
      <c r="M9" s="174"/>
      <c r="N9" s="174"/>
    </row>
    <row r="10" customFormat="false" ht="13.5" hidden="false" customHeight="true" outlineLevel="0" collapsed="false">
      <c r="A10" s="176"/>
      <c r="B10" s="9" t="s">
        <v>21</v>
      </c>
      <c r="C10" s="177"/>
      <c r="D10" s="23" t="n">
        <v>-11164</v>
      </c>
      <c r="E10" s="24" t="n">
        <v>0</v>
      </c>
      <c r="F10" s="24" t="n">
        <v>0</v>
      </c>
      <c r="G10" s="24" t="n">
        <v>0</v>
      </c>
      <c r="H10" s="26" t="n">
        <v>0</v>
      </c>
      <c r="I10" s="27" t="n">
        <f aca="false">SUM(D10:H10)</f>
        <v>-11164</v>
      </c>
      <c r="J10" s="28"/>
      <c r="K10" s="24" t="n">
        <v>0</v>
      </c>
      <c r="L10" s="24" t="n">
        <f aca="false">+I10+K10</f>
        <v>-11164</v>
      </c>
      <c r="M10" s="26" t="n">
        <v>32500</v>
      </c>
      <c r="N10" s="25" t="n">
        <f aca="false">L10-M10</f>
        <v>-43664</v>
      </c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  <c r="Z10" s="57"/>
      <c r="AA10" s="57"/>
      <c r="AB10" s="57"/>
      <c r="AC10" s="57"/>
      <c r="AD10" s="57"/>
      <c r="AE10" s="57"/>
      <c r="AF10" s="57"/>
      <c r="AG10" s="57"/>
      <c r="AH10" s="57"/>
      <c r="AI10" s="57"/>
      <c r="AJ10" s="57"/>
      <c r="AK10" s="57"/>
      <c r="AL10" s="57"/>
      <c r="AM10" s="57"/>
      <c r="AN10" s="57"/>
      <c r="AO10" s="57"/>
      <c r="AP10" s="57"/>
      <c r="AQ10" s="57"/>
      <c r="AR10" s="57"/>
      <c r="AS10" s="57"/>
      <c r="AT10" s="57"/>
      <c r="AU10" s="57"/>
      <c r="AV10" s="57"/>
      <c r="AW10" s="57"/>
      <c r="AX10" s="57"/>
      <c r="AY10" s="57"/>
      <c r="AZ10" s="57"/>
      <c r="BA10" s="57"/>
      <c r="BB10" s="57"/>
      <c r="BC10" s="57"/>
      <c r="BD10" s="57"/>
      <c r="BE10" s="57"/>
      <c r="BF10" s="57"/>
      <c r="BG10" s="57"/>
      <c r="BH10" s="57"/>
      <c r="BI10" s="57"/>
      <c r="BJ10" s="57"/>
      <c r="BK10" s="57"/>
      <c r="BL10" s="57"/>
      <c r="BM10" s="57"/>
      <c r="BN10" s="57"/>
      <c r="BO10" s="57"/>
      <c r="BP10" s="57"/>
      <c r="BQ10" s="57"/>
      <c r="BR10" s="57"/>
      <c r="BS10" s="57"/>
      <c r="BT10" s="57"/>
      <c r="BU10" s="57"/>
      <c r="BV10" s="57"/>
      <c r="BW10" s="57"/>
      <c r="BX10" s="57"/>
      <c r="BY10" s="57"/>
      <c r="BZ10" s="57"/>
      <c r="CA10" s="57"/>
      <c r="CB10" s="57"/>
      <c r="CC10" s="57"/>
      <c r="CD10" s="57"/>
      <c r="CE10" s="57"/>
      <c r="CF10" s="57"/>
      <c r="CG10" s="57"/>
      <c r="CH10" s="57"/>
      <c r="CI10" s="57"/>
      <c r="CJ10" s="57"/>
      <c r="CK10" s="57"/>
      <c r="CL10" s="57"/>
      <c r="CM10" s="57"/>
      <c r="CN10" s="57"/>
      <c r="CO10" s="57"/>
      <c r="CP10" s="57"/>
      <c r="CQ10" s="57"/>
      <c r="CR10" s="57"/>
      <c r="CS10" s="57"/>
      <c r="CT10" s="57"/>
      <c r="CU10" s="57"/>
      <c r="CV10" s="57"/>
      <c r="CW10" s="57"/>
      <c r="CX10" s="57"/>
      <c r="CY10" s="57"/>
      <c r="CZ10" s="57"/>
      <c r="DA10" s="57"/>
      <c r="DB10" s="57"/>
      <c r="DC10" s="57"/>
      <c r="DD10" s="57"/>
      <c r="DE10" s="57"/>
      <c r="DF10" s="57"/>
      <c r="DG10" s="57"/>
      <c r="DH10" s="57"/>
      <c r="DI10" s="57"/>
      <c r="DJ10" s="57"/>
      <c r="DK10" s="57"/>
      <c r="DL10" s="57"/>
      <c r="DM10" s="57"/>
      <c r="DN10" s="57"/>
      <c r="DO10" s="57"/>
      <c r="DP10" s="57"/>
      <c r="DQ10" s="57"/>
      <c r="DR10" s="57"/>
      <c r="DS10" s="57"/>
      <c r="DT10" s="57"/>
      <c r="DU10" s="57"/>
      <c r="DV10" s="57"/>
      <c r="DW10" s="57"/>
      <c r="DX10" s="57"/>
      <c r="DY10" s="57"/>
      <c r="DZ10" s="57"/>
      <c r="EA10" s="57"/>
      <c r="EB10" s="57"/>
      <c r="EC10" s="57"/>
      <c r="ED10" s="57"/>
      <c r="EE10" s="57"/>
      <c r="EF10" s="57"/>
      <c r="EG10" s="57"/>
      <c r="EH10" s="57"/>
      <c r="EI10" s="57"/>
      <c r="EJ10" s="57"/>
      <c r="EK10" s="57"/>
      <c r="EL10" s="57"/>
      <c r="EM10" s="57"/>
      <c r="EN10" s="57"/>
      <c r="EO10" s="57"/>
      <c r="EP10" s="57"/>
      <c r="EQ10" s="57"/>
      <c r="ER10" s="57"/>
      <c r="ES10" s="57"/>
      <c r="ET10" s="57"/>
      <c r="EU10" s="57"/>
      <c r="EV10" s="57"/>
      <c r="EW10" s="57"/>
      <c r="EX10" s="57"/>
      <c r="EY10" s="57"/>
      <c r="EZ10" s="57"/>
      <c r="FA10" s="57"/>
      <c r="FB10" s="57"/>
      <c r="FC10" s="57"/>
      <c r="FD10" s="57"/>
      <c r="FE10" s="57"/>
      <c r="FF10" s="57"/>
      <c r="FG10" s="57"/>
      <c r="FH10" s="57"/>
      <c r="FI10" s="57"/>
      <c r="FJ10" s="57"/>
      <c r="FK10" s="57"/>
      <c r="FL10" s="57"/>
      <c r="FM10" s="57"/>
      <c r="FN10" s="57"/>
      <c r="FO10" s="57"/>
      <c r="FP10" s="57"/>
      <c r="FQ10" s="57"/>
      <c r="FR10" s="57"/>
      <c r="FS10" s="57"/>
      <c r="FT10" s="57"/>
      <c r="FU10" s="57"/>
      <c r="FV10" s="57"/>
      <c r="FW10" s="57"/>
      <c r="FX10" s="57"/>
      <c r="FY10" s="57"/>
      <c r="FZ10" s="57"/>
      <c r="GA10" s="57"/>
      <c r="GB10" s="57"/>
      <c r="GC10" s="57"/>
      <c r="GD10" s="57"/>
      <c r="GE10" s="57"/>
      <c r="GF10" s="57"/>
      <c r="GG10" s="57"/>
      <c r="GH10" s="57"/>
      <c r="GI10" s="57"/>
      <c r="GJ10" s="57"/>
      <c r="GK10" s="57"/>
      <c r="GL10" s="57"/>
      <c r="GM10" s="57"/>
      <c r="GN10" s="57"/>
      <c r="GO10" s="57"/>
      <c r="GP10" s="57"/>
      <c r="GQ10" s="57"/>
      <c r="GR10" s="57"/>
      <c r="GS10" s="57"/>
      <c r="GT10" s="57"/>
      <c r="GU10" s="57"/>
      <c r="GV10" s="57"/>
      <c r="GW10" s="57"/>
      <c r="GX10" s="57"/>
      <c r="GY10" s="57"/>
      <c r="GZ10" s="57"/>
      <c r="HA10" s="57"/>
      <c r="HB10" s="57"/>
      <c r="HC10" s="57"/>
      <c r="HD10" s="57"/>
      <c r="HE10" s="57"/>
      <c r="HF10" s="57"/>
      <c r="HG10" s="57"/>
      <c r="HH10" s="57"/>
      <c r="HI10" s="57"/>
      <c r="HJ10" s="57"/>
      <c r="HK10" s="57"/>
      <c r="HL10" s="57"/>
      <c r="HM10" s="57"/>
      <c r="HN10" s="57"/>
      <c r="HO10" s="57"/>
      <c r="HP10" s="57"/>
      <c r="HQ10" s="57"/>
      <c r="HR10" s="57"/>
      <c r="HS10" s="57"/>
      <c r="HT10" s="57"/>
      <c r="HU10" s="57"/>
      <c r="HV10" s="57"/>
      <c r="HW10" s="57"/>
      <c r="HX10" s="57"/>
      <c r="HY10" s="57"/>
      <c r="HZ10" s="57"/>
      <c r="IA10" s="57"/>
      <c r="IB10" s="57"/>
      <c r="IC10" s="57"/>
      <c r="ID10" s="57"/>
      <c r="IE10" s="57"/>
      <c r="IF10" s="57"/>
      <c r="IG10" s="57"/>
      <c r="IH10" s="57"/>
      <c r="II10" s="57"/>
      <c r="IJ10" s="57"/>
      <c r="IK10" s="57"/>
      <c r="IL10" s="57"/>
      <c r="IM10" s="57"/>
      <c r="IN10" s="57"/>
      <c r="IO10" s="57"/>
      <c r="IP10" s="57"/>
      <c r="IQ10" s="57"/>
      <c r="IR10" s="57"/>
      <c r="IS10" s="57"/>
      <c r="IT10" s="57"/>
      <c r="IU10" s="57"/>
      <c r="IV10" s="57"/>
      <c r="IW10" s="57"/>
    </row>
    <row r="11" customFormat="false" ht="13.5" hidden="false" customHeight="true" outlineLevel="0" collapsed="false">
      <c r="A11" s="166" t="s">
        <v>92</v>
      </c>
      <c r="B11" s="9" t="s">
        <v>22</v>
      </c>
      <c r="C11" s="177"/>
      <c r="D11" s="23" t="n">
        <f aca="false">893-D12-D13</f>
        <v>2180</v>
      </c>
      <c r="E11" s="24" t="n">
        <v>0</v>
      </c>
      <c r="F11" s="24" t="n">
        <v>0</v>
      </c>
      <c r="G11" s="24" t="n">
        <v>0</v>
      </c>
      <c r="H11" s="26" t="n">
        <v>0</v>
      </c>
      <c r="I11" s="27" t="n">
        <f aca="false">SUM(D11:H11)</f>
        <v>2180</v>
      </c>
      <c r="J11" s="28"/>
      <c r="K11" s="24" t="n">
        <v>0</v>
      </c>
      <c r="L11" s="24" t="n">
        <f aca="false">+I11+K11</f>
        <v>2180</v>
      </c>
      <c r="M11" s="26" t="n">
        <f aca="false">13750-M12</f>
        <v>11250</v>
      </c>
      <c r="N11" s="25" t="n">
        <f aca="false">L11-M11</f>
        <v>-9070</v>
      </c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7"/>
      <c r="Z11" s="57"/>
      <c r="AA11" s="57"/>
      <c r="AB11" s="57"/>
      <c r="AC11" s="57"/>
      <c r="AD11" s="57"/>
      <c r="AE11" s="57"/>
      <c r="AF11" s="57"/>
      <c r="AG11" s="57"/>
      <c r="AH11" s="57"/>
      <c r="AI11" s="57"/>
      <c r="AJ11" s="57"/>
      <c r="AK11" s="57"/>
      <c r="AL11" s="57"/>
      <c r="AM11" s="57"/>
      <c r="AN11" s="57"/>
      <c r="AO11" s="57"/>
      <c r="AP11" s="57"/>
      <c r="AQ11" s="57"/>
      <c r="AR11" s="57"/>
      <c r="AS11" s="57"/>
      <c r="AT11" s="57"/>
      <c r="AU11" s="57"/>
      <c r="AV11" s="57"/>
      <c r="AW11" s="57"/>
      <c r="AX11" s="57"/>
      <c r="AY11" s="57"/>
      <c r="AZ11" s="57"/>
      <c r="BA11" s="57"/>
      <c r="BB11" s="57"/>
      <c r="BC11" s="57"/>
      <c r="BD11" s="57"/>
      <c r="BE11" s="57"/>
      <c r="BF11" s="57"/>
      <c r="BG11" s="57"/>
      <c r="BH11" s="57"/>
      <c r="BI11" s="57"/>
      <c r="BJ11" s="57"/>
      <c r="BK11" s="57"/>
      <c r="BL11" s="57"/>
      <c r="BM11" s="57"/>
      <c r="BN11" s="57"/>
      <c r="BO11" s="57"/>
      <c r="BP11" s="57"/>
      <c r="BQ11" s="57"/>
      <c r="BR11" s="57"/>
      <c r="BS11" s="57"/>
      <c r="BT11" s="57"/>
      <c r="BU11" s="57"/>
      <c r="BV11" s="57"/>
      <c r="BW11" s="57"/>
      <c r="BX11" s="57"/>
      <c r="BY11" s="57"/>
      <c r="BZ11" s="57"/>
      <c r="CA11" s="57"/>
      <c r="CB11" s="57"/>
      <c r="CC11" s="57"/>
      <c r="CD11" s="57"/>
      <c r="CE11" s="57"/>
      <c r="CF11" s="57"/>
      <c r="CG11" s="57"/>
      <c r="CH11" s="57"/>
      <c r="CI11" s="57"/>
      <c r="CJ11" s="57"/>
      <c r="CK11" s="57"/>
      <c r="CL11" s="57"/>
      <c r="CM11" s="57"/>
      <c r="CN11" s="57"/>
      <c r="CO11" s="57"/>
      <c r="CP11" s="57"/>
      <c r="CQ11" s="57"/>
      <c r="CR11" s="57"/>
      <c r="CS11" s="57"/>
      <c r="CT11" s="57"/>
      <c r="CU11" s="57"/>
      <c r="CV11" s="57"/>
      <c r="CW11" s="57"/>
      <c r="CX11" s="57"/>
      <c r="CY11" s="57"/>
      <c r="CZ11" s="57"/>
      <c r="DA11" s="57"/>
      <c r="DB11" s="57"/>
      <c r="DC11" s="57"/>
      <c r="DD11" s="57"/>
      <c r="DE11" s="57"/>
      <c r="DF11" s="57"/>
      <c r="DG11" s="57"/>
      <c r="DH11" s="57"/>
      <c r="DI11" s="57"/>
      <c r="DJ11" s="57"/>
      <c r="DK11" s="57"/>
      <c r="DL11" s="57"/>
      <c r="DM11" s="57"/>
      <c r="DN11" s="57"/>
      <c r="DO11" s="57"/>
      <c r="DP11" s="57"/>
      <c r="DQ11" s="57"/>
      <c r="DR11" s="57"/>
      <c r="DS11" s="57"/>
      <c r="DT11" s="57"/>
      <c r="DU11" s="57"/>
      <c r="DV11" s="57"/>
      <c r="DW11" s="57"/>
      <c r="DX11" s="57"/>
      <c r="DY11" s="57"/>
      <c r="DZ11" s="57"/>
      <c r="EA11" s="57"/>
      <c r="EB11" s="57"/>
      <c r="EC11" s="57"/>
      <c r="ED11" s="57"/>
      <c r="EE11" s="57"/>
      <c r="EF11" s="57"/>
      <c r="EG11" s="57"/>
      <c r="EH11" s="57"/>
      <c r="EI11" s="57"/>
      <c r="EJ11" s="57"/>
      <c r="EK11" s="57"/>
      <c r="EL11" s="57"/>
      <c r="EM11" s="57"/>
      <c r="EN11" s="57"/>
      <c r="EO11" s="57"/>
      <c r="EP11" s="57"/>
      <c r="EQ11" s="57"/>
      <c r="ER11" s="57"/>
      <c r="ES11" s="57"/>
      <c r="ET11" s="57"/>
      <c r="EU11" s="57"/>
      <c r="EV11" s="57"/>
      <c r="EW11" s="57"/>
      <c r="EX11" s="57"/>
      <c r="EY11" s="57"/>
      <c r="EZ11" s="57"/>
      <c r="FA11" s="57"/>
      <c r="FB11" s="57"/>
      <c r="FC11" s="57"/>
      <c r="FD11" s="57"/>
      <c r="FE11" s="57"/>
      <c r="FF11" s="57"/>
      <c r="FG11" s="57"/>
      <c r="FH11" s="57"/>
      <c r="FI11" s="57"/>
      <c r="FJ11" s="57"/>
      <c r="FK11" s="57"/>
      <c r="FL11" s="57"/>
      <c r="FM11" s="57"/>
      <c r="FN11" s="57"/>
      <c r="FO11" s="57"/>
      <c r="FP11" s="57"/>
      <c r="FQ11" s="57"/>
      <c r="FR11" s="57"/>
      <c r="FS11" s="57"/>
      <c r="FT11" s="57"/>
      <c r="FU11" s="57"/>
      <c r="FV11" s="57"/>
      <c r="FW11" s="57"/>
      <c r="FX11" s="57"/>
      <c r="FY11" s="57"/>
      <c r="FZ11" s="57"/>
      <c r="GA11" s="57"/>
      <c r="GB11" s="57"/>
      <c r="GC11" s="57"/>
      <c r="GD11" s="57"/>
      <c r="GE11" s="57"/>
      <c r="GF11" s="57"/>
      <c r="GG11" s="57"/>
      <c r="GH11" s="57"/>
      <c r="GI11" s="57"/>
      <c r="GJ11" s="57"/>
      <c r="GK11" s="57"/>
      <c r="GL11" s="57"/>
      <c r="GM11" s="57"/>
      <c r="GN11" s="57"/>
      <c r="GO11" s="57"/>
      <c r="GP11" s="57"/>
      <c r="GQ11" s="57"/>
      <c r="GR11" s="57"/>
      <c r="GS11" s="57"/>
      <c r="GT11" s="57"/>
      <c r="GU11" s="57"/>
      <c r="GV11" s="57"/>
      <c r="GW11" s="57"/>
      <c r="GX11" s="57"/>
      <c r="GY11" s="57"/>
      <c r="GZ11" s="57"/>
      <c r="HA11" s="57"/>
      <c r="HB11" s="57"/>
      <c r="HC11" s="57"/>
      <c r="HD11" s="57"/>
      <c r="HE11" s="57"/>
      <c r="HF11" s="57"/>
      <c r="HG11" s="57"/>
      <c r="HH11" s="57"/>
      <c r="HI11" s="57"/>
      <c r="HJ11" s="57"/>
      <c r="HK11" s="57"/>
      <c r="HL11" s="57"/>
      <c r="HM11" s="57"/>
      <c r="HN11" s="57"/>
      <c r="HO11" s="57"/>
      <c r="HP11" s="57"/>
      <c r="HQ11" s="57"/>
      <c r="HR11" s="57"/>
      <c r="HS11" s="57"/>
      <c r="HT11" s="57"/>
      <c r="HU11" s="57"/>
      <c r="HV11" s="57"/>
      <c r="HW11" s="57"/>
      <c r="HX11" s="57"/>
      <c r="HY11" s="57"/>
      <c r="HZ11" s="57"/>
      <c r="IA11" s="57"/>
      <c r="IB11" s="57"/>
      <c r="IC11" s="57"/>
      <c r="ID11" s="57"/>
      <c r="IE11" s="57"/>
      <c r="IF11" s="57"/>
      <c r="IG11" s="57"/>
      <c r="IH11" s="57"/>
      <c r="II11" s="57"/>
      <c r="IJ11" s="57"/>
      <c r="IK11" s="57"/>
      <c r="IL11" s="57"/>
      <c r="IM11" s="57"/>
      <c r="IN11" s="57"/>
      <c r="IO11" s="57"/>
      <c r="IP11" s="57"/>
      <c r="IQ11" s="57"/>
      <c r="IR11" s="57"/>
      <c r="IS11" s="57"/>
      <c r="IT11" s="57"/>
      <c r="IU11" s="57"/>
      <c r="IV11" s="57"/>
      <c r="IW11" s="57"/>
    </row>
    <row r="12" customFormat="false" ht="13.5" hidden="false" customHeight="true" outlineLevel="0" collapsed="false">
      <c r="B12" s="9" t="s">
        <v>23</v>
      </c>
      <c r="C12" s="177"/>
      <c r="D12" s="23" t="n">
        <v>-1498</v>
      </c>
      <c r="E12" s="24" t="n">
        <v>0</v>
      </c>
      <c r="F12" s="24" t="n">
        <v>0</v>
      </c>
      <c r="G12" s="24" t="n">
        <v>0</v>
      </c>
      <c r="H12" s="26" t="n">
        <v>0</v>
      </c>
      <c r="I12" s="27" t="n">
        <f aca="false">SUM(D12:H12)</f>
        <v>-1498</v>
      </c>
      <c r="J12" s="28"/>
      <c r="K12" s="24" t="n">
        <v>0</v>
      </c>
      <c r="L12" s="24" t="n">
        <f aca="false">+I12+K12</f>
        <v>-1498</v>
      </c>
      <c r="M12" s="26" t="n">
        <v>2500</v>
      </c>
      <c r="N12" s="25" t="n">
        <f aca="false">L12-M12</f>
        <v>-3998</v>
      </c>
      <c r="O12" s="57"/>
      <c r="P12" s="57"/>
      <c r="Q12" s="57"/>
      <c r="R12" s="57"/>
      <c r="S12" s="57"/>
      <c r="T12" s="57"/>
      <c r="U12" s="57"/>
      <c r="V12" s="57"/>
      <c r="W12" s="57"/>
      <c r="X12" s="57"/>
      <c r="Y12" s="57"/>
      <c r="Z12" s="57"/>
      <c r="AA12" s="57"/>
      <c r="AB12" s="57"/>
      <c r="AC12" s="57"/>
      <c r="AD12" s="57"/>
      <c r="AE12" s="57"/>
      <c r="AF12" s="57"/>
      <c r="AG12" s="57"/>
      <c r="AH12" s="57"/>
      <c r="AI12" s="57"/>
      <c r="AJ12" s="57"/>
      <c r="AK12" s="57"/>
      <c r="AL12" s="57"/>
      <c r="AM12" s="57"/>
      <c r="AN12" s="57"/>
      <c r="AO12" s="57"/>
      <c r="AP12" s="57"/>
      <c r="AQ12" s="57"/>
      <c r="AR12" s="57"/>
      <c r="AS12" s="57"/>
      <c r="AT12" s="57"/>
      <c r="AU12" s="57"/>
      <c r="AV12" s="57"/>
      <c r="AW12" s="57"/>
      <c r="AX12" s="57"/>
      <c r="AY12" s="57"/>
      <c r="AZ12" s="57"/>
      <c r="BA12" s="57"/>
      <c r="BB12" s="57"/>
      <c r="BC12" s="57"/>
      <c r="BD12" s="57"/>
      <c r="BE12" s="57"/>
      <c r="BF12" s="57"/>
      <c r="BG12" s="57"/>
      <c r="BH12" s="57"/>
      <c r="BI12" s="57"/>
      <c r="BJ12" s="57"/>
      <c r="BK12" s="57"/>
      <c r="BL12" s="57"/>
      <c r="BM12" s="57"/>
      <c r="BN12" s="57"/>
      <c r="BO12" s="57"/>
      <c r="BP12" s="57"/>
      <c r="BQ12" s="57"/>
      <c r="BR12" s="57"/>
      <c r="BS12" s="57"/>
      <c r="BT12" s="57"/>
      <c r="BU12" s="57"/>
      <c r="BV12" s="57"/>
      <c r="BW12" s="57"/>
      <c r="BX12" s="57"/>
      <c r="BY12" s="57"/>
      <c r="BZ12" s="57"/>
      <c r="CA12" s="57"/>
      <c r="CB12" s="57"/>
      <c r="CC12" s="57"/>
      <c r="CD12" s="57"/>
      <c r="CE12" s="57"/>
      <c r="CF12" s="57"/>
      <c r="CG12" s="57"/>
      <c r="CH12" s="57"/>
      <c r="CI12" s="57"/>
      <c r="CJ12" s="57"/>
      <c r="CK12" s="57"/>
      <c r="CL12" s="57"/>
      <c r="CM12" s="57"/>
      <c r="CN12" s="57"/>
      <c r="CO12" s="57"/>
      <c r="CP12" s="57"/>
      <c r="CQ12" s="57"/>
      <c r="CR12" s="57"/>
      <c r="CS12" s="57"/>
      <c r="CT12" s="57"/>
      <c r="CU12" s="57"/>
      <c r="CV12" s="57"/>
      <c r="CW12" s="57"/>
      <c r="CX12" s="57"/>
      <c r="CY12" s="57"/>
      <c r="CZ12" s="57"/>
      <c r="DA12" s="57"/>
      <c r="DB12" s="57"/>
      <c r="DC12" s="57"/>
      <c r="DD12" s="57"/>
      <c r="DE12" s="57"/>
      <c r="DF12" s="57"/>
      <c r="DG12" s="57"/>
      <c r="DH12" s="57"/>
      <c r="DI12" s="57"/>
      <c r="DJ12" s="57"/>
      <c r="DK12" s="57"/>
      <c r="DL12" s="57"/>
      <c r="DM12" s="57"/>
      <c r="DN12" s="57"/>
      <c r="DO12" s="57"/>
      <c r="DP12" s="57"/>
      <c r="DQ12" s="57"/>
      <c r="DR12" s="57"/>
      <c r="DS12" s="57"/>
      <c r="DT12" s="57"/>
      <c r="DU12" s="57"/>
      <c r="DV12" s="57"/>
      <c r="DW12" s="57"/>
      <c r="DX12" s="57"/>
      <c r="DY12" s="57"/>
      <c r="DZ12" s="57"/>
      <c r="EA12" s="57"/>
      <c r="EB12" s="57"/>
      <c r="EC12" s="57"/>
      <c r="ED12" s="57"/>
      <c r="EE12" s="57"/>
      <c r="EF12" s="57"/>
      <c r="EG12" s="57"/>
      <c r="EH12" s="57"/>
      <c r="EI12" s="57"/>
      <c r="EJ12" s="57"/>
      <c r="EK12" s="57"/>
      <c r="EL12" s="57"/>
      <c r="EM12" s="57"/>
      <c r="EN12" s="57"/>
      <c r="EO12" s="57"/>
      <c r="EP12" s="57"/>
      <c r="EQ12" s="57"/>
      <c r="ER12" s="57"/>
      <c r="ES12" s="57"/>
      <c r="ET12" s="57"/>
      <c r="EU12" s="57"/>
      <c r="EV12" s="57"/>
      <c r="EW12" s="57"/>
      <c r="EX12" s="57"/>
      <c r="EY12" s="57"/>
      <c r="EZ12" s="57"/>
      <c r="FA12" s="57"/>
      <c r="FB12" s="57"/>
      <c r="FC12" s="57"/>
      <c r="FD12" s="57"/>
      <c r="FE12" s="57"/>
      <c r="FF12" s="57"/>
      <c r="FG12" s="57"/>
      <c r="FH12" s="57"/>
      <c r="FI12" s="57"/>
      <c r="FJ12" s="57"/>
      <c r="FK12" s="57"/>
      <c r="FL12" s="57"/>
      <c r="FM12" s="57"/>
      <c r="FN12" s="57"/>
      <c r="FO12" s="57"/>
      <c r="FP12" s="57"/>
      <c r="FQ12" s="57"/>
      <c r="FR12" s="57"/>
      <c r="FS12" s="57"/>
      <c r="FT12" s="57"/>
      <c r="FU12" s="57"/>
      <c r="FV12" s="57"/>
      <c r="FW12" s="57"/>
      <c r="FX12" s="57"/>
      <c r="FY12" s="57"/>
      <c r="FZ12" s="57"/>
      <c r="GA12" s="57"/>
      <c r="GB12" s="57"/>
      <c r="GC12" s="57"/>
      <c r="GD12" s="57"/>
      <c r="GE12" s="57"/>
      <c r="GF12" s="57"/>
      <c r="GG12" s="57"/>
      <c r="GH12" s="57"/>
      <c r="GI12" s="57"/>
      <c r="GJ12" s="57"/>
      <c r="GK12" s="57"/>
      <c r="GL12" s="57"/>
      <c r="GM12" s="57"/>
      <c r="GN12" s="57"/>
      <c r="GO12" s="57"/>
      <c r="GP12" s="57"/>
      <c r="GQ12" s="57"/>
      <c r="GR12" s="57"/>
      <c r="GS12" s="57"/>
      <c r="GT12" s="57"/>
      <c r="GU12" s="57"/>
      <c r="GV12" s="57"/>
      <c r="GW12" s="57"/>
      <c r="GX12" s="57"/>
      <c r="GY12" s="57"/>
      <c r="GZ12" s="57"/>
      <c r="HA12" s="57"/>
      <c r="HB12" s="57"/>
      <c r="HC12" s="57"/>
      <c r="HD12" s="57"/>
      <c r="HE12" s="57"/>
      <c r="HF12" s="57"/>
      <c r="HG12" s="57"/>
      <c r="HH12" s="57"/>
      <c r="HI12" s="57"/>
      <c r="HJ12" s="57"/>
      <c r="HK12" s="57"/>
      <c r="HL12" s="57"/>
      <c r="HM12" s="57"/>
      <c r="HN12" s="57"/>
      <c r="HO12" s="57"/>
      <c r="HP12" s="57"/>
      <c r="HQ12" s="57"/>
      <c r="HR12" s="57"/>
      <c r="HS12" s="57"/>
      <c r="HT12" s="57"/>
      <c r="HU12" s="57"/>
      <c r="HV12" s="57"/>
      <c r="HW12" s="57"/>
      <c r="HX12" s="57"/>
      <c r="HY12" s="57"/>
      <c r="HZ12" s="57"/>
      <c r="IA12" s="57"/>
      <c r="IB12" s="57"/>
      <c r="IC12" s="57"/>
      <c r="ID12" s="57"/>
      <c r="IE12" s="57"/>
      <c r="IF12" s="57"/>
      <c r="IG12" s="57"/>
      <c r="IH12" s="57"/>
      <c r="II12" s="57"/>
      <c r="IJ12" s="57"/>
      <c r="IK12" s="57"/>
      <c r="IL12" s="57"/>
      <c r="IM12" s="57"/>
      <c r="IN12" s="57"/>
      <c r="IO12" s="57"/>
      <c r="IP12" s="57"/>
      <c r="IQ12" s="57"/>
      <c r="IR12" s="57"/>
      <c r="IS12" s="57"/>
      <c r="IT12" s="57"/>
      <c r="IU12" s="57"/>
      <c r="IV12" s="57"/>
      <c r="IW12" s="57"/>
    </row>
    <row r="13" customFormat="false" ht="13.5" hidden="false" customHeight="true" outlineLevel="0" collapsed="false">
      <c r="A13" s="166" t="s">
        <v>93</v>
      </c>
      <c r="B13" s="9" t="s">
        <v>24</v>
      </c>
      <c r="C13" s="177"/>
      <c r="D13" s="23" t="n">
        <v>211</v>
      </c>
      <c r="E13" s="24" t="n">
        <v>0</v>
      </c>
      <c r="F13" s="24" t="n">
        <v>0</v>
      </c>
      <c r="G13" s="24" t="n">
        <v>0</v>
      </c>
      <c r="H13" s="26" t="n">
        <v>0</v>
      </c>
      <c r="I13" s="27" t="n">
        <f aca="false">SUM(D13:H13)</f>
        <v>211</v>
      </c>
      <c r="J13" s="28"/>
      <c r="K13" s="24" t="n">
        <v>0</v>
      </c>
      <c r="L13" s="24" t="n">
        <f aca="false">+I13+K13</f>
        <v>211</v>
      </c>
      <c r="M13" s="26" t="n">
        <f aca="false">1875+3125</f>
        <v>5000</v>
      </c>
      <c r="N13" s="25" t="n">
        <f aca="false">L13-M13</f>
        <v>-4789</v>
      </c>
      <c r="O13" s="57"/>
      <c r="P13" s="57"/>
      <c r="Q13" s="57"/>
      <c r="R13" s="57"/>
      <c r="S13" s="57"/>
      <c r="T13" s="57"/>
      <c r="U13" s="57"/>
      <c r="V13" s="57"/>
      <c r="W13" s="57"/>
      <c r="X13" s="57"/>
      <c r="Y13" s="57"/>
      <c r="Z13" s="57"/>
      <c r="AA13" s="57"/>
      <c r="AB13" s="57"/>
      <c r="AC13" s="57"/>
      <c r="AD13" s="57"/>
      <c r="AE13" s="57"/>
      <c r="AF13" s="57"/>
      <c r="AG13" s="57"/>
      <c r="AH13" s="57"/>
      <c r="AI13" s="57"/>
      <c r="AJ13" s="57"/>
      <c r="AK13" s="57"/>
      <c r="AL13" s="57"/>
      <c r="AM13" s="57"/>
      <c r="AN13" s="57"/>
      <c r="AO13" s="57"/>
      <c r="AP13" s="57"/>
      <c r="AQ13" s="57"/>
      <c r="AR13" s="57"/>
      <c r="AS13" s="57"/>
      <c r="AT13" s="57"/>
      <c r="AU13" s="57"/>
      <c r="AV13" s="57"/>
      <c r="AW13" s="57"/>
      <c r="AX13" s="57"/>
      <c r="AY13" s="57"/>
      <c r="AZ13" s="57"/>
      <c r="BA13" s="57"/>
      <c r="BB13" s="57"/>
      <c r="BC13" s="57"/>
      <c r="BD13" s="57"/>
      <c r="BE13" s="57"/>
      <c r="BF13" s="57"/>
      <c r="BG13" s="57"/>
      <c r="BH13" s="57"/>
      <c r="BI13" s="57"/>
      <c r="BJ13" s="57"/>
      <c r="BK13" s="57"/>
      <c r="BL13" s="57"/>
      <c r="BM13" s="57"/>
      <c r="BN13" s="57"/>
      <c r="BO13" s="57"/>
      <c r="BP13" s="57"/>
      <c r="BQ13" s="57"/>
      <c r="BR13" s="57"/>
      <c r="BS13" s="57"/>
      <c r="BT13" s="57"/>
      <c r="BU13" s="57"/>
      <c r="BV13" s="57"/>
      <c r="BW13" s="57"/>
      <c r="BX13" s="57"/>
      <c r="BY13" s="57"/>
      <c r="BZ13" s="57"/>
      <c r="CA13" s="57"/>
      <c r="CB13" s="57"/>
      <c r="CC13" s="57"/>
      <c r="CD13" s="57"/>
      <c r="CE13" s="57"/>
      <c r="CF13" s="57"/>
      <c r="CG13" s="57"/>
      <c r="CH13" s="57"/>
      <c r="CI13" s="57"/>
      <c r="CJ13" s="57"/>
      <c r="CK13" s="57"/>
      <c r="CL13" s="57"/>
      <c r="CM13" s="57"/>
      <c r="CN13" s="57"/>
      <c r="CO13" s="57"/>
      <c r="CP13" s="57"/>
      <c r="CQ13" s="57"/>
      <c r="CR13" s="57"/>
      <c r="CS13" s="57"/>
      <c r="CT13" s="57"/>
      <c r="CU13" s="57"/>
      <c r="CV13" s="57"/>
      <c r="CW13" s="57"/>
      <c r="CX13" s="57"/>
      <c r="CY13" s="57"/>
      <c r="CZ13" s="57"/>
      <c r="DA13" s="57"/>
      <c r="DB13" s="57"/>
      <c r="DC13" s="57"/>
      <c r="DD13" s="57"/>
      <c r="DE13" s="57"/>
      <c r="DF13" s="57"/>
      <c r="DG13" s="57"/>
      <c r="DH13" s="57"/>
      <c r="DI13" s="57"/>
      <c r="DJ13" s="57"/>
      <c r="DK13" s="57"/>
      <c r="DL13" s="57"/>
      <c r="DM13" s="57"/>
      <c r="DN13" s="57"/>
      <c r="DO13" s="57"/>
      <c r="DP13" s="57"/>
      <c r="DQ13" s="57"/>
      <c r="DR13" s="57"/>
      <c r="DS13" s="57"/>
      <c r="DT13" s="57"/>
      <c r="DU13" s="57"/>
      <c r="DV13" s="57"/>
      <c r="DW13" s="57"/>
      <c r="DX13" s="57"/>
      <c r="DY13" s="57"/>
      <c r="DZ13" s="57"/>
      <c r="EA13" s="57"/>
      <c r="EB13" s="57"/>
      <c r="EC13" s="57"/>
      <c r="ED13" s="57"/>
      <c r="EE13" s="57"/>
      <c r="EF13" s="57"/>
      <c r="EG13" s="57"/>
      <c r="EH13" s="57"/>
      <c r="EI13" s="57"/>
      <c r="EJ13" s="57"/>
      <c r="EK13" s="57"/>
      <c r="EL13" s="57"/>
      <c r="EM13" s="57"/>
      <c r="EN13" s="57"/>
      <c r="EO13" s="57"/>
      <c r="EP13" s="57"/>
      <c r="EQ13" s="57"/>
      <c r="ER13" s="57"/>
      <c r="ES13" s="57"/>
      <c r="ET13" s="57"/>
      <c r="EU13" s="57"/>
      <c r="EV13" s="57"/>
      <c r="EW13" s="57"/>
      <c r="EX13" s="57"/>
      <c r="EY13" s="57"/>
      <c r="EZ13" s="57"/>
      <c r="FA13" s="57"/>
      <c r="FB13" s="57"/>
      <c r="FC13" s="57"/>
      <c r="FD13" s="57"/>
      <c r="FE13" s="57"/>
      <c r="FF13" s="57"/>
      <c r="FG13" s="57"/>
      <c r="FH13" s="57"/>
      <c r="FI13" s="57"/>
      <c r="FJ13" s="57"/>
      <c r="FK13" s="57"/>
      <c r="FL13" s="57"/>
      <c r="FM13" s="57"/>
      <c r="FN13" s="57"/>
      <c r="FO13" s="57"/>
      <c r="FP13" s="57"/>
      <c r="FQ13" s="57"/>
      <c r="FR13" s="57"/>
      <c r="FS13" s="57"/>
      <c r="FT13" s="57"/>
      <c r="FU13" s="57"/>
      <c r="FV13" s="57"/>
      <c r="FW13" s="57"/>
      <c r="FX13" s="57"/>
      <c r="FY13" s="57"/>
      <c r="FZ13" s="57"/>
      <c r="GA13" s="57"/>
      <c r="GB13" s="57"/>
      <c r="GC13" s="57"/>
      <c r="GD13" s="57"/>
      <c r="GE13" s="57"/>
      <c r="GF13" s="57"/>
      <c r="GG13" s="57"/>
      <c r="GH13" s="57"/>
      <c r="GI13" s="57"/>
      <c r="GJ13" s="57"/>
      <c r="GK13" s="57"/>
      <c r="GL13" s="57"/>
      <c r="GM13" s="57"/>
      <c r="GN13" s="57"/>
      <c r="GO13" s="57"/>
      <c r="GP13" s="57"/>
      <c r="GQ13" s="57"/>
      <c r="GR13" s="57"/>
      <c r="GS13" s="57"/>
      <c r="GT13" s="57"/>
      <c r="GU13" s="57"/>
      <c r="GV13" s="57"/>
      <c r="GW13" s="57"/>
      <c r="GX13" s="57"/>
      <c r="GY13" s="57"/>
      <c r="GZ13" s="57"/>
      <c r="HA13" s="57"/>
      <c r="HB13" s="57"/>
      <c r="HC13" s="57"/>
      <c r="HD13" s="57"/>
      <c r="HE13" s="57"/>
      <c r="HF13" s="57"/>
      <c r="HG13" s="57"/>
      <c r="HH13" s="57"/>
      <c r="HI13" s="57"/>
      <c r="HJ13" s="57"/>
      <c r="HK13" s="57"/>
      <c r="HL13" s="57"/>
      <c r="HM13" s="57"/>
      <c r="HN13" s="57"/>
      <c r="HO13" s="57"/>
      <c r="HP13" s="57"/>
      <c r="HQ13" s="57"/>
      <c r="HR13" s="57"/>
      <c r="HS13" s="57"/>
      <c r="HT13" s="57"/>
      <c r="HU13" s="57"/>
      <c r="HV13" s="57"/>
      <c r="HW13" s="57"/>
      <c r="HX13" s="57"/>
      <c r="HY13" s="57"/>
      <c r="HZ13" s="57"/>
      <c r="IA13" s="57"/>
      <c r="IB13" s="57"/>
      <c r="IC13" s="57"/>
      <c r="ID13" s="57"/>
      <c r="IE13" s="57"/>
      <c r="IF13" s="57"/>
      <c r="IG13" s="57"/>
      <c r="IH13" s="57"/>
      <c r="II13" s="57"/>
      <c r="IJ13" s="57"/>
      <c r="IK13" s="57"/>
      <c r="IL13" s="57"/>
      <c r="IM13" s="57"/>
      <c r="IN13" s="57"/>
      <c r="IO13" s="57"/>
      <c r="IP13" s="57"/>
      <c r="IQ13" s="57"/>
      <c r="IR13" s="57"/>
      <c r="IS13" s="57"/>
      <c r="IT13" s="57"/>
      <c r="IU13" s="57"/>
      <c r="IV13" s="57"/>
      <c r="IW13" s="57"/>
    </row>
    <row r="14" customFormat="false" ht="13.5" hidden="false" customHeight="true" outlineLevel="0" collapsed="false">
      <c r="A14" s="166" t="s">
        <v>94</v>
      </c>
      <c r="B14" s="9" t="s">
        <v>25</v>
      </c>
      <c r="C14" s="177"/>
      <c r="D14" s="23" t="n">
        <v>616</v>
      </c>
      <c r="E14" s="24" t="n">
        <v>0</v>
      </c>
      <c r="F14" s="24" t="n">
        <v>0</v>
      </c>
      <c r="G14" s="24" t="n">
        <v>0</v>
      </c>
      <c r="H14" s="26" t="n">
        <v>0</v>
      </c>
      <c r="I14" s="27" t="n">
        <f aca="false">SUM(D14:H14)</f>
        <v>616</v>
      </c>
      <c r="J14" s="28"/>
      <c r="K14" s="24" t="n">
        <v>0</v>
      </c>
      <c r="L14" s="24" t="n">
        <f aca="false">+I14+K14</f>
        <v>616</v>
      </c>
      <c r="M14" s="26" t="n">
        <f aca="false">8578.819-1500</f>
        <v>7078.819</v>
      </c>
      <c r="N14" s="25" t="n">
        <f aca="false">L14-M14</f>
        <v>-6462.819</v>
      </c>
      <c r="O14" s="57"/>
      <c r="P14" s="57"/>
      <c r="Q14" s="57"/>
      <c r="R14" s="57"/>
      <c r="S14" s="57"/>
      <c r="T14" s="57"/>
      <c r="U14" s="57"/>
      <c r="V14" s="57"/>
      <c r="W14" s="57"/>
      <c r="X14" s="57"/>
      <c r="Y14" s="57"/>
      <c r="Z14" s="57"/>
      <c r="AA14" s="57"/>
      <c r="AB14" s="57"/>
      <c r="AC14" s="57"/>
      <c r="AD14" s="57"/>
      <c r="AE14" s="57"/>
      <c r="AF14" s="57"/>
      <c r="AG14" s="57"/>
      <c r="AH14" s="57"/>
      <c r="AI14" s="57"/>
      <c r="AJ14" s="57"/>
      <c r="AK14" s="57"/>
      <c r="AL14" s="57"/>
      <c r="AM14" s="57"/>
      <c r="AN14" s="57"/>
      <c r="AO14" s="57"/>
      <c r="AP14" s="57"/>
      <c r="AQ14" s="57"/>
      <c r="AR14" s="57"/>
      <c r="AS14" s="57"/>
      <c r="AT14" s="57"/>
      <c r="AU14" s="57"/>
      <c r="AV14" s="57"/>
      <c r="AW14" s="57"/>
      <c r="AX14" s="57"/>
      <c r="AY14" s="57"/>
      <c r="AZ14" s="57"/>
      <c r="BA14" s="57"/>
      <c r="BB14" s="57"/>
      <c r="BC14" s="57"/>
      <c r="BD14" s="57"/>
      <c r="BE14" s="57"/>
      <c r="BF14" s="57"/>
      <c r="BG14" s="57"/>
      <c r="BH14" s="57"/>
      <c r="BI14" s="57"/>
      <c r="BJ14" s="57"/>
      <c r="BK14" s="57"/>
      <c r="BL14" s="57"/>
      <c r="BM14" s="57"/>
      <c r="BN14" s="57"/>
      <c r="BO14" s="57"/>
      <c r="BP14" s="57"/>
      <c r="BQ14" s="57"/>
      <c r="BR14" s="57"/>
      <c r="BS14" s="57"/>
      <c r="BT14" s="57"/>
      <c r="BU14" s="57"/>
      <c r="BV14" s="57"/>
      <c r="BW14" s="57"/>
      <c r="BX14" s="57"/>
      <c r="BY14" s="57"/>
      <c r="BZ14" s="57"/>
      <c r="CA14" s="57"/>
      <c r="CB14" s="57"/>
      <c r="CC14" s="57"/>
      <c r="CD14" s="57"/>
      <c r="CE14" s="57"/>
      <c r="CF14" s="57"/>
      <c r="CG14" s="57"/>
      <c r="CH14" s="57"/>
      <c r="CI14" s="57"/>
      <c r="CJ14" s="57"/>
      <c r="CK14" s="57"/>
      <c r="CL14" s="57"/>
      <c r="CM14" s="57"/>
      <c r="CN14" s="57"/>
      <c r="CO14" s="57"/>
      <c r="CP14" s="57"/>
      <c r="CQ14" s="57"/>
      <c r="CR14" s="57"/>
      <c r="CS14" s="57"/>
      <c r="CT14" s="57"/>
      <c r="CU14" s="57"/>
      <c r="CV14" s="57"/>
      <c r="CW14" s="57"/>
      <c r="CX14" s="57"/>
      <c r="CY14" s="57"/>
      <c r="CZ14" s="57"/>
      <c r="DA14" s="57"/>
      <c r="DB14" s="57"/>
      <c r="DC14" s="57"/>
      <c r="DD14" s="57"/>
      <c r="DE14" s="57"/>
      <c r="DF14" s="57"/>
      <c r="DG14" s="57"/>
      <c r="DH14" s="57"/>
      <c r="DI14" s="57"/>
      <c r="DJ14" s="57"/>
      <c r="DK14" s="57"/>
      <c r="DL14" s="57"/>
      <c r="DM14" s="57"/>
      <c r="DN14" s="57"/>
      <c r="DO14" s="57"/>
      <c r="DP14" s="57"/>
      <c r="DQ14" s="57"/>
      <c r="DR14" s="57"/>
      <c r="DS14" s="57"/>
      <c r="DT14" s="57"/>
      <c r="DU14" s="57"/>
      <c r="DV14" s="57"/>
      <c r="DW14" s="57"/>
      <c r="DX14" s="57"/>
      <c r="DY14" s="57"/>
      <c r="DZ14" s="57"/>
      <c r="EA14" s="57"/>
      <c r="EB14" s="57"/>
      <c r="EC14" s="57"/>
      <c r="ED14" s="57"/>
      <c r="EE14" s="57"/>
      <c r="EF14" s="57"/>
      <c r="EG14" s="57"/>
      <c r="EH14" s="57"/>
      <c r="EI14" s="57"/>
      <c r="EJ14" s="57"/>
      <c r="EK14" s="57"/>
      <c r="EL14" s="57"/>
      <c r="EM14" s="57"/>
      <c r="EN14" s="57"/>
      <c r="EO14" s="57"/>
      <c r="EP14" s="57"/>
      <c r="EQ14" s="57"/>
      <c r="ER14" s="57"/>
      <c r="ES14" s="57"/>
      <c r="ET14" s="57"/>
      <c r="EU14" s="57"/>
      <c r="EV14" s="57"/>
      <c r="EW14" s="57"/>
      <c r="EX14" s="57"/>
      <c r="EY14" s="57"/>
      <c r="EZ14" s="57"/>
      <c r="FA14" s="57"/>
      <c r="FB14" s="57"/>
      <c r="FC14" s="57"/>
      <c r="FD14" s="57"/>
      <c r="FE14" s="57"/>
      <c r="FF14" s="57"/>
      <c r="FG14" s="57"/>
      <c r="FH14" s="57"/>
      <c r="FI14" s="57"/>
      <c r="FJ14" s="57"/>
      <c r="FK14" s="57"/>
      <c r="FL14" s="57"/>
      <c r="FM14" s="57"/>
      <c r="FN14" s="57"/>
      <c r="FO14" s="57"/>
      <c r="FP14" s="57"/>
      <c r="FQ14" s="57"/>
      <c r="FR14" s="57"/>
      <c r="FS14" s="57"/>
      <c r="FT14" s="57"/>
      <c r="FU14" s="57"/>
      <c r="FV14" s="57"/>
      <c r="FW14" s="57"/>
      <c r="FX14" s="57"/>
      <c r="FY14" s="57"/>
      <c r="FZ14" s="57"/>
      <c r="GA14" s="57"/>
      <c r="GB14" s="57"/>
      <c r="GC14" s="57"/>
      <c r="GD14" s="57"/>
      <c r="GE14" s="57"/>
      <c r="GF14" s="57"/>
      <c r="GG14" s="57"/>
      <c r="GH14" s="57"/>
      <c r="GI14" s="57"/>
      <c r="GJ14" s="57"/>
      <c r="GK14" s="57"/>
      <c r="GL14" s="57"/>
      <c r="GM14" s="57"/>
      <c r="GN14" s="57"/>
      <c r="GO14" s="57"/>
      <c r="GP14" s="57"/>
      <c r="GQ14" s="57"/>
      <c r="GR14" s="57"/>
      <c r="GS14" s="57"/>
      <c r="GT14" s="57"/>
      <c r="GU14" s="57"/>
      <c r="GV14" s="57"/>
      <c r="GW14" s="57"/>
      <c r="GX14" s="57"/>
      <c r="GY14" s="57"/>
      <c r="GZ14" s="57"/>
      <c r="HA14" s="57"/>
      <c r="HB14" s="57"/>
      <c r="HC14" s="57"/>
      <c r="HD14" s="57"/>
      <c r="HE14" s="57"/>
      <c r="HF14" s="57"/>
      <c r="HG14" s="57"/>
      <c r="HH14" s="57"/>
      <c r="HI14" s="57"/>
      <c r="HJ14" s="57"/>
      <c r="HK14" s="57"/>
      <c r="HL14" s="57"/>
      <c r="HM14" s="57"/>
      <c r="HN14" s="57"/>
      <c r="HO14" s="57"/>
      <c r="HP14" s="57"/>
      <c r="HQ14" s="57"/>
      <c r="HR14" s="57"/>
      <c r="HS14" s="57"/>
      <c r="HT14" s="57"/>
      <c r="HU14" s="57"/>
      <c r="HV14" s="57"/>
      <c r="HW14" s="57"/>
      <c r="HX14" s="57"/>
      <c r="HY14" s="57"/>
      <c r="HZ14" s="57"/>
      <c r="IA14" s="57"/>
      <c r="IB14" s="57"/>
      <c r="IC14" s="57"/>
      <c r="ID14" s="57"/>
      <c r="IE14" s="57"/>
      <c r="IF14" s="57"/>
      <c r="IG14" s="57"/>
      <c r="IH14" s="57"/>
      <c r="II14" s="57"/>
      <c r="IJ14" s="57"/>
      <c r="IK14" s="57"/>
      <c r="IL14" s="57"/>
      <c r="IM14" s="57"/>
      <c r="IN14" s="57"/>
      <c r="IO14" s="57"/>
      <c r="IP14" s="57"/>
      <c r="IQ14" s="57"/>
      <c r="IR14" s="57"/>
      <c r="IS14" s="57"/>
      <c r="IT14" s="57"/>
      <c r="IU14" s="57"/>
      <c r="IV14" s="57"/>
      <c r="IW14" s="57"/>
    </row>
    <row r="15" customFormat="false" ht="13.5" hidden="false" customHeight="true" outlineLevel="0" collapsed="false">
      <c r="A15" s="166" t="s">
        <v>95</v>
      </c>
      <c r="B15" s="9" t="s">
        <v>26</v>
      </c>
      <c r="C15" s="177"/>
      <c r="D15" s="23" t="n">
        <v>0</v>
      </c>
      <c r="E15" s="24" t="n">
        <v>0</v>
      </c>
      <c r="F15" s="24" t="n">
        <v>0</v>
      </c>
      <c r="G15" s="24" t="n">
        <v>0</v>
      </c>
      <c r="H15" s="26" t="n">
        <v>0</v>
      </c>
      <c r="I15" s="27" t="n">
        <f aca="false">SUM(D15:H15)</f>
        <v>0</v>
      </c>
      <c r="J15" s="28"/>
      <c r="K15" s="24" t="n">
        <v>0</v>
      </c>
      <c r="L15" s="24" t="n">
        <f aca="false">+I15+K15</f>
        <v>0</v>
      </c>
      <c r="M15" s="26" t="n">
        <v>11875</v>
      </c>
      <c r="N15" s="25" t="n">
        <f aca="false">L15-M15</f>
        <v>-11875</v>
      </c>
      <c r="O15" s="57"/>
      <c r="P15" s="57"/>
      <c r="Q15" s="57"/>
      <c r="R15" s="57"/>
      <c r="S15" s="57"/>
      <c r="T15" s="57"/>
      <c r="U15" s="57"/>
      <c r="V15" s="57"/>
      <c r="W15" s="57"/>
      <c r="X15" s="57"/>
      <c r="Y15" s="57"/>
      <c r="Z15" s="57"/>
      <c r="AA15" s="57"/>
      <c r="AB15" s="57"/>
      <c r="AC15" s="57"/>
      <c r="AD15" s="57"/>
      <c r="AE15" s="57"/>
      <c r="AF15" s="57"/>
      <c r="AG15" s="57"/>
      <c r="AH15" s="57"/>
      <c r="AI15" s="57"/>
      <c r="AJ15" s="57"/>
      <c r="AK15" s="57"/>
      <c r="AL15" s="57"/>
      <c r="AM15" s="57"/>
      <c r="AN15" s="57"/>
      <c r="AO15" s="57"/>
      <c r="AP15" s="57"/>
      <c r="AQ15" s="57"/>
      <c r="AR15" s="57"/>
      <c r="AS15" s="57"/>
      <c r="AT15" s="57"/>
      <c r="AU15" s="57"/>
      <c r="AV15" s="57"/>
      <c r="AW15" s="57"/>
      <c r="AX15" s="57"/>
      <c r="AY15" s="57"/>
      <c r="AZ15" s="57"/>
      <c r="BA15" s="57"/>
      <c r="BB15" s="57"/>
      <c r="BC15" s="57"/>
      <c r="BD15" s="57"/>
      <c r="BE15" s="57"/>
      <c r="BF15" s="57"/>
      <c r="BG15" s="57"/>
      <c r="BH15" s="57"/>
      <c r="BI15" s="57"/>
      <c r="BJ15" s="57"/>
      <c r="BK15" s="57"/>
      <c r="BL15" s="57"/>
      <c r="BM15" s="57"/>
      <c r="BN15" s="57"/>
      <c r="BO15" s="57"/>
      <c r="BP15" s="57"/>
      <c r="BQ15" s="57"/>
      <c r="BR15" s="57"/>
      <c r="BS15" s="57"/>
      <c r="BT15" s="57"/>
      <c r="BU15" s="57"/>
      <c r="BV15" s="57"/>
      <c r="BW15" s="57"/>
      <c r="BX15" s="57"/>
      <c r="BY15" s="57"/>
      <c r="BZ15" s="57"/>
      <c r="CA15" s="57"/>
      <c r="CB15" s="57"/>
      <c r="CC15" s="57"/>
      <c r="CD15" s="57"/>
      <c r="CE15" s="57"/>
      <c r="CF15" s="57"/>
      <c r="CG15" s="57"/>
      <c r="CH15" s="57"/>
      <c r="CI15" s="57"/>
      <c r="CJ15" s="57"/>
      <c r="CK15" s="57"/>
      <c r="CL15" s="57"/>
      <c r="CM15" s="57"/>
      <c r="CN15" s="57"/>
      <c r="CO15" s="57"/>
      <c r="CP15" s="57"/>
      <c r="CQ15" s="57"/>
      <c r="CR15" s="57"/>
      <c r="CS15" s="57"/>
      <c r="CT15" s="57"/>
      <c r="CU15" s="57"/>
      <c r="CV15" s="57"/>
      <c r="CW15" s="57"/>
      <c r="CX15" s="57"/>
      <c r="CY15" s="57"/>
      <c r="CZ15" s="57"/>
      <c r="DA15" s="57"/>
      <c r="DB15" s="57"/>
      <c r="DC15" s="57"/>
      <c r="DD15" s="57"/>
      <c r="DE15" s="57"/>
      <c r="DF15" s="57"/>
      <c r="DG15" s="57"/>
      <c r="DH15" s="57"/>
      <c r="DI15" s="57"/>
      <c r="DJ15" s="57"/>
      <c r="DK15" s="57"/>
      <c r="DL15" s="57"/>
      <c r="DM15" s="57"/>
      <c r="DN15" s="57"/>
      <c r="DO15" s="57"/>
      <c r="DP15" s="57"/>
      <c r="DQ15" s="57"/>
      <c r="DR15" s="57"/>
      <c r="DS15" s="57"/>
      <c r="DT15" s="57"/>
      <c r="DU15" s="57"/>
      <c r="DV15" s="57"/>
      <c r="DW15" s="57"/>
      <c r="DX15" s="57"/>
      <c r="DY15" s="57"/>
      <c r="DZ15" s="57"/>
      <c r="EA15" s="57"/>
      <c r="EB15" s="57"/>
      <c r="EC15" s="57"/>
      <c r="ED15" s="57"/>
      <c r="EE15" s="57"/>
      <c r="EF15" s="57"/>
      <c r="EG15" s="57"/>
      <c r="EH15" s="57"/>
      <c r="EI15" s="57"/>
      <c r="EJ15" s="57"/>
      <c r="EK15" s="57"/>
      <c r="EL15" s="57"/>
      <c r="EM15" s="57"/>
      <c r="EN15" s="57"/>
      <c r="EO15" s="57"/>
      <c r="EP15" s="57"/>
      <c r="EQ15" s="57"/>
      <c r="ER15" s="57"/>
      <c r="ES15" s="57"/>
      <c r="ET15" s="57"/>
      <c r="EU15" s="57"/>
      <c r="EV15" s="57"/>
      <c r="EW15" s="57"/>
      <c r="EX15" s="57"/>
      <c r="EY15" s="57"/>
      <c r="EZ15" s="57"/>
      <c r="FA15" s="57"/>
      <c r="FB15" s="57"/>
      <c r="FC15" s="57"/>
      <c r="FD15" s="57"/>
      <c r="FE15" s="57"/>
      <c r="FF15" s="57"/>
      <c r="FG15" s="57"/>
      <c r="FH15" s="57"/>
      <c r="FI15" s="57"/>
      <c r="FJ15" s="57"/>
      <c r="FK15" s="57"/>
      <c r="FL15" s="57"/>
      <c r="FM15" s="57"/>
      <c r="FN15" s="57"/>
      <c r="FO15" s="57"/>
      <c r="FP15" s="57"/>
      <c r="FQ15" s="57"/>
      <c r="FR15" s="57"/>
      <c r="FS15" s="57"/>
      <c r="FT15" s="57"/>
      <c r="FU15" s="57"/>
      <c r="FV15" s="57"/>
      <c r="FW15" s="57"/>
      <c r="FX15" s="57"/>
      <c r="FY15" s="57"/>
      <c r="FZ15" s="57"/>
      <c r="GA15" s="57"/>
      <c r="GB15" s="57"/>
      <c r="GC15" s="57"/>
      <c r="GD15" s="57"/>
      <c r="GE15" s="57"/>
      <c r="GF15" s="57"/>
      <c r="GG15" s="57"/>
      <c r="GH15" s="57"/>
      <c r="GI15" s="57"/>
      <c r="GJ15" s="57"/>
      <c r="GK15" s="57"/>
      <c r="GL15" s="57"/>
      <c r="GM15" s="57"/>
      <c r="GN15" s="57"/>
      <c r="GO15" s="57"/>
      <c r="GP15" s="57"/>
      <c r="GQ15" s="57"/>
      <c r="GR15" s="57"/>
      <c r="GS15" s="57"/>
      <c r="GT15" s="57"/>
      <c r="GU15" s="57"/>
      <c r="GV15" s="57"/>
      <c r="GW15" s="57"/>
      <c r="GX15" s="57"/>
      <c r="GY15" s="57"/>
      <c r="GZ15" s="57"/>
      <c r="HA15" s="57"/>
      <c r="HB15" s="57"/>
      <c r="HC15" s="57"/>
      <c r="HD15" s="57"/>
      <c r="HE15" s="57"/>
      <c r="HF15" s="57"/>
      <c r="HG15" s="57"/>
      <c r="HH15" s="57"/>
      <c r="HI15" s="57"/>
      <c r="HJ15" s="57"/>
      <c r="HK15" s="57"/>
      <c r="HL15" s="57"/>
      <c r="HM15" s="57"/>
      <c r="HN15" s="57"/>
      <c r="HO15" s="57"/>
      <c r="HP15" s="57"/>
      <c r="HQ15" s="57"/>
      <c r="HR15" s="57"/>
      <c r="HS15" s="57"/>
      <c r="HT15" s="57"/>
      <c r="HU15" s="57"/>
      <c r="HV15" s="57"/>
      <c r="HW15" s="57"/>
      <c r="HX15" s="57"/>
      <c r="HY15" s="57"/>
      <c r="HZ15" s="57"/>
      <c r="IA15" s="57"/>
      <c r="IB15" s="57"/>
      <c r="IC15" s="57"/>
      <c r="ID15" s="57"/>
      <c r="IE15" s="57"/>
      <c r="IF15" s="57"/>
      <c r="IG15" s="57"/>
      <c r="IH15" s="57"/>
      <c r="II15" s="57"/>
      <c r="IJ15" s="57"/>
      <c r="IK15" s="57"/>
      <c r="IL15" s="57"/>
      <c r="IM15" s="57"/>
      <c r="IN15" s="57"/>
      <c r="IO15" s="57"/>
      <c r="IP15" s="57"/>
      <c r="IQ15" s="57"/>
      <c r="IR15" s="57"/>
      <c r="IS15" s="57"/>
      <c r="IT15" s="57"/>
      <c r="IU15" s="57"/>
      <c r="IV15" s="57"/>
      <c r="IW15" s="57"/>
    </row>
    <row r="16" customFormat="false" ht="13.5" hidden="true" customHeight="true" outlineLevel="0" collapsed="false">
      <c r="A16" s="166" t="s">
        <v>96</v>
      </c>
      <c r="B16" s="146" t="s">
        <v>78</v>
      </c>
      <c r="C16" s="178"/>
      <c r="D16" s="148" t="n">
        <v>326</v>
      </c>
      <c r="E16" s="149" t="n">
        <v>0</v>
      </c>
      <c r="F16" s="149" t="n">
        <v>0</v>
      </c>
      <c r="G16" s="149" t="n">
        <v>0</v>
      </c>
      <c r="H16" s="150" t="n">
        <v>0</v>
      </c>
      <c r="I16" s="179" t="n">
        <f aca="false">SUM(D16:H16)</f>
        <v>326</v>
      </c>
      <c r="J16" s="149"/>
      <c r="K16" s="149" t="n">
        <v>0</v>
      </c>
      <c r="L16" s="24" t="n">
        <f aca="false">+I16+K16</f>
        <v>326</v>
      </c>
      <c r="M16" s="150" t="n">
        <v>0</v>
      </c>
      <c r="N16" s="150" t="n">
        <f aca="false">L16-M16</f>
        <v>326</v>
      </c>
    </row>
    <row r="17" customFormat="false" ht="13.5" hidden="true" customHeight="true" outlineLevel="0" collapsed="false">
      <c r="A17" s="166" t="s">
        <v>96</v>
      </c>
      <c r="B17" s="146" t="s">
        <v>79</v>
      </c>
      <c r="C17" s="178"/>
      <c r="D17" s="148" t="n">
        <v>1440</v>
      </c>
      <c r="E17" s="149" t="n">
        <v>0</v>
      </c>
      <c r="F17" s="149" t="n">
        <v>0</v>
      </c>
      <c r="G17" s="149" t="n">
        <v>0</v>
      </c>
      <c r="H17" s="150" t="n">
        <v>0</v>
      </c>
      <c r="I17" s="179" t="n">
        <f aca="false">SUM(D17:H17)</f>
        <v>1440</v>
      </c>
      <c r="J17" s="149"/>
      <c r="K17" s="149" t="n">
        <v>0</v>
      </c>
      <c r="L17" s="24" t="n">
        <f aca="false">+I17+K17</f>
        <v>1440</v>
      </c>
      <c r="M17" s="150" t="n">
        <v>0</v>
      </c>
      <c r="N17" s="150" t="n">
        <f aca="false">L17-M17</f>
        <v>1440</v>
      </c>
    </row>
    <row r="18" customFormat="false" ht="13.5" hidden="true" customHeight="true" outlineLevel="0" collapsed="false">
      <c r="B18" s="146" t="s">
        <v>80</v>
      </c>
      <c r="C18" s="178"/>
      <c r="D18" s="148" t="n">
        <v>-1225</v>
      </c>
      <c r="E18" s="149" t="n">
        <v>0</v>
      </c>
      <c r="F18" s="149" t="n">
        <v>0</v>
      </c>
      <c r="G18" s="149" t="n">
        <v>0</v>
      </c>
      <c r="H18" s="150" t="n">
        <v>0</v>
      </c>
      <c r="I18" s="179" t="n">
        <f aca="false">SUM(D18:H18)</f>
        <v>-1225</v>
      </c>
      <c r="J18" s="149"/>
      <c r="K18" s="149" t="n">
        <v>0</v>
      </c>
      <c r="L18" s="24" t="n">
        <f aca="false">+I18+K18</f>
        <v>-1225</v>
      </c>
      <c r="M18" s="150" t="n">
        <v>0</v>
      </c>
      <c r="N18" s="150" t="n">
        <f aca="false">L18-M18</f>
        <v>-1225</v>
      </c>
      <c r="P18" s="58"/>
    </row>
    <row r="19" customFormat="false" ht="13.5" hidden="true" customHeight="true" outlineLevel="0" collapsed="false">
      <c r="B19" s="146" t="s">
        <v>81</v>
      </c>
      <c r="C19" s="178"/>
      <c r="D19" s="148" t="n">
        <v>-55</v>
      </c>
      <c r="E19" s="149" t="n">
        <v>0</v>
      </c>
      <c r="F19" s="149" t="n">
        <v>0</v>
      </c>
      <c r="G19" s="149" t="n">
        <v>0</v>
      </c>
      <c r="H19" s="150" t="n">
        <v>0</v>
      </c>
      <c r="I19" s="179" t="n">
        <f aca="false">SUM(D19:H19)</f>
        <v>-55</v>
      </c>
      <c r="J19" s="149"/>
      <c r="K19" s="149" t="n">
        <v>0</v>
      </c>
      <c r="L19" s="24" t="n">
        <f aca="false">+I19+K19</f>
        <v>-55</v>
      </c>
      <c r="M19" s="150" t="n">
        <v>0</v>
      </c>
      <c r="N19" s="150" t="n">
        <f aca="false">L19-M19</f>
        <v>-55</v>
      </c>
      <c r="O19" s="58"/>
    </row>
    <row r="20" customFormat="false" ht="13.5" hidden="true" customHeight="true" outlineLevel="0" collapsed="false">
      <c r="B20" s="146" t="s">
        <v>82</v>
      </c>
      <c r="C20" s="178"/>
      <c r="D20" s="148" t="n">
        <v>-3</v>
      </c>
      <c r="E20" s="149" t="n">
        <v>0</v>
      </c>
      <c r="F20" s="149" t="n">
        <v>0</v>
      </c>
      <c r="G20" s="149" t="n">
        <v>0</v>
      </c>
      <c r="H20" s="150" t="n">
        <v>0</v>
      </c>
      <c r="I20" s="179" t="n">
        <f aca="false">SUM(D20:H20)</f>
        <v>-3</v>
      </c>
      <c r="J20" s="149"/>
      <c r="K20" s="149" t="n">
        <v>0</v>
      </c>
      <c r="L20" s="24" t="n">
        <f aca="false">+I20+K20</f>
        <v>-3</v>
      </c>
      <c r="M20" s="150" t="n">
        <v>0</v>
      </c>
      <c r="N20" s="150" t="n">
        <f aca="false">L20-M20</f>
        <v>-3</v>
      </c>
    </row>
    <row r="21" customFormat="false" ht="13.5" hidden="true" customHeight="true" outlineLevel="0" collapsed="false">
      <c r="B21" s="146" t="s">
        <v>83</v>
      </c>
      <c r="C21" s="178"/>
      <c r="D21" s="153" t="n">
        <v>0</v>
      </c>
      <c r="E21" s="154" t="n">
        <v>0</v>
      </c>
      <c r="F21" s="154" t="n">
        <v>0</v>
      </c>
      <c r="G21" s="154" t="n">
        <v>0</v>
      </c>
      <c r="H21" s="155" t="n">
        <v>0</v>
      </c>
      <c r="I21" s="180" t="n">
        <f aca="false">SUM(D21:H21)</f>
        <v>0</v>
      </c>
      <c r="J21" s="154"/>
      <c r="K21" s="154" t="n">
        <v>0</v>
      </c>
      <c r="L21" s="181" t="n">
        <f aca="false">+I21+K21</f>
        <v>0</v>
      </c>
      <c r="M21" s="155" t="n">
        <v>0</v>
      </c>
      <c r="N21" s="155" t="n">
        <f aca="false">L21-M21</f>
        <v>0</v>
      </c>
    </row>
    <row r="22" customFormat="false" ht="13.5" hidden="false" customHeight="true" outlineLevel="0" collapsed="false">
      <c r="B22" s="9" t="s">
        <v>27</v>
      </c>
      <c r="C22" s="177"/>
      <c r="D22" s="23" t="n">
        <f aca="false">SUM(D16:D21)</f>
        <v>483</v>
      </c>
      <c r="E22" s="24" t="n">
        <f aca="false">SUM(E16:E21)</f>
        <v>0</v>
      </c>
      <c r="F22" s="24" t="n">
        <f aca="false">SUM(F16:F21)</f>
        <v>0</v>
      </c>
      <c r="G22" s="24" t="n">
        <f aca="false">SUM(G16:G21)</f>
        <v>0</v>
      </c>
      <c r="H22" s="26" t="n">
        <f aca="false">SUM(H16:H21)</f>
        <v>0</v>
      </c>
      <c r="I22" s="27" t="n">
        <f aca="false">SUM(I16:I21)</f>
        <v>483</v>
      </c>
      <c r="J22" s="28"/>
      <c r="K22" s="24" t="n">
        <f aca="false">SUM(K16:K21)</f>
        <v>0</v>
      </c>
      <c r="L22" s="24" t="n">
        <f aca="false">+I22+K22</f>
        <v>483</v>
      </c>
      <c r="M22" s="26" t="n">
        <v>27500</v>
      </c>
      <c r="N22" s="25" t="n">
        <f aca="false">L22-M22</f>
        <v>-27017</v>
      </c>
      <c r="O22" s="57"/>
      <c r="P22" s="57"/>
      <c r="Q22" s="57"/>
      <c r="R22" s="57"/>
      <c r="S22" s="57"/>
      <c r="T22" s="57"/>
      <c r="U22" s="57"/>
      <c r="V22" s="57"/>
      <c r="W22" s="57"/>
      <c r="X22" s="57"/>
      <c r="Y22" s="57"/>
      <c r="Z22" s="57"/>
      <c r="AA22" s="57"/>
      <c r="AB22" s="57"/>
      <c r="AC22" s="57"/>
      <c r="AD22" s="57"/>
      <c r="AE22" s="57"/>
      <c r="AF22" s="57"/>
      <c r="AG22" s="57"/>
      <c r="AH22" s="57"/>
      <c r="AI22" s="57"/>
      <c r="AJ22" s="57"/>
      <c r="AK22" s="57"/>
      <c r="AL22" s="57"/>
      <c r="AM22" s="57"/>
      <c r="AN22" s="57"/>
      <c r="AO22" s="57"/>
      <c r="AP22" s="57"/>
      <c r="AQ22" s="57"/>
      <c r="AR22" s="57"/>
      <c r="AS22" s="57"/>
      <c r="AT22" s="57"/>
      <c r="AU22" s="57"/>
      <c r="AV22" s="57"/>
      <c r="AW22" s="57"/>
      <c r="AX22" s="57"/>
      <c r="AY22" s="57"/>
      <c r="AZ22" s="57"/>
      <c r="BA22" s="57"/>
      <c r="BB22" s="57"/>
      <c r="BC22" s="57"/>
      <c r="BD22" s="57"/>
      <c r="BE22" s="57"/>
      <c r="BF22" s="57"/>
      <c r="BG22" s="57"/>
      <c r="BH22" s="57"/>
      <c r="BI22" s="57"/>
      <c r="BJ22" s="57"/>
      <c r="BK22" s="57"/>
      <c r="BL22" s="57"/>
      <c r="BM22" s="57"/>
      <c r="BN22" s="57"/>
      <c r="BO22" s="57"/>
      <c r="BP22" s="57"/>
      <c r="BQ22" s="57"/>
      <c r="BR22" s="57"/>
      <c r="BS22" s="57"/>
      <c r="BT22" s="57"/>
      <c r="BU22" s="57"/>
      <c r="BV22" s="57"/>
      <c r="BW22" s="57"/>
      <c r="BX22" s="57"/>
      <c r="BY22" s="57"/>
      <c r="BZ22" s="57"/>
      <c r="CA22" s="57"/>
      <c r="CB22" s="57"/>
      <c r="CC22" s="57"/>
      <c r="CD22" s="57"/>
      <c r="CE22" s="57"/>
      <c r="CF22" s="57"/>
      <c r="CG22" s="57"/>
      <c r="CH22" s="57"/>
      <c r="CI22" s="57"/>
      <c r="CJ22" s="57"/>
      <c r="CK22" s="57"/>
      <c r="CL22" s="57"/>
      <c r="CM22" s="57"/>
      <c r="CN22" s="57"/>
      <c r="CO22" s="57"/>
      <c r="CP22" s="57"/>
      <c r="CQ22" s="57"/>
      <c r="CR22" s="57"/>
      <c r="CS22" s="57"/>
      <c r="CT22" s="57"/>
      <c r="CU22" s="57"/>
      <c r="CV22" s="57"/>
      <c r="CW22" s="57"/>
      <c r="CX22" s="57"/>
      <c r="CY22" s="57"/>
      <c r="CZ22" s="57"/>
      <c r="DA22" s="57"/>
      <c r="DB22" s="57"/>
      <c r="DC22" s="57"/>
      <c r="DD22" s="57"/>
      <c r="DE22" s="57"/>
      <c r="DF22" s="57"/>
      <c r="DG22" s="57"/>
      <c r="DH22" s="57"/>
      <c r="DI22" s="57"/>
      <c r="DJ22" s="57"/>
      <c r="DK22" s="57"/>
      <c r="DL22" s="57"/>
      <c r="DM22" s="57"/>
      <c r="DN22" s="57"/>
      <c r="DO22" s="57"/>
      <c r="DP22" s="57"/>
      <c r="DQ22" s="57"/>
      <c r="DR22" s="57"/>
      <c r="DS22" s="57"/>
      <c r="DT22" s="57"/>
      <c r="DU22" s="57"/>
      <c r="DV22" s="57"/>
      <c r="DW22" s="57"/>
      <c r="DX22" s="57"/>
      <c r="DY22" s="57"/>
      <c r="DZ22" s="57"/>
      <c r="EA22" s="57"/>
      <c r="EB22" s="57"/>
      <c r="EC22" s="57"/>
      <c r="ED22" s="57"/>
      <c r="EE22" s="57"/>
      <c r="EF22" s="57"/>
      <c r="EG22" s="57"/>
      <c r="EH22" s="57"/>
      <c r="EI22" s="57"/>
      <c r="EJ22" s="57"/>
      <c r="EK22" s="57"/>
      <c r="EL22" s="57"/>
      <c r="EM22" s="57"/>
      <c r="EN22" s="57"/>
      <c r="EO22" s="57"/>
      <c r="EP22" s="57"/>
      <c r="EQ22" s="57"/>
      <c r="ER22" s="57"/>
      <c r="ES22" s="57"/>
      <c r="ET22" s="57"/>
      <c r="EU22" s="57"/>
      <c r="EV22" s="57"/>
      <c r="EW22" s="57"/>
      <c r="EX22" s="57"/>
      <c r="EY22" s="57"/>
      <c r="EZ22" s="57"/>
      <c r="FA22" s="57"/>
      <c r="FB22" s="57"/>
      <c r="FC22" s="57"/>
      <c r="FD22" s="57"/>
      <c r="FE22" s="57"/>
      <c r="FF22" s="57"/>
      <c r="FG22" s="57"/>
      <c r="FH22" s="57"/>
      <c r="FI22" s="57"/>
      <c r="FJ22" s="57"/>
      <c r="FK22" s="57"/>
      <c r="FL22" s="57"/>
      <c r="FM22" s="57"/>
      <c r="FN22" s="57"/>
      <c r="FO22" s="57"/>
      <c r="FP22" s="57"/>
      <c r="FQ22" s="57"/>
      <c r="FR22" s="57"/>
      <c r="FS22" s="57"/>
      <c r="FT22" s="57"/>
      <c r="FU22" s="57"/>
      <c r="FV22" s="57"/>
      <c r="FW22" s="57"/>
      <c r="FX22" s="57"/>
      <c r="FY22" s="57"/>
      <c r="FZ22" s="57"/>
      <c r="GA22" s="57"/>
      <c r="GB22" s="57"/>
      <c r="GC22" s="57"/>
      <c r="GD22" s="57"/>
      <c r="GE22" s="57"/>
      <c r="GF22" s="57"/>
      <c r="GG22" s="57"/>
      <c r="GH22" s="57"/>
      <c r="GI22" s="57"/>
      <c r="GJ22" s="57"/>
      <c r="GK22" s="57"/>
      <c r="GL22" s="57"/>
      <c r="GM22" s="57"/>
      <c r="GN22" s="57"/>
      <c r="GO22" s="57"/>
      <c r="GP22" s="57"/>
      <c r="GQ22" s="57"/>
      <c r="GR22" s="57"/>
      <c r="GS22" s="57"/>
      <c r="GT22" s="57"/>
      <c r="GU22" s="57"/>
      <c r="GV22" s="57"/>
      <c r="GW22" s="57"/>
      <c r="GX22" s="57"/>
      <c r="GY22" s="57"/>
      <c r="GZ22" s="57"/>
      <c r="HA22" s="57"/>
      <c r="HB22" s="57"/>
      <c r="HC22" s="57"/>
      <c r="HD22" s="57"/>
      <c r="HE22" s="57"/>
      <c r="HF22" s="57"/>
      <c r="HG22" s="57"/>
      <c r="HH22" s="57"/>
      <c r="HI22" s="57"/>
      <c r="HJ22" s="57"/>
      <c r="HK22" s="57"/>
      <c r="HL22" s="57"/>
      <c r="HM22" s="57"/>
      <c r="HN22" s="57"/>
      <c r="HO22" s="57"/>
      <c r="HP22" s="57"/>
      <c r="HQ22" s="57"/>
      <c r="HR22" s="57"/>
      <c r="HS22" s="57"/>
      <c r="HT22" s="57"/>
      <c r="HU22" s="57"/>
      <c r="HV22" s="57"/>
      <c r="HW22" s="57"/>
      <c r="HX22" s="57"/>
      <c r="HY22" s="57"/>
      <c r="HZ22" s="57"/>
      <c r="IA22" s="57"/>
      <c r="IB22" s="57"/>
      <c r="IC22" s="57"/>
      <c r="ID22" s="57"/>
      <c r="IE22" s="57"/>
      <c r="IF22" s="57"/>
      <c r="IG22" s="57"/>
      <c r="IH22" s="57"/>
      <c r="II22" s="57"/>
      <c r="IJ22" s="57"/>
      <c r="IK22" s="57"/>
      <c r="IL22" s="57"/>
      <c r="IM22" s="57"/>
      <c r="IN22" s="57"/>
      <c r="IO22" s="57"/>
      <c r="IP22" s="57"/>
      <c r="IQ22" s="57"/>
      <c r="IR22" s="57"/>
      <c r="IS22" s="57"/>
      <c r="IT22" s="57"/>
      <c r="IU22" s="57"/>
      <c r="IV22" s="57"/>
      <c r="IW22" s="57"/>
    </row>
    <row r="23" customFormat="false" ht="13.5" hidden="false" customHeight="true" outlineLevel="0" collapsed="false">
      <c r="B23" s="29" t="s">
        <v>28</v>
      </c>
      <c r="C23" s="177"/>
      <c r="D23" s="23" t="n">
        <v>17</v>
      </c>
      <c r="E23" s="24" t="n">
        <v>0</v>
      </c>
      <c r="F23" s="24" t="n">
        <v>0</v>
      </c>
      <c r="G23" s="24" t="n">
        <v>0</v>
      </c>
      <c r="H23" s="26" t="n">
        <v>0</v>
      </c>
      <c r="I23" s="27" t="n">
        <f aca="false">SUM(D23:H23)</f>
        <v>17</v>
      </c>
      <c r="J23" s="28"/>
      <c r="K23" s="24" t="n">
        <v>0</v>
      </c>
      <c r="L23" s="24" t="n">
        <f aca="false">+I23+K23</f>
        <v>17</v>
      </c>
      <c r="M23" s="26" t="n">
        <v>1000</v>
      </c>
      <c r="N23" s="25" t="n">
        <f aca="false">L23-M23</f>
        <v>-983</v>
      </c>
      <c r="O23" s="57"/>
      <c r="P23" s="57"/>
      <c r="Q23" s="57"/>
      <c r="R23" s="57"/>
      <c r="S23" s="57"/>
      <c r="T23" s="57"/>
      <c r="U23" s="57"/>
      <c r="V23" s="57"/>
      <c r="W23" s="57"/>
      <c r="X23" s="57"/>
      <c r="Y23" s="57"/>
      <c r="Z23" s="57"/>
      <c r="AA23" s="57"/>
      <c r="AB23" s="57"/>
      <c r="AC23" s="57"/>
      <c r="AD23" s="57"/>
      <c r="AE23" s="57"/>
      <c r="AF23" s="57"/>
      <c r="AG23" s="57"/>
      <c r="AH23" s="57"/>
      <c r="AI23" s="57"/>
      <c r="AJ23" s="57"/>
      <c r="AK23" s="57"/>
      <c r="AL23" s="57"/>
      <c r="AM23" s="57"/>
      <c r="AN23" s="57"/>
      <c r="AO23" s="57"/>
      <c r="AP23" s="57"/>
      <c r="AQ23" s="57"/>
      <c r="AR23" s="57"/>
      <c r="AS23" s="57"/>
      <c r="AT23" s="57"/>
      <c r="AU23" s="57"/>
      <c r="AV23" s="57"/>
      <c r="AW23" s="57"/>
      <c r="AX23" s="57"/>
      <c r="AY23" s="57"/>
      <c r="AZ23" s="57"/>
      <c r="BA23" s="57"/>
      <c r="BB23" s="57"/>
      <c r="BC23" s="57"/>
      <c r="BD23" s="57"/>
      <c r="BE23" s="57"/>
      <c r="BF23" s="57"/>
      <c r="BG23" s="57"/>
      <c r="BH23" s="57"/>
      <c r="BI23" s="57"/>
      <c r="BJ23" s="57"/>
      <c r="BK23" s="57"/>
      <c r="BL23" s="57"/>
      <c r="BM23" s="57"/>
      <c r="BN23" s="57"/>
      <c r="BO23" s="57"/>
      <c r="BP23" s="57"/>
      <c r="BQ23" s="57"/>
      <c r="BR23" s="57"/>
      <c r="BS23" s="57"/>
      <c r="BT23" s="57"/>
      <c r="BU23" s="57"/>
      <c r="BV23" s="57"/>
      <c r="BW23" s="57"/>
      <c r="BX23" s="57"/>
      <c r="BY23" s="57"/>
      <c r="BZ23" s="57"/>
      <c r="CA23" s="57"/>
      <c r="CB23" s="57"/>
      <c r="CC23" s="57"/>
      <c r="CD23" s="57"/>
      <c r="CE23" s="57"/>
      <c r="CF23" s="57"/>
      <c r="CG23" s="57"/>
      <c r="CH23" s="57"/>
      <c r="CI23" s="57"/>
      <c r="CJ23" s="57"/>
      <c r="CK23" s="57"/>
      <c r="CL23" s="57"/>
      <c r="CM23" s="57"/>
      <c r="CN23" s="57"/>
      <c r="CO23" s="57"/>
      <c r="CP23" s="57"/>
      <c r="CQ23" s="57"/>
      <c r="CR23" s="57"/>
      <c r="CS23" s="57"/>
      <c r="CT23" s="57"/>
      <c r="CU23" s="57"/>
      <c r="CV23" s="57"/>
      <c r="CW23" s="57"/>
      <c r="CX23" s="57"/>
      <c r="CY23" s="57"/>
      <c r="CZ23" s="57"/>
      <c r="DA23" s="57"/>
      <c r="DB23" s="57"/>
      <c r="DC23" s="57"/>
      <c r="DD23" s="57"/>
      <c r="DE23" s="57"/>
      <c r="DF23" s="57"/>
      <c r="DG23" s="57"/>
      <c r="DH23" s="57"/>
      <c r="DI23" s="57"/>
      <c r="DJ23" s="57"/>
      <c r="DK23" s="57"/>
      <c r="DL23" s="57"/>
      <c r="DM23" s="57"/>
      <c r="DN23" s="57"/>
      <c r="DO23" s="57"/>
      <c r="DP23" s="57"/>
      <c r="DQ23" s="57"/>
      <c r="DR23" s="57"/>
      <c r="DS23" s="57"/>
      <c r="DT23" s="57"/>
      <c r="DU23" s="57"/>
      <c r="DV23" s="57"/>
      <c r="DW23" s="57"/>
      <c r="DX23" s="57"/>
      <c r="DY23" s="57"/>
      <c r="DZ23" s="57"/>
      <c r="EA23" s="57"/>
      <c r="EB23" s="57"/>
      <c r="EC23" s="57"/>
      <c r="ED23" s="57"/>
      <c r="EE23" s="57"/>
      <c r="EF23" s="57"/>
      <c r="EG23" s="57"/>
      <c r="EH23" s="57"/>
      <c r="EI23" s="57"/>
      <c r="EJ23" s="57"/>
      <c r="EK23" s="57"/>
      <c r="EL23" s="57"/>
      <c r="EM23" s="57"/>
      <c r="EN23" s="57"/>
      <c r="EO23" s="57"/>
      <c r="EP23" s="57"/>
      <c r="EQ23" s="57"/>
      <c r="ER23" s="57"/>
      <c r="ES23" s="57"/>
      <c r="ET23" s="57"/>
      <c r="EU23" s="57"/>
      <c r="EV23" s="57"/>
      <c r="EW23" s="57"/>
      <c r="EX23" s="57"/>
      <c r="EY23" s="57"/>
      <c r="EZ23" s="57"/>
      <c r="FA23" s="57"/>
      <c r="FB23" s="57"/>
      <c r="FC23" s="57"/>
      <c r="FD23" s="57"/>
      <c r="FE23" s="57"/>
      <c r="FF23" s="57"/>
      <c r="FG23" s="57"/>
      <c r="FH23" s="57"/>
      <c r="FI23" s="57"/>
      <c r="FJ23" s="57"/>
      <c r="FK23" s="57"/>
      <c r="FL23" s="57"/>
      <c r="FM23" s="57"/>
      <c r="FN23" s="57"/>
      <c r="FO23" s="57"/>
      <c r="FP23" s="57"/>
      <c r="FQ23" s="57"/>
      <c r="FR23" s="57"/>
      <c r="FS23" s="57"/>
      <c r="FT23" s="57"/>
      <c r="FU23" s="57"/>
      <c r="FV23" s="57"/>
      <c r="FW23" s="57"/>
      <c r="FX23" s="57"/>
      <c r="FY23" s="57"/>
      <c r="FZ23" s="57"/>
      <c r="GA23" s="57"/>
      <c r="GB23" s="57"/>
      <c r="GC23" s="57"/>
      <c r="GD23" s="57"/>
      <c r="GE23" s="57"/>
      <c r="GF23" s="57"/>
      <c r="GG23" s="57"/>
      <c r="GH23" s="57"/>
      <c r="GI23" s="57"/>
      <c r="GJ23" s="57"/>
      <c r="GK23" s="57"/>
      <c r="GL23" s="57"/>
      <c r="GM23" s="57"/>
      <c r="GN23" s="57"/>
      <c r="GO23" s="57"/>
      <c r="GP23" s="57"/>
      <c r="GQ23" s="57"/>
      <c r="GR23" s="57"/>
      <c r="GS23" s="57"/>
      <c r="GT23" s="57"/>
      <c r="GU23" s="57"/>
      <c r="GV23" s="57"/>
      <c r="GW23" s="57"/>
      <c r="GX23" s="57"/>
      <c r="GY23" s="57"/>
      <c r="GZ23" s="57"/>
      <c r="HA23" s="57"/>
      <c r="HB23" s="57"/>
      <c r="HC23" s="57"/>
      <c r="HD23" s="57"/>
      <c r="HE23" s="57"/>
      <c r="HF23" s="57"/>
      <c r="HG23" s="57"/>
      <c r="HH23" s="57"/>
      <c r="HI23" s="57"/>
      <c r="HJ23" s="57"/>
      <c r="HK23" s="57"/>
      <c r="HL23" s="57"/>
      <c r="HM23" s="57"/>
      <c r="HN23" s="57"/>
      <c r="HO23" s="57"/>
      <c r="HP23" s="57"/>
      <c r="HQ23" s="57"/>
      <c r="HR23" s="57"/>
      <c r="HS23" s="57"/>
      <c r="HT23" s="57"/>
      <c r="HU23" s="57"/>
      <c r="HV23" s="57"/>
      <c r="HW23" s="57"/>
      <c r="HX23" s="57"/>
      <c r="HY23" s="57"/>
      <c r="HZ23" s="57"/>
      <c r="IA23" s="57"/>
      <c r="IB23" s="57"/>
      <c r="IC23" s="57"/>
      <c r="ID23" s="57"/>
      <c r="IE23" s="57"/>
      <c r="IF23" s="57"/>
      <c r="IG23" s="57"/>
      <c r="IH23" s="57"/>
      <c r="II23" s="57"/>
      <c r="IJ23" s="57"/>
      <c r="IK23" s="57"/>
      <c r="IL23" s="57"/>
      <c r="IM23" s="57"/>
      <c r="IN23" s="57"/>
      <c r="IO23" s="57"/>
      <c r="IP23" s="57"/>
      <c r="IQ23" s="57"/>
      <c r="IR23" s="57"/>
      <c r="IS23" s="57"/>
      <c r="IT23" s="57"/>
      <c r="IU23" s="57"/>
      <c r="IV23" s="57"/>
      <c r="IW23" s="57"/>
    </row>
    <row r="24" customFormat="false" ht="13.5" hidden="false" customHeight="true" outlineLevel="0" collapsed="false">
      <c r="B24" s="9" t="s">
        <v>29</v>
      </c>
      <c r="C24" s="177"/>
      <c r="D24" s="23" t="n">
        <v>3</v>
      </c>
      <c r="E24" s="24" t="n">
        <v>0</v>
      </c>
      <c r="F24" s="24" t="n">
        <v>0</v>
      </c>
      <c r="G24" s="24" t="n">
        <v>0</v>
      </c>
      <c r="H24" s="26" t="n">
        <v>0</v>
      </c>
      <c r="I24" s="27" t="n">
        <f aca="false">SUM(D24:H24)</f>
        <v>3</v>
      </c>
      <c r="J24" s="28"/>
      <c r="K24" s="24" t="n">
        <v>0</v>
      </c>
      <c r="L24" s="24" t="n">
        <f aca="false">+I24+K24</f>
        <v>3</v>
      </c>
      <c r="M24" s="26" t="n">
        <v>5000</v>
      </c>
      <c r="N24" s="25" t="n">
        <f aca="false">L24-M24</f>
        <v>-4997</v>
      </c>
      <c r="P24" s="57"/>
      <c r="Q24" s="57"/>
      <c r="R24" s="57"/>
      <c r="S24" s="57"/>
      <c r="T24" s="57"/>
      <c r="U24" s="57"/>
      <c r="V24" s="57"/>
      <c r="W24" s="57"/>
      <c r="X24" s="57"/>
      <c r="Y24" s="57"/>
      <c r="Z24" s="57"/>
      <c r="AA24" s="57"/>
      <c r="AB24" s="57"/>
      <c r="AC24" s="57"/>
      <c r="AD24" s="57"/>
      <c r="AE24" s="57"/>
      <c r="AF24" s="57"/>
      <c r="AG24" s="57"/>
      <c r="AH24" s="57"/>
      <c r="AI24" s="57"/>
      <c r="AJ24" s="57"/>
      <c r="AK24" s="57"/>
      <c r="AL24" s="57"/>
      <c r="AM24" s="57"/>
      <c r="AN24" s="57"/>
      <c r="AO24" s="57"/>
      <c r="AP24" s="57"/>
      <c r="AQ24" s="57"/>
      <c r="AR24" s="57"/>
      <c r="AS24" s="57"/>
      <c r="AT24" s="57"/>
      <c r="AU24" s="57"/>
      <c r="AV24" s="57"/>
      <c r="AW24" s="57"/>
      <c r="AX24" s="57"/>
      <c r="AY24" s="57"/>
      <c r="AZ24" s="57"/>
      <c r="BA24" s="57"/>
      <c r="BB24" s="57"/>
      <c r="BC24" s="57"/>
      <c r="BD24" s="57"/>
      <c r="BE24" s="57"/>
      <c r="BF24" s="57"/>
      <c r="BG24" s="57"/>
      <c r="BH24" s="57"/>
      <c r="BI24" s="57"/>
      <c r="BJ24" s="57"/>
      <c r="BK24" s="57"/>
      <c r="BL24" s="57"/>
      <c r="BM24" s="57"/>
      <c r="BN24" s="57"/>
      <c r="BO24" s="57"/>
      <c r="BP24" s="57"/>
      <c r="BQ24" s="57"/>
      <c r="BR24" s="57"/>
      <c r="BS24" s="57"/>
      <c r="BT24" s="57"/>
      <c r="BU24" s="57"/>
      <c r="BV24" s="57"/>
      <c r="BW24" s="57"/>
      <c r="BX24" s="57"/>
      <c r="BY24" s="57"/>
      <c r="BZ24" s="57"/>
      <c r="CA24" s="57"/>
      <c r="CB24" s="57"/>
      <c r="CC24" s="57"/>
      <c r="CD24" s="57"/>
      <c r="CE24" s="57"/>
      <c r="CF24" s="57"/>
      <c r="CG24" s="57"/>
      <c r="CH24" s="57"/>
      <c r="CI24" s="57"/>
      <c r="CJ24" s="57"/>
      <c r="CK24" s="57"/>
      <c r="CL24" s="57"/>
      <c r="CM24" s="57"/>
      <c r="CN24" s="57"/>
      <c r="CO24" s="57"/>
      <c r="CP24" s="57"/>
      <c r="CQ24" s="57"/>
      <c r="CR24" s="57"/>
      <c r="CS24" s="57"/>
      <c r="CT24" s="57"/>
      <c r="CU24" s="57"/>
      <c r="CV24" s="57"/>
      <c r="CW24" s="57"/>
      <c r="CX24" s="57"/>
      <c r="CY24" s="57"/>
      <c r="CZ24" s="57"/>
      <c r="DA24" s="57"/>
      <c r="DB24" s="57"/>
      <c r="DC24" s="57"/>
      <c r="DD24" s="57"/>
      <c r="DE24" s="57"/>
      <c r="DF24" s="57"/>
      <c r="DG24" s="57"/>
      <c r="DH24" s="57"/>
      <c r="DI24" s="57"/>
      <c r="DJ24" s="57"/>
      <c r="DK24" s="57"/>
      <c r="DL24" s="57"/>
      <c r="DM24" s="57"/>
      <c r="DN24" s="57"/>
      <c r="DO24" s="57"/>
      <c r="DP24" s="57"/>
      <c r="DQ24" s="57"/>
      <c r="DR24" s="57"/>
      <c r="DS24" s="57"/>
      <c r="DT24" s="57"/>
      <c r="DU24" s="57"/>
      <c r="DV24" s="57"/>
      <c r="DW24" s="57"/>
      <c r="DX24" s="57"/>
      <c r="DY24" s="57"/>
      <c r="DZ24" s="57"/>
      <c r="EA24" s="57"/>
      <c r="EB24" s="57"/>
      <c r="EC24" s="57"/>
      <c r="ED24" s="57"/>
      <c r="EE24" s="57"/>
      <c r="EF24" s="57"/>
      <c r="EG24" s="57"/>
      <c r="EH24" s="57"/>
      <c r="EI24" s="57"/>
      <c r="EJ24" s="57"/>
      <c r="EK24" s="57"/>
      <c r="EL24" s="57"/>
      <c r="EM24" s="57"/>
      <c r="EN24" s="57"/>
      <c r="EO24" s="57"/>
      <c r="EP24" s="57"/>
      <c r="EQ24" s="57"/>
      <c r="ER24" s="57"/>
      <c r="ES24" s="57"/>
      <c r="ET24" s="57"/>
      <c r="EU24" s="57"/>
      <c r="EV24" s="57"/>
      <c r="EW24" s="57"/>
      <c r="EX24" s="57"/>
      <c r="EY24" s="57"/>
      <c r="EZ24" s="57"/>
      <c r="FA24" s="57"/>
      <c r="FB24" s="57"/>
      <c r="FC24" s="57"/>
      <c r="FD24" s="57"/>
      <c r="FE24" s="57"/>
      <c r="FF24" s="57"/>
      <c r="FG24" s="57"/>
      <c r="FH24" s="57"/>
      <c r="FI24" s="57"/>
      <c r="FJ24" s="57"/>
      <c r="FK24" s="57"/>
      <c r="FL24" s="57"/>
      <c r="FM24" s="57"/>
      <c r="FN24" s="57"/>
      <c r="FO24" s="57"/>
      <c r="FP24" s="57"/>
      <c r="FQ24" s="57"/>
      <c r="FR24" s="57"/>
      <c r="FS24" s="57"/>
      <c r="FT24" s="57"/>
      <c r="FU24" s="57"/>
      <c r="FV24" s="57"/>
      <c r="FW24" s="57"/>
      <c r="FX24" s="57"/>
      <c r="FY24" s="57"/>
      <c r="FZ24" s="57"/>
      <c r="GA24" s="57"/>
      <c r="GB24" s="57"/>
      <c r="GC24" s="57"/>
      <c r="GD24" s="57"/>
      <c r="GE24" s="57"/>
      <c r="GF24" s="57"/>
      <c r="GG24" s="57"/>
      <c r="GH24" s="57"/>
      <c r="GI24" s="57"/>
      <c r="GJ24" s="57"/>
      <c r="GK24" s="57"/>
      <c r="GL24" s="57"/>
      <c r="GM24" s="57"/>
      <c r="GN24" s="57"/>
      <c r="GO24" s="57"/>
      <c r="GP24" s="57"/>
      <c r="GQ24" s="57"/>
      <c r="GR24" s="57"/>
      <c r="GS24" s="57"/>
      <c r="GT24" s="57"/>
      <c r="GU24" s="57"/>
      <c r="GV24" s="57"/>
      <c r="GW24" s="57"/>
      <c r="GX24" s="57"/>
      <c r="GY24" s="57"/>
      <c r="GZ24" s="57"/>
      <c r="HA24" s="57"/>
      <c r="HB24" s="57"/>
      <c r="HC24" s="57"/>
      <c r="HD24" s="57"/>
      <c r="HE24" s="57"/>
      <c r="HF24" s="57"/>
      <c r="HG24" s="57"/>
      <c r="HH24" s="57"/>
      <c r="HI24" s="57"/>
      <c r="HJ24" s="57"/>
      <c r="HK24" s="57"/>
      <c r="HL24" s="57"/>
      <c r="HM24" s="57"/>
      <c r="HN24" s="57"/>
      <c r="HO24" s="57"/>
      <c r="HP24" s="57"/>
      <c r="HQ24" s="57"/>
      <c r="HR24" s="57"/>
      <c r="HS24" s="57"/>
      <c r="HT24" s="57"/>
      <c r="HU24" s="57"/>
      <c r="HV24" s="57"/>
      <c r="HW24" s="57"/>
      <c r="HX24" s="57"/>
      <c r="HY24" s="57"/>
      <c r="HZ24" s="57"/>
      <c r="IA24" s="57"/>
      <c r="IB24" s="57"/>
      <c r="IC24" s="57"/>
      <c r="ID24" s="57"/>
      <c r="IE24" s="57"/>
      <c r="IF24" s="57"/>
      <c r="IG24" s="57"/>
      <c r="IH24" s="57"/>
      <c r="II24" s="57"/>
      <c r="IJ24" s="57"/>
      <c r="IK24" s="57"/>
      <c r="IL24" s="57"/>
      <c r="IM24" s="57"/>
      <c r="IN24" s="57"/>
      <c r="IO24" s="57"/>
      <c r="IP24" s="57"/>
      <c r="IQ24" s="57"/>
      <c r="IR24" s="57"/>
      <c r="IS24" s="57"/>
      <c r="IT24" s="57"/>
      <c r="IU24" s="57"/>
      <c r="IV24" s="57"/>
      <c r="IW24" s="57"/>
    </row>
    <row r="25" customFormat="false" ht="13.5" hidden="false" customHeight="true" outlineLevel="0" collapsed="false">
      <c r="B25" s="9" t="s">
        <v>31</v>
      </c>
      <c r="C25" s="177"/>
      <c r="D25" s="23" t="n">
        <v>0</v>
      </c>
      <c r="E25" s="24" t="n">
        <v>0</v>
      </c>
      <c r="F25" s="24" t="n">
        <v>0</v>
      </c>
      <c r="G25" s="24" t="n">
        <v>-1445</v>
      </c>
      <c r="H25" s="26" t="n">
        <v>0</v>
      </c>
      <c r="I25" s="27" t="n">
        <f aca="false">SUM(D25:H25)</f>
        <v>-1445</v>
      </c>
      <c r="J25" s="28"/>
      <c r="K25" s="24" t="n">
        <v>0</v>
      </c>
      <c r="L25" s="24" t="n">
        <f aca="false">+I25+K25</f>
        <v>-1445</v>
      </c>
      <c r="M25" s="26" t="n">
        <f aca="false">4008.499-2890+254</f>
        <v>1372.499</v>
      </c>
      <c r="N25" s="25" t="n">
        <f aca="false">L25-M25</f>
        <v>-2817.499</v>
      </c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  <c r="BM25" s="57"/>
      <c r="BN25" s="57"/>
      <c r="BO25" s="57"/>
      <c r="BP25" s="57"/>
      <c r="BQ25" s="57"/>
      <c r="BR25" s="57"/>
      <c r="BS25" s="57"/>
      <c r="BT25" s="57"/>
      <c r="BU25" s="57"/>
      <c r="BV25" s="57"/>
      <c r="BW25" s="57"/>
      <c r="BX25" s="57"/>
      <c r="BY25" s="57"/>
      <c r="BZ25" s="57"/>
      <c r="CA25" s="57"/>
      <c r="CB25" s="57"/>
      <c r="CC25" s="57"/>
      <c r="CD25" s="57"/>
      <c r="CE25" s="57"/>
      <c r="CF25" s="57"/>
      <c r="CG25" s="57"/>
      <c r="CH25" s="57"/>
      <c r="CI25" s="57"/>
      <c r="CJ25" s="57"/>
      <c r="CK25" s="57"/>
      <c r="CL25" s="57"/>
      <c r="CM25" s="57"/>
      <c r="CN25" s="57"/>
      <c r="CO25" s="57"/>
      <c r="CP25" s="57"/>
      <c r="CQ25" s="57"/>
      <c r="CR25" s="57"/>
      <c r="CS25" s="57"/>
      <c r="CT25" s="57"/>
      <c r="CU25" s="57"/>
      <c r="CV25" s="57"/>
      <c r="CW25" s="57"/>
      <c r="CX25" s="57"/>
      <c r="CY25" s="57"/>
      <c r="CZ25" s="57"/>
      <c r="DA25" s="57"/>
      <c r="DB25" s="57"/>
      <c r="DC25" s="57"/>
      <c r="DD25" s="57"/>
      <c r="DE25" s="57"/>
      <c r="DF25" s="57"/>
      <c r="DG25" s="57"/>
      <c r="DH25" s="57"/>
      <c r="DI25" s="57"/>
      <c r="DJ25" s="57"/>
      <c r="DK25" s="57"/>
      <c r="DL25" s="57"/>
      <c r="DM25" s="57"/>
      <c r="DN25" s="57"/>
      <c r="DO25" s="57"/>
      <c r="DP25" s="57"/>
      <c r="DQ25" s="57"/>
      <c r="DR25" s="57"/>
      <c r="DS25" s="57"/>
      <c r="DT25" s="57"/>
      <c r="DU25" s="57"/>
      <c r="DV25" s="57"/>
      <c r="DW25" s="57"/>
      <c r="DX25" s="57"/>
      <c r="DY25" s="57"/>
      <c r="DZ25" s="57"/>
      <c r="EA25" s="57"/>
      <c r="EB25" s="57"/>
      <c r="EC25" s="57"/>
      <c r="ED25" s="57"/>
      <c r="EE25" s="57"/>
      <c r="EF25" s="57"/>
      <c r="EG25" s="57"/>
      <c r="EH25" s="57"/>
      <c r="EI25" s="57"/>
      <c r="EJ25" s="57"/>
      <c r="EK25" s="57"/>
      <c r="EL25" s="57"/>
      <c r="EM25" s="57"/>
      <c r="EN25" s="57"/>
      <c r="EO25" s="57"/>
      <c r="EP25" s="57"/>
      <c r="EQ25" s="57"/>
      <c r="ER25" s="57"/>
      <c r="ES25" s="57"/>
      <c r="ET25" s="57"/>
      <c r="EU25" s="57"/>
      <c r="EV25" s="57"/>
      <c r="EW25" s="57"/>
      <c r="EX25" s="57"/>
      <c r="EY25" s="57"/>
      <c r="EZ25" s="57"/>
      <c r="FA25" s="57"/>
      <c r="FB25" s="57"/>
      <c r="FC25" s="57"/>
      <c r="FD25" s="57"/>
      <c r="FE25" s="57"/>
      <c r="FF25" s="57"/>
      <c r="FG25" s="57"/>
      <c r="FH25" s="57"/>
      <c r="FI25" s="57"/>
      <c r="FJ25" s="57"/>
      <c r="FK25" s="57"/>
      <c r="FL25" s="57"/>
      <c r="FM25" s="57"/>
      <c r="FN25" s="57"/>
      <c r="FO25" s="57"/>
      <c r="FP25" s="57"/>
      <c r="FQ25" s="57"/>
      <c r="FR25" s="57"/>
      <c r="FS25" s="57"/>
      <c r="FT25" s="57"/>
      <c r="FU25" s="57"/>
      <c r="FV25" s="57"/>
      <c r="FW25" s="57"/>
      <c r="FX25" s="57"/>
      <c r="FY25" s="57"/>
      <c r="FZ25" s="57"/>
      <c r="GA25" s="57"/>
      <c r="GB25" s="57"/>
      <c r="GC25" s="57"/>
      <c r="GD25" s="57"/>
      <c r="GE25" s="57"/>
      <c r="GF25" s="57"/>
      <c r="GG25" s="57"/>
      <c r="GH25" s="57"/>
      <c r="GI25" s="57"/>
      <c r="GJ25" s="57"/>
      <c r="GK25" s="57"/>
      <c r="GL25" s="57"/>
      <c r="GM25" s="57"/>
      <c r="GN25" s="57"/>
      <c r="GO25" s="57"/>
      <c r="GP25" s="57"/>
      <c r="GQ25" s="57"/>
      <c r="GR25" s="57"/>
      <c r="GS25" s="57"/>
      <c r="GT25" s="57"/>
      <c r="GU25" s="57"/>
      <c r="GV25" s="57"/>
      <c r="GW25" s="57"/>
      <c r="GX25" s="57"/>
      <c r="GY25" s="57"/>
      <c r="GZ25" s="57"/>
      <c r="HA25" s="57"/>
      <c r="HB25" s="57"/>
      <c r="HC25" s="57"/>
      <c r="HD25" s="57"/>
      <c r="HE25" s="57"/>
      <c r="HF25" s="57"/>
      <c r="HG25" s="57"/>
      <c r="HH25" s="57"/>
      <c r="HI25" s="57"/>
      <c r="HJ25" s="57"/>
      <c r="HK25" s="57"/>
      <c r="HL25" s="57"/>
      <c r="HM25" s="57"/>
      <c r="HN25" s="57"/>
      <c r="HO25" s="57"/>
      <c r="HP25" s="57"/>
      <c r="HQ25" s="57"/>
      <c r="HR25" s="57"/>
      <c r="HS25" s="57"/>
      <c r="HT25" s="57"/>
      <c r="HU25" s="57"/>
      <c r="HV25" s="57"/>
      <c r="HW25" s="57"/>
      <c r="HX25" s="57"/>
      <c r="HY25" s="57"/>
      <c r="HZ25" s="57"/>
      <c r="IA25" s="57"/>
      <c r="IB25" s="57"/>
      <c r="IC25" s="57"/>
      <c r="ID25" s="57"/>
      <c r="IE25" s="57"/>
      <c r="IF25" s="57"/>
      <c r="IG25" s="57"/>
      <c r="IH25" s="57"/>
      <c r="II25" s="57"/>
      <c r="IJ25" s="57"/>
      <c r="IK25" s="57"/>
      <c r="IL25" s="57"/>
      <c r="IM25" s="57"/>
      <c r="IN25" s="57"/>
      <c r="IO25" s="57"/>
      <c r="IP25" s="57"/>
      <c r="IQ25" s="57"/>
      <c r="IR25" s="57"/>
      <c r="IS25" s="57"/>
      <c r="IT25" s="57"/>
      <c r="IU25" s="57"/>
      <c r="IV25" s="57"/>
      <c r="IW25" s="57"/>
    </row>
    <row r="26" customFormat="false" ht="12" hidden="false" customHeight="true" outlineLevel="0" collapsed="false">
      <c r="A26" s="176"/>
      <c r="B26" s="29" t="s">
        <v>32</v>
      </c>
      <c r="C26" s="177"/>
      <c r="D26" s="23" t="n">
        <v>0</v>
      </c>
      <c r="E26" s="24" t="n">
        <v>0</v>
      </c>
      <c r="F26" s="24" t="n">
        <v>0</v>
      </c>
      <c r="G26" s="24" t="n">
        <v>0</v>
      </c>
      <c r="H26" s="26" t="n">
        <v>0</v>
      </c>
      <c r="I26" s="27" t="n">
        <f aca="false">SUM(D26:H26)</f>
        <v>0</v>
      </c>
      <c r="J26" s="28"/>
      <c r="K26" s="23" t="n">
        <v>0</v>
      </c>
      <c r="L26" s="24" t="n">
        <f aca="false">+I26+K26</f>
        <v>0</v>
      </c>
      <c r="M26" s="26" t="n">
        <v>0</v>
      </c>
      <c r="N26" s="25" t="n">
        <f aca="false">L26-M26</f>
        <v>0</v>
      </c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7"/>
      <c r="Z26" s="57"/>
      <c r="AA26" s="57"/>
      <c r="AB26" s="57"/>
      <c r="AC26" s="57"/>
      <c r="AD26" s="57"/>
      <c r="AE26" s="57"/>
      <c r="AF26" s="57"/>
      <c r="AG26" s="57"/>
      <c r="AH26" s="57"/>
      <c r="AI26" s="57"/>
      <c r="AJ26" s="57"/>
      <c r="AK26" s="57"/>
      <c r="AL26" s="57"/>
      <c r="AM26" s="57"/>
      <c r="AN26" s="57"/>
      <c r="AO26" s="57"/>
      <c r="AP26" s="57"/>
      <c r="AQ26" s="57"/>
      <c r="AR26" s="57"/>
      <c r="AS26" s="57"/>
      <c r="AT26" s="57"/>
      <c r="AU26" s="57"/>
      <c r="AV26" s="57"/>
      <c r="AW26" s="57"/>
      <c r="AX26" s="57"/>
      <c r="AY26" s="57"/>
      <c r="AZ26" s="57"/>
      <c r="BA26" s="57"/>
      <c r="BB26" s="57"/>
      <c r="BC26" s="57"/>
      <c r="BD26" s="57"/>
      <c r="BE26" s="57"/>
      <c r="BF26" s="57"/>
      <c r="BG26" s="57"/>
      <c r="BH26" s="57"/>
      <c r="BI26" s="57"/>
      <c r="BJ26" s="57"/>
      <c r="BK26" s="57"/>
      <c r="BL26" s="57"/>
      <c r="BM26" s="57"/>
      <c r="BN26" s="57"/>
      <c r="BO26" s="57"/>
      <c r="BP26" s="57"/>
      <c r="BQ26" s="57"/>
      <c r="BR26" s="57"/>
      <c r="BS26" s="57"/>
      <c r="BT26" s="57"/>
      <c r="BU26" s="57"/>
      <c r="BV26" s="57"/>
      <c r="BW26" s="57"/>
      <c r="BX26" s="57"/>
      <c r="BY26" s="57"/>
      <c r="BZ26" s="57"/>
      <c r="CA26" s="57"/>
      <c r="CB26" s="57"/>
      <c r="CC26" s="57"/>
      <c r="CD26" s="57"/>
      <c r="CE26" s="57"/>
      <c r="CF26" s="57"/>
      <c r="CG26" s="57"/>
      <c r="CH26" s="57"/>
      <c r="CI26" s="57"/>
      <c r="CJ26" s="57"/>
      <c r="CK26" s="57"/>
      <c r="CL26" s="57"/>
      <c r="CM26" s="57"/>
      <c r="CN26" s="57"/>
      <c r="CO26" s="57"/>
      <c r="CP26" s="57"/>
      <c r="CQ26" s="57"/>
      <c r="CR26" s="57"/>
      <c r="CS26" s="57"/>
      <c r="CT26" s="57"/>
      <c r="CU26" s="57"/>
      <c r="CV26" s="57"/>
      <c r="CW26" s="57"/>
      <c r="CX26" s="57"/>
      <c r="CY26" s="57"/>
      <c r="CZ26" s="57"/>
      <c r="DA26" s="57"/>
      <c r="DB26" s="57"/>
      <c r="DC26" s="57"/>
      <c r="DD26" s="57"/>
      <c r="DE26" s="57"/>
      <c r="DF26" s="57"/>
      <c r="DG26" s="57"/>
      <c r="DH26" s="57"/>
      <c r="DI26" s="57"/>
      <c r="DJ26" s="57"/>
      <c r="DK26" s="57"/>
      <c r="DL26" s="57"/>
      <c r="DM26" s="57"/>
      <c r="DN26" s="57"/>
      <c r="DO26" s="57"/>
      <c r="DP26" s="57"/>
      <c r="DQ26" s="57"/>
      <c r="DR26" s="57"/>
      <c r="DS26" s="57"/>
      <c r="DT26" s="57"/>
      <c r="DU26" s="57"/>
      <c r="DV26" s="57"/>
      <c r="DW26" s="57"/>
      <c r="DX26" s="57"/>
      <c r="DY26" s="57"/>
      <c r="DZ26" s="57"/>
      <c r="EA26" s="57"/>
      <c r="EB26" s="57"/>
      <c r="EC26" s="57"/>
      <c r="ED26" s="57"/>
      <c r="EE26" s="57"/>
      <c r="EF26" s="57"/>
      <c r="EG26" s="57"/>
      <c r="EH26" s="57"/>
      <c r="EI26" s="57"/>
      <c r="EJ26" s="57"/>
      <c r="EK26" s="57"/>
      <c r="EL26" s="57"/>
      <c r="EM26" s="57"/>
      <c r="EN26" s="57"/>
      <c r="EO26" s="57"/>
      <c r="EP26" s="57"/>
      <c r="EQ26" s="57"/>
      <c r="ER26" s="57"/>
      <c r="ES26" s="57"/>
      <c r="ET26" s="57"/>
      <c r="EU26" s="57"/>
      <c r="EV26" s="57"/>
      <c r="EW26" s="57"/>
      <c r="EX26" s="57"/>
      <c r="EY26" s="57"/>
      <c r="EZ26" s="57"/>
      <c r="FA26" s="57"/>
      <c r="FB26" s="57"/>
      <c r="FC26" s="57"/>
      <c r="FD26" s="57"/>
      <c r="FE26" s="57"/>
      <c r="FF26" s="57"/>
      <c r="FG26" s="57"/>
      <c r="FH26" s="57"/>
      <c r="FI26" s="57"/>
      <c r="FJ26" s="57"/>
      <c r="FK26" s="57"/>
      <c r="FL26" s="57"/>
      <c r="FM26" s="57"/>
      <c r="FN26" s="57"/>
      <c r="FO26" s="57"/>
      <c r="FP26" s="57"/>
      <c r="FQ26" s="57"/>
      <c r="FR26" s="57"/>
      <c r="FS26" s="57"/>
      <c r="FT26" s="57"/>
      <c r="FU26" s="57"/>
      <c r="FV26" s="57"/>
      <c r="FW26" s="57"/>
      <c r="FX26" s="57"/>
      <c r="FY26" s="57"/>
      <c r="FZ26" s="57"/>
      <c r="GA26" s="57"/>
      <c r="GB26" s="57"/>
      <c r="GC26" s="57"/>
      <c r="GD26" s="57"/>
      <c r="GE26" s="57"/>
      <c r="GF26" s="57"/>
      <c r="GG26" s="57"/>
      <c r="GH26" s="57"/>
      <c r="GI26" s="57"/>
      <c r="GJ26" s="57"/>
      <c r="GK26" s="57"/>
      <c r="GL26" s="57"/>
      <c r="GM26" s="57"/>
      <c r="GN26" s="57"/>
      <c r="GO26" s="57"/>
      <c r="GP26" s="57"/>
      <c r="GQ26" s="57"/>
      <c r="GR26" s="57"/>
      <c r="GS26" s="57"/>
      <c r="GT26" s="57"/>
      <c r="GU26" s="57"/>
      <c r="GV26" s="57"/>
      <c r="GW26" s="57"/>
      <c r="GX26" s="57"/>
      <c r="GY26" s="57"/>
      <c r="GZ26" s="57"/>
      <c r="HA26" s="57"/>
      <c r="HB26" s="57"/>
      <c r="HC26" s="57"/>
      <c r="HD26" s="57"/>
      <c r="HE26" s="57"/>
      <c r="HF26" s="57"/>
      <c r="HG26" s="57"/>
      <c r="HH26" s="57"/>
      <c r="HI26" s="57"/>
      <c r="HJ26" s="57"/>
      <c r="HK26" s="57"/>
      <c r="HL26" s="57"/>
      <c r="HM26" s="57"/>
      <c r="HN26" s="57"/>
      <c r="HO26" s="57"/>
      <c r="HP26" s="57"/>
      <c r="HQ26" s="57"/>
      <c r="HR26" s="57"/>
      <c r="HS26" s="57"/>
      <c r="HT26" s="57"/>
      <c r="HU26" s="57"/>
      <c r="HV26" s="57"/>
      <c r="HW26" s="57"/>
      <c r="HX26" s="57"/>
      <c r="HY26" s="57"/>
      <c r="HZ26" s="57"/>
      <c r="IA26" s="57"/>
      <c r="IB26" s="57"/>
      <c r="IC26" s="57"/>
      <c r="ID26" s="57"/>
      <c r="IE26" s="57"/>
      <c r="IF26" s="57"/>
      <c r="IG26" s="57"/>
      <c r="IH26" s="57"/>
      <c r="II26" s="57"/>
      <c r="IJ26" s="57"/>
      <c r="IK26" s="57"/>
      <c r="IL26" s="57"/>
      <c r="IM26" s="57"/>
      <c r="IN26" s="57"/>
      <c r="IO26" s="57"/>
      <c r="IP26" s="57"/>
      <c r="IQ26" s="57"/>
      <c r="IR26" s="57"/>
      <c r="IS26" s="57"/>
      <c r="IT26" s="57"/>
      <c r="IU26" s="57"/>
      <c r="IV26" s="57"/>
      <c r="IW26" s="57"/>
    </row>
    <row r="27" customFormat="false" ht="12" hidden="false" customHeight="true" outlineLevel="0" collapsed="false">
      <c r="A27" s="176"/>
      <c r="B27" s="9" t="s">
        <v>33</v>
      </c>
      <c r="C27" s="177"/>
      <c r="D27" s="23" t="n">
        <v>0</v>
      </c>
      <c r="E27" s="24" t="n">
        <v>0</v>
      </c>
      <c r="F27" s="24" t="n">
        <v>0</v>
      </c>
      <c r="G27" s="24" t="n">
        <v>0</v>
      </c>
      <c r="H27" s="26" t="n">
        <v>0</v>
      </c>
      <c r="I27" s="27" t="n">
        <f aca="false">SUM(D27:H27)</f>
        <v>0</v>
      </c>
      <c r="J27" s="28"/>
      <c r="K27" s="23" t="n">
        <v>0</v>
      </c>
      <c r="L27" s="24" t="n">
        <f aca="false">+I27+K27</f>
        <v>0</v>
      </c>
      <c r="M27" s="26" t="n">
        <v>0</v>
      </c>
      <c r="N27" s="25" t="n">
        <f aca="false">L27-M27</f>
        <v>0</v>
      </c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/>
      <c r="Z27" s="57"/>
      <c r="AA27" s="57"/>
      <c r="AB27" s="57"/>
      <c r="AC27" s="57"/>
      <c r="AD27" s="57"/>
      <c r="AE27" s="57"/>
      <c r="AF27" s="57"/>
      <c r="AG27" s="57"/>
      <c r="AH27" s="57"/>
      <c r="AI27" s="57"/>
      <c r="AJ27" s="57"/>
      <c r="AK27" s="57"/>
      <c r="AL27" s="57"/>
      <c r="AM27" s="57"/>
      <c r="AN27" s="57"/>
      <c r="AO27" s="57"/>
      <c r="AP27" s="57"/>
      <c r="AQ27" s="57"/>
      <c r="AR27" s="57"/>
      <c r="AS27" s="57"/>
      <c r="AT27" s="57"/>
      <c r="AU27" s="57"/>
      <c r="AV27" s="57"/>
      <c r="AW27" s="57"/>
      <c r="AX27" s="57"/>
      <c r="AY27" s="57"/>
      <c r="AZ27" s="57"/>
      <c r="BA27" s="57"/>
      <c r="BB27" s="57"/>
      <c r="BC27" s="57"/>
      <c r="BD27" s="57"/>
      <c r="BE27" s="57"/>
      <c r="BF27" s="57"/>
      <c r="BG27" s="57"/>
      <c r="BH27" s="57"/>
      <c r="BI27" s="57"/>
      <c r="BJ27" s="57"/>
      <c r="BK27" s="57"/>
      <c r="BL27" s="57"/>
      <c r="BM27" s="57"/>
      <c r="BN27" s="57"/>
      <c r="BO27" s="57"/>
      <c r="BP27" s="57"/>
      <c r="BQ27" s="57"/>
      <c r="BR27" s="57"/>
      <c r="BS27" s="57"/>
      <c r="BT27" s="57"/>
      <c r="BU27" s="57"/>
      <c r="BV27" s="57"/>
      <c r="BW27" s="57"/>
      <c r="BX27" s="57"/>
      <c r="BY27" s="57"/>
      <c r="BZ27" s="57"/>
      <c r="CA27" s="57"/>
      <c r="CB27" s="57"/>
      <c r="CC27" s="57"/>
      <c r="CD27" s="57"/>
      <c r="CE27" s="57"/>
      <c r="CF27" s="57"/>
      <c r="CG27" s="57"/>
      <c r="CH27" s="57"/>
      <c r="CI27" s="57"/>
      <c r="CJ27" s="57"/>
      <c r="CK27" s="57"/>
      <c r="CL27" s="57"/>
      <c r="CM27" s="57"/>
      <c r="CN27" s="57"/>
      <c r="CO27" s="57"/>
      <c r="CP27" s="57"/>
      <c r="CQ27" s="57"/>
      <c r="CR27" s="57"/>
      <c r="CS27" s="57"/>
      <c r="CT27" s="57"/>
      <c r="CU27" s="57"/>
      <c r="CV27" s="57"/>
      <c r="CW27" s="57"/>
      <c r="CX27" s="57"/>
      <c r="CY27" s="57"/>
      <c r="CZ27" s="57"/>
      <c r="DA27" s="57"/>
      <c r="DB27" s="57"/>
      <c r="DC27" s="57"/>
      <c r="DD27" s="57"/>
      <c r="DE27" s="57"/>
      <c r="DF27" s="57"/>
      <c r="DG27" s="57"/>
      <c r="DH27" s="57"/>
      <c r="DI27" s="57"/>
      <c r="DJ27" s="57"/>
      <c r="DK27" s="57"/>
      <c r="DL27" s="57"/>
      <c r="DM27" s="57"/>
      <c r="DN27" s="57"/>
      <c r="DO27" s="57"/>
      <c r="DP27" s="57"/>
      <c r="DQ27" s="57"/>
      <c r="DR27" s="57"/>
      <c r="DS27" s="57"/>
      <c r="DT27" s="57"/>
      <c r="DU27" s="57"/>
      <c r="DV27" s="57"/>
      <c r="DW27" s="57"/>
      <c r="DX27" s="57"/>
      <c r="DY27" s="57"/>
      <c r="DZ27" s="57"/>
      <c r="EA27" s="57"/>
      <c r="EB27" s="57"/>
      <c r="EC27" s="57"/>
      <c r="ED27" s="57"/>
      <c r="EE27" s="57"/>
      <c r="EF27" s="57"/>
      <c r="EG27" s="57"/>
      <c r="EH27" s="57"/>
      <c r="EI27" s="57"/>
      <c r="EJ27" s="57"/>
      <c r="EK27" s="57"/>
      <c r="EL27" s="57"/>
      <c r="EM27" s="57"/>
      <c r="EN27" s="57"/>
      <c r="EO27" s="57"/>
      <c r="EP27" s="57"/>
      <c r="EQ27" s="57"/>
      <c r="ER27" s="57"/>
      <c r="ES27" s="57"/>
      <c r="ET27" s="57"/>
      <c r="EU27" s="57"/>
      <c r="EV27" s="57"/>
      <c r="EW27" s="57"/>
      <c r="EX27" s="57"/>
      <c r="EY27" s="57"/>
      <c r="EZ27" s="57"/>
      <c r="FA27" s="57"/>
      <c r="FB27" s="57"/>
      <c r="FC27" s="57"/>
      <c r="FD27" s="57"/>
      <c r="FE27" s="57"/>
      <c r="FF27" s="57"/>
      <c r="FG27" s="57"/>
      <c r="FH27" s="57"/>
      <c r="FI27" s="57"/>
      <c r="FJ27" s="57"/>
      <c r="FK27" s="57"/>
      <c r="FL27" s="57"/>
      <c r="FM27" s="57"/>
      <c r="FN27" s="57"/>
      <c r="FO27" s="57"/>
      <c r="FP27" s="57"/>
      <c r="FQ27" s="57"/>
      <c r="FR27" s="57"/>
      <c r="FS27" s="57"/>
      <c r="FT27" s="57"/>
      <c r="FU27" s="57"/>
      <c r="FV27" s="57"/>
      <c r="FW27" s="57"/>
      <c r="FX27" s="57"/>
      <c r="FY27" s="57"/>
      <c r="FZ27" s="57"/>
      <c r="GA27" s="57"/>
      <c r="GB27" s="57"/>
      <c r="GC27" s="57"/>
      <c r="GD27" s="57"/>
      <c r="GE27" s="57"/>
      <c r="GF27" s="57"/>
      <c r="GG27" s="57"/>
      <c r="GH27" s="57"/>
      <c r="GI27" s="57"/>
      <c r="GJ27" s="57"/>
      <c r="GK27" s="57"/>
      <c r="GL27" s="57"/>
      <c r="GM27" s="57"/>
      <c r="GN27" s="57"/>
      <c r="GO27" s="57"/>
      <c r="GP27" s="57"/>
      <c r="GQ27" s="57"/>
      <c r="GR27" s="57"/>
      <c r="GS27" s="57"/>
      <c r="GT27" s="57"/>
      <c r="GU27" s="57"/>
      <c r="GV27" s="57"/>
      <c r="GW27" s="57"/>
      <c r="GX27" s="57"/>
      <c r="GY27" s="57"/>
      <c r="GZ27" s="57"/>
      <c r="HA27" s="57"/>
      <c r="HB27" s="57"/>
      <c r="HC27" s="57"/>
      <c r="HD27" s="57"/>
      <c r="HE27" s="57"/>
      <c r="HF27" s="57"/>
      <c r="HG27" s="57"/>
      <c r="HH27" s="57"/>
      <c r="HI27" s="57"/>
      <c r="HJ27" s="57"/>
      <c r="HK27" s="57"/>
      <c r="HL27" s="57"/>
      <c r="HM27" s="57"/>
      <c r="HN27" s="57"/>
      <c r="HO27" s="57"/>
      <c r="HP27" s="57"/>
      <c r="HQ27" s="57"/>
      <c r="HR27" s="57"/>
      <c r="HS27" s="57"/>
      <c r="HT27" s="57"/>
      <c r="HU27" s="57"/>
      <c r="HV27" s="57"/>
      <c r="HW27" s="57"/>
      <c r="HX27" s="57"/>
      <c r="HY27" s="57"/>
      <c r="HZ27" s="57"/>
      <c r="IA27" s="57"/>
      <c r="IB27" s="57"/>
      <c r="IC27" s="57"/>
      <c r="ID27" s="57"/>
      <c r="IE27" s="57"/>
      <c r="IF27" s="57"/>
      <c r="IG27" s="57"/>
      <c r="IH27" s="57"/>
      <c r="II27" s="57"/>
      <c r="IJ27" s="57"/>
      <c r="IK27" s="57"/>
      <c r="IL27" s="57"/>
      <c r="IM27" s="57"/>
      <c r="IN27" s="57"/>
      <c r="IO27" s="57"/>
      <c r="IP27" s="57"/>
      <c r="IQ27" s="57"/>
      <c r="IR27" s="57"/>
      <c r="IS27" s="57"/>
      <c r="IT27" s="57"/>
      <c r="IU27" s="57"/>
      <c r="IV27" s="57"/>
      <c r="IW27" s="57"/>
    </row>
    <row r="28" customFormat="false" ht="3" hidden="false" customHeight="true" outlineLevel="0" collapsed="false">
      <c r="B28" s="9"/>
      <c r="C28" s="7"/>
      <c r="D28" s="23"/>
      <c r="E28" s="24"/>
      <c r="F28" s="24"/>
      <c r="G28" s="24"/>
      <c r="H28" s="26"/>
      <c r="I28" s="27"/>
      <c r="J28" s="24"/>
      <c r="K28" s="23"/>
      <c r="L28" s="24"/>
      <c r="M28" s="26"/>
      <c r="N28" s="25"/>
    </row>
    <row r="29" customFormat="false" ht="12" hidden="false" customHeight="true" outlineLevel="0" collapsed="false">
      <c r="B29" s="182" t="s">
        <v>97</v>
      </c>
      <c r="C29" s="7"/>
      <c r="D29" s="36" t="n">
        <f aca="false">SUM(D10:D15)+SUM(D22:D27)</f>
        <v>-9152</v>
      </c>
      <c r="E29" s="37" t="n">
        <f aca="false">SUM(E10:E15)+SUM(E22:E27)</f>
        <v>0</v>
      </c>
      <c r="F29" s="37" t="n">
        <f aca="false">SUM(F10:F15)+SUM(F22:F27)</f>
        <v>0</v>
      </c>
      <c r="G29" s="37" t="n">
        <f aca="false">SUM(G10:G15)+SUM(G22:G27)</f>
        <v>-1445</v>
      </c>
      <c r="H29" s="38" t="n">
        <f aca="false">SUM(H10:H15)+SUM(H22:H27)</f>
        <v>0</v>
      </c>
      <c r="I29" s="39" t="n">
        <f aca="false">SUM(I10:I15)+SUM(I22:I27)</f>
        <v>-10597</v>
      </c>
      <c r="J29" s="37" t="n">
        <f aca="false">SUM(J10:J15)+SUM(J22:J27)</f>
        <v>0</v>
      </c>
      <c r="K29" s="37" t="n">
        <f aca="false">SUM(K10:K15)+SUM(K22:K27)</f>
        <v>0</v>
      </c>
      <c r="L29" s="37" t="n">
        <f aca="false">SUM(L10:L15)+SUM(L22:L27)</f>
        <v>-10597</v>
      </c>
      <c r="M29" s="38" t="n">
        <f aca="false">SUM(M10:M15)+SUM(M22:M27)</f>
        <v>105076.318</v>
      </c>
      <c r="N29" s="38" t="n">
        <f aca="false">SUM(N10:N15)+SUM(N22:N27)</f>
        <v>-115673.318</v>
      </c>
    </row>
    <row r="30" customFormat="false" ht="3" hidden="false" customHeight="true" outlineLevel="0" collapsed="false">
      <c r="B30" s="9"/>
      <c r="C30" s="7"/>
      <c r="D30" s="23"/>
      <c r="E30" s="24"/>
      <c r="F30" s="24"/>
      <c r="G30" s="24"/>
      <c r="H30" s="26"/>
      <c r="I30" s="27"/>
      <c r="J30" s="24"/>
      <c r="K30" s="23"/>
      <c r="L30" s="24"/>
      <c r="M30" s="26"/>
      <c r="N30" s="25"/>
    </row>
    <row r="31" customFormat="false" ht="13.5" hidden="false" customHeight="true" outlineLevel="0" collapsed="false">
      <c r="B31" s="9" t="s">
        <v>37</v>
      </c>
      <c r="C31" s="7"/>
      <c r="D31" s="23" t="n">
        <v>0</v>
      </c>
      <c r="E31" s="24" t="n">
        <v>0</v>
      </c>
      <c r="F31" s="24" t="n">
        <v>0</v>
      </c>
      <c r="G31" s="24" t="n">
        <v>-500</v>
      </c>
      <c r="H31" s="26" t="n">
        <v>0</v>
      </c>
      <c r="I31" s="27" t="n">
        <f aca="false">SUM(D31:H31)</f>
        <v>-500</v>
      </c>
      <c r="J31" s="24"/>
      <c r="K31" s="23" t="n">
        <v>0</v>
      </c>
      <c r="L31" s="24" t="n">
        <f aca="false">SUM(I31:K31)</f>
        <v>-500</v>
      </c>
      <c r="M31" s="26" t="n">
        <f aca="false">-2000/4</f>
        <v>-500</v>
      </c>
      <c r="N31" s="25" t="n">
        <f aca="false">L31-M31</f>
        <v>0</v>
      </c>
    </row>
    <row r="32" customFormat="false" ht="3" hidden="false" customHeight="true" outlineLevel="0" collapsed="false">
      <c r="B32" s="9"/>
      <c r="C32" s="7"/>
      <c r="D32" s="23"/>
      <c r="E32" s="24"/>
      <c r="F32" s="24"/>
      <c r="G32" s="24"/>
      <c r="H32" s="26"/>
      <c r="I32" s="27"/>
      <c r="J32" s="24"/>
      <c r="K32" s="23"/>
      <c r="L32" s="24"/>
      <c r="M32" s="26"/>
      <c r="N32" s="25"/>
    </row>
    <row r="33" customFormat="false" ht="12" hidden="false" customHeight="true" outlineLevel="0" collapsed="false">
      <c r="B33" s="35" t="s">
        <v>98</v>
      </c>
      <c r="C33" s="7"/>
      <c r="D33" s="40" t="n">
        <f aca="false">+D29+D31</f>
        <v>-9152</v>
      </c>
      <c r="E33" s="41" t="n">
        <f aca="false">+E29+E31</f>
        <v>0</v>
      </c>
      <c r="F33" s="41" t="n">
        <f aca="false">+F29+F31</f>
        <v>0</v>
      </c>
      <c r="G33" s="41" t="n">
        <f aca="false">+G29+G31</f>
        <v>-1945</v>
      </c>
      <c r="H33" s="42" t="n">
        <f aca="false">+H29+H31</f>
        <v>0</v>
      </c>
      <c r="I33" s="43" t="n">
        <f aca="false">SUM(I29:I31)</f>
        <v>-11097</v>
      </c>
      <c r="J33" s="41" t="n">
        <f aca="false">SUM(J29:J31)</f>
        <v>0</v>
      </c>
      <c r="K33" s="40" t="n">
        <f aca="false">+K29+K31</f>
        <v>0</v>
      </c>
      <c r="L33" s="41" t="n">
        <f aca="false">+L29+L31</f>
        <v>-11097</v>
      </c>
      <c r="M33" s="42" t="n">
        <f aca="false">+M29+M31</f>
        <v>104576.318</v>
      </c>
      <c r="N33" s="42" t="n">
        <f aca="false">SUM(N29:N31)</f>
        <v>-115673.318</v>
      </c>
    </row>
    <row r="34" customFormat="false" ht="3" hidden="false" customHeight="true" outlineLevel="0" collapsed="false">
      <c r="B34" s="44"/>
      <c r="D34" s="46"/>
      <c r="E34" s="47"/>
      <c r="F34" s="47"/>
      <c r="G34" s="47"/>
      <c r="H34" s="48"/>
      <c r="I34" s="183"/>
      <c r="J34" s="47"/>
      <c r="K34" s="46"/>
      <c r="L34" s="47"/>
      <c r="M34" s="48"/>
      <c r="N34" s="48"/>
    </row>
    <row r="35" customFormat="false" ht="12.75" hidden="false" customHeight="false" outlineLevel="0" collapsed="false">
      <c r="B35" s="164" t="s">
        <v>86</v>
      </c>
      <c r="C35" s="184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</row>
    <row r="36" customFormat="false" ht="12.75" hidden="false" customHeight="false" outlineLevel="0" collapsed="false">
      <c r="B36" s="185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</row>
    <row r="37" customFormat="false" ht="12.75" hidden="false" customHeight="false" outlineLevel="0" collapsed="false">
      <c r="B37" s="185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</row>
    <row r="38" customFormat="false" ht="12.75" hidden="false" customHeight="false" outlineLevel="0" collapsed="false"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</row>
    <row r="39" customFormat="false" ht="12.75" hidden="false" customHeight="false" outlineLevel="0" collapsed="false"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</row>
    <row r="40" customFormat="false" ht="12.75" hidden="false" customHeight="false" outlineLevel="0" collapsed="false">
      <c r="D40" s="49"/>
      <c r="E40" s="49"/>
      <c r="F40" s="49"/>
      <c r="G40" s="49"/>
      <c r="H40" s="49"/>
      <c r="I40" s="49"/>
      <c r="J40" s="49"/>
      <c r="K40" s="49"/>
      <c r="L40" s="49" t="s">
        <v>41</v>
      </c>
      <c r="M40" s="49"/>
      <c r="N40" s="49"/>
    </row>
    <row r="41" customFormat="false" ht="12.75" hidden="false" customHeight="false" outlineLevel="0" collapsed="false">
      <c r="D41" s="49"/>
    </row>
    <row r="42" customFormat="false" ht="12.75" hidden="false" customHeight="false" outlineLevel="0" collapsed="false">
      <c r="D42" s="49"/>
    </row>
    <row r="55" customFormat="false" ht="12.75" hidden="false" customHeight="false" outlineLevel="0" collapsed="false">
      <c r="A55" s="1"/>
    </row>
    <row r="56" customFormat="false" ht="12.75" hidden="false" customHeight="false" outlineLevel="0" collapsed="false">
      <c r="A56" s="1"/>
    </row>
    <row r="57" customFormat="false" ht="12.75" hidden="false" customHeight="false" outlineLevel="0" collapsed="false">
      <c r="A57" s="1"/>
    </row>
    <row r="58" customFormat="false" ht="12.75" hidden="false" customHeight="false" outlineLevel="0" collapsed="false">
      <c r="A58" s="1"/>
    </row>
    <row r="59" customFormat="false" ht="12.75" hidden="false" customHeight="false" outlineLevel="0" collapsed="false">
      <c r="A59" s="1"/>
    </row>
    <row r="60" customFormat="false" ht="12.75" hidden="false" customHeight="false" outlineLevel="0" collapsed="false">
      <c r="A60" s="1"/>
    </row>
  </sheetData>
  <mergeCells count="3">
    <mergeCell ref="B2:N2"/>
    <mergeCell ref="B3:N3"/>
    <mergeCell ref="B4:N4"/>
  </mergeCells>
  <printOptions headings="false" gridLines="false" gridLinesSet="true" horizontalCentered="true" verticalCentered="false"/>
  <pageMargins left="0.1" right="0.1" top="0.3" bottom="0.5" header="0.511811023622047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&amp;L&amp;8&amp;A
&amp;D &amp;T&amp;R&amp;8&amp;F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K130"/>
  <sheetViews>
    <sheetView showFormulas="false" showGridLines="true" showRowColHeaders="true" showZeros="true" rightToLeft="false" tabSelected="false" showOutlineSymbols="true" defaultGridColor="true" view="normal" topLeftCell="B2" colorId="64" zoomScale="100" zoomScaleNormal="100" zoomScalePageLayoutView="100" workbookViewId="0">
      <selection pane="topLeft" activeCell="G35" activeCellId="0" sqref="G35"/>
    </sheetView>
  </sheetViews>
  <sheetFormatPr defaultColWidth="9.0546875" defaultRowHeight="12.75" customHeight="true" zeroHeight="false" outlineLevelRow="0" outlineLevelCol="0"/>
  <cols>
    <col collapsed="false" customWidth="true" hidden="true" outlineLevel="0" max="1" min="1" style="186" width="12.99"/>
    <col collapsed="false" customWidth="true" hidden="false" outlineLevel="0" max="2" min="2" style="0" width="32.41"/>
    <col collapsed="false" customWidth="true" hidden="false" outlineLevel="0" max="3" min="3" style="0" width="1.7"/>
    <col collapsed="false" customWidth="true" hidden="false" outlineLevel="0" max="4" min="4" style="0" width="10.71"/>
    <col collapsed="false" customWidth="true" hidden="false" outlineLevel="0" max="5" min="5" style="0" width="9.7"/>
    <col collapsed="false" customWidth="true" hidden="false" outlineLevel="0" max="6" min="6" style="0" width="9.28"/>
    <col collapsed="false" customWidth="true" hidden="false" outlineLevel="0" max="7" min="7" style="0" width="1.7"/>
    <col collapsed="false" customWidth="true" hidden="false" outlineLevel="0" max="11" min="8" style="0" width="15.7"/>
  </cols>
  <sheetData>
    <row r="1" customFormat="false" ht="12.75" hidden="true" customHeight="false" outlineLevel="0" collapsed="false">
      <c r="A1" s="186" t="s">
        <v>87</v>
      </c>
    </row>
    <row r="2" customFormat="false" ht="15.75" hidden="false" customHeight="false" outlineLevel="0" collapsed="false">
      <c r="A2" s="186" t="s">
        <v>99</v>
      </c>
      <c r="B2" s="187" t="s">
        <v>0</v>
      </c>
      <c r="C2" s="187"/>
      <c r="D2" s="187"/>
      <c r="E2" s="187"/>
      <c r="F2" s="187"/>
      <c r="G2" s="187"/>
      <c r="H2" s="187"/>
      <c r="I2" s="187"/>
      <c r="J2" s="187"/>
      <c r="K2" s="187"/>
      <c r="Q2" s="0" t="s">
        <v>100</v>
      </c>
    </row>
    <row r="3" customFormat="false" ht="15" hidden="false" customHeight="false" outlineLevel="0" collapsed="false">
      <c r="A3" s="188" t="n">
        <v>36861</v>
      </c>
      <c r="B3" s="189" t="s">
        <v>101</v>
      </c>
      <c r="C3" s="189"/>
      <c r="D3" s="189"/>
      <c r="E3" s="189"/>
      <c r="F3" s="189"/>
      <c r="G3" s="189"/>
      <c r="H3" s="189"/>
      <c r="I3" s="189"/>
      <c r="J3" s="189"/>
      <c r="K3" s="189"/>
    </row>
    <row r="4" customFormat="false" ht="12.75" hidden="false" customHeight="false" outlineLevel="0" collapsed="false">
      <c r="A4" s="186" t="s">
        <v>90</v>
      </c>
      <c r="B4" s="190" t="str">
        <f aca="false">+'Mgmt Summary'!A3</f>
        <v>Results based on activity through April 12, 2001</v>
      </c>
      <c r="C4" s="190"/>
      <c r="D4" s="190"/>
      <c r="E4" s="190"/>
      <c r="F4" s="190"/>
      <c r="G4" s="190"/>
      <c r="H4" s="190"/>
      <c r="I4" s="190"/>
      <c r="J4" s="190"/>
      <c r="K4" s="190"/>
    </row>
    <row r="5" customFormat="false" ht="3" hidden="false" customHeight="true" outlineLevel="0" collapsed="false"/>
    <row r="6" customFormat="false" ht="12" hidden="false" customHeight="false" outlineLevel="0" collapsed="false">
      <c r="A6" s="186" t="s">
        <v>91</v>
      </c>
      <c r="B6" s="191"/>
      <c r="C6" s="192"/>
      <c r="D6" s="193" t="s">
        <v>102</v>
      </c>
      <c r="E6" s="193"/>
      <c r="F6" s="193"/>
      <c r="G6" s="192"/>
      <c r="H6" s="194"/>
      <c r="I6" s="195"/>
      <c r="J6" s="195"/>
      <c r="K6" s="196"/>
    </row>
    <row r="7" customFormat="false" ht="12" hidden="false" customHeight="false" outlineLevel="0" collapsed="false">
      <c r="A7" s="192"/>
      <c r="B7" s="197" t="s">
        <v>14</v>
      </c>
      <c r="C7" s="192"/>
      <c r="D7" s="198" t="s">
        <v>8</v>
      </c>
      <c r="E7" s="199" t="s">
        <v>3</v>
      </c>
      <c r="F7" s="200" t="s">
        <v>52</v>
      </c>
      <c r="G7" s="192"/>
      <c r="H7" s="201" t="s">
        <v>103</v>
      </c>
      <c r="I7" s="201"/>
      <c r="J7" s="201"/>
      <c r="K7" s="201"/>
    </row>
    <row r="8" customFormat="false" ht="3" hidden="false" customHeight="true" outlineLevel="0" collapsed="false">
      <c r="B8" s="202"/>
      <c r="D8" s="203"/>
      <c r="E8" s="204"/>
      <c r="F8" s="205"/>
      <c r="G8" s="206"/>
      <c r="H8" s="203"/>
      <c r="I8" s="204"/>
      <c r="J8" s="204"/>
      <c r="K8" s="205"/>
      <c r="L8" s="206"/>
      <c r="M8" s="206"/>
      <c r="N8" s="206"/>
      <c r="O8" s="206"/>
      <c r="P8" s="206"/>
      <c r="Q8" s="206"/>
      <c r="R8" s="206"/>
      <c r="S8" s="206"/>
      <c r="T8" s="206"/>
      <c r="U8" s="206"/>
      <c r="V8" s="206"/>
      <c r="W8" s="206"/>
      <c r="X8" s="206"/>
      <c r="Y8" s="206"/>
      <c r="Z8" s="206"/>
      <c r="AA8" s="206"/>
      <c r="AB8" s="206"/>
      <c r="AC8" s="206"/>
      <c r="AD8" s="206"/>
      <c r="AE8" s="206"/>
      <c r="AF8" s="206"/>
      <c r="AG8" s="206"/>
      <c r="AH8" s="206"/>
      <c r="AI8" s="206"/>
      <c r="AJ8" s="206"/>
      <c r="AK8" s="206"/>
    </row>
    <row r="9" customFormat="false" ht="13.5" hidden="false" customHeight="true" outlineLevel="0" collapsed="false">
      <c r="B9" s="207" t="s">
        <v>21</v>
      </c>
      <c r="C9" s="208"/>
      <c r="D9" s="209" t="n">
        <f aca="false">+E9</f>
        <v>6994.312</v>
      </c>
      <c r="E9" s="210" t="n">
        <v>6994.312</v>
      </c>
      <c r="F9" s="211" t="n">
        <f aca="false">E9-D9</f>
        <v>0</v>
      </c>
      <c r="G9" s="210"/>
      <c r="H9" s="212"/>
      <c r="I9" s="213"/>
      <c r="J9" s="213"/>
      <c r="K9" s="214"/>
      <c r="L9" s="215"/>
      <c r="M9" s="206"/>
      <c r="N9" s="206"/>
      <c r="O9" s="206"/>
      <c r="P9" s="206"/>
      <c r="Q9" s="206"/>
      <c r="R9" s="206"/>
      <c r="S9" s="206"/>
      <c r="T9" s="206"/>
      <c r="U9" s="206"/>
      <c r="V9" s="206"/>
      <c r="W9" s="206"/>
      <c r="X9" s="206"/>
      <c r="Y9" s="206"/>
      <c r="Z9" s="206"/>
      <c r="AA9" s="206"/>
      <c r="AB9" s="206"/>
      <c r="AC9" s="206"/>
      <c r="AD9" s="206"/>
      <c r="AE9" s="206"/>
      <c r="AF9" s="206"/>
      <c r="AG9" s="206"/>
      <c r="AH9" s="206"/>
      <c r="AI9" s="206"/>
      <c r="AJ9" s="206"/>
      <c r="AK9" s="206"/>
    </row>
    <row r="10" customFormat="false" ht="13.5" hidden="false" customHeight="true" outlineLevel="0" collapsed="false">
      <c r="A10" s="186" t="s">
        <v>92</v>
      </c>
      <c r="B10" s="207" t="s">
        <v>22</v>
      </c>
      <c r="C10" s="192"/>
      <c r="D10" s="209" t="n">
        <f aca="false">+E10</f>
        <v>4077.215</v>
      </c>
      <c r="E10" s="210" t="n">
        <v>4077.215</v>
      </c>
      <c r="F10" s="211" t="n">
        <f aca="false">E10-D10</f>
        <v>0</v>
      </c>
      <c r="G10" s="210"/>
      <c r="H10" s="212"/>
      <c r="I10" s="213"/>
      <c r="J10" s="213"/>
      <c r="K10" s="214"/>
      <c r="L10" s="215"/>
      <c r="M10" s="206"/>
      <c r="N10" s="206"/>
      <c r="O10" s="206"/>
      <c r="P10" s="206"/>
      <c r="Q10" s="206"/>
      <c r="R10" s="206"/>
      <c r="S10" s="206"/>
      <c r="T10" s="206"/>
      <c r="U10" s="206"/>
      <c r="V10" s="206"/>
      <c r="W10" s="206"/>
      <c r="X10" s="206"/>
      <c r="Y10" s="206"/>
      <c r="Z10" s="206"/>
      <c r="AA10" s="206"/>
      <c r="AB10" s="206"/>
      <c r="AC10" s="206"/>
      <c r="AD10" s="206"/>
      <c r="AE10" s="206"/>
      <c r="AF10" s="206"/>
      <c r="AG10" s="206"/>
      <c r="AH10" s="206"/>
      <c r="AI10" s="206"/>
      <c r="AJ10" s="206"/>
      <c r="AK10" s="206"/>
    </row>
    <row r="11" customFormat="false" ht="13.5" hidden="false" customHeight="true" outlineLevel="0" collapsed="false">
      <c r="B11" s="207" t="s">
        <v>23</v>
      </c>
      <c r="C11" s="192"/>
      <c r="D11" s="209" t="n">
        <f aca="false">+E11</f>
        <v>0</v>
      </c>
      <c r="E11" s="210" t="n">
        <v>0</v>
      </c>
      <c r="F11" s="211" t="n">
        <f aca="false">E11-D11</f>
        <v>0</v>
      </c>
      <c r="G11" s="210"/>
      <c r="H11" s="212"/>
      <c r="I11" s="213"/>
      <c r="J11" s="213"/>
      <c r="K11" s="214"/>
      <c r="L11" s="215"/>
      <c r="M11" s="206"/>
      <c r="N11" s="206"/>
      <c r="O11" s="206"/>
      <c r="P11" s="206"/>
      <c r="Q11" s="206"/>
      <c r="R11" s="206"/>
      <c r="S11" s="206"/>
      <c r="T11" s="206"/>
      <c r="U11" s="206"/>
      <c r="V11" s="206"/>
      <c r="W11" s="206"/>
      <c r="X11" s="206"/>
      <c r="Y11" s="206"/>
      <c r="Z11" s="206"/>
      <c r="AA11" s="206"/>
      <c r="AB11" s="206"/>
      <c r="AC11" s="206"/>
      <c r="AD11" s="206"/>
      <c r="AE11" s="206"/>
      <c r="AF11" s="206"/>
      <c r="AG11" s="206"/>
      <c r="AH11" s="206"/>
      <c r="AI11" s="206"/>
      <c r="AJ11" s="206"/>
      <c r="AK11" s="206"/>
    </row>
    <row r="12" customFormat="false" ht="13.5" hidden="false" customHeight="true" outlineLevel="0" collapsed="false">
      <c r="A12" s="186" t="s">
        <v>93</v>
      </c>
      <c r="B12" s="207" t="s">
        <v>24</v>
      </c>
      <c r="C12" s="192"/>
      <c r="D12" s="209" t="n">
        <f aca="false">+E12</f>
        <v>1283.781</v>
      </c>
      <c r="E12" s="210" t="n">
        <f aca="false">237.191+1046.59</f>
        <v>1283.781</v>
      </c>
      <c r="F12" s="211" t="n">
        <f aca="false">E12-D12</f>
        <v>0</v>
      </c>
      <c r="G12" s="210"/>
      <c r="H12" s="212"/>
      <c r="I12" s="213"/>
      <c r="J12" s="213"/>
      <c r="K12" s="214"/>
      <c r="L12" s="215"/>
      <c r="M12" s="206"/>
      <c r="N12" s="206"/>
      <c r="O12" s="206"/>
      <c r="P12" s="206"/>
      <c r="Q12" s="206"/>
      <c r="R12" s="206"/>
      <c r="S12" s="206"/>
      <c r="T12" s="206"/>
      <c r="U12" s="206"/>
      <c r="V12" s="206"/>
      <c r="W12" s="206"/>
      <c r="X12" s="206"/>
      <c r="Y12" s="206"/>
      <c r="Z12" s="206"/>
      <c r="AA12" s="206"/>
      <c r="AB12" s="206"/>
      <c r="AC12" s="206"/>
      <c r="AD12" s="206"/>
      <c r="AE12" s="206"/>
      <c r="AF12" s="206"/>
      <c r="AG12" s="206"/>
      <c r="AH12" s="206"/>
      <c r="AI12" s="206"/>
      <c r="AJ12" s="206"/>
      <c r="AK12" s="206"/>
    </row>
    <row r="13" customFormat="false" ht="13.5" hidden="false" customHeight="true" outlineLevel="0" collapsed="false">
      <c r="A13" s="186" t="s">
        <v>94</v>
      </c>
      <c r="B13" s="207" t="s">
        <v>25</v>
      </c>
      <c r="C13" s="192"/>
      <c r="D13" s="209" t="n">
        <f aca="false">+E13</f>
        <v>1463.007</v>
      </c>
      <c r="E13" s="210" t="n">
        <f aca="false">1906.741-443.734</f>
        <v>1463.007</v>
      </c>
      <c r="F13" s="211" t="n">
        <f aca="false">E13-D13</f>
        <v>0</v>
      </c>
      <c r="G13" s="210"/>
      <c r="H13" s="212"/>
      <c r="I13" s="213"/>
      <c r="J13" s="213"/>
      <c r="K13" s="214"/>
      <c r="L13" s="215"/>
      <c r="M13" s="206"/>
      <c r="N13" s="206"/>
      <c r="O13" s="206"/>
      <c r="P13" s="206"/>
      <c r="Q13" s="206"/>
      <c r="R13" s="206"/>
      <c r="S13" s="206"/>
      <c r="T13" s="206"/>
      <c r="U13" s="206"/>
      <c r="V13" s="206"/>
      <c r="W13" s="206"/>
      <c r="X13" s="206"/>
      <c r="Y13" s="206"/>
      <c r="Z13" s="206"/>
      <c r="AA13" s="206"/>
      <c r="AB13" s="206"/>
      <c r="AC13" s="206"/>
      <c r="AD13" s="206"/>
      <c r="AE13" s="206"/>
      <c r="AF13" s="206"/>
      <c r="AG13" s="206"/>
      <c r="AH13" s="206"/>
      <c r="AI13" s="206"/>
      <c r="AJ13" s="206"/>
      <c r="AK13" s="206"/>
    </row>
    <row r="14" customFormat="false" ht="13.5" hidden="false" customHeight="true" outlineLevel="0" collapsed="false">
      <c r="A14" s="186" t="s">
        <v>95</v>
      </c>
      <c r="B14" s="207" t="s">
        <v>26</v>
      </c>
      <c r="C14" s="192"/>
      <c r="D14" s="209" t="n">
        <f aca="false">+E14</f>
        <v>2304.121</v>
      </c>
      <c r="E14" s="210" t="n">
        <v>2304.121</v>
      </c>
      <c r="F14" s="211" t="n">
        <f aca="false">E14-D14</f>
        <v>0</v>
      </c>
      <c r="G14" s="210"/>
      <c r="H14" s="212"/>
      <c r="I14" s="213"/>
      <c r="J14" s="213"/>
      <c r="K14" s="214"/>
      <c r="L14" s="215"/>
      <c r="M14" s="206"/>
      <c r="N14" s="206"/>
      <c r="O14" s="206"/>
      <c r="P14" s="206"/>
      <c r="Q14" s="206"/>
      <c r="R14" s="206"/>
      <c r="S14" s="206"/>
      <c r="T14" s="206"/>
      <c r="U14" s="206"/>
      <c r="V14" s="206"/>
      <c r="W14" s="206"/>
      <c r="X14" s="206"/>
      <c r="Y14" s="206"/>
      <c r="Z14" s="206"/>
      <c r="AA14" s="206"/>
      <c r="AB14" s="206"/>
      <c r="AC14" s="206"/>
      <c r="AD14" s="206"/>
      <c r="AE14" s="206"/>
      <c r="AF14" s="206"/>
      <c r="AG14" s="206"/>
      <c r="AH14" s="206"/>
      <c r="AI14" s="206"/>
      <c r="AJ14" s="206"/>
      <c r="AK14" s="206"/>
    </row>
    <row r="15" customFormat="false" ht="13.5" hidden="false" customHeight="true" outlineLevel="0" collapsed="false">
      <c r="A15" s="186" t="s">
        <v>96</v>
      </c>
      <c r="B15" s="216" t="s">
        <v>27</v>
      </c>
      <c r="C15" s="208"/>
      <c r="D15" s="209" t="n">
        <f aca="false">+E15</f>
        <v>3742.614</v>
      </c>
      <c r="E15" s="210" t="n">
        <v>3742.614</v>
      </c>
      <c r="F15" s="211" t="n">
        <f aca="false">E15-D15</f>
        <v>0</v>
      </c>
      <c r="G15" s="210"/>
      <c r="H15" s="212"/>
      <c r="I15" s="213"/>
      <c r="J15" s="213"/>
      <c r="K15" s="214"/>
      <c r="L15" s="215"/>
      <c r="M15" s="206"/>
      <c r="N15" s="206"/>
      <c r="O15" s="206"/>
      <c r="P15" s="206"/>
      <c r="Q15" s="206"/>
      <c r="R15" s="206"/>
      <c r="S15" s="206"/>
      <c r="T15" s="206"/>
      <c r="U15" s="206"/>
      <c r="V15" s="206"/>
      <c r="W15" s="206"/>
      <c r="X15" s="206"/>
      <c r="Y15" s="206"/>
      <c r="Z15" s="206"/>
      <c r="AA15" s="206"/>
      <c r="AB15" s="206"/>
      <c r="AC15" s="206"/>
      <c r="AD15" s="206"/>
      <c r="AE15" s="206"/>
      <c r="AF15" s="206"/>
      <c r="AG15" s="206"/>
      <c r="AH15" s="206"/>
      <c r="AI15" s="206"/>
      <c r="AJ15" s="206"/>
      <c r="AK15" s="206"/>
    </row>
    <row r="16" customFormat="false" ht="13.5" hidden="false" customHeight="true" outlineLevel="0" collapsed="false">
      <c r="B16" s="216" t="s">
        <v>28</v>
      </c>
      <c r="C16" s="208"/>
      <c r="D16" s="209" t="n">
        <f aca="false">+E16</f>
        <v>578.553</v>
      </c>
      <c r="E16" s="210" t="n">
        <v>578.553</v>
      </c>
      <c r="F16" s="211" t="n">
        <f aca="false">E16-D16</f>
        <v>0</v>
      </c>
      <c r="G16" s="210"/>
      <c r="H16" s="212"/>
      <c r="I16" s="213"/>
      <c r="J16" s="213"/>
      <c r="K16" s="214"/>
      <c r="L16" s="215"/>
      <c r="M16" s="206"/>
      <c r="N16" s="206"/>
      <c r="O16" s="206"/>
      <c r="P16" s="206"/>
      <c r="Q16" s="206"/>
      <c r="R16" s="206"/>
      <c r="S16" s="206"/>
      <c r="T16" s="206"/>
      <c r="U16" s="206"/>
      <c r="V16" s="206"/>
      <c r="W16" s="206"/>
      <c r="X16" s="206"/>
      <c r="Y16" s="206"/>
      <c r="Z16" s="206"/>
      <c r="AA16" s="206"/>
      <c r="AB16" s="206"/>
      <c r="AC16" s="206"/>
      <c r="AD16" s="206"/>
      <c r="AE16" s="206"/>
      <c r="AF16" s="206"/>
      <c r="AG16" s="206"/>
      <c r="AH16" s="206"/>
      <c r="AI16" s="206"/>
      <c r="AJ16" s="206"/>
      <c r="AK16" s="206"/>
    </row>
    <row r="17" customFormat="false" ht="13.5" hidden="false" customHeight="true" outlineLevel="0" collapsed="false">
      <c r="B17" s="216" t="s">
        <v>29</v>
      </c>
      <c r="C17" s="208"/>
      <c r="D17" s="209" t="n">
        <f aca="false">+E17</f>
        <v>1430.25</v>
      </c>
      <c r="E17" s="210" t="n">
        <v>1430.25</v>
      </c>
      <c r="F17" s="211" t="n">
        <f aca="false">E17-D17</f>
        <v>0</v>
      </c>
      <c r="G17" s="210"/>
      <c r="H17" s="212"/>
      <c r="I17" s="213"/>
      <c r="J17" s="213"/>
      <c r="K17" s="214"/>
      <c r="L17" s="215"/>
      <c r="M17" s="206"/>
      <c r="N17" s="206"/>
      <c r="O17" s="206"/>
      <c r="P17" s="206"/>
      <c r="Q17" s="206"/>
      <c r="R17" s="206"/>
      <c r="S17" s="206"/>
      <c r="T17" s="206"/>
      <c r="U17" s="206"/>
      <c r="V17" s="206"/>
      <c r="W17" s="206"/>
      <c r="X17" s="206"/>
      <c r="Y17" s="206"/>
      <c r="Z17" s="206"/>
      <c r="AA17" s="206"/>
      <c r="AB17" s="206"/>
      <c r="AC17" s="206"/>
      <c r="AD17" s="206"/>
      <c r="AE17" s="206"/>
      <c r="AF17" s="206"/>
      <c r="AG17" s="206"/>
      <c r="AH17" s="206"/>
      <c r="AI17" s="206"/>
      <c r="AJ17" s="206"/>
      <c r="AK17" s="206"/>
    </row>
    <row r="18" customFormat="false" ht="13.5" hidden="false" customHeight="true" outlineLevel="0" collapsed="false">
      <c r="B18" s="216" t="s">
        <v>31</v>
      </c>
      <c r="C18" s="208"/>
      <c r="D18" s="209" t="n">
        <f aca="false">+E18</f>
        <v>302.281</v>
      </c>
      <c r="E18" s="210" t="n">
        <f aca="false">(483.603-250)*0+302.281</f>
        <v>302.281</v>
      </c>
      <c r="F18" s="211" t="n">
        <f aca="false">E18-D18</f>
        <v>0</v>
      </c>
      <c r="G18" s="210"/>
      <c r="H18" s="212"/>
      <c r="I18" s="213"/>
      <c r="J18" s="213"/>
      <c r="K18" s="214"/>
      <c r="L18" s="215"/>
      <c r="M18" s="206"/>
      <c r="N18" s="206"/>
      <c r="O18" s="206"/>
      <c r="P18" s="206"/>
      <c r="Q18" s="206"/>
      <c r="R18" s="206"/>
      <c r="S18" s="206"/>
      <c r="T18" s="206"/>
      <c r="U18" s="206"/>
      <c r="V18" s="206"/>
      <c r="W18" s="206"/>
      <c r="X18" s="206"/>
      <c r="Y18" s="206"/>
      <c r="Z18" s="206"/>
      <c r="AA18" s="206"/>
      <c r="AB18" s="206"/>
      <c r="AC18" s="206"/>
      <c r="AD18" s="206"/>
      <c r="AE18" s="206"/>
      <c r="AF18" s="206"/>
      <c r="AG18" s="206"/>
      <c r="AH18" s="206"/>
      <c r="AI18" s="206"/>
      <c r="AJ18" s="206"/>
      <c r="AK18" s="206"/>
    </row>
    <row r="19" customFormat="false" ht="13.5" hidden="false" customHeight="true" outlineLevel="0" collapsed="false">
      <c r="B19" s="216" t="s">
        <v>32</v>
      </c>
      <c r="C19" s="208"/>
      <c r="D19" s="209" t="n">
        <f aca="false">+E19</f>
        <v>695.866</v>
      </c>
      <c r="E19" s="210" t="n">
        <v>695.866</v>
      </c>
      <c r="F19" s="211" t="n">
        <f aca="false">E19-D19</f>
        <v>0</v>
      </c>
      <c r="G19" s="210"/>
      <c r="H19" s="212"/>
      <c r="I19" s="213"/>
      <c r="J19" s="213"/>
      <c r="K19" s="214"/>
      <c r="L19" s="215"/>
      <c r="M19" s="206"/>
      <c r="N19" s="206"/>
      <c r="O19" s="206"/>
      <c r="P19" s="206"/>
      <c r="Q19" s="206"/>
      <c r="R19" s="206"/>
      <c r="S19" s="206"/>
      <c r="T19" s="206"/>
      <c r="U19" s="206"/>
      <c r="V19" s="206"/>
      <c r="W19" s="206"/>
      <c r="X19" s="206"/>
      <c r="Y19" s="206"/>
      <c r="Z19" s="206"/>
      <c r="AA19" s="206"/>
      <c r="AB19" s="206"/>
      <c r="AC19" s="206"/>
      <c r="AD19" s="206"/>
      <c r="AE19" s="206"/>
      <c r="AF19" s="206"/>
      <c r="AG19" s="206"/>
      <c r="AH19" s="206"/>
      <c r="AI19" s="206"/>
      <c r="AJ19" s="206"/>
      <c r="AK19" s="206"/>
    </row>
    <row r="20" customFormat="false" ht="13.5" hidden="false" customHeight="true" outlineLevel="0" collapsed="false">
      <c r="B20" s="207" t="s">
        <v>33</v>
      </c>
      <c r="C20" s="192"/>
      <c r="D20" s="209" t="n">
        <f aca="false">+E20</f>
        <v>537.2</v>
      </c>
      <c r="E20" s="210" t="n">
        <v>537.2</v>
      </c>
      <c r="F20" s="211" t="n">
        <f aca="false">E20-D20</f>
        <v>0</v>
      </c>
      <c r="G20" s="210"/>
      <c r="H20" s="212"/>
      <c r="I20" s="213"/>
      <c r="J20" s="213"/>
      <c r="K20" s="214"/>
      <c r="L20" s="215"/>
      <c r="M20" s="206"/>
      <c r="N20" s="206"/>
      <c r="O20" s="206"/>
      <c r="P20" s="206"/>
      <c r="Q20" s="206"/>
      <c r="R20" s="206"/>
      <c r="S20" s="206"/>
      <c r="T20" s="206"/>
      <c r="U20" s="206"/>
      <c r="V20" s="206"/>
      <c r="W20" s="206"/>
      <c r="X20" s="206"/>
      <c r="Y20" s="206"/>
      <c r="Z20" s="206"/>
      <c r="AA20" s="206"/>
      <c r="AB20" s="206"/>
      <c r="AC20" s="206"/>
      <c r="AD20" s="206"/>
      <c r="AE20" s="206"/>
      <c r="AF20" s="206"/>
      <c r="AG20" s="206"/>
      <c r="AH20" s="206"/>
      <c r="AI20" s="206"/>
      <c r="AJ20" s="206"/>
      <c r="AK20" s="206"/>
    </row>
    <row r="21" customFormat="false" ht="3" hidden="false" customHeight="true" outlineLevel="0" collapsed="false">
      <c r="B21" s="207"/>
      <c r="C21" s="192"/>
      <c r="D21" s="209"/>
      <c r="E21" s="210"/>
      <c r="F21" s="211"/>
      <c r="G21" s="210"/>
      <c r="H21" s="217"/>
      <c r="I21" s="213"/>
      <c r="J21" s="213"/>
      <c r="K21" s="214"/>
      <c r="L21" s="215"/>
      <c r="M21" s="206"/>
      <c r="N21" s="206"/>
      <c r="O21" s="206"/>
      <c r="P21" s="206"/>
      <c r="Q21" s="206"/>
      <c r="R21" s="206"/>
      <c r="S21" s="206"/>
      <c r="T21" s="206"/>
      <c r="U21" s="206"/>
      <c r="V21" s="206"/>
      <c r="W21" s="206"/>
      <c r="X21" s="206"/>
      <c r="Y21" s="206"/>
      <c r="Z21" s="206"/>
      <c r="AA21" s="206"/>
      <c r="AB21" s="206"/>
      <c r="AC21" s="206"/>
      <c r="AD21" s="206"/>
      <c r="AE21" s="206"/>
      <c r="AF21" s="206"/>
      <c r="AG21" s="206"/>
      <c r="AH21" s="206"/>
      <c r="AI21" s="206"/>
      <c r="AJ21" s="206"/>
      <c r="AK21" s="206"/>
    </row>
    <row r="22" customFormat="false" ht="11.25" hidden="false" customHeight="true" outlineLevel="0" collapsed="false">
      <c r="B22" s="218" t="s">
        <v>104</v>
      </c>
      <c r="C22" s="192"/>
      <c r="D22" s="219" t="n">
        <f aca="false">SUM(D9:D21)</f>
        <v>23409.2</v>
      </c>
      <c r="E22" s="220" t="n">
        <f aca="false">SUM(E9:E21)</f>
        <v>23409.2</v>
      </c>
      <c r="F22" s="221" t="n">
        <f aca="false">SUM(F9:F21)</f>
        <v>0</v>
      </c>
      <c r="G22" s="210"/>
      <c r="H22" s="222"/>
      <c r="I22" s="223"/>
      <c r="J22" s="223"/>
      <c r="K22" s="224"/>
      <c r="L22" s="215"/>
      <c r="M22" s="206"/>
      <c r="N22" s="206"/>
      <c r="O22" s="206"/>
      <c r="P22" s="206"/>
      <c r="Q22" s="206"/>
      <c r="R22" s="206"/>
      <c r="S22" s="206"/>
      <c r="T22" s="206"/>
      <c r="U22" s="206"/>
      <c r="V22" s="206"/>
      <c r="W22" s="206"/>
      <c r="X22" s="206"/>
      <c r="Y22" s="206"/>
      <c r="Z22" s="206"/>
      <c r="AA22" s="206"/>
      <c r="AB22" s="206"/>
      <c r="AC22" s="206"/>
      <c r="AD22" s="206"/>
      <c r="AE22" s="206"/>
      <c r="AF22" s="206"/>
      <c r="AG22" s="206"/>
      <c r="AH22" s="206"/>
      <c r="AI22" s="206"/>
      <c r="AJ22" s="206"/>
      <c r="AK22" s="206"/>
    </row>
    <row r="23" customFormat="false" ht="3" hidden="false" customHeight="true" outlineLevel="0" collapsed="false">
      <c r="B23" s="207"/>
      <c r="C23" s="192"/>
      <c r="D23" s="209"/>
      <c r="E23" s="210"/>
      <c r="F23" s="211"/>
      <c r="G23" s="210"/>
      <c r="H23" s="217"/>
      <c r="I23" s="213"/>
      <c r="J23" s="213"/>
      <c r="K23" s="214"/>
      <c r="L23" s="215"/>
      <c r="M23" s="206"/>
      <c r="N23" s="206"/>
      <c r="O23" s="206"/>
      <c r="P23" s="206"/>
      <c r="Q23" s="206"/>
      <c r="R23" s="206"/>
      <c r="S23" s="206"/>
      <c r="T23" s="206"/>
      <c r="U23" s="206"/>
      <c r="V23" s="206"/>
      <c r="W23" s="206"/>
      <c r="X23" s="206"/>
      <c r="Y23" s="206"/>
      <c r="Z23" s="206"/>
      <c r="AA23" s="206"/>
      <c r="AB23" s="206"/>
      <c r="AC23" s="206"/>
      <c r="AD23" s="206"/>
      <c r="AE23" s="206"/>
      <c r="AF23" s="206"/>
      <c r="AG23" s="206"/>
      <c r="AH23" s="206"/>
      <c r="AI23" s="206"/>
      <c r="AJ23" s="206"/>
      <c r="AK23" s="206"/>
    </row>
    <row r="24" customFormat="false" ht="13.5" hidden="false" customHeight="true" outlineLevel="0" collapsed="false">
      <c r="B24" s="207" t="s">
        <v>105</v>
      </c>
      <c r="C24" s="192"/>
      <c r="D24" s="209" t="n">
        <f aca="false">+E24</f>
        <v>28434.92</v>
      </c>
      <c r="E24" s="210" t="n">
        <f aca="false">29614-68.678-792.24-318.162</f>
        <v>28434.92</v>
      </c>
      <c r="F24" s="211" t="n">
        <f aca="false">E24-D24</f>
        <v>0</v>
      </c>
      <c r="G24" s="210"/>
      <c r="H24" s="212"/>
      <c r="I24" s="213"/>
      <c r="J24" s="213"/>
      <c r="K24" s="214"/>
      <c r="L24" s="215"/>
      <c r="M24" s="206"/>
      <c r="N24" s="206"/>
      <c r="O24" s="206"/>
      <c r="P24" s="206"/>
      <c r="Q24" s="206"/>
      <c r="R24" s="206"/>
      <c r="S24" s="206"/>
      <c r="T24" s="206"/>
      <c r="U24" s="206"/>
      <c r="V24" s="206"/>
      <c r="W24" s="206"/>
      <c r="X24" s="206"/>
      <c r="Y24" s="206"/>
      <c r="Z24" s="206"/>
      <c r="AA24" s="206"/>
      <c r="AB24" s="206"/>
      <c r="AC24" s="206"/>
      <c r="AD24" s="206"/>
      <c r="AE24" s="206"/>
      <c r="AF24" s="206"/>
      <c r="AG24" s="206"/>
      <c r="AH24" s="206"/>
      <c r="AI24" s="206"/>
      <c r="AJ24" s="206"/>
      <c r="AK24" s="206"/>
    </row>
    <row r="25" customFormat="false" ht="13.5" hidden="false" customHeight="true" outlineLevel="0" collapsed="false">
      <c r="B25" s="207" t="s">
        <v>37</v>
      </c>
      <c r="C25" s="192"/>
      <c r="D25" s="209" t="n">
        <v>0</v>
      </c>
      <c r="E25" s="210" t="n">
        <v>0</v>
      </c>
      <c r="F25" s="211" t="n">
        <f aca="false">E25-D25</f>
        <v>0</v>
      </c>
      <c r="G25" s="210"/>
      <c r="H25" s="217"/>
      <c r="I25" s="213"/>
      <c r="J25" s="213"/>
      <c r="K25" s="214"/>
      <c r="L25" s="215"/>
      <c r="M25" s="206"/>
      <c r="N25" s="206"/>
      <c r="O25" s="206"/>
      <c r="P25" s="206"/>
      <c r="Q25" s="206"/>
      <c r="R25" s="206"/>
      <c r="S25" s="206"/>
      <c r="T25" s="206"/>
      <c r="U25" s="206"/>
      <c r="V25" s="206"/>
      <c r="W25" s="206"/>
      <c r="X25" s="206"/>
      <c r="Y25" s="206"/>
      <c r="Z25" s="206"/>
      <c r="AA25" s="206"/>
      <c r="AB25" s="206"/>
      <c r="AC25" s="206"/>
      <c r="AD25" s="206"/>
      <c r="AE25" s="206"/>
      <c r="AF25" s="206"/>
      <c r="AG25" s="206"/>
      <c r="AH25" s="206"/>
      <c r="AI25" s="206"/>
      <c r="AJ25" s="206"/>
      <c r="AK25" s="206"/>
    </row>
    <row r="26" customFormat="false" ht="3" hidden="false" customHeight="true" outlineLevel="0" collapsed="false">
      <c r="B26" s="207"/>
      <c r="C26" s="192"/>
      <c r="D26" s="209"/>
      <c r="E26" s="210"/>
      <c r="F26" s="211"/>
      <c r="G26" s="210"/>
      <c r="H26" s="217"/>
      <c r="I26" s="213"/>
      <c r="J26" s="213"/>
      <c r="K26" s="214"/>
      <c r="L26" s="215"/>
      <c r="M26" s="206"/>
      <c r="N26" s="206"/>
      <c r="O26" s="206"/>
      <c r="P26" s="206"/>
      <c r="Q26" s="206"/>
      <c r="R26" s="206"/>
      <c r="S26" s="206"/>
      <c r="T26" s="206"/>
      <c r="U26" s="206"/>
      <c r="V26" s="206"/>
      <c r="W26" s="206"/>
      <c r="X26" s="206"/>
      <c r="Y26" s="206"/>
      <c r="Z26" s="206"/>
      <c r="AA26" s="206"/>
      <c r="AB26" s="206"/>
      <c r="AC26" s="206"/>
      <c r="AD26" s="206"/>
      <c r="AE26" s="206"/>
      <c r="AF26" s="206"/>
      <c r="AG26" s="206"/>
      <c r="AH26" s="206"/>
      <c r="AI26" s="206"/>
      <c r="AJ26" s="206"/>
      <c r="AK26" s="206"/>
    </row>
    <row r="27" customFormat="false" ht="13.5" hidden="false" customHeight="true" outlineLevel="0" collapsed="false">
      <c r="A27" s="192"/>
      <c r="B27" s="218" t="s">
        <v>9</v>
      </c>
      <c r="C27" s="192"/>
      <c r="D27" s="225" t="n">
        <f aca="false">SUM(D22:D25)</f>
        <v>51844.12</v>
      </c>
      <c r="E27" s="226" t="n">
        <f aca="false">SUM(E22:E25)</f>
        <v>51844.12</v>
      </c>
      <c r="F27" s="227" t="n">
        <f aca="false">SUM(F22:F25)</f>
        <v>0</v>
      </c>
      <c r="G27" s="210"/>
      <c r="H27" s="222"/>
      <c r="I27" s="223"/>
      <c r="J27" s="223"/>
      <c r="K27" s="224"/>
      <c r="L27" s="215"/>
    </row>
    <row r="28" customFormat="false" ht="3" hidden="false" customHeight="true" outlineLevel="0" collapsed="false">
      <c r="B28" s="228"/>
      <c r="C28" s="192"/>
      <c r="D28" s="229"/>
      <c r="E28" s="230"/>
      <c r="F28" s="231"/>
      <c r="G28" s="192"/>
      <c r="H28" s="229"/>
      <c r="I28" s="230"/>
      <c r="J28" s="230"/>
      <c r="K28" s="231"/>
      <c r="L28" s="215"/>
      <c r="M28" s="206"/>
      <c r="N28" s="206"/>
      <c r="O28" s="206"/>
      <c r="P28" s="206"/>
      <c r="Q28" s="206"/>
      <c r="R28" s="206"/>
      <c r="S28" s="206"/>
      <c r="T28" s="206"/>
      <c r="U28" s="206"/>
      <c r="V28" s="206"/>
      <c r="W28" s="206"/>
      <c r="X28" s="206"/>
      <c r="Y28" s="206"/>
      <c r="Z28" s="206"/>
      <c r="AA28" s="206"/>
      <c r="AB28" s="206"/>
      <c r="AC28" s="206"/>
      <c r="AD28" s="206"/>
      <c r="AE28" s="206"/>
      <c r="AF28" s="206"/>
      <c r="AG28" s="206"/>
      <c r="AH28" s="206"/>
      <c r="AI28" s="206"/>
      <c r="AJ28" s="206"/>
      <c r="AK28" s="206"/>
    </row>
    <row r="29" customFormat="false" ht="3" hidden="false" customHeight="true" outlineLevel="0" collapsed="false">
      <c r="A29" s="232"/>
      <c r="B29" s="233"/>
      <c r="C29" s="233"/>
      <c r="D29" s="233"/>
      <c r="E29" s="233"/>
      <c r="F29" s="233"/>
      <c r="G29" s="233"/>
      <c r="H29" s="233"/>
      <c r="I29" s="233"/>
      <c r="J29" s="233"/>
      <c r="K29" s="233"/>
      <c r="L29" s="233"/>
      <c r="M29" s="234"/>
      <c r="N29" s="234"/>
      <c r="O29" s="234"/>
      <c r="P29" s="234"/>
      <c r="Q29" s="234"/>
      <c r="R29" s="234"/>
      <c r="S29" s="234"/>
      <c r="T29" s="234"/>
      <c r="U29" s="234"/>
      <c r="V29" s="234"/>
      <c r="W29" s="234"/>
      <c r="X29" s="234"/>
      <c r="Y29" s="234"/>
      <c r="Z29" s="234"/>
      <c r="AA29" s="234"/>
      <c r="AB29" s="234"/>
      <c r="AC29" s="234"/>
      <c r="AD29" s="234"/>
      <c r="AE29" s="234"/>
      <c r="AF29" s="234"/>
      <c r="AG29" s="234"/>
      <c r="AH29" s="234"/>
      <c r="AI29" s="234"/>
      <c r="AJ29" s="234"/>
      <c r="AK29" s="234"/>
    </row>
    <row r="30" customFormat="false" ht="12.75" hidden="true" customHeight="false" outlineLevel="0" collapsed="false">
      <c r="B30" s="235"/>
      <c r="C30" s="215"/>
      <c r="D30" s="236" t="s">
        <v>106</v>
      </c>
      <c r="E30" s="236"/>
      <c r="F30" s="236"/>
      <c r="G30" s="215"/>
      <c r="H30" s="237"/>
      <c r="I30" s="238"/>
      <c r="J30" s="238"/>
      <c r="K30" s="239"/>
      <c r="L30" s="215"/>
      <c r="M30" s="206"/>
      <c r="N30" s="206"/>
      <c r="O30" s="206"/>
      <c r="P30" s="206"/>
      <c r="Q30" s="206"/>
      <c r="R30" s="206"/>
      <c r="S30" s="206"/>
      <c r="T30" s="206"/>
      <c r="U30" s="206"/>
      <c r="V30" s="206"/>
      <c r="W30" s="206"/>
      <c r="X30" s="206"/>
      <c r="Y30" s="206"/>
      <c r="Z30" s="206"/>
      <c r="AA30" s="206"/>
      <c r="AB30" s="206"/>
      <c r="AC30" s="206"/>
      <c r="AD30" s="206"/>
      <c r="AE30" s="206"/>
      <c r="AF30" s="206"/>
      <c r="AG30" s="206"/>
      <c r="AH30" s="206"/>
      <c r="AI30" s="206"/>
      <c r="AJ30" s="206"/>
      <c r="AK30" s="206"/>
    </row>
    <row r="31" customFormat="false" ht="12.75" hidden="true" customHeight="false" outlineLevel="0" collapsed="false">
      <c r="B31" s="240" t="s">
        <v>14</v>
      </c>
      <c r="C31" s="215"/>
      <c r="D31" s="241" t="s">
        <v>8</v>
      </c>
      <c r="E31" s="242" t="s">
        <v>3</v>
      </c>
      <c r="F31" s="243" t="s">
        <v>52</v>
      </c>
      <c r="G31" s="215"/>
      <c r="H31" s="240" t="s">
        <v>103</v>
      </c>
      <c r="I31" s="240"/>
      <c r="J31" s="240"/>
      <c r="K31" s="240"/>
      <c r="L31" s="215"/>
      <c r="M31" s="206"/>
      <c r="N31" s="206"/>
      <c r="O31" s="206"/>
      <c r="P31" s="206"/>
      <c r="Q31" s="206"/>
      <c r="R31" s="206"/>
      <c r="S31" s="206"/>
      <c r="T31" s="206"/>
      <c r="U31" s="206"/>
      <c r="V31" s="206"/>
      <c r="W31" s="206"/>
      <c r="X31" s="206"/>
      <c r="Y31" s="206"/>
      <c r="Z31" s="206"/>
      <c r="AA31" s="206"/>
      <c r="AB31" s="206"/>
      <c r="AC31" s="206"/>
      <c r="AD31" s="206"/>
      <c r="AE31" s="206"/>
      <c r="AF31" s="206"/>
      <c r="AG31" s="206"/>
      <c r="AH31" s="206"/>
      <c r="AI31" s="206"/>
      <c r="AJ31" s="206"/>
      <c r="AK31" s="206"/>
    </row>
    <row r="32" customFormat="false" ht="12" hidden="true" customHeight="false" outlineLevel="0" collapsed="false">
      <c r="A32" s="192"/>
      <c r="B32" s="191"/>
      <c r="C32" s="192"/>
      <c r="D32" s="244" t="n">
        <v>0</v>
      </c>
      <c r="E32" s="245" t="n">
        <v>0</v>
      </c>
      <c r="F32" s="246" t="n">
        <f aca="false">E32-D32</f>
        <v>0</v>
      </c>
      <c r="G32" s="192"/>
      <c r="H32" s="194"/>
      <c r="I32" s="195"/>
      <c r="J32" s="195"/>
      <c r="K32" s="196"/>
    </row>
    <row r="33" customFormat="false" ht="12" hidden="true" customHeight="false" outlineLevel="0" collapsed="false">
      <c r="A33" s="192"/>
      <c r="B33" s="207"/>
      <c r="C33" s="192"/>
      <c r="D33" s="209" t="n">
        <v>0</v>
      </c>
      <c r="E33" s="210" t="n">
        <v>0</v>
      </c>
      <c r="F33" s="211" t="n">
        <f aca="false">E33-D33</f>
        <v>0</v>
      </c>
      <c r="G33" s="192"/>
      <c r="H33" s="217"/>
      <c r="I33" s="213"/>
      <c r="J33" s="213"/>
      <c r="K33" s="214"/>
    </row>
    <row r="34" customFormat="false" ht="12" hidden="true" customHeight="false" outlineLevel="0" collapsed="false">
      <c r="A34" s="192"/>
      <c r="B34" s="228"/>
      <c r="C34" s="192"/>
      <c r="D34" s="247" t="n">
        <v>0</v>
      </c>
      <c r="E34" s="248" t="n">
        <v>0</v>
      </c>
      <c r="F34" s="249" t="n">
        <f aca="false">E34-D34</f>
        <v>0</v>
      </c>
      <c r="G34" s="192"/>
      <c r="H34" s="229"/>
      <c r="I34" s="230"/>
      <c r="J34" s="230"/>
      <c r="K34" s="231"/>
    </row>
    <row r="35" customFormat="false" ht="12.75" hidden="false" customHeight="false" outlineLevel="0" collapsed="false">
      <c r="D35" s="250"/>
      <c r="E35" s="250"/>
      <c r="F35" s="206"/>
      <c r="G35" s="206"/>
      <c r="H35" s="206"/>
      <c r="I35" s="206"/>
      <c r="J35" s="206"/>
      <c r="K35" s="206"/>
      <c r="L35" s="206"/>
      <c r="M35" s="206" t="s">
        <v>41</v>
      </c>
      <c r="N35" s="206"/>
      <c r="O35" s="206"/>
      <c r="P35" s="206"/>
      <c r="Q35" s="206"/>
      <c r="R35" s="206"/>
      <c r="S35" s="206"/>
      <c r="T35" s="206"/>
      <c r="U35" s="206"/>
      <c r="V35" s="206"/>
      <c r="W35" s="206"/>
      <c r="X35" s="206"/>
      <c r="Y35" s="206"/>
      <c r="Z35" s="206"/>
      <c r="AA35" s="206"/>
      <c r="AB35" s="206"/>
      <c r="AC35" s="206"/>
      <c r="AD35" s="206"/>
      <c r="AE35" s="206"/>
      <c r="AF35" s="206"/>
      <c r="AG35" s="206"/>
      <c r="AH35" s="206"/>
      <c r="AI35" s="206"/>
      <c r="AJ35" s="206"/>
      <c r="AK35" s="206"/>
    </row>
    <row r="36" customFormat="false" ht="12.75" hidden="false" customHeight="false" outlineLevel="0" collapsed="false">
      <c r="D36" s="250"/>
      <c r="E36" s="206"/>
      <c r="F36" s="206"/>
      <c r="G36" s="206"/>
      <c r="H36" s="206"/>
      <c r="I36" s="206"/>
      <c r="J36" s="206"/>
      <c r="K36" s="206"/>
      <c r="L36" s="206"/>
      <c r="M36" s="206"/>
      <c r="N36" s="206"/>
      <c r="O36" s="206"/>
      <c r="P36" s="206"/>
      <c r="Q36" s="206"/>
      <c r="R36" s="206"/>
      <c r="S36" s="206"/>
      <c r="T36" s="206"/>
      <c r="U36" s="206"/>
      <c r="V36" s="206"/>
      <c r="W36" s="206"/>
      <c r="X36" s="206"/>
      <c r="Y36" s="206"/>
      <c r="Z36" s="206"/>
      <c r="AA36" s="206"/>
      <c r="AB36" s="206"/>
      <c r="AC36" s="206"/>
      <c r="AD36" s="206"/>
      <c r="AE36" s="206"/>
      <c r="AF36" s="206"/>
      <c r="AG36" s="206"/>
      <c r="AH36" s="206"/>
      <c r="AI36" s="206"/>
      <c r="AJ36" s="206"/>
      <c r="AK36" s="206"/>
    </row>
    <row r="37" customFormat="false" ht="12.75" hidden="false" customHeight="false" outlineLevel="0" collapsed="false">
      <c r="D37" s="250"/>
      <c r="E37" s="206"/>
      <c r="F37" s="251"/>
      <c r="G37" s="206"/>
      <c r="H37" s="206"/>
      <c r="I37" s="206"/>
      <c r="J37" s="206"/>
      <c r="K37" s="206"/>
      <c r="L37" s="206"/>
      <c r="M37" s="206"/>
      <c r="N37" s="206"/>
      <c r="O37" s="206"/>
      <c r="P37" s="206"/>
      <c r="Q37" s="206"/>
      <c r="R37" s="206"/>
      <c r="S37" s="206"/>
      <c r="T37" s="206"/>
      <c r="U37" s="206"/>
      <c r="V37" s="206"/>
      <c r="W37" s="206"/>
      <c r="X37" s="206"/>
      <c r="Y37" s="206"/>
      <c r="Z37" s="206"/>
      <c r="AA37" s="206"/>
      <c r="AB37" s="206"/>
      <c r="AC37" s="206"/>
      <c r="AD37" s="206"/>
      <c r="AE37" s="206"/>
      <c r="AF37" s="206"/>
      <c r="AG37" s="206"/>
      <c r="AH37" s="206"/>
      <c r="AI37" s="206"/>
      <c r="AJ37" s="206"/>
      <c r="AK37" s="206"/>
    </row>
    <row r="38" customFormat="false" ht="12.75" hidden="false" customHeight="false" outlineLevel="0" collapsed="false">
      <c r="D38" s="250"/>
      <c r="E38" s="206"/>
      <c r="F38" s="206"/>
      <c r="G38" s="206"/>
      <c r="H38" s="206"/>
      <c r="I38" s="206"/>
      <c r="J38" s="206"/>
      <c r="K38" s="206"/>
      <c r="L38" s="206"/>
      <c r="M38" s="206"/>
      <c r="N38" s="206"/>
      <c r="O38" s="206"/>
      <c r="P38" s="206"/>
      <c r="Q38" s="206"/>
      <c r="R38" s="206"/>
      <c r="S38" s="206"/>
      <c r="T38" s="206"/>
      <c r="U38" s="206"/>
      <c r="V38" s="206"/>
      <c r="W38" s="206"/>
      <c r="X38" s="206"/>
      <c r="Y38" s="206"/>
      <c r="Z38" s="206"/>
      <c r="AA38" s="206"/>
      <c r="AB38" s="206"/>
      <c r="AC38" s="206"/>
      <c r="AD38" s="206"/>
      <c r="AE38" s="206"/>
      <c r="AF38" s="206"/>
      <c r="AG38" s="206"/>
      <c r="AH38" s="206"/>
      <c r="AI38" s="206"/>
      <c r="AJ38" s="206"/>
      <c r="AK38" s="206"/>
    </row>
    <row r="39" customFormat="false" ht="12.75" hidden="false" customHeight="false" outlineLevel="0" collapsed="false">
      <c r="D39" s="206"/>
      <c r="E39" s="206"/>
      <c r="F39" s="206"/>
      <c r="G39" s="206"/>
      <c r="H39" s="206"/>
      <c r="I39" s="206"/>
      <c r="J39" s="206"/>
      <c r="K39" s="206"/>
      <c r="L39" s="206"/>
      <c r="M39" s="206"/>
      <c r="N39" s="206"/>
      <c r="O39" s="206"/>
      <c r="P39" s="206"/>
      <c r="Q39" s="206"/>
      <c r="R39" s="206"/>
      <c r="S39" s="206"/>
      <c r="T39" s="206"/>
      <c r="U39" s="206"/>
      <c r="V39" s="206"/>
      <c r="W39" s="206"/>
      <c r="X39" s="206"/>
      <c r="Y39" s="206"/>
      <c r="Z39" s="206"/>
      <c r="AA39" s="206"/>
      <c r="AB39" s="206"/>
      <c r="AC39" s="206"/>
      <c r="AD39" s="206"/>
      <c r="AE39" s="206"/>
      <c r="AF39" s="206"/>
      <c r="AG39" s="206"/>
      <c r="AH39" s="206"/>
      <c r="AI39" s="206"/>
      <c r="AJ39" s="206"/>
      <c r="AK39" s="206"/>
    </row>
    <row r="40" customFormat="false" ht="12.75" hidden="false" customHeight="false" outlineLevel="0" collapsed="false">
      <c r="D40" s="206"/>
      <c r="E40" s="206"/>
      <c r="F40" s="206"/>
      <c r="G40" s="206"/>
      <c r="H40" s="206"/>
      <c r="I40" s="206"/>
      <c r="J40" s="206"/>
      <c r="K40" s="206"/>
      <c r="L40" s="206"/>
      <c r="M40" s="206"/>
      <c r="N40" s="206"/>
      <c r="O40" s="206"/>
      <c r="P40" s="206"/>
      <c r="Q40" s="206"/>
      <c r="R40" s="206"/>
      <c r="S40" s="206"/>
      <c r="T40" s="206"/>
      <c r="U40" s="206"/>
      <c r="V40" s="206"/>
      <c r="W40" s="206"/>
      <c r="X40" s="206"/>
      <c r="Y40" s="206"/>
      <c r="Z40" s="206"/>
      <c r="AA40" s="206"/>
      <c r="AB40" s="206"/>
      <c r="AC40" s="206"/>
      <c r="AD40" s="206"/>
      <c r="AE40" s="206"/>
      <c r="AF40" s="206"/>
      <c r="AG40" s="206"/>
      <c r="AH40" s="206"/>
      <c r="AI40" s="206"/>
      <c r="AJ40" s="206"/>
      <c r="AK40" s="206"/>
    </row>
    <row r="41" customFormat="false" ht="12.75" hidden="false" customHeight="false" outlineLevel="0" collapsed="false">
      <c r="D41" s="206"/>
      <c r="E41" s="206"/>
      <c r="F41" s="206"/>
      <c r="G41" s="206"/>
      <c r="H41" s="206"/>
      <c r="I41" s="206"/>
      <c r="J41" s="206"/>
      <c r="K41" s="206"/>
      <c r="L41" s="206"/>
      <c r="M41" s="206"/>
      <c r="N41" s="206"/>
      <c r="O41" s="206"/>
      <c r="P41" s="206"/>
      <c r="Q41" s="206"/>
      <c r="R41" s="206"/>
      <c r="S41" s="206"/>
      <c r="T41" s="206"/>
      <c r="U41" s="206"/>
      <c r="V41" s="206"/>
      <c r="W41" s="206"/>
      <c r="X41" s="206"/>
      <c r="Y41" s="206"/>
      <c r="Z41" s="206"/>
      <c r="AA41" s="206"/>
      <c r="AB41" s="206"/>
      <c r="AC41" s="206"/>
      <c r="AD41" s="206"/>
      <c r="AE41" s="206"/>
      <c r="AF41" s="206"/>
      <c r="AG41" s="206"/>
      <c r="AH41" s="206"/>
      <c r="AI41" s="206"/>
      <c r="AJ41" s="206"/>
      <c r="AK41" s="206"/>
    </row>
    <row r="42" customFormat="false" ht="12.75" hidden="false" customHeight="false" outlineLevel="0" collapsed="false">
      <c r="D42" s="206"/>
      <c r="E42" s="206"/>
      <c r="F42" s="206"/>
      <c r="G42" s="206"/>
      <c r="H42" s="206"/>
      <c r="I42" s="206"/>
      <c r="J42" s="206"/>
      <c r="K42" s="206"/>
      <c r="L42" s="206"/>
      <c r="M42" s="206"/>
      <c r="N42" s="206"/>
      <c r="O42" s="206"/>
      <c r="P42" s="206"/>
      <c r="Q42" s="206"/>
      <c r="R42" s="206"/>
      <c r="S42" s="206"/>
      <c r="T42" s="206"/>
      <c r="U42" s="206"/>
      <c r="V42" s="206"/>
      <c r="W42" s="206"/>
      <c r="X42" s="206"/>
      <c r="Y42" s="206"/>
      <c r="Z42" s="206"/>
      <c r="AA42" s="206"/>
      <c r="AB42" s="206"/>
      <c r="AC42" s="206"/>
      <c r="AD42" s="206"/>
      <c r="AE42" s="206"/>
      <c r="AF42" s="206"/>
      <c r="AG42" s="206"/>
      <c r="AH42" s="206"/>
      <c r="AI42" s="206"/>
      <c r="AJ42" s="206"/>
      <c r="AK42" s="206"/>
    </row>
    <row r="43" customFormat="false" ht="12.75" hidden="false" customHeight="false" outlineLevel="0" collapsed="false">
      <c r="D43" s="206"/>
      <c r="E43" s="206"/>
      <c r="F43" s="206"/>
      <c r="G43" s="206"/>
      <c r="H43" s="206"/>
      <c r="I43" s="206"/>
      <c r="J43" s="206"/>
      <c r="K43" s="206"/>
      <c r="L43" s="206"/>
      <c r="M43" s="206"/>
      <c r="N43" s="206"/>
      <c r="O43" s="206"/>
      <c r="P43" s="206"/>
      <c r="Q43" s="206"/>
      <c r="R43" s="206"/>
      <c r="S43" s="206"/>
      <c r="T43" s="206"/>
      <c r="U43" s="206"/>
      <c r="V43" s="206"/>
      <c r="W43" s="206"/>
      <c r="X43" s="206"/>
      <c r="Y43" s="206"/>
      <c r="Z43" s="206"/>
      <c r="AA43" s="206"/>
      <c r="AB43" s="206"/>
      <c r="AC43" s="206"/>
      <c r="AD43" s="206"/>
      <c r="AE43" s="206"/>
      <c r="AF43" s="206"/>
      <c r="AG43" s="206"/>
      <c r="AH43" s="206"/>
      <c r="AI43" s="206"/>
      <c r="AJ43" s="206"/>
      <c r="AK43" s="206"/>
    </row>
    <row r="44" customFormat="false" ht="12.75" hidden="false" customHeight="false" outlineLevel="0" collapsed="false">
      <c r="D44" s="206"/>
      <c r="E44" s="206"/>
      <c r="F44" s="206"/>
      <c r="G44" s="206"/>
      <c r="H44" s="206"/>
      <c r="I44" s="206"/>
      <c r="J44" s="206"/>
      <c r="K44" s="206"/>
      <c r="L44" s="206"/>
      <c r="M44" s="206"/>
      <c r="N44" s="206"/>
      <c r="O44" s="206"/>
      <c r="P44" s="206"/>
      <c r="Q44" s="206"/>
      <c r="R44" s="206"/>
      <c r="S44" s="206"/>
      <c r="T44" s="206"/>
      <c r="U44" s="206"/>
      <c r="V44" s="206"/>
      <c r="W44" s="206"/>
      <c r="X44" s="206"/>
      <c r="Y44" s="206"/>
      <c r="Z44" s="206"/>
      <c r="AA44" s="206"/>
      <c r="AB44" s="206"/>
      <c r="AC44" s="206"/>
      <c r="AD44" s="206"/>
      <c r="AE44" s="206"/>
      <c r="AF44" s="206"/>
      <c r="AG44" s="206"/>
      <c r="AH44" s="206"/>
      <c r="AI44" s="206"/>
      <c r="AJ44" s="206"/>
      <c r="AK44" s="206"/>
    </row>
    <row r="45" customFormat="false" ht="12.75" hidden="false" customHeight="false" outlineLevel="0" collapsed="false">
      <c r="D45" s="206"/>
      <c r="E45" s="206"/>
      <c r="F45" s="206"/>
      <c r="G45" s="206"/>
      <c r="H45" s="206"/>
      <c r="I45" s="206"/>
      <c r="J45" s="206"/>
      <c r="K45" s="206"/>
      <c r="L45" s="206"/>
      <c r="M45" s="206"/>
      <c r="N45" s="206"/>
      <c r="O45" s="206"/>
      <c r="P45" s="206"/>
      <c r="Q45" s="206"/>
      <c r="R45" s="206"/>
      <c r="S45" s="206"/>
      <c r="T45" s="206"/>
      <c r="U45" s="206"/>
      <c r="V45" s="206"/>
      <c r="W45" s="206"/>
      <c r="X45" s="206"/>
      <c r="Y45" s="206"/>
      <c r="Z45" s="206"/>
      <c r="AA45" s="206"/>
      <c r="AB45" s="206"/>
      <c r="AC45" s="206"/>
      <c r="AD45" s="206"/>
      <c r="AE45" s="206"/>
      <c r="AF45" s="206"/>
      <c r="AG45" s="206"/>
      <c r="AH45" s="206"/>
      <c r="AI45" s="206"/>
      <c r="AJ45" s="206"/>
      <c r="AK45" s="206"/>
    </row>
    <row r="46" customFormat="false" ht="12.75" hidden="false" customHeight="false" outlineLevel="0" collapsed="false">
      <c r="D46" s="206"/>
      <c r="E46" s="206"/>
      <c r="L46" s="206"/>
      <c r="M46" s="206"/>
      <c r="N46" s="206"/>
      <c r="O46" s="206"/>
      <c r="P46" s="206"/>
      <c r="Q46" s="206"/>
      <c r="R46" s="206"/>
      <c r="S46" s="206"/>
      <c r="T46" s="206"/>
      <c r="U46" s="206"/>
      <c r="V46" s="206"/>
      <c r="W46" s="206"/>
      <c r="X46" s="206"/>
      <c r="Y46" s="206"/>
      <c r="Z46" s="206"/>
      <c r="AA46" s="206"/>
      <c r="AB46" s="206"/>
      <c r="AC46" s="206"/>
      <c r="AD46" s="206"/>
      <c r="AE46" s="206"/>
      <c r="AF46" s="206"/>
      <c r="AG46" s="206"/>
      <c r="AH46" s="206"/>
      <c r="AI46" s="206"/>
      <c r="AJ46" s="206"/>
      <c r="AK46" s="206"/>
    </row>
    <row r="47" customFormat="false" ht="12.75" hidden="false" customHeight="false" outlineLevel="0" collapsed="false">
      <c r="D47" s="206"/>
      <c r="E47" s="206"/>
      <c r="L47" s="206"/>
      <c r="M47" s="206"/>
      <c r="N47" s="206"/>
      <c r="O47" s="206"/>
      <c r="P47" s="206"/>
      <c r="Q47" s="206"/>
      <c r="R47" s="206"/>
      <c r="S47" s="206"/>
      <c r="T47" s="206"/>
      <c r="U47" s="206"/>
      <c r="V47" s="206"/>
      <c r="W47" s="206"/>
      <c r="X47" s="206"/>
      <c r="Y47" s="206"/>
      <c r="Z47" s="206"/>
      <c r="AA47" s="206"/>
      <c r="AB47" s="206"/>
      <c r="AC47" s="206"/>
      <c r="AD47" s="206"/>
      <c r="AE47" s="206"/>
      <c r="AF47" s="206"/>
      <c r="AG47" s="206"/>
      <c r="AH47" s="206"/>
      <c r="AI47" s="206"/>
      <c r="AJ47" s="206"/>
      <c r="AK47" s="206"/>
    </row>
    <row r="48" customFormat="false" ht="12.75" hidden="false" customHeight="false" outlineLevel="0" collapsed="false">
      <c r="D48" s="206"/>
      <c r="E48" s="206"/>
      <c r="L48" s="206"/>
      <c r="M48" s="206"/>
      <c r="N48" s="206"/>
      <c r="O48" s="206"/>
      <c r="P48" s="206"/>
      <c r="Q48" s="206"/>
      <c r="R48" s="206"/>
      <c r="S48" s="206"/>
      <c r="T48" s="206"/>
      <c r="U48" s="206"/>
      <c r="V48" s="206"/>
      <c r="W48" s="206"/>
      <c r="X48" s="206"/>
      <c r="Y48" s="206"/>
      <c r="Z48" s="206"/>
      <c r="AA48" s="206"/>
      <c r="AB48" s="206"/>
      <c r="AC48" s="206"/>
      <c r="AD48" s="206"/>
      <c r="AE48" s="206"/>
      <c r="AF48" s="206"/>
      <c r="AG48" s="206"/>
      <c r="AH48" s="206"/>
      <c r="AI48" s="206"/>
      <c r="AJ48" s="206"/>
      <c r="AK48" s="206"/>
    </row>
    <row r="49" customFormat="false" ht="12.75" hidden="false" customHeight="false" outlineLevel="0" collapsed="false">
      <c r="D49" s="206"/>
      <c r="E49" s="206"/>
      <c r="L49" s="206"/>
      <c r="M49" s="206"/>
      <c r="N49" s="206"/>
      <c r="O49" s="206"/>
      <c r="P49" s="206"/>
      <c r="Q49" s="206"/>
      <c r="R49" s="206"/>
      <c r="S49" s="206"/>
      <c r="T49" s="206"/>
      <c r="U49" s="206"/>
      <c r="V49" s="206"/>
      <c r="W49" s="206"/>
      <c r="X49" s="206"/>
      <c r="Y49" s="206"/>
      <c r="Z49" s="206"/>
      <c r="AA49" s="206"/>
      <c r="AB49" s="206"/>
      <c r="AC49" s="206"/>
      <c r="AD49" s="206"/>
      <c r="AE49" s="206"/>
      <c r="AF49" s="206"/>
      <c r="AG49" s="206"/>
      <c r="AH49" s="206"/>
      <c r="AI49" s="206"/>
      <c r="AJ49" s="206"/>
      <c r="AK49" s="206"/>
    </row>
    <row r="50" customFormat="false" ht="12.75" hidden="false" customHeight="false" outlineLevel="0" collapsed="false">
      <c r="D50" s="206"/>
      <c r="E50" s="206"/>
      <c r="L50" s="206"/>
      <c r="M50" s="206"/>
      <c r="N50" s="206"/>
      <c r="O50" s="206"/>
      <c r="P50" s="206"/>
      <c r="Q50" s="206"/>
      <c r="R50" s="206"/>
      <c r="S50" s="206"/>
      <c r="T50" s="206"/>
      <c r="U50" s="206"/>
      <c r="V50" s="206"/>
      <c r="W50" s="206"/>
      <c r="X50" s="206"/>
      <c r="Y50" s="206"/>
      <c r="Z50" s="206"/>
      <c r="AA50" s="206"/>
      <c r="AB50" s="206"/>
      <c r="AC50" s="206"/>
      <c r="AD50" s="206"/>
      <c r="AE50" s="206"/>
      <c r="AF50" s="206"/>
      <c r="AG50" s="206"/>
      <c r="AH50" s="206"/>
      <c r="AI50" s="206"/>
      <c r="AJ50" s="206"/>
      <c r="AK50" s="206"/>
    </row>
    <row r="51" customFormat="false" ht="12.75" hidden="false" customHeight="false" outlineLevel="0" collapsed="false">
      <c r="D51" s="206"/>
      <c r="E51" s="206"/>
      <c r="L51" s="206"/>
      <c r="M51" s="206"/>
      <c r="N51" s="206"/>
      <c r="O51" s="206"/>
      <c r="P51" s="206"/>
      <c r="Q51" s="206"/>
      <c r="R51" s="206"/>
      <c r="S51" s="206"/>
      <c r="T51" s="206"/>
      <c r="U51" s="206"/>
      <c r="V51" s="206"/>
      <c r="W51" s="206"/>
      <c r="X51" s="206"/>
      <c r="Y51" s="206"/>
      <c r="Z51" s="206"/>
      <c r="AA51" s="206"/>
      <c r="AB51" s="206"/>
      <c r="AC51" s="206"/>
      <c r="AD51" s="206"/>
      <c r="AE51" s="206"/>
      <c r="AF51" s="206"/>
      <c r="AG51" s="206"/>
      <c r="AH51" s="206"/>
      <c r="AI51" s="206"/>
      <c r="AJ51" s="206"/>
      <c r="AK51" s="206"/>
    </row>
    <row r="52" customFormat="false" ht="12.75" hidden="false" customHeight="false" outlineLevel="0" collapsed="false">
      <c r="D52" s="206"/>
      <c r="E52" s="206"/>
      <c r="F52" s="206"/>
      <c r="G52" s="206"/>
      <c r="H52" s="206"/>
      <c r="I52" s="206"/>
      <c r="J52" s="206"/>
      <c r="K52" s="206"/>
      <c r="L52" s="206"/>
      <c r="M52" s="206"/>
      <c r="N52" s="206"/>
      <c r="O52" s="206"/>
      <c r="P52" s="206"/>
      <c r="Q52" s="206"/>
      <c r="R52" s="206"/>
      <c r="S52" s="206"/>
      <c r="T52" s="206"/>
      <c r="U52" s="206"/>
      <c r="V52" s="206"/>
      <c r="W52" s="206"/>
      <c r="X52" s="206"/>
      <c r="Y52" s="206"/>
      <c r="Z52" s="206"/>
      <c r="AA52" s="206"/>
      <c r="AB52" s="206"/>
      <c r="AC52" s="206"/>
      <c r="AD52" s="206"/>
      <c r="AE52" s="206"/>
      <c r="AF52" s="206"/>
      <c r="AG52" s="206"/>
      <c r="AH52" s="206"/>
      <c r="AI52" s="206"/>
      <c r="AJ52" s="206"/>
      <c r="AK52" s="206"/>
    </row>
    <row r="53" customFormat="false" ht="12.75" hidden="false" customHeight="false" outlineLevel="0" collapsed="false">
      <c r="A53" s="206"/>
      <c r="B53" s="206"/>
      <c r="C53" s="206"/>
      <c r="D53" s="206"/>
      <c r="E53" s="206"/>
      <c r="F53" s="206"/>
      <c r="G53" s="206"/>
      <c r="H53" s="206"/>
      <c r="I53" s="206"/>
      <c r="J53" s="206"/>
      <c r="K53" s="206"/>
      <c r="L53" s="206"/>
      <c r="M53" s="206"/>
      <c r="N53" s="206"/>
      <c r="O53" s="206"/>
      <c r="P53" s="206"/>
      <c r="Q53" s="206"/>
      <c r="R53" s="206"/>
      <c r="S53" s="206"/>
      <c r="T53" s="206"/>
      <c r="U53" s="206"/>
      <c r="V53" s="206"/>
      <c r="W53" s="206"/>
      <c r="X53" s="206"/>
      <c r="Y53" s="206"/>
      <c r="Z53" s="206"/>
      <c r="AA53" s="206"/>
      <c r="AB53" s="206"/>
      <c r="AC53" s="206"/>
      <c r="AD53" s="206"/>
      <c r="AE53" s="206"/>
      <c r="AF53" s="206"/>
      <c r="AG53" s="206"/>
      <c r="AH53" s="206"/>
      <c r="AI53" s="206"/>
      <c r="AJ53" s="206"/>
      <c r="AK53" s="206"/>
    </row>
    <row r="54" customFormat="false" ht="12.75" hidden="false" customHeight="false" outlineLevel="0" collapsed="false">
      <c r="A54" s="206"/>
      <c r="B54" s="206"/>
      <c r="C54" s="206"/>
      <c r="D54" s="206"/>
      <c r="E54" s="206"/>
      <c r="F54" s="206"/>
      <c r="G54" s="206"/>
      <c r="H54" s="206"/>
      <c r="I54" s="206"/>
      <c r="J54" s="206"/>
      <c r="K54" s="206"/>
      <c r="L54" s="206"/>
      <c r="M54" s="206"/>
      <c r="N54" s="206"/>
      <c r="O54" s="206"/>
      <c r="P54" s="206"/>
      <c r="Q54" s="206"/>
      <c r="R54" s="206"/>
      <c r="S54" s="206"/>
      <c r="T54" s="206"/>
      <c r="U54" s="206"/>
      <c r="V54" s="206"/>
      <c r="W54" s="206"/>
      <c r="X54" s="206"/>
      <c r="Y54" s="206"/>
      <c r="Z54" s="206"/>
      <c r="AA54" s="206"/>
      <c r="AB54" s="206"/>
      <c r="AC54" s="206"/>
      <c r="AD54" s="206"/>
      <c r="AE54" s="206"/>
      <c r="AF54" s="206"/>
      <c r="AG54" s="206"/>
      <c r="AH54" s="206"/>
      <c r="AI54" s="206"/>
      <c r="AJ54" s="206"/>
      <c r="AK54" s="206"/>
    </row>
    <row r="55" customFormat="false" ht="12.75" hidden="false" customHeight="false" outlineLevel="0" collapsed="false">
      <c r="A55" s="206"/>
      <c r="B55" s="206"/>
      <c r="C55" s="206"/>
      <c r="D55" s="206"/>
      <c r="E55" s="206"/>
      <c r="F55" s="206"/>
      <c r="G55" s="206"/>
      <c r="H55" s="206"/>
      <c r="I55" s="206"/>
      <c r="J55" s="206"/>
      <c r="K55" s="206"/>
      <c r="L55" s="206"/>
      <c r="M55" s="206"/>
      <c r="N55" s="206"/>
      <c r="O55" s="206"/>
      <c r="P55" s="206"/>
      <c r="Q55" s="206"/>
      <c r="R55" s="206"/>
      <c r="S55" s="206"/>
      <c r="T55" s="206"/>
      <c r="U55" s="206"/>
      <c r="V55" s="206"/>
      <c r="W55" s="206"/>
      <c r="X55" s="206"/>
      <c r="Y55" s="206"/>
      <c r="Z55" s="206"/>
      <c r="AA55" s="206"/>
      <c r="AB55" s="206"/>
      <c r="AC55" s="206"/>
      <c r="AD55" s="206"/>
      <c r="AE55" s="206"/>
      <c r="AF55" s="206"/>
      <c r="AG55" s="206"/>
      <c r="AH55" s="206"/>
      <c r="AI55" s="206"/>
      <c r="AJ55" s="206"/>
      <c r="AK55" s="206"/>
    </row>
    <row r="56" customFormat="false" ht="12.75" hidden="false" customHeight="false" outlineLevel="0" collapsed="false">
      <c r="A56" s="206"/>
      <c r="B56" s="206"/>
      <c r="C56" s="206"/>
      <c r="D56" s="206"/>
      <c r="E56" s="206"/>
      <c r="F56" s="206"/>
      <c r="G56" s="206"/>
      <c r="H56" s="206"/>
      <c r="I56" s="206"/>
      <c r="J56" s="206"/>
      <c r="K56" s="206"/>
      <c r="L56" s="206"/>
      <c r="M56" s="206"/>
      <c r="N56" s="206"/>
      <c r="O56" s="206"/>
      <c r="P56" s="206"/>
      <c r="Q56" s="206"/>
      <c r="R56" s="206"/>
      <c r="S56" s="206"/>
      <c r="T56" s="206"/>
      <c r="U56" s="206"/>
      <c r="V56" s="206"/>
      <c r="W56" s="206"/>
      <c r="X56" s="206"/>
      <c r="Y56" s="206"/>
      <c r="Z56" s="206"/>
      <c r="AA56" s="206"/>
      <c r="AB56" s="206"/>
      <c r="AC56" s="206"/>
      <c r="AD56" s="206"/>
      <c r="AE56" s="206"/>
      <c r="AF56" s="206"/>
      <c r="AG56" s="206"/>
      <c r="AH56" s="206"/>
      <c r="AI56" s="206"/>
      <c r="AJ56" s="206"/>
      <c r="AK56" s="206"/>
    </row>
    <row r="57" customFormat="false" ht="12.75" hidden="false" customHeight="false" outlineLevel="0" collapsed="false">
      <c r="A57" s="206"/>
      <c r="B57" s="206"/>
      <c r="C57" s="206"/>
      <c r="D57" s="206"/>
      <c r="E57" s="206"/>
      <c r="F57" s="206"/>
      <c r="G57" s="206"/>
      <c r="H57" s="206"/>
      <c r="I57" s="206"/>
      <c r="J57" s="206"/>
      <c r="K57" s="206"/>
      <c r="L57" s="206"/>
      <c r="M57" s="206"/>
      <c r="N57" s="206"/>
      <c r="O57" s="206"/>
      <c r="P57" s="206"/>
      <c r="Q57" s="206"/>
      <c r="R57" s="206"/>
      <c r="S57" s="206"/>
      <c r="T57" s="206"/>
      <c r="U57" s="206"/>
      <c r="V57" s="206"/>
      <c r="W57" s="206"/>
      <c r="X57" s="206"/>
      <c r="Y57" s="206"/>
      <c r="Z57" s="206"/>
      <c r="AA57" s="206"/>
      <c r="AB57" s="206"/>
      <c r="AC57" s="206"/>
      <c r="AD57" s="206"/>
      <c r="AE57" s="206"/>
      <c r="AF57" s="206"/>
      <c r="AG57" s="206"/>
      <c r="AH57" s="206"/>
      <c r="AI57" s="206"/>
      <c r="AJ57" s="206"/>
      <c r="AK57" s="206"/>
    </row>
    <row r="58" customFormat="false" ht="12.75" hidden="false" customHeight="false" outlineLevel="0" collapsed="false">
      <c r="A58" s="206"/>
      <c r="B58" s="206"/>
      <c r="C58" s="206"/>
      <c r="D58" s="206"/>
      <c r="E58" s="206"/>
      <c r="F58" s="206"/>
      <c r="G58" s="206"/>
      <c r="H58" s="206"/>
      <c r="I58" s="206"/>
      <c r="J58" s="206"/>
      <c r="K58" s="206"/>
      <c r="L58" s="206"/>
      <c r="M58" s="206"/>
      <c r="N58" s="206"/>
      <c r="O58" s="206"/>
      <c r="P58" s="206"/>
      <c r="Q58" s="206"/>
      <c r="R58" s="206"/>
      <c r="S58" s="206"/>
      <c r="T58" s="206"/>
      <c r="U58" s="206"/>
      <c r="V58" s="206"/>
      <c r="W58" s="206"/>
      <c r="X58" s="206"/>
      <c r="Y58" s="206"/>
      <c r="Z58" s="206"/>
      <c r="AA58" s="206"/>
      <c r="AB58" s="206"/>
      <c r="AC58" s="206"/>
      <c r="AD58" s="206"/>
      <c r="AE58" s="206"/>
      <c r="AF58" s="206"/>
      <c r="AG58" s="206"/>
      <c r="AH58" s="206"/>
      <c r="AI58" s="206"/>
      <c r="AJ58" s="206"/>
      <c r="AK58" s="206"/>
    </row>
    <row r="59" customFormat="false" ht="12.75" hidden="false" customHeight="false" outlineLevel="0" collapsed="false">
      <c r="D59" s="206"/>
      <c r="E59" s="206"/>
      <c r="F59" s="206"/>
      <c r="G59" s="206"/>
      <c r="H59" s="206"/>
      <c r="I59" s="206"/>
      <c r="J59" s="206"/>
      <c r="K59" s="206"/>
      <c r="L59" s="206"/>
      <c r="M59" s="206"/>
      <c r="N59" s="206"/>
      <c r="O59" s="206"/>
      <c r="P59" s="206"/>
      <c r="Q59" s="206"/>
      <c r="R59" s="206"/>
      <c r="S59" s="206"/>
      <c r="T59" s="206"/>
      <c r="U59" s="206"/>
      <c r="V59" s="206"/>
      <c r="W59" s="206"/>
      <c r="X59" s="206"/>
      <c r="Y59" s="206"/>
      <c r="Z59" s="206"/>
      <c r="AA59" s="206"/>
      <c r="AB59" s="206"/>
      <c r="AC59" s="206"/>
      <c r="AD59" s="206"/>
      <c r="AE59" s="206"/>
      <c r="AF59" s="206"/>
      <c r="AG59" s="206"/>
      <c r="AH59" s="206"/>
      <c r="AI59" s="206"/>
      <c r="AJ59" s="206"/>
      <c r="AK59" s="206"/>
    </row>
    <row r="60" customFormat="false" ht="12.75" hidden="false" customHeight="false" outlineLevel="0" collapsed="false">
      <c r="D60" s="206"/>
      <c r="E60" s="206"/>
      <c r="F60" s="206"/>
      <c r="G60" s="206"/>
      <c r="H60" s="206"/>
      <c r="I60" s="206"/>
      <c r="J60" s="206"/>
      <c r="K60" s="206"/>
      <c r="L60" s="206"/>
      <c r="M60" s="206"/>
      <c r="N60" s="206"/>
      <c r="O60" s="206"/>
      <c r="P60" s="206"/>
      <c r="Q60" s="206"/>
      <c r="R60" s="206"/>
      <c r="S60" s="206"/>
      <c r="T60" s="206"/>
      <c r="U60" s="206"/>
      <c r="V60" s="206"/>
      <c r="W60" s="206"/>
      <c r="X60" s="206"/>
      <c r="Y60" s="206"/>
      <c r="Z60" s="206"/>
      <c r="AA60" s="206"/>
      <c r="AB60" s="206"/>
      <c r="AC60" s="206"/>
      <c r="AD60" s="206"/>
      <c r="AE60" s="206"/>
      <c r="AF60" s="206"/>
      <c r="AG60" s="206"/>
      <c r="AH60" s="206"/>
      <c r="AI60" s="206"/>
      <c r="AJ60" s="206"/>
      <c r="AK60" s="206"/>
    </row>
    <row r="61" customFormat="false" ht="12.75" hidden="false" customHeight="false" outlineLevel="0" collapsed="false">
      <c r="D61" s="206"/>
      <c r="E61" s="206"/>
      <c r="F61" s="206"/>
      <c r="G61" s="206"/>
      <c r="H61" s="206"/>
      <c r="I61" s="206"/>
      <c r="J61" s="206"/>
      <c r="K61" s="206"/>
      <c r="L61" s="206"/>
      <c r="M61" s="206"/>
      <c r="N61" s="206"/>
      <c r="O61" s="206"/>
      <c r="P61" s="206"/>
      <c r="Q61" s="206"/>
      <c r="R61" s="206"/>
      <c r="S61" s="206"/>
      <c r="T61" s="206"/>
      <c r="U61" s="206"/>
      <c r="V61" s="206"/>
      <c r="W61" s="206"/>
      <c r="X61" s="206"/>
      <c r="Y61" s="206"/>
      <c r="Z61" s="206"/>
      <c r="AA61" s="206"/>
      <c r="AB61" s="206"/>
      <c r="AC61" s="206"/>
      <c r="AD61" s="206"/>
      <c r="AE61" s="206"/>
      <c r="AF61" s="206"/>
      <c r="AG61" s="206"/>
      <c r="AH61" s="206"/>
      <c r="AI61" s="206"/>
      <c r="AJ61" s="206"/>
      <c r="AK61" s="206"/>
    </row>
    <row r="62" customFormat="false" ht="12.75" hidden="false" customHeight="false" outlineLevel="0" collapsed="false">
      <c r="D62" s="206"/>
      <c r="E62" s="206"/>
      <c r="F62" s="206"/>
      <c r="G62" s="206"/>
      <c r="H62" s="206"/>
      <c r="I62" s="206"/>
      <c r="J62" s="206"/>
      <c r="K62" s="206"/>
      <c r="L62" s="206"/>
      <c r="M62" s="206"/>
      <c r="N62" s="206"/>
      <c r="O62" s="206"/>
      <c r="P62" s="206"/>
      <c r="Q62" s="206"/>
      <c r="R62" s="206"/>
      <c r="S62" s="206"/>
      <c r="T62" s="206"/>
      <c r="U62" s="206"/>
      <c r="V62" s="206"/>
      <c r="W62" s="206"/>
      <c r="X62" s="206"/>
      <c r="Y62" s="206"/>
      <c r="Z62" s="206"/>
      <c r="AA62" s="206"/>
      <c r="AB62" s="206"/>
      <c r="AC62" s="206"/>
      <c r="AD62" s="206"/>
      <c r="AE62" s="206"/>
      <c r="AF62" s="206"/>
      <c r="AG62" s="206"/>
      <c r="AH62" s="206"/>
      <c r="AI62" s="206"/>
      <c r="AJ62" s="206"/>
      <c r="AK62" s="206"/>
    </row>
    <row r="63" customFormat="false" ht="12.75" hidden="false" customHeight="false" outlineLevel="0" collapsed="false">
      <c r="D63" s="206"/>
      <c r="E63" s="206"/>
      <c r="F63" s="206"/>
      <c r="G63" s="206"/>
      <c r="H63" s="206"/>
      <c r="I63" s="206"/>
      <c r="J63" s="206"/>
      <c r="K63" s="206"/>
      <c r="L63" s="206"/>
      <c r="M63" s="206"/>
      <c r="N63" s="206"/>
      <c r="O63" s="206"/>
      <c r="P63" s="206"/>
      <c r="Q63" s="206"/>
      <c r="R63" s="206"/>
      <c r="S63" s="206"/>
      <c r="T63" s="206"/>
      <c r="U63" s="206"/>
      <c r="V63" s="206"/>
      <c r="W63" s="206"/>
      <c r="X63" s="206"/>
      <c r="Y63" s="206"/>
      <c r="Z63" s="206"/>
      <c r="AA63" s="206"/>
      <c r="AB63" s="206"/>
      <c r="AC63" s="206"/>
      <c r="AD63" s="206"/>
      <c r="AE63" s="206"/>
      <c r="AF63" s="206"/>
      <c r="AG63" s="206"/>
      <c r="AH63" s="206"/>
      <c r="AI63" s="206"/>
      <c r="AJ63" s="206"/>
      <c r="AK63" s="206"/>
    </row>
    <row r="64" customFormat="false" ht="12.75" hidden="false" customHeight="false" outlineLevel="0" collapsed="false">
      <c r="D64" s="206"/>
      <c r="E64" s="206"/>
      <c r="F64" s="206"/>
      <c r="G64" s="206"/>
      <c r="H64" s="206"/>
      <c r="I64" s="206"/>
      <c r="J64" s="206"/>
      <c r="K64" s="206"/>
      <c r="L64" s="206"/>
      <c r="M64" s="206"/>
      <c r="N64" s="206"/>
      <c r="O64" s="206"/>
      <c r="P64" s="206"/>
      <c r="Q64" s="206"/>
      <c r="R64" s="206"/>
      <c r="S64" s="206"/>
      <c r="T64" s="206"/>
      <c r="U64" s="206"/>
      <c r="V64" s="206"/>
      <c r="W64" s="206"/>
      <c r="X64" s="206"/>
      <c r="Y64" s="206"/>
      <c r="Z64" s="206"/>
      <c r="AA64" s="206"/>
      <c r="AB64" s="206"/>
      <c r="AC64" s="206"/>
      <c r="AD64" s="206"/>
      <c r="AE64" s="206"/>
      <c r="AF64" s="206"/>
      <c r="AG64" s="206"/>
      <c r="AH64" s="206"/>
      <c r="AI64" s="206"/>
      <c r="AJ64" s="206"/>
      <c r="AK64" s="206"/>
    </row>
    <row r="65" customFormat="false" ht="12.75" hidden="false" customHeight="false" outlineLevel="0" collapsed="false">
      <c r="D65" s="206"/>
      <c r="E65" s="206"/>
      <c r="F65" s="206"/>
      <c r="G65" s="206"/>
      <c r="H65" s="206"/>
      <c r="I65" s="206"/>
      <c r="J65" s="206"/>
      <c r="K65" s="206"/>
      <c r="L65" s="206"/>
      <c r="M65" s="206"/>
      <c r="N65" s="206"/>
      <c r="O65" s="206"/>
      <c r="P65" s="206"/>
      <c r="Q65" s="206"/>
      <c r="R65" s="206"/>
      <c r="S65" s="206"/>
      <c r="T65" s="206"/>
      <c r="U65" s="206"/>
      <c r="V65" s="206"/>
      <c r="W65" s="206"/>
      <c r="X65" s="206"/>
      <c r="Y65" s="206"/>
      <c r="Z65" s="206"/>
      <c r="AA65" s="206"/>
      <c r="AB65" s="206"/>
      <c r="AC65" s="206"/>
      <c r="AD65" s="206"/>
      <c r="AE65" s="206"/>
      <c r="AF65" s="206"/>
      <c r="AG65" s="206"/>
      <c r="AH65" s="206"/>
      <c r="AI65" s="206"/>
      <c r="AJ65" s="206"/>
      <c r="AK65" s="206"/>
    </row>
    <row r="66" customFormat="false" ht="12.75" hidden="false" customHeight="false" outlineLevel="0" collapsed="false">
      <c r="D66" s="206"/>
      <c r="E66" s="206"/>
      <c r="F66" s="206"/>
      <c r="G66" s="206"/>
      <c r="H66" s="206"/>
      <c r="I66" s="206"/>
      <c r="J66" s="206"/>
      <c r="K66" s="206"/>
      <c r="L66" s="206"/>
      <c r="M66" s="206"/>
      <c r="N66" s="206"/>
      <c r="O66" s="206"/>
      <c r="P66" s="206"/>
      <c r="Q66" s="206"/>
      <c r="R66" s="206"/>
      <c r="S66" s="206"/>
      <c r="T66" s="206"/>
      <c r="U66" s="206"/>
      <c r="V66" s="206"/>
      <c r="W66" s="206"/>
      <c r="X66" s="206"/>
      <c r="Y66" s="206"/>
      <c r="Z66" s="206"/>
      <c r="AA66" s="206"/>
      <c r="AB66" s="206"/>
      <c r="AC66" s="206"/>
      <c r="AD66" s="206"/>
      <c r="AE66" s="206"/>
      <c r="AF66" s="206"/>
      <c r="AG66" s="206"/>
      <c r="AH66" s="206"/>
      <c r="AI66" s="206"/>
      <c r="AJ66" s="206"/>
      <c r="AK66" s="206"/>
    </row>
    <row r="67" customFormat="false" ht="12.75" hidden="false" customHeight="false" outlineLevel="0" collapsed="false">
      <c r="D67" s="206"/>
      <c r="E67" s="206"/>
      <c r="F67" s="206"/>
      <c r="G67" s="206"/>
      <c r="H67" s="206"/>
      <c r="I67" s="206"/>
      <c r="J67" s="206"/>
      <c r="K67" s="206"/>
      <c r="L67" s="206"/>
      <c r="M67" s="206"/>
      <c r="N67" s="206"/>
      <c r="O67" s="206"/>
      <c r="P67" s="206"/>
      <c r="Q67" s="206"/>
      <c r="R67" s="206"/>
      <c r="S67" s="206"/>
      <c r="T67" s="206"/>
      <c r="U67" s="206"/>
      <c r="V67" s="206"/>
      <c r="W67" s="206"/>
      <c r="X67" s="206"/>
      <c r="Y67" s="206"/>
      <c r="Z67" s="206"/>
      <c r="AA67" s="206"/>
      <c r="AB67" s="206"/>
      <c r="AC67" s="206"/>
      <c r="AD67" s="206"/>
      <c r="AE67" s="206"/>
      <c r="AF67" s="206"/>
      <c r="AG67" s="206"/>
      <c r="AH67" s="206"/>
      <c r="AI67" s="206"/>
      <c r="AJ67" s="206"/>
      <c r="AK67" s="206"/>
    </row>
    <row r="68" customFormat="false" ht="12.75" hidden="false" customHeight="false" outlineLevel="0" collapsed="false">
      <c r="D68" s="206"/>
      <c r="E68" s="206"/>
      <c r="F68" s="206"/>
      <c r="G68" s="206"/>
      <c r="H68" s="206"/>
      <c r="I68" s="206"/>
      <c r="J68" s="206"/>
      <c r="K68" s="206"/>
      <c r="L68" s="206"/>
      <c r="M68" s="206"/>
      <c r="N68" s="206"/>
      <c r="O68" s="206"/>
      <c r="P68" s="206"/>
      <c r="Q68" s="206"/>
      <c r="R68" s="206"/>
      <c r="S68" s="206"/>
      <c r="T68" s="206"/>
      <c r="U68" s="206"/>
      <c r="V68" s="206"/>
      <c r="W68" s="206"/>
      <c r="X68" s="206"/>
      <c r="Y68" s="206"/>
      <c r="Z68" s="206"/>
      <c r="AA68" s="206"/>
      <c r="AB68" s="206"/>
      <c r="AC68" s="206"/>
      <c r="AD68" s="206"/>
      <c r="AE68" s="206"/>
      <c r="AF68" s="206"/>
      <c r="AG68" s="206"/>
      <c r="AH68" s="206"/>
      <c r="AI68" s="206"/>
      <c r="AJ68" s="206"/>
      <c r="AK68" s="206"/>
    </row>
    <row r="69" customFormat="false" ht="12.75" hidden="false" customHeight="false" outlineLevel="0" collapsed="false">
      <c r="D69" s="206"/>
      <c r="E69" s="206"/>
      <c r="F69" s="206"/>
      <c r="G69" s="206"/>
      <c r="H69" s="206"/>
      <c r="I69" s="206"/>
      <c r="J69" s="206"/>
      <c r="K69" s="206"/>
      <c r="L69" s="206"/>
      <c r="M69" s="206"/>
      <c r="N69" s="206"/>
      <c r="O69" s="206"/>
      <c r="P69" s="206"/>
      <c r="Q69" s="206"/>
      <c r="R69" s="206"/>
      <c r="S69" s="206"/>
      <c r="T69" s="206"/>
      <c r="U69" s="206"/>
      <c r="V69" s="206"/>
      <c r="W69" s="206"/>
      <c r="X69" s="206"/>
      <c r="Y69" s="206"/>
      <c r="Z69" s="206"/>
      <c r="AA69" s="206"/>
      <c r="AB69" s="206"/>
      <c r="AC69" s="206"/>
      <c r="AD69" s="206"/>
      <c r="AE69" s="206"/>
      <c r="AF69" s="206"/>
      <c r="AG69" s="206"/>
      <c r="AH69" s="206"/>
      <c r="AI69" s="206"/>
      <c r="AJ69" s="206"/>
      <c r="AK69" s="206"/>
    </row>
    <row r="70" customFormat="false" ht="12.75" hidden="false" customHeight="false" outlineLevel="0" collapsed="false">
      <c r="D70" s="206"/>
      <c r="E70" s="206"/>
      <c r="F70" s="206"/>
      <c r="G70" s="206"/>
      <c r="H70" s="206"/>
      <c r="I70" s="206"/>
      <c r="J70" s="206"/>
      <c r="K70" s="206"/>
      <c r="L70" s="206"/>
      <c r="M70" s="206"/>
      <c r="N70" s="206"/>
      <c r="O70" s="206"/>
      <c r="P70" s="206"/>
      <c r="Q70" s="206"/>
      <c r="R70" s="206"/>
      <c r="S70" s="206"/>
      <c r="T70" s="206"/>
      <c r="U70" s="206"/>
      <c r="V70" s="206"/>
      <c r="W70" s="206"/>
      <c r="X70" s="206"/>
      <c r="Y70" s="206"/>
      <c r="Z70" s="206"/>
      <c r="AA70" s="206"/>
      <c r="AB70" s="206"/>
      <c r="AC70" s="206"/>
      <c r="AD70" s="206"/>
      <c r="AE70" s="206"/>
      <c r="AF70" s="206"/>
      <c r="AG70" s="206"/>
      <c r="AH70" s="206"/>
      <c r="AI70" s="206"/>
      <c r="AJ70" s="206"/>
      <c r="AK70" s="206"/>
    </row>
    <row r="71" customFormat="false" ht="12.75" hidden="false" customHeight="false" outlineLevel="0" collapsed="false">
      <c r="D71" s="206"/>
      <c r="E71" s="206"/>
      <c r="F71" s="206"/>
      <c r="G71" s="206"/>
      <c r="H71" s="206"/>
      <c r="I71" s="206"/>
      <c r="J71" s="206"/>
      <c r="K71" s="206"/>
      <c r="L71" s="206"/>
      <c r="M71" s="206"/>
      <c r="N71" s="206"/>
      <c r="O71" s="206"/>
      <c r="P71" s="206"/>
      <c r="Q71" s="206"/>
      <c r="R71" s="206"/>
      <c r="S71" s="206"/>
      <c r="T71" s="206"/>
      <c r="U71" s="206"/>
      <c r="V71" s="206"/>
      <c r="W71" s="206"/>
      <c r="X71" s="206"/>
      <c r="Y71" s="206"/>
      <c r="Z71" s="206"/>
      <c r="AA71" s="206"/>
      <c r="AB71" s="206"/>
      <c r="AC71" s="206"/>
      <c r="AD71" s="206"/>
      <c r="AE71" s="206"/>
      <c r="AF71" s="206"/>
      <c r="AG71" s="206"/>
      <c r="AH71" s="206"/>
      <c r="AI71" s="206"/>
      <c r="AJ71" s="206"/>
      <c r="AK71" s="206"/>
    </row>
    <row r="72" customFormat="false" ht="12.75" hidden="false" customHeight="false" outlineLevel="0" collapsed="false">
      <c r="D72" s="206"/>
      <c r="E72" s="206"/>
      <c r="F72" s="206"/>
      <c r="G72" s="206"/>
      <c r="H72" s="206"/>
      <c r="I72" s="206"/>
      <c r="J72" s="206"/>
      <c r="K72" s="206"/>
      <c r="L72" s="206"/>
      <c r="M72" s="206"/>
      <c r="N72" s="206"/>
      <c r="O72" s="206"/>
      <c r="P72" s="206"/>
      <c r="Q72" s="206"/>
      <c r="R72" s="206"/>
      <c r="S72" s="206"/>
      <c r="T72" s="206"/>
      <c r="U72" s="206"/>
      <c r="V72" s="206"/>
      <c r="W72" s="206"/>
      <c r="X72" s="206"/>
      <c r="Y72" s="206"/>
      <c r="Z72" s="206"/>
      <c r="AA72" s="206"/>
      <c r="AB72" s="206"/>
      <c r="AC72" s="206"/>
      <c r="AD72" s="206"/>
      <c r="AE72" s="206"/>
      <c r="AF72" s="206"/>
      <c r="AG72" s="206"/>
      <c r="AH72" s="206"/>
      <c r="AI72" s="206"/>
      <c r="AJ72" s="206"/>
      <c r="AK72" s="206"/>
    </row>
    <row r="73" customFormat="false" ht="12.75" hidden="false" customHeight="false" outlineLevel="0" collapsed="false">
      <c r="D73" s="206"/>
      <c r="E73" s="206"/>
      <c r="F73" s="206"/>
      <c r="G73" s="206"/>
      <c r="H73" s="206"/>
      <c r="I73" s="206"/>
      <c r="J73" s="206"/>
      <c r="K73" s="206"/>
      <c r="L73" s="206"/>
      <c r="M73" s="206"/>
      <c r="N73" s="206"/>
      <c r="O73" s="206"/>
      <c r="P73" s="206"/>
      <c r="Q73" s="206"/>
      <c r="R73" s="206"/>
      <c r="S73" s="206"/>
      <c r="T73" s="206"/>
      <c r="U73" s="206"/>
      <c r="V73" s="206"/>
      <c r="W73" s="206"/>
      <c r="X73" s="206"/>
      <c r="Y73" s="206"/>
      <c r="Z73" s="206"/>
      <c r="AA73" s="206"/>
      <c r="AB73" s="206"/>
      <c r="AC73" s="206"/>
      <c r="AD73" s="206"/>
      <c r="AE73" s="206"/>
      <c r="AF73" s="206"/>
      <c r="AG73" s="206"/>
      <c r="AH73" s="206"/>
      <c r="AI73" s="206"/>
      <c r="AJ73" s="206"/>
      <c r="AK73" s="206"/>
    </row>
    <row r="74" customFormat="false" ht="12.75" hidden="false" customHeight="false" outlineLevel="0" collapsed="false">
      <c r="D74" s="206"/>
      <c r="E74" s="206"/>
      <c r="F74" s="206"/>
      <c r="G74" s="206"/>
      <c r="H74" s="206"/>
      <c r="I74" s="206"/>
      <c r="J74" s="206"/>
      <c r="K74" s="206"/>
      <c r="L74" s="206"/>
      <c r="M74" s="206"/>
      <c r="N74" s="206"/>
      <c r="O74" s="206"/>
      <c r="P74" s="206"/>
      <c r="Q74" s="206"/>
      <c r="R74" s="206"/>
      <c r="S74" s="206"/>
      <c r="T74" s="206"/>
      <c r="U74" s="206"/>
      <c r="V74" s="206"/>
      <c r="W74" s="206"/>
      <c r="X74" s="206"/>
      <c r="Y74" s="206"/>
      <c r="Z74" s="206"/>
      <c r="AA74" s="206"/>
      <c r="AB74" s="206"/>
      <c r="AC74" s="206"/>
      <c r="AD74" s="206"/>
      <c r="AE74" s="206"/>
      <c r="AF74" s="206"/>
      <c r="AG74" s="206"/>
      <c r="AH74" s="206"/>
      <c r="AI74" s="206"/>
      <c r="AJ74" s="206"/>
      <c r="AK74" s="206"/>
    </row>
    <row r="75" customFormat="false" ht="12.75" hidden="false" customHeight="false" outlineLevel="0" collapsed="false">
      <c r="D75" s="206"/>
      <c r="E75" s="206"/>
      <c r="F75" s="206"/>
      <c r="G75" s="206"/>
      <c r="H75" s="206"/>
      <c r="I75" s="206"/>
      <c r="J75" s="206"/>
      <c r="K75" s="206"/>
      <c r="L75" s="206"/>
      <c r="M75" s="206"/>
      <c r="N75" s="206"/>
      <c r="O75" s="206"/>
      <c r="P75" s="206"/>
      <c r="Q75" s="206"/>
      <c r="R75" s="206"/>
      <c r="S75" s="206"/>
      <c r="T75" s="206"/>
      <c r="U75" s="206"/>
      <c r="V75" s="206"/>
      <c r="W75" s="206"/>
      <c r="X75" s="206"/>
      <c r="Y75" s="206"/>
      <c r="Z75" s="206"/>
      <c r="AA75" s="206"/>
      <c r="AB75" s="206"/>
      <c r="AC75" s="206"/>
      <c r="AD75" s="206"/>
      <c r="AE75" s="206"/>
      <c r="AF75" s="206"/>
      <c r="AG75" s="206"/>
      <c r="AH75" s="206"/>
      <c r="AI75" s="206"/>
      <c r="AJ75" s="206"/>
      <c r="AK75" s="206"/>
    </row>
    <row r="76" customFormat="false" ht="12.75" hidden="false" customHeight="false" outlineLevel="0" collapsed="false">
      <c r="D76" s="206"/>
      <c r="E76" s="206"/>
      <c r="F76" s="206"/>
      <c r="G76" s="206"/>
      <c r="H76" s="206"/>
      <c r="I76" s="206"/>
      <c r="J76" s="206"/>
      <c r="K76" s="206"/>
      <c r="L76" s="206"/>
      <c r="M76" s="206"/>
      <c r="N76" s="206"/>
      <c r="O76" s="206"/>
      <c r="P76" s="206"/>
      <c r="Q76" s="206"/>
      <c r="R76" s="206"/>
      <c r="S76" s="206"/>
      <c r="T76" s="206"/>
      <c r="U76" s="206"/>
      <c r="V76" s="206"/>
      <c r="W76" s="206"/>
      <c r="X76" s="206"/>
      <c r="Y76" s="206"/>
      <c r="Z76" s="206"/>
      <c r="AA76" s="206"/>
      <c r="AB76" s="206"/>
      <c r="AC76" s="206"/>
      <c r="AD76" s="206"/>
      <c r="AE76" s="206"/>
      <c r="AF76" s="206"/>
      <c r="AG76" s="206"/>
      <c r="AH76" s="206"/>
      <c r="AI76" s="206"/>
      <c r="AJ76" s="206"/>
      <c r="AK76" s="206"/>
    </row>
    <row r="77" customFormat="false" ht="12.75" hidden="false" customHeight="false" outlineLevel="0" collapsed="false">
      <c r="D77" s="206"/>
      <c r="E77" s="206"/>
      <c r="F77" s="206"/>
      <c r="G77" s="206"/>
      <c r="H77" s="206"/>
      <c r="I77" s="206"/>
      <c r="J77" s="206"/>
      <c r="K77" s="206"/>
      <c r="L77" s="206"/>
      <c r="M77" s="206"/>
      <c r="N77" s="206"/>
      <c r="O77" s="206"/>
      <c r="P77" s="206"/>
      <c r="Q77" s="206"/>
      <c r="R77" s="206"/>
      <c r="S77" s="206"/>
      <c r="T77" s="206"/>
      <c r="U77" s="206"/>
      <c r="V77" s="206"/>
      <c r="W77" s="206"/>
      <c r="X77" s="206"/>
      <c r="Y77" s="206"/>
      <c r="Z77" s="206"/>
      <c r="AA77" s="206"/>
      <c r="AB77" s="206"/>
      <c r="AC77" s="206"/>
      <c r="AD77" s="206"/>
      <c r="AE77" s="206"/>
      <c r="AF77" s="206"/>
      <c r="AG77" s="206"/>
      <c r="AH77" s="206"/>
      <c r="AI77" s="206"/>
      <c r="AJ77" s="206"/>
      <c r="AK77" s="206"/>
    </row>
    <row r="78" customFormat="false" ht="12.75" hidden="false" customHeight="false" outlineLevel="0" collapsed="false">
      <c r="D78" s="206"/>
      <c r="E78" s="206"/>
      <c r="F78" s="206"/>
      <c r="G78" s="206"/>
      <c r="H78" s="206"/>
      <c r="I78" s="206"/>
      <c r="J78" s="206"/>
      <c r="K78" s="206"/>
      <c r="L78" s="206"/>
      <c r="M78" s="206"/>
      <c r="N78" s="206"/>
      <c r="O78" s="206"/>
      <c r="P78" s="206"/>
      <c r="Q78" s="206"/>
      <c r="R78" s="206"/>
      <c r="S78" s="206"/>
      <c r="T78" s="206"/>
      <c r="U78" s="206"/>
      <c r="V78" s="206"/>
      <c r="W78" s="206"/>
      <c r="X78" s="206"/>
      <c r="Y78" s="206"/>
      <c r="Z78" s="206"/>
      <c r="AA78" s="206"/>
      <c r="AB78" s="206"/>
      <c r="AC78" s="206"/>
      <c r="AD78" s="206"/>
      <c r="AE78" s="206"/>
      <c r="AF78" s="206"/>
      <c r="AG78" s="206"/>
      <c r="AH78" s="206"/>
      <c r="AI78" s="206"/>
      <c r="AJ78" s="206"/>
      <c r="AK78" s="206"/>
    </row>
    <row r="79" customFormat="false" ht="12.75" hidden="false" customHeight="false" outlineLevel="0" collapsed="false">
      <c r="D79" s="206"/>
      <c r="E79" s="206"/>
      <c r="F79" s="206"/>
      <c r="G79" s="206"/>
      <c r="H79" s="206"/>
      <c r="I79" s="206"/>
      <c r="J79" s="206"/>
      <c r="K79" s="206"/>
      <c r="L79" s="206"/>
      <c r="M79" s="206"/>
      <c r="N79" s="206"/>
      <c r="O79" s="206"/>
      <c r="P79" s="206"/>
      <c r="Q79" s="206"/>
      <c r="R79" s="206"/>
      <c r="S79" s="206"/>
      <c r="T79" s="206"/>
      <c r="U79" s="206"/>
      <c r="V79" s="206"/>
      <c r="W79" s="206"/>
      <c r="X79" s="206"/>
      <c r="Y79" s="206"/>
      <c r="Z79" s="206"/>
      <c r="AA79" s="206"/>
      <c r="AB79" s="206"/>
      <c r="AC79" s="206"/>
      <c r="AD79" s="206"/>
      <c r="AE79" s="206"/>
      <c r="AF79" s="206"/>
      <c r="AG79" s="206"/>
      <c r="AH79" s="206"/>
      <c r="AI79" s="206"/>
      <c r="AJ79" s="206"/>
      <c r="AK79" s="206"/>
    </row>
    <row r="80" customFormat="false" ht="12.75" hidden="false" customHeight="false" outlineLevel="0" collapsed="false">
      <c r="D80" s="206"/>
      <c r="E80" s="206"/>
      <c r="F80" s="206"/>
      <c r="G80" s="206"/>
      <c r="H80" s="206"/>
      <c r="I80" s="206"/>
      <c r="J80" s="206"/>
      <c r="K80" s="206"/>
      <c r="L80" s="206"/>
      <c r="M80" s="206"/>
      <c r="N80" s="206"/>
      <c r="O80" s="206"/>
      <c r="P80" s="206"/>
      <c r="Q80" s="206"/>
      <c r="R80" s="206"/>
      <c r="S80" s="206"/>
      <c r="T80" s="206"/>
      <c r="U80" s="206"/>
      <c r="V80" s="206"/>
      <c r="W80" s="206"/>
      <c r="X80" s="206"/>
      <c r="Y80" s="206"/>
      <c r="Z80" s="206"/>
      <c r="AA80" s="206"/>
      <c r="AB80" s="206"/>
      <c r="AC80" s="206"/>
      <c r="AD80" s="206"/>
      <c r="AE80" s="206"/>
      <c r="AF80" s="206"/>
      <c r="AG80" s="206"/>
      <c r="AH80" s="206"/>
      <c r="AI80" s="206"/>
      <c r="AJ80" s="206"/>
      <c r="AK80" s="206"/>
    </row>
    <row r="81" customFormat="false" ht="12.75" hidden="false" customHeight="false" outlineLevel="0" collapsed="false">
      <c r="D81" s="206"/>
      <c r="E81" s="206"/>
      <c r="F81" s="206"/>
      <c r="G81" s="206"/>
      <c r="H81" s="206"/>
      <c r="I81" s="206"/>
      <c r="J81" s="206"/>
      <c r="K81" s="206"/>
      <c r="L81" s="206"/>
      <c r="M81" s="206"/>
      <c r="N81" s="206"/>
      <c r="O81" s="206"/>
      <c r="P81" s="206"/>
      <c r="Q81" s="206"/>
      <c r="R81" s="206"/>
      <c r="S81" s="206"/>
      <c r="T81" s="206"/>
      <c r="U81" s="206"/>
      <c r="V81" s="206"/>
      <c r="W81" s="206"/>
      <c r="X81" s="206"/>
      <c r="Y81" s="206"/>
      <c r="Z81" s="206"/>
      <c r="AA81" s="206"/>
      <c r="AB81" s="206"/>
      <c r="AC81" s="206"/>
      <c r="AD81" s="206"/>
      <c r="AE81" s="206"/>
      <c r="AF81" s="206"/>
      <c r="AG81" s="206"/>
      <c r="AH81" s="206"/>
      <c r="AI81" s="206"/>
      <c r="AJ81" s="206"/>
      <c r="AK81" s="206"/>
    </row>
    <row r="82" customFormat="false" ht="12.75" hidden="false" customHeight="false" outlineLevel="0" collapsed="false">
      <c r="D82" s="206"/>
      <c r="E82" s="206"/>
      <c r="F82" s="206"/>
      <c r="G82" s="206"/>
      <c r="H82" s="206"/>
      <c r="I82" s="206"/>
      <c r="J82" s="206"/>
      <c r="K82" s="206"/>
      <c r="L82" s="206"/>
      <c r="M82" s="206"/>
      <c r="N82" s="206"/>
      <c r="O82" s="206"/>
      <c r="P82" s="206"/>
      <c r="Q82" s="206"/>
      <c r="R82" s="206"/>
      <c r="S82" s="206"/>
      <c r="T82" s="206"/>
      <c r="U82" s="206"/>
      <c r="V82" s="206"/>
      <c r="W82" s="206"/>
      <c r="X82" s="206"/>
      <c r="Y82" s="206"/>
      <c r="Z82" s="206"/>
      <c r="AA82" s="206"/>
      <c r="AB82" s="206"/>
      <c r="AC82" s="206"/>
      <c r="AD82" s="206"/>
      <c r="AE82" s="206"/>
      <c r="AF82" s="206"/>
      <c r="AG82" s="206"/>
      <c r="AH82" s="206"/>
      <c r="AI82" s="206"/>
      <c r="AJ82" s="206"/>
      <c r="AK82" s="206"/>
    </row>
    <row r="83" customFormat="false" ht="12.75" hidden="false" customHeight="false" outlineLevel="0" collapsed="false">
      <c r="D83" s="206"/>
      <c r="E83" s="206"/>
      <c r="F83" s="206"/>
      <c r="G83" s="206"/>
      <c r="H83" s="206"/>
      <c r="I83" s="206"/>
      <c r="J83" s="206"/>
      <c r="K83" s="206"/>
      <c r="L83" s="206"/>
      <c r="M83" s="206"/>
      <c r="N83" s="206"/>
      <c r="O83" s="206"/>
      <c r="P83" s="206"/>
      <c r="Q83" s="206"/>
      <c r="R83" s="206"/>
      <c r="S83" s="206"/>
      <c r="T83" s="206"/>
      <c r="U83" s="206"/>
      <c r="V83" s="206"/>
      <c r="W83" s="206"/>
      <c r="X83" s="206"/>
      <c r="Y83" s="206"/>
      <c r="Z83" s="206"/>
      <c r="AA83" s="206"/>
      <c r="AB83" s="206"/>
      <c r="AC83" s="206"/>
      <c r="AD83" s="206"/>
      <c r="AE83" s="206"/>
      <c r="AF83" s="206"/>
      <c r="AG83" s="206"/>
      <c r="AH83" s="206"/>
      <c r="AI83" s="206"/>
      <c r="AJ83" s="206"/>
      <c r="AK83" s="206"/>
    </row>
    <row r="84" customFormat="false" ht="12.75" hidden="false" customHeight="false" outlineLevel="0" collapsed="false">
      <c r="D84" s="206"/>
      <c r="E84" s="206"/>
      <c r="F84" s="206"/>
      <c r="G84" s="206"/>
      <c r="H84" s="206"/>
      <c r="I84" s="206"/>
      <c r="J84" s="206"/>
      <c r="K84" s="206"/>
      <c r="L84" s="206"/>
      <c r="M84" s="206"/>
      <c r="N84" s="206"/>
      <c r="O84" s="206"/>
      <c r="P84" s="206"/>
      <c r="Q84" s="206"/>
      <c r="R84" s="206"/>
      <c r="S84" s="206"/>
      <c r="T84" s="206"/>
      <c r="U84" s="206"/>
      <c r="V84" s="206"/>
      <c r="W84" s="206"/>
      <c r="X84" s="206"/>
      <c r="Y84" s="206"/>
      <c r="Z84" s="206"/>
      <c r="AA84" s="206"/>
      <c r="AB84" s="206"/>
      <c r="AC84" s="206"/>
      <c r="AD84" s="206"/>
      <c r="AE84" s="206"/>
      <c r="AF84" s="206"/>
      <c r="AG84" s="206"/>
      <c r="AH84" s="206"/>
      <c r="AI84" s="206"/>
      <c r="AJ84" s="206"/>
      <c r="AK84" s="206"/>
    </row>
    <row r="85" customFormat="false" ht="12.75" hidden="false" customHeight="false" outlineLevel="0" collapsed="false">
      <c r="D85" s="206"/>
      <c r="E85" s="206"/>
      <c r="F85" s="206"/>
      <c r="G85" s="206"/>
      <c r="H85" s="206"/>
      <c r="I85" s="206"/>
      <c r="J85" s="206"/>
      <c r="K85" s="206"/>
      <c r="L85" s="206"/>
      <c r="M85" s="206"/>
      <c r="N85" s="206"/>
      <c r="O85" s="206"/>
      <c r="P85" s="206"/>
      <c r="Q85" s="206"/>
      <c r="R85" s="206"/>
      <c r="S85" s="206"/>
      <c r="T85" s="206"/>
      <c r="U85" s="206"/>
      <c r="V85" s="206"/>
      <c r="W85" s="206"/>
      <c r="X85" s="206"/>
      <c r="Y85" s="206"/>
      <c r="Z85" s="206"/>
      <c r="AA85" s="206"/>
      <c r="AB85" s="206"/>
      <c r="AC85" s="206"/>
      <c r="AD85" s="206"/>
      <c r="AE85" s="206"/>
      <c r="AF85" s="206"/>
      <c r="AG85" s="206"/>
      <c r="AH85" s="206"/>
      <c r="AI85" s="206"/>
      <c r="AJ85" s="206"/>
      <c r="AK85" s="206"/>
    </row>
    <row r="86" customFormat="false" ht="12.75" hidden="false" customHeight="false" outlineLevel="0" collapsed="false">
      <c r="D86" s="206"/>
      <c r="E86" s="206"/>
      <c r="F86" s="206"/>
      <c r="G86" s="206"/>
      <c r="H86" s="206"/>
      <c r="I86" s="206"/>
      <c r="J86" s="206"/>
      <c r="K86" s="206"/>
      <c r="L86" s="206"/>
      <c r="M86" s="206"/>
      <c r="N86" s="206"/>
      <c r="O86" s="206"/>
      <c r="P86" s="206"/>
      <c r="Q86" s="206"/>
      <c r="R86" s="206"/>
      <c r="S86" s="206"/>
      <c r="T86" s="206"/>
      <c r="U86" s="206"/>
      <c r="V86" s="206"/>
      <c r="W86" s="206"/>
      <c r="X86" s="206"/>
      <c r="Y86" s="206"/>
      <c r="Z86" s="206"/>
      <c r="AA86" s="206"/>
      <c r="AB86" s="206"/>
      <c r="AC86" s="206"/>
      <c r="AD86" s="206"/>
      <c r="AE86" s="206"/>
      <c r="AF86" s="206"/>
      <c r="AG86" s="206"/>
      <c r="AH86" s="206"/>
      <c r="AI86" s="206"/>
      <c r="AJ86" s="206"/>
      <c r="AK86" s="206"/>
    </row>
    <row r="87" customFormat="false" ht="12.75" hidden="false" customHeight="false" outlineLevel="0" collapsed="false">
      <c r="D87" s="206"/>
      <c r="E87" s="206"/>
      <c r="F87" s="206"/>
      <c r="G87" s="206"/>
      <c r="H87" s="206"/>
      <c r="I87" s="206"/>
      <c r="J87" s="206"/>
      <c r="K87" s="206"/>
      <c r="L87" s="206"/>
      <c r="M87" s="206"/>
      <c r="N87" s="206"/>
      <c r="O87" s="206"/>
      <c r="P87" s="206"/>
      <c r="Q87" s="206"/>
      <c r="R87" s="206"/>
      <c r="S87" s="206"/>
      <c r="T87" s="206"/>
      <c r="U87" s="206"/>
      <c r="V87" s="206"/>
      <c r="W87" s="206"/>
      <c r="X87" s="206"/>
      <c r="Y87" s="206"/>
      <c r="Z87" s="206"/>
      <c r="AA87" s="206"/>
      <c r="AB87" s="206"/>
      <c r="AC87" s="206"/>
      <c r="AD87" s="206"/>
      <c r="AE87" s="206"/>
      <c r="AF87" s="206"/>
      <c r="AG87" s="206"/>
      <c r="AH87" s="206"/>
      <c r="AI87" s="206"/>
      <c r="AJ87" s="206"/>
      <c r="AK87" s="206"/>
    </row>
    <row r="88" customFormat="false" ht="12.75" hidden="false" customHeight="false" outlineLevel="0" collapsed="false">
      <c r="D88" s="206"/>
      <c r="E88" s="206"/>
      <c r="F88" s="206"/>
      <c r="G88" s="206"/>
      <c r="H88" s="206"/>
      <c r="I88" s="206"/>
      <c r="J88" s="206"/>
      <c r="K88" s="206"/>
      <c r="L88" s="206"/>
      <c r="M88" s="206"/>
      <c r="N88" s="206"/>
      <c r="O88" s="206"/>
      <c r="P88" s="206"/>
      <c r="Q88" s="206"/>
      <c r="R88" s="206"/>
      <c r="S88" s="206"/>
      <c r="T88" s="206"/>
      <c r="U88" s="206"/>
      <c r="V88" s="206"/>
      <c r="W88" s="206"/>
      <c r="X88" s="206"/>
      <c r="Y88" s="206"/>
      <c r="Z88" s="206"/>
      <c r="AA88" s="206"/>
      <c r="AB88" s="206"/>
      <c r="AC88" s="206"/>
      <c r="AD88" s="206"/>
      <c r="AE88" s="206"/>
      <c r="AF88" s="206"/>
      <c r="AG88" s="206"/>
      <c r="AH88" s="206"/>
      <c r="AI88" s="206"/>
      <c r="AJ88" s="206"/>
      <c r="AK88" s="206"/>
    </row>
    <row r="89" customFormat="false" ht="12.75" hidden="false" customHeight="false" outlineLevel="0" collapsed="false">
      <c r="D89" s="206"/>
      <c r="E89" s="206"/>
      <c r="F89" s="206"/>
      <c r="G89" s="206"/>
      <c r="H89" s="206"/>
      <c r="I89" s="206"/>
      <c r="J89" s="206"/>
      <c r="K89" s="206"/>
      <c r="L89" s="206"/>
      <c r="M89" s="206"/>
      <c r="N89" s="206"/>
      <c r="O89" s="206"/>
      <c r="P89" s="206"/>
      <c r="Q89" s="206"/>
      <c r="R89" s="206"/>
      <c r="S89" s="206"/>
      <c r="T89" s="206"/>
      <c r="U89" s="206"/>
      <c r="V89" s="206"/>
      <c r="W89" s="206"/>
      <c r="X89" s="206"/>
      <c r="Y89" s="206"/>
      <c r="Z89" s="206"/>
      <c r="AA89" s="206"/>
      <c r="AB89" s="206"/>
      <c r="AC89" s="206"/>
      <c r="AD89" s="206"/>
      <c r="AE89" s="206"/>
      <c r="AF89" s="206"/>
      <c r="AG89" s="206"/>
      <c r="AH89" s="206"/>
      <c r="AI89" s="206"/>
      <c r="AJ89" s="206"/>
      <c r="AK89" s="206"/>
    </row>
    <row r="90" customFormat="false" ht="12.75" hidden="false" customHeight="false" outlineLevel="0" collapsed="false">
      <c r="D90" s="206"/>
      <c r="E90" s="206"/>
      <c r="F90" s="206"/>
      <c r="G90" s="206"/>
      <c r="H90" s="206"/>
      <c r="I90" s="206"/>
      <c r="J90" s="206"/>
      <c r="K90" s="206"/>
      <c r="L90" s="206"/>
      <c r="M90" s="206"/>
      <c r="N90" s="206"/>
      <c r="O90" s="206"/>
      <c r="P90" s="206"/>
      <c r="Q90" s="206"/>
      <c r="R90" s="206"/>
      <c r="S90" s="206"/>
      <c r="T90" s="206"/>
      <c r="U90" s="206"/>
      <c r="V90" s="206"/>
      <c r="W90" s="206"/>
      <c r="X90" s="206"/>
      <c r="Y90" s="206"/>
      <c r="Z90" s="206"/>
      <c r="AA90" s="206"/>
      <c r="AB90" s="206"/>
      <c r="AC90" s="206"/>
      <c r="AD90" s="206"/>
      <c r="AE90" s="206"/>
      <c r="AF90" s="206"/>
      <c r="AG90" s="206"/>
      <c r="AH90" s="206"/>
      <c r="AI90" s="206"/>
      <c r="AJ90" s="206"/>
      <c r="AK90" s="206"/>
    </row>
    <row r="91" customFormat="false" ht="12.75" hidden="false" customHeight="false" outlineLevel="0" collapsed="false">
      <c r="D91" s="206"/>
      <c r="E91" s="206"/>
      <c r="F91" s="206"/>
      <c r="G91" s="206"/>
      <c r="H91" s="206"/>
      <c r="I91" s="206"/>
      <c r="J91" s="206"/>
      <c r="K91" s="206"/>
      <c r="L91" s="206"/>
      <c r="M91" s="206"/>
      <c r="N91" s="206"/>
      <c r="O91" s="206"/>
      <c r="P91" s="206"/>
      <c r="Q91" s="206"/>
      <c r="R91" s="206"/>
      <c r="S91" s="206"/>
      <c r="T91" s="206"/>
      <c r="U91" s="206"/>
      <c r="V91" s="206"/>
      <c r="W91" s="206"/>
      <c r="X91" s="206"/>
      <c r="Y91" s="206"/>
      <c r="Z91" s="206"/>
      <c r="AA91" s="206"/>
      <c r="AB91" s="206"/>
      <c r="AC91" s="206"/>
      <c r="AD91" s="206"/>
      <c r="AE91" s="206"/>
      <c r="AF91" s="206"/>
      <c r="AG91" s="206"/>
      <c r="AH91" s="206"/>
      <c r="AI91" s="206"/>
      <c r="AJ91" s="206"/>
      <c r="AK91" s="206"/>
    </row>
    <row r="92" customFormat="false" ht="12.75" hidden="false" customHeight="false" outlineLevel="0" collapsed="false">
      <c r="D92" s="206"/>
      <c r="E92" s="206"/>
      <c r="F92" s="206"/>
      <c r="G92" s="206"/>
      <c r="H92" s="206"/>
      <c r="I92" s="206"/>
      <c r="J92" s="206"/>
      <c r="K92" s="206"/>
      <c r="L92" s="206"/>
      <c r="M92" s="206"/>
      <c r="N92" s="206"/>
      <c r="O92" s="206"/>
      <c r="P92" s="206"/>
      <c r="Q92" s="206"/>
      <c r="R92" s="206"/>
      <c r="S92" s="206"/>
      <c r="T92" s="206"/>
      <c r="U92" s="206"/>
      <c r="V92" s="206"/>
      <c r="W92" s="206"/>
      <c r="X92" s="206"/>
      <c r="Y92" s="206"/>
      <c r="Z92" s="206"/>
      <c r="AA92" s="206"/>
      <c r="AB92" s="206"/>
      <c r="AC92" s="206"/>
      <c r="AD92" s="206"/>
      <c r="AE92" s="206"/>
      <c r="AF92" s="206"/>
      <c r="AG92" s="206"/>
      <c r="AH92" s="206"/>
      <c r="AI92" s="206"/>
      <c r="AJ92" s="206"/>
      <c r="AK92" s="206"/>
    </row>
    <row r="93" customFormat="false" ht="12.75" hidden="false" customHeight="false" outlineLevel="0" collapsed="false">
      <c r="D93" s="206"/>
      <c r="E93" s="206"/>
      <c r="F93" s="206"/>
      <c r="G93" s="206"/>
      <c r="H93" s="206"/>
      <c r="I93" s="206"/>
      <c r="J93" s="206"/>
      <c r="K93" s="206"/>
      <c r="L93" s="206"/>
      <c r="M93" s="206"/>
      <c r="N93" s="206"/>
      <c r="O93" s="206"/>
      <c r="P93" s="206"/>
      <c r="Q93" s="206"/>
      <c r="R93" s="206"/>
      <c r="S93" s="206"/>
      <c r="T93" s="206"/>
      <c r="U93" s="206"/>
      <c r="V93" s="206"/>
      <c r="W93" s="206"/>
      <c r="X93" s="206"/>
      <c r="Y93" s="206"/>
      <c r="Z93" s="206"/>
      <c r="AA93" s="206"/>
      <c r="AB93" s="206"/>
      <c r="AC93" s="206"/>
      <c r="AD93" s="206"/>
      <c r="AE93" s="206"/>
      <c r="AF93" s="206"/>
      <c r="AG93" s="206"/>
      <c r="AH93" s="206"/>
      <c r="AI93" s="206"/>
      <c r="AJ93" s="206"/>
      <c r="AK93" s="206"/>
    </row>
    <row r="94" customFormat="false" ht="12.75" hidden="false" customHeight="false" outlineLevel="0" collapsed="false">
      <c r="D94" s="206"/>
      <c r="E94" s="206"/>
      <c r="F94" s="206"/>
      <c r="G94" s="206"/>
      <c r="H94" s="206"/>
      <c r="I94" s="206"/>
      <c r="J94" s="206"/>
      <c r="K94" s="206"/>
      <c r="L94" s="206"/>
      <c r="M94" s="206"/>
      <c r="N94" s="206"/>
      <c r="O94" s="206"/>
      <c r="P94" s="206"/>
      <c r="Q94" s="206"/>
      <c r="R94" s="206"/>
      <c r="S94" s="206"/>
      <c r="T94" s="206"/>
      <c r="U94" s="206"/>
      <c r="V94" s="206"/>
      <c r="W94" s="206"/>
      <c r="X94" s="206"/>
      <c r="Y94" s="206"/>
      <c r="Z94" s="206"/>
      <c r="AA94" s="206"/>
      <c r="AB94" s="206"/>
      <c r="AC94" s="206"/>
      <c r="AD94" s="206"/>
      <c r="AE94" s="206"/>
      <c r="AF94" s="206"/>
      <c r="AG94" s="206"/>
      <c r="AH94" s="206"/>
      <c r="AI94" s="206"/>
      <c r="AJ94" s="206"/>
      <c r="AK94" s="206"/>
    </row>
    <row r="95" customFormat="false" ht="12.75" hidden="false" customHeight="false" outlineLevel="0" collapsed="false">
      <c r="D95" s="206"/>
      <c r="E95" s="206"/>
      <c r="F95" s="206"/>
      <c r="G95" s="206"/>
      <c r="H95" s="206"/>
      <c r="I95" s="206"/>
      <c r="J95" s="206"/>
      <c r="K95" s="206"/>
      <c r="L95" s="206"/>
      <c r="M95" s="206"/>
      <c r="N95" s="206"/>
      <c r="O95" s="206"/>
      <c r="P95" s="206"/>
      <c r="Q95" s="206"/>
      <c r="R95" s="206"/>
      <c r="S95" s="206"/>
      <c r="T95" s="206"/>
      <c r="U95" s="206"/>
      <c r="V95" s="206"/>
      <c r="W95" s="206"/>
      <c r="X95" s="206"/>
      <c r="Y95" s="206"/>
      <c r="Z95" s="206"/>
      <c r="AA95" s="206"/>
      <c r="AB95" s="206"/>
      <c r="AC95" s="206"/>
      <c r="AD95" s="206"/>
      <c r="AE95" s="206"/>
      <c r="AF95" s="206"/>
      <c r="AG95" s="206"/>
      <c r="AH95" s="206"/>
      <c r="AI95" s="206"/>
      <c r="AJ95" s="206"/>
      <c r="AK95" s="206"/>
    </row>
    <row r="96" customFormat="false" ht="12.75" hidden="false" customHeight="false" outlineLevel="0" collapsed="false">
      <c r="D96" s="206"/>
      <c r="E96" s="206"/>
      <c r="F96" s="206"/>
      <c r="G96" s="206"/>
      <c r="H96" s="206"/>
      <c r="I96" s="206"/>
      <c r="J96" s="206"/>
      <c r="K96" s="206"/>
      <c r="L96" s="206"/>
      <c r="M96" s="206"/>
      <c r="N96" s="206"/>
      <c r="O96" s="206"/>
      <c r="P96" s="206"/>
      <c r="Q96" s="206"/>
      <c r="R96" s="206"/>
      <c r="S96" s="206"/>
      <c r="T96" s="206"/>
      <c r="U96" s="206"/>
      <c r="V96" s="206"/>
      <c r="W96" s="206"/>
      <c r="X96" s="206"/>
      <c r="Y96" s="206"/>
      <c r="Z96" s="206"/>
      <c r="AA96" s="206"/>
      <c r="AB96" s="206"/>
      <c r="AC96" s="206"/>
      <c r="AD96" s="206"/>
      <c r="AE96" s="206"/>
      <c r="AF96" s="206"/>
      <c r="AG96" s="206"/>
      <c r="AH96" s="206"/>
      <c r="AI96" s="206"/>
      <c r="AJ96" s="206"/>
      <c r="AK96" s="206"/>
    </row>
    <row r="97" customFormat="false" ht="12.75" hidden="false" customHeight="false" outlineLevel="0" collapsed="false">
      <c r="D97" s="206"/>
      <c r="E97" s="206"/>
      <c r="F97" s="206"/>
      <c r="G97" s="206"/>
      <c r="H97" s="206"/>
      <c r="I97" s="206"/>
      <c r="J97" s="206"/>
      <c r="K97" s="206"/>
      <c r="L97" s="206"/>
      <c r="M97" s="206"/>
      <c r="N97" s="206"/>
      <c r="O97" s="206"/>
      <c r="P97" s="206"/>
      <c r="Q97" s="206"/>
      <c r="R97" s="206"/>
      <c r="S97" s="206"/>
      <c r="T97" s="206"/>
      <c r="U97" s="206"/>
      <c r="V97" s="206"/>
      <c r="W97" s="206"/>
      <c r="X97" s="206"/>
      <c r="Y97" s="206"/>
      <c r="Z97" s="206"/>
      <c r="AA97" s="206"/>
      <c r="AB97" s="206"/>
      <c r="AC97" s="206"/>
      <c r="AD97" s="206"/>
      <c r="AE97" s="206"/>
      <c r="AF97" s="206"/>
      <c r="AG97" s="206"/>
      <c r="AH97" s="206"/>
      <c r="AI97" s="206"/>
      <c r="AJ97" s="206"/>
      <c r="AK97" s="206"/>
    </row>
    <row r="98" customFormat="false" ht="12.75" hidden="false" customHeight="false" outlineLevel="0" collapsed="false">
      <c r="D98" s="206"/>
      <c r="E98" s="206"/>
      <c r="F98" s="206"/>
      <c r="G98" s="206"/>
      <c r="H98" s="206"/>
      <c r="I98" s="206"/>
      <c r="J98" s="206"/>
      <c r="K98" s="206"/>
      <c r="L98" s="206"/>
      <c r="M98" s="206"/>
      <c r="N98" s="206"/>
      <c r="O98" s="206"/>
      <c r="P98" s="206"/>
      <c r="Q98" s="206"/>
      <c r="R98" s="206"/>
      <c r="S98" s="206"/>
      <c r="T98" s="206"/>
      <c r="U98" s="206"/>
      <c r="V98" s="206"/>
      <c r="W98" s="206"/>
      <c r="X98" s="206"/>
      <c r="Y98" s="206"/>
      <c r="Z98" s="206"/>
      <c r="AA98" s="206"/>
      <c r="AB98" s="206"/>
      <c r="AC98" s="206"/>
      <c r="AD98" s="206"/>
      <c r="AE98" s="206"/>
      <c r="AF98" s="206"/>
      <c r="AG98" s="206"/>
      <c r="AH98" s="206"/>
      <c r="AI98" s="206"/>
      <c r="AJ98" s="206"/>
      <c r="AK98" s="206"/>
    </row>
    <row r="99" customFormat="false" ht="12.75" hidden="false" customHeight="false" outlineLevel="0" collapsed="false">
      <c r="D99" s="206"/>
      <c r="E99" s="206"/>
      <c r="F99" s="206"/>
      <c r="G99" s="206"/>
      <c r="H99" s="206"/>
      <c r="I99" s="206"/>
      <c r="J99" s="206"/>
      <c r="K99" s="206"/>
      <c r="L99" s="206"/>
      <c r="M99" s="206"/>
      <c r="N99" s="206"/>
      <c r="O99" s="206"/>
      <c r="P99" s="206"/>
      <c r="Q99" s="206"/>
      <c r="R99" s="206"/>
      <c r="S99" s="206"/>
      <c r="T99" s="206"/>
      <c r="U99" s="206"/>
      <c r="V99" s="206"/>
      <c r="W99" s="206"/>
      <c r="X99" s="206"/>
      <c r="Y99" s="206"/>
      <c r="Z99" s="206"/>
      <c r="AA99" s="206"/>
      <c r="AB99" s="206"/>
      <c r="AC99" s="206"/>
      <c r="AD99" s="206"/>
      <c r="AE99" s="206"/>
      <c r="AF99" s="206"/>
      <c r="AG99" s="206"/>
      <c r="AH99" s="206"/>
      <c r="AI99" s="206"/>
      <c r="AJ99" s="206"/>
      <c r="AK99" s="206"/>
    </row>
    <row r="100" customFormat="false" ht="12.75" hidden="false" customHeight="false" outlineLevel="0" collapsed="false">
      <c r="D100" s="206"/>
      <c r="E100" s="206"/>
      <c r="F100" s="206"/>
      <c r="G100" s="206"/>
      <c r="H100" s="206"/>
      <c r="I100" s="206"/>
      <c r="J100" s="206"/>
      <c r="K100" s="206"/>
      <c r="L100" s="206"/>
      <c r="M100" s="206"/>
      <c r="N100" s="206"/>
      <c r="O100" s="206"/>
      <c r="P100" s="206"/>
      <c r="Q100" s="206"/>
      <c r="R100" s="206"/>
      <c r="S100" s="206"/>
      <c r="T100" s="206"/>
      <c r="U100" s="206"/>
      <c r="V100" s="206"/>
      <c r="W100" s="206"/>
      <c r="X100" s="206"/>
      <c r="Y100" s="206"/>
      <c r="Z100" s="206"/>
      <c r="AA100" s="206"/>
      <c r="AB100" s="206"/>
      <c r="AC100" s="206"/>
      <c r="AD100" s="206"/>
      <c r="AE100" s="206"/>
      <c r="AF100" s="206"/>
      <c r="AG100" s="206"/>
      <c r="AH100" s="206"/>
      <c r="AI100" s="206"/>
      <c r="AJ100" s="206"/>
      <c r="AK100" s="206"/>
    </row>
    <row r="101" customFormat="false" ht="12.75" hidden="false" customHeight="false" outlineLevel="0" collapsed="false">
      <c r="D101" s="206"/>
      <c r="E101" s="206"/>
      <c r="F101" s="206"/>
      <c r="G101" s="206"/>
      <c r="H101" s="206"/>
      <c r="I101" s="206"/>
      <c r="J101" s="206"/>
      <c r="K101" s="206"/>
      <c r="L101" s="206"/>
      <c r="M101" s="206"/>
      <c r="N101" s="206"/>
      <c r="O101" s="206"/>
      <c r="P101" s="206"/>
      <c r="Q101" s="206"/>
      <c r="R101" s="206"/>
      <c r="S101" s="206"/>
      <c r="T101" s="206"/>
      <c r="U101" s="206"/>
      <c r="V101" s="206"/>
      <c r="W101" s="206"/>
      <c r="X101" s="206"/>
      <c r="Y101" s="206"/>
      <c r="Z101" s="206"/>
      <c r="AA101" s="206"/>
      <c r="AB101" s="206"/>
      <c r="AC101" s="206"/>
      <c r="AD101" s="206"/>
      <c r="AE101" s="206"/>
      <c r="AF101" s="206"/>
      <c r="AG101" s="206"/>
      <c r="AH101" s="206"/>
      <c r="AI101" s="206"/>
      <c r="AJ101" s="206"/>
      <c r="AK101" s="206"/>
    </row>
    <row r="102" customFormat="false" ht="12.75" hidden="false" customHeight="false" outlineLevel="0" collapsed="false">
      <c r="D102" s="206"/>
      <c r="E102" s="206"/>
      <c r="F102" s="206"/>
      <c r="G102" s="206"/>
      <c r="H102" s="206"/>
      <c r="I102" s="206"/>
      <c r="J102" s="206"/>
      <c r="K102" s="206"/>
      <c r="L102" s="206"/>
      <c r="M102" s="206"/>
      <c r="N102" s="206"/>
      <c r="O102" s="206"/>
      <c r="P102" s="206"/>
      <c r="Q102" s="206"/>
      <c r="R102" s="206"/>
      <c r="S102" s="206"/>
      <c r="T102" s="206"/>
      <c r="U102" s="206"/>
      <c r="V102" s="206"/>
      <c r="W102" s="206"/>
      <c r="X102" s="206"/>
      <c r="Y102" s="206"/>
      <c r="Z102" s="206"/>
      <c r="AA102" s="206"/>
      <c r="AB102" s="206"/>
      <c r="AC102" s="206"/>
      <c r="AD102" s="206"/>
      <c r="AE102" s="206"/>
      <c r="AF102" s="206"/>
      <c r="AG102" s="206"/>
      <c r="AH102" s="206"/>
      <c r="AI102" s="206"/>
      <c r="AJ102" s="206"/>
      <c r="AK102" s="206"/>
    </row>
    <row r="103" customFormat="false" ht="12.75" hidden="false" customHeight="false" outlineLevel="0" collapsed="false">
      <c r="D103" s="206"/>
      <c r="E103" s="206"/>
      <c r="F103" s="206"/>
      <c r="G103" s="206"/>
      <c r="H103" s="206"/>
      <c r="I103" s="206"/>
      <c r="J103" s="206"/>
      <c r="K103" s="206"/>
      <c r="L103" s="206"/>
      <c r="M103" s="206"/>
      <c r="N103" s="206"/>
      <c r="O103" s="206"/>
      <c r="P103" s="206"/>
      <c r="Q103" s="206"/>
      <c r="R103" s="206"/>
      <c r="S103" s="206"/>
      <c r="T103" s="206"/>
      <c r="U103" s="206"/>
      <c r="V103" s="206"/>
      <c r="W103" s="206"/>
      <c r="X103" s="206"/>
      <c r="Y103" s="206"/>
      <c r="Z103" s="206"/>
      <c r="AA103" s="206"/>
      <c r="AB103" s="206"/>
      <c r="AC103" s="206"/>
      <c r="AD103" s="206"/>
      <c r="AE103" s="206"/>
      <c r="AF103" s="206"/>
      <c r="AG103" s="206"/>
      <c r="AH103" s="206"/>
      <c r="AI103" s="206"/>
      <c r="AJ103" s="206"/>
      <c r="AK103" s="206"/>
    </row>
    <row r="104" customFormat="false" ht="12.75" hidden="false" customHeight="false" outlineLevel="0" collapsed="false">
      <c r="D104" s="206"/>
      <c r="E104" s="206"/>
      <c r="F104" s="206"/>
      <c r="G104" s="206"/>
      <c r="H104" s="206"/>
      <c r="I104" s="206"/>
      <c r="J104" s="206"/>
      <c r="K104" s="206"/>
      <c r="L104" s="206"/>
      <c r="M104" s="206"/>
      <c r="N104" s="206"/>
      <c r="O104" s="206"/>
      <c r="P104" s="206"/>
      <c r="Q104" s="206"/>
      <c r="R104" s="206"/>
      <c r="S104" s="206"/>
      <c r="T104" s="206"/>
      <c r="U104" s="206"/>
      <c r="V104" s="206"/>
      <c r="W104" s="206"/>
      <c r="X104" s="206"/>
      <c r="Y104" s="206"/>
      <c r="Z104" s="206"/>
      <c r="AA104" s="206"/>
      <c r="AB104" s="206"/>
      <c r="AC104" s="206"/>
      <c r="AD104" s="206"/>
      <c r="AE104" s="206"/>
      <c r="AF104" s="206"/>
      <c r="AG104" s="206"/>
      <c r="AH104" s="206"/>
      <c r="AI104" s="206"/>
      <c r="AJ104" s="206"/>
      <c r="AK104" s="206"/>
    </row>
    <row r="105" customFormat="false" ht="12.75" hidden="false" customHeight="false" outlineLevel="0" collapsed="false">
      <c r="D105" s="206"/>
      <c r="E105" s="206"/>
      <c r="F105" s="206"/>
      <c r="G105" s="206"/>
      <c r="H105" s="206"/>
      <c r="I105" s="206"/>
      <c r="J105" s="206"/>
      <c r="K105" s="206"/>
      <c r="L105" s="206"/>
      <c r="M105" s="206"/>
      <c r="N105" s="206"/>
      <c r="O105" s="206"/>
      <c r="P105" s="206"/>
      <c r="Q105" s="206"/>
      <c r="R105" s="206"/>
      <c r="S105" s="206"/>
      <c r="T105" s="206"/>
      <c r="U105" s="206"/>
      <c r="V105" s="206"/>
      <c r="W105" s="206"/>
      <c r="X105" s="206"/>
      <c r="Y105" s="206"/>
      <c r="Z105" s="206"/>
      <c r="AA105" s="206"/>
      <c r="AB105" s="206"/>
      <c r="AC105" s="206"/>
      <c r="AD105" s="206"/>
      <c r="AE105" s="206"/>
      <c r="AF105" s="206"/>
      <c r="AG105" s="206"/>
      <c r="AH105" s="206"/>
      <c r="AI105" s="206"/>
      <c r="AJ105" s="206"/>
      <c r="AK105" s="206"/>
    </row>
    <row r="106" customFormat="false" ht="12.75" hidden="false" customHeight="false" outlineLevel="0" collapsed="false">
      <c r="D106" s="206"/>
      <c r="E106" s="206"/>
      <c r="F106" s="206"/>
      <c r="G106" s="206"/>
      <c r="H106" s="206"/>
      <c r="I106" s="206"/>
      <c r="J106" s="206"/>
      <c r="K106" s="206"/>
      <c r="L106" s="206"/>
      <c r="M106" s="206"/>
      <c r="N106" s="206"/>
      <c r="O106" s="206"/>
      <c r="P106" s="206"/>
      <c r="Q106" s="206"/>
      <c r="R106" s="206"/>
      <c r="S106" s="206"/>
      <c r="T106" s="206"/>
      <c r="U106" s="206"/>
      <c r="V106" s="206"/>
      <c r="W106" s="206"/>
      <c r="X106" s="206"/>
      <c r="Y106" s="206"/>
      <c r="Z106" s="206"/>
      <c r="AA106" s="206"/>
      <c r="AB106" s="206"/>
      <c r="AC106" s="206"/>
      <c r="AD106" s="206"/>
      <c r="AE106" s="206"/>
      <c r="AF106" s="206"/>
      <c r="AG106" s="206"/>
      <c r="AH106" s="206"/>
      <c r="AI106" s="206"/>
      <c r="AJ106" s="206"/>
      <c r="AK106" s="206"/>
    </row>
    <row r="107" customFormat="false" ht="12.75" hidden="false" customHeight="false" outlineLevel="0" collapsed="false">
      <c r="D107" s="206"/>
      <c r="E107" s="206"/>
      <c r="F107" s="206"/>
      <c r="G107" s="206"/>
      <c r="H107" s="206"/>
      <c r="I107" s="206"/>
      <c r="J107" s="206"/>
      <c r="K107" s="206"/>
      <c r="L107" s="206"/>
      <c r="M107" s="206"/>
      <c r="N107" s="206"/>
      <c r="O107" s="206"/>
      <c r="P107" s="206"/>
      <c r="Q107" s="206"/>
      <c r="R107" s="206"/>
      <c r="S107" s="206"/>
      <c r="T107" s="206"/>
      <c r="U107" s="206"/>
      <c r="V107" s="206"/>
      <c r="W107" s="206"/>
      <c r="X107" s="206"/>
      <c r="Y107" s="206"/>
      <c r="Z107" s="206"/>
      <c r="AA107" s="206"/>
      <c r="AB107" s="206"/>
      <c r="AC107" s="206"/>
      <c r="AD107" s="206"/>
      <c r="AE107" s="206"/>
      <c r="AF107" s="206"/>
      <c r="AG107" s="206"/>
      <c r="AH107" s="206"/>
      <c r="AI107" s="206"/>
      <c r="AJ107" s="206"/>
      <c r="AK107" s="206"/>
    </row>
    <row r="108" customFormat="false" ht="12.75" hidden="false" customHeight="false" outlineLevel="0" collapsed="false">
      <c r="D108" s="206"/>
      <c r="E108" s="206"/>
      <c r="F108" s="206"/>
      <c r="G108" s="206"/>
      <c r="H108" s="206"/>
      <c r="I108" s="206"/>
      <c r="J108" s="206"/>
      <c r="K108" s="206"/>
      <c r="L108" s="206"/>
      <c r="M108" s="206"/>
      <c r="N108" s="206"/>
      <c r="O108" s="206"/>
      <c r="P108" s="206"/>
      <c r="Q108" s="206"/>
      <c r="R108" s="206"/>
      <c r="S108" s="206"/>
      <c r="T108" s="206"/>
      <c r="U108" s="206"/>
      <c r="V108" s="206"/>
      <c r="W108" s="206"/>
      <c r="X108" s="206"/>
      <c r="Y108" s="206"/>
      <c r="Z108" s="206"/>
      <c r="AA108" s="206"/>
      <c r="AB108" s="206"/>
      <c r="AC108" s="206"/>
      <c r="AD108" s="206"/>
      <c r="AE108" s="206"/>
      <c r="AF108" s="206"/>
      <c r="AG108" s="206"/>
      <c r="AH108" s="206"/>
      <c r="AI108" s="206"/>
      <c r="AJ108" s="206"/>
      <c r="AK108" s="206"/>
    </row>
    <row r="109" customFormat="false" ht="12.75" hidden="false" customHeight="false" outlineLevel="0" collapsed="false">
      <c r="D109" s="206"/>
      <c r="E109" s="206"/>
      <c r="F109" s="206"/>
      <c r="G109" s="206"/>
      <c r="H109" s="206"/>
      <c r="I109" s="206"/>
      <c r="J109" s="206"/>
      <c r="K109" s="206"/>
      <c r="L109" s="206"/>
      <c r="M109" s="206"/>
      <c r="N109" s="206"/>
      <c r="O109" s="206"/>
      <c r="P109" s="206"/>
      <c r="Q109" s="206"/>
      <c r="R109" s="206"/>
      <c r="S109" s="206"/>
      <c r="T109" s="206"/>
      <c r="U109" s="206"/>
      <c r="V109" s="206"/>
      <c r="W109" s="206"/>
      <c r="X109" s="206"/>
      <c r="Y109" s="206"/>
      <c r="Z109" s="206"/>
      <c r="AA109" s="206"/>
      <c r="AB109" s="206"/>
      <c r="AC109" s="206"/>
      <c r="AD109" s="206"/>
      <c r="AE109" s="206"/>
      <c r="AF109" s="206"/>
      <c r="AG109" s="206"/>
      <c r="AH109" s="206"/>
      <c r="AI109" s="206"/>
      <c r="AJ109" s="206"/>
      <c r="AK109" s="206"/>
    </row>
    <row r="110" customFormat="false" ht="12.75" hidden="false" customHeight="false" outlineLevel="0" collapsed="false">
      <c r="D110" s="206"/>
      <c r="E110" s="206"/>
      <c r="F110" s="206"/>
      <c r="G110" s="206"/>
      <c r="H110" s="206"/>
      <c r="I110" s="206"/>
      <c r="J110" s="206"/>
      <c r="K110" s="206"/>
      <c r="L110" s="206"/>
      <c r="M110" s="206"/>
      <c r="N110" s="206"/>
      <c r="O110" s="206"/>
      <c r="P110" s="206"/>
      <c r="Q110" s="206"/>
      <c r="R110" s="206"/>
      <c r="S110" s="206"/>
      <c r="T110" s="206"/>
      <c r="U110" s="206"/>
      <c r="V110" s="206"/>
      <c r="W110" s="206"/>
      <c r="X110" s="206"/>
      <c r="Y110" s="206"/>
      <c r="Z110" s="206"/>
      <c r="AA110" s="206"/>
      <c r="AB110" s="206"/>
      <c r="AC110" s="206"/>
      <c r="AD110" s="206"/>
      <c r="AE110" s="206"/>
      <c r="AF110" s="206"/>
      <c r="AG110" s="206"/>
      <c r="AH110" s="206"/>
      <c r="AI110" s="206"/>
      <c r="AJ110" s="206"/>
      <c r="AK110" s="206"/>
    </row>
    <row r="111" customFormat="false" ht="12.75" hidden="false" customHeight="false" outlineLevel="0" collapsed="false">
      <c r="D111" s="206"/>
      <c r="E111" s="206"/>
      <c r="F111" s="206"/>
      <c r="G111" s="206"/>
      <c r="H111" s="206"/>
      <c r="I111" s="206"/>
      <c r="J111" s="206"/>
      <c r="K111" s="206"/>
      <c r="L111" s="206"/>
      <c r="M111" s="206"/>
      <c r="N111" s="206"/>
      <c r="O111" s="206"/>
      <c r="P111" s="206"/>
      <c r="Q111" s="206"/>
      <c r="R111" s="206"/>
      <c r="S111" s="206"/>
      <c r="T111" s="206"/>
      <c r="U111" s="206"/>
      <c r="V111" s="206"/>
      <c r="W111" s="206"/>
      <c r="X111" s="206"/>
      <c r="Y111" s="206"/>
      <c r="Z111" s="206"/>
      <c r="AA111" s="206"/>
      <c r="AB111" s="206"/>
      <c r="AC111" s="206"/>
      <c r="AD111" s="206"/>
      <c r="AE111" s="206"/>
      <c r="AF111" s="206"/>
      <c r="AG111" s="206"/>
      <c r="AH111" s="206"/>
      <c r="AI111" s="206"/>
      <c r="AJ111" s="206"/>
      <c r="AK111" s="206"/>
    </row>
    <row r="112" customFormat="false" ht="12.75" hidden="false" customHeight="false" outlineLevel="0" collapsed="false">
      <c r="D112" s="206"/>
      <c r="E112" s="206"/>
      <c r="F112" s="206"/>
      <c r="G112" s="206"/>
      <c r="H112" s="206"/>
      <c r="I112" s="206"/>
      <c r="J112" s="206"/>
      <c r="K112" s="206"/>
      <c r="L112" s="206"/>
      <c r="M112" s="206"/>
      <c r="N112" s="206"/>
      <c r="O112" s="206"/>
      <c r="P112" s="206"/>
      <c r="Q112" s="206"/>
      <c r="R112" s="206"/>
      <c r="S112" s="206"/>
      <c r="T112" s="206"/>
      <c r="U112" s="206"/>
      <c r="V112" s="206"/>
      <c r="W112" s="206"/>
      <c r="X112" s="206"/>
      <c r="Y112" s="206"/>
      <c r="Z112" s="206"/>
      <c r="AA112" s="206"/>
      <c r="AB112" s="206"/>
      <c r="AC112" s="206"/>
      <c r="AD112" s="206"/>
      <c r="AE112" s="206"/>
      <c r="AF112" s="206"/>
      <c r="AG112" s="206"/>
      <c r="AH112" s="206"/>
      <c r="AI112" s="206"/>
      <c r="AJ112" s="206"/>
      <c r="AK112" s="206"/>
    </row>
    <row r="113" customFormat="false" ht="12.75" hidden="false" customHeight="false" outlineLevel="0" collapsed="false">
      <c r="D113" s="206"/>
      <c r="E113" s="206"/>
      <c r="F113" s="206"/>
      <c r="G113" s="206"/>
      <c r="H113" s="206"/>
      <c r="I113" s="206"/>
      <c r="J113" s="206"/>
      <c r="K113" s="206"/>
      <c r="L113" s="206"/>
      <c r="M113" s="206"/>
      <c r="N113" s="206"/>
      <c r="O113" s="206"/>
      <c r="P113" s="206"/>
      <c r="Q113" s="206"/>
      <c r="R113" s="206"/>
      <c r="S113" s="206"/>
      <c r="T113" s="206"/>
      <c r="U113" s="206"/>
      <c r="V113" s="206"/>
      <c r="W113" s="206"/>
      <c r="X113" s="206"/>
      <c r="Y113" s="206"/>
      <c r="Z113" s="206"/>
      <c r="AA113" s="206"/>
      <c r="AB113" s="206"/>
      <c r="AC113" s="206"/>
      <c r="AD113" s="206"/>
      <c r="AE113" s="206"/>
      <c r="AF113" s="206"/>
      <c r="AG113" s="206"/>
      <c r="AH113" s="206"/>
      <c r="AI113" s="206"/>
      <c r="AJ113" s="206"/>
      <c r="AK113" s="206"/>
    </row>
    <row r="114" customFormat="false" ht="12.75" hidden="false" customHeight="false" outlineLevel="0" collapsed="false">
      <c r="D114" s="206"/>
      <c r="E114" s="206"/>
      <c r="F114" s="206"/>
      <c r="G114" s="206"/>
      <c r="H114" s="206"/>
      <c r="I114" s="206"/>
      <c r="J114" s="206"/>
      <c r="K114" s="206"/>
      <c r="L114" s="206"/>
      <c r="M114" s="206"/>
      <c r="N114" s="206"/>
      <c r="O114" s="206"/>
      <c r="P114" s="206"/>
      <c r="Q114" s="206"/>
      <c r="R114" s="206"/>
      <c r="S114" s="206"/>
      <c r="T114" s="206"/>
      <c r="U114" s="206"/>
      <c r="V114" s="206"/>
      <c r="W114" s="206"/>
      <c r="X114" s="206"/>
      <c r="Y114" s="206"/>
      <c r="Z114" s="206"/>
      <c r="AA114" s="206"/>
      <c r="AB114" s="206"/>
      <c r="AC114" s="206"/>
      <c r="AD114" s="206"/>
      <c r="AE114" s="206"/>
      <c r="AF114" s="206"/>
      <c r="AG114" s="206"/>
      <c r="AH114" s="206"/>
      <c r="AI114" s="206"/>
      <c r="AJ114" s="206"/>
      <c r="AK114" s="206"/>
    </row>
    <row r="115" customFormat="false" ht="12.75" hidden="false" customHeight="false" outlineLevel="0" collapsed="false">
      <c r="D115" s="206"/>
      <c r="E115" s="206"/>
      <c r="F115" s="206"/>
      <c r="G115" s="206"/>
      <c r="H115" s="206"/>
      <c r="I115" s="206"/>
      <c r="J115" s="206"/>
      <c r="K115" s="206"/>
      <c r="L115" s="206"/>
      <c r="M115" s="206"/>
      <c r="N115" s="206"/>
      <c r="O115" s="206"/>
      <c r="P115" s="206"/>
      <c r="Q115" s="206"/>
      <c r="R115" s="206"/>
      <c r="S115" s="206"/>
      <c r="T115" s="206"/>
      <c r="U115" s="206"/>
      <c r="V115" s="206"/>
      <c r="W115" s="206"/>
      <c r="X115" s="206"/>
      <c r="Y115" s="206"/>
      <c r="Z115" s="206"/>
      <c r="AA115" s="206"/>
      <c r="AB115" s="206"/>
      <c r="AC115" s="206"/>
      <c r="AD115" s="206"/>
      <c r="AE115" s="206"/>
      <c r="AF115" s="206"/>
      <c r="AG115" s="206"/>
      <c r="AH115" s="206"/>
      <c r="AI115" s="206"/>
      <c r="AJ115" s="206"/>
      <c r="AK115" s="206"/>
    </row>
    <row r="116" customFormat="false" ht="12.75" hidden="false" customHeight="false" outlineLevel="0" collapsed="false">
      <c r="D116" s="206"/>
      <c r="E116" s="206"/>
      <c r="F116" s="206"/>
      <c r="G116" s="206"/>
      <c r="H116" s="206"/>
      <c r="I116" s="206"/>
      <c r="J116" s="206"/>
      <c r="K116" s="206"/>
      <c r="L116" s="206"/>
      <c r="M116" s="206"/>
      <c r="N116" s="206"/>
      <c r="O116" s="206"/>
      <c r="P116" s="206"/>
      <c r="Q116" s="206"/>
      <c r="R116" s="206"/>
      <c r="S116" s="206"/>
      <c r="T116" s="206"/>
      <c r="U116" s="206"/>
      <c r="V116" s="206"/>
      <c r="W116" s="206"/>
      <c r="X116" s="206"/>
      <c r="Y116" s="206"/>
      <c r="Z116" s="206"/>
      <c r="AA116" s="206"/>
      <c r="AB116" s="206"/>
      <c r="AC116" s="206"/>
      <c r="AD116" s="206"/>
      <c r="AE116" s="206"/>
      <c r="AF116" s="206"/>
      <c r="AG116" s="206"/>
      <c r="AH116" s="206"/>
      <c r="AI116" s="206"/>
      <c r="AJ116" s="206"/>
      <c r="AK116" s="206"/>
    </row>
    <row r="117" customFormat="false" ht="12.75" hidden="false" customHeight="false" outlineLevel="0" collapsed="false">
      <c r="D117" s="206"/>
      <c r="E117" s="206"/>
      <c r="F117" s="206"/>
      <c r="G117" s="206"/>
      <c r="H117" s="206"/>
      <c r="I117" s="206"/>
      <c r="J117" s="206"/>
      <c r="K117" s="206"/>
      <c r="L117" s="206"/>
      <c r="M117" s="206"/>
      <c r="N117" s="206"/>
      <c r="O117" s="206"/>
      <c r="P117" s="206"/>
      <c r="Q117" s="206"/>
      <c r="R117" s="206"/>
      <c r="S117" s="206"/>
      <c r="T117" s="206"/>
      <c r="U117" s="206"/>
      <c r="V117" s="206"/>
      <c r="W117" s="206"/>
      <c r="X117" s="206"/>
      <c r="Y117" s="206"/>
      <c r="Z117" s="206"/>
      <c r="AA117" s="206"/>
      <c r="AB117" s="206"/>
      <c r="AC117" s="206"/>
      <c r="AD117" s="206"/>
      <c r="AE117" s="206"/>
      <c r="AF117" s="206"/>
      <c r="AG117" s="206"/>
      <c r="AH117" s="206"/>
      <c r="AI117" s="206"/>
      <c r="AJ117" s="206"/>
      <c r="AK117" s="206"/>
    </row>
    <row r="118" customFormat="false" ht="12.75" hidden="false" customHeight="false" outlineLevel="0" collapsed="false">
      <c r="D118" s="206"/>
      <c r="E118" s="206"/>
      <c r="F118" s="206"/>
      <c r="G118" s="206"/>
      <c r="H118" s="206"/>
      <c r="I118" s="206"/>
      <c r="J118" s="206"/>
      <c r="K118" s="206"/>
      <c r="L118" s="206"/>
      <c r="M118" s="206"/>
      <c r="N118" s="206"/>
      <c r="O118" s="206"/>
      <c r="P118" s="206"/>
      <c r="Q118" s="206"/>
      <c r="R118" s="206"/>
      <c r="S118" s="206"/>
      <c r="T118" s="206"/>
      <c r="U118" s="206"/>
      <c r="V118" s="206"/>
      <c r="W118" s="206"/>
      <c r="X118" s="206"/>
      <c r="Y118" s="206"/>
      <c r="Z118" s="206"/>
      <c r="AA118" s="206"/>
      <c r="AB118" s="206"/>
      <c r="AC118" s="206"/>
      <c r="AD118" s="206"/>
      <c r="AE118" s="206"/>
      <c r="AF118" s="206"/>
      <c r="AG118" s="206"/>
      <c r="AH118" s="206"/>
      <c r="AI118" s="206"/>
      <c r="AJ118" s="206"/>
      <c r="AK118" s="206"/>
    </row>
    <row r="119" customFormat="false" ht="12.75" hidden="false" customHeight="false" outlineLevel="0" collapsed="false">
      <c r="D119" s="206"/>
      <c r="E119" s="206"/>
      <c r="F119" s="206"/>
      <c r="G119" s="206"/>
      <c r="H119" s="206"/>
      <c r="I119" s="206"/>
      <c r="J119" s="206"/>
      <c r="K119" s="206"/>
      <c r="L119" s="206"/>
      <c r="M119" s="206"/>
      <c r="N119" s="206"/>
      <c r="O119" s="206"/>
      <c r="P119" s="206"/>
      <c r="Q119" s="206"/>
      <c r="R119" s="206"/>
      <c r="S119" s="206"/>
      <c r="T119" s="206"/>
      <c r="U119" s="206"/>
      <c r="V119" s="206"/>
      <c r="W119" s="206"/>
      <c r="X119" s="206"/>
      <c r="Y119" s="206"/>
      <c r="Z119" s="206"/>
      <c r="AA119" s="206"/>
      <c r="AB119" s="206"/>
      <c r="AC119" s="206"/>
      <c r="AD119" s="206"/>
      <c r="AE119" s="206"/>
      <c r="AF119" s="206"/>
      <c r="AG119" s="206"/>
      <c r="AH119" s="206"/>
      <c r="AI119" s="206"/>
      <c r="AJ119" s="206"/>
      <c r="AK119" s="206"/>
    </row>
    <row r="120" customFormat="false" ht="12.75" hidden="false" customHeight="false" outlineLevel="0" collapsed="false">
      <c r="D120" s="206"/>
      <c r="E120" s="206"/>
      <c r="F120" s="206"/>
      <c r="G120" s="206"/>
      <c r="H120" s="206"/>
      <c r="I120" s="206"/>
      <c r="J120" s="206"/>
      <c r="K120" s="206"/>
      <c r="L120" s="206"/>
      <c r="M120" s="206"/>
      <c r="N120" s="206"/>
      <c r="O120" s="206"/>
      <c r="P120" s="206"/>
      <c r="Q120" s="206"/>
      <c r="R120" s="206"/>
      <c r="S120" s="206"/>
      <c r="T120" s="206"/>
      <c r="U120" s="206"/>
      <c r="V120" s="206"/>
      <c r="W120" s="206"/>
      <c r="X120" s="206"/>
      <c r="Y120" s="206"/>
      <c r="Z120" s="206"/>
      <c r="AA120" s="206"/>
      <c r="AB120" s="206"/>
      <c r="AC120" s="206"/>
      <c r="AD120" s="206"/>
      <c r="AE120" s="206"/>
      <c r="AF120" s="206"/>
      <c r="AG120" s="206"/>
      <c r="AH120" s="206"/>
      <c r="AI120" s="206"/>
      <c r="AJ120" s="206"/>
      <c r="AK120" s="206"/>
    </row>
    <row r="121" customFormat="false" ht="12.75" hidden="false" customHeight="false" outlineLevel="0" collapsed="false">
      <c r="D121" s="206"/>
      <c r="E121" s="206"/>
      <c r="F121" s="206"/>
      <c r="G121" s="206"/>
      <c r="H121" s="206"/>
      <c r="I121" s="206"/>
      <c r="J121" s="206"/>
      <c r="K121" s="206"/>
      <c r="L121" s="206"/>
      <c r="M121" s="206"/>
      <c r="N121" s="206"/>
      <c r="O121" s="206"/>
      <c r="P121" s="206"/>
      <c r="Q121" s="206"/>
      <c r="R121" s="206"/>
      <c r="S121" s="206"/>
      <c r="T121" s="206"/>
      <c r="U121" s="206"/>
      <c r="V121" s="206"/>
      <c r="W121" s="206"/>
      <c r="X121" s="206"/>
      <c r="Y121" s="206"/>
      <c r="Z121" s="206"/>
      <c r="AA121" s="206"/>
      <c r="AB121" s="206"/>
      <c r="AC121" s="206"/>
      <c r="AD121" s="206"/>
      <c r="AE121" s="206"/>
      <c r="AF121" s="206"/>
      <c r="AG121" s="206"/>
      <c r="AH121" s="206"/>
      <c r="AI121" s="206"/>
      <c r="AJ121" s="206"/>
      <c r="AK121" s="206"/>
    </row>
    <row r="122" customFormat="false" ht="12.75" hidden="false" customHeight="false" outlineLevel="0" collapsed="false">
      <c r="D122" s="206"/>
      <c r="E122" s="206"/>
      <c r="F122" s="206"/>
      <c r="G122" s="206"/>
      <c r="H122" s="206"/>
      <c r="I122" s="206"/>
      <c r="J122" s="206"/>
      <c r="K122" s="206"/>
      <c r="L122" s="206"/>
      <c r="M122" s="206"/>
      <c r="N122" s="206"/>
      <c r="O122" s="206"/>
      <c r="P122" s="206"/>
      <c r="Q122" s="206"/>
      <c r="R122" s="206"/>
      <c r="S122" s="206"/>
      <c r="T122" s="206"/>
      <c r="U122" s="206"/>
      <c r="V122" s="206"/>
      <c r="W122" s="206"/>
      <c r="X122" s="206"/>
      <c r="Y122" s="206"/>
      <c r="Z122" s="206"/>
      <c r="AA122" s="206"/>
      <c r="AB122" s="206"/>
      <c r="AC122" s="206"/>
      <c r="AD122" s="206"/>
      <c r="AE122" s="206"/>
      <c r="AF122" s="206"/>
      <c r="AG122" s="206"/>
      <c r="AH122" s="206"/>
      <c r="AI122" s="206"/>
      <c r="AJ122" s="206"/>
      <c r="AK122" s="206"/>
    </row>
    <row r="123" customFormat="false" ht="12.75" hidden="false" customHeight="false" outlineLevel="0" collapsed="false">
      <c r="D123" s="206"/>
      <c r="E123" s="206"/>
      <c r="F123" s="206"/>
      <c r="G123" s="206"/>
      <c r="H123" s="206"/>
      <c r="I123" s="206"/>
      <c r="J123" s="206"/>
      <c r="K123" s="206"/>
      <c r="L123" s="206"/>
      <c r="M123" s="206"/>
      <c r="N123" s="206"/>
      <c r="O123" s="206"/>
      <c r="P123" s="206"/>
      <c r="Q123" s="206"/>
      <c r="R123" s="206"/>
      <c r="S123" s="206"/>
      <c r="T123" s="206"/>
      <c r="U123" s="206"/>
      <c r="V123" s="206"/>
      <c r="W123" s="206"/>
      <c r="X123" s="206"/>
      <c r="Y123" s="206"/>
      <c r="Z123" s="206"/>
      <c r="AA123" s="206"/>
      <c r="AB123" s="206"/>
      <c r="AC123" s="206"/>
      <c r="AD123" s="206"/>
      <c r="AE123" s="206"/>
      <c r="AF123" s="206"/>
      <c r="AG123" s="206"/>
      <c r="AH123" s="206"/>
      <c r="AI123" s="206"/>
      <c r="AJ123" s="206"/>
      <c r="AK123" s="206"/>
    </row>
    <row r="124" customFormat="false" ht="12.75" hidden="false" customHeight="false" outlineLevel="0" collapsed="false">
      <c r="D124" s="206"/>
      <c r="E124" s="206"/>
      <c r="F124" s="206"/>
      <c r="G124" s="206"/>
      <c r="H124" s="206"/>
      <c r="I124" s="206"/>
      <c r="J124" s="206"/>
      <c r="K124" s="206"/>
      <c r="L124" s="206"/>
      <c r="M124" s="206"/>
      <c r="N124" s="206"/>
      <c r="O124" s="206"/>
      <c r="P124" s="206"/>
      <c r="Q124" s="206"/>
      <c r="R124" s="206"/>
      <c r="S124" s="206"/>
      <c r="T124" s="206"/>
      <c r="U124" s="206"/>
      <c r="V124" s="206"/>
      <c r="W124" s="206"/>
      <c r="X124" s="206"/>
      <c r="Y124" s="206"/>
      <c r="Z124" s="206"/>
      <c r="AA124" s="206"/>
      <c r="AB124" s="206"/>
      <c r="AC124" s="206"/>
      <c r="AD124" s="206"/>
      <c r="AE124" s="206"/>
      <c r="AF124" s="206"/>
      <c r="AG124" s="206"/>
      <c r="AH124" s="206"/>
      <c r="AI124" s="206"/>
      <c r="AJ124" s="206"/>
      <c r="AK124" s="206"/>
    </row>
    <row r="125" customFormat="false" ht="12.75" hidden="false" customHeight="false" outlineLevel="0" collapsed="false">
      <c r="D125" s="206"/>
      <c r="E125" s="206"/>
      <c r="F125" s="206"/>
      <c r="G125" s="206"/>
      <c r="H125" s="206"/>
      <c r="I125" s="206"/>
      <c r="J125" s="206"/>
      <c r="K125" s="206"/>
      <c r="L125" s="206"/>
      <c r="M125" s="206"/>
      <c r="N125" s="206"/>
      <c r="O125" s="206"/>
      <c r="P125" s="206"/>
      <c r="Q125" s="206"/>
      <c r="R125" s="206"/>
      <c r="S125" s="206"/>
      <c r="T125" s="206"/>
      <c r="U125" s="206"/>
      <c r="V125" s="206"/>
      <c r="W125" s="206"/>
      <c r="X125" s="206"/>
      <c r="Y125" s="206"/>
      <c r="Z125" s="206"/>
      <c r="AA125" s="206"/>
      <c r="AB125" s="206"/>
      <c r="AC125" s="206"/>
      <c r="AD125" s="206"/>
      <c r="AE125" s="206"/>
      <c r="AF125" s="206"/>
      <c r="AG125" s="206"/>
      <c r="AH125" s="206"/>
      <c r="AI125" s="206"/>
      <c r="AJ125" s="206"/>
      <c r="AK125" s="206"/>
    </row>
    <row r="126" customFormat="false" ht="12.75" hidden="false" customHeight="false" outlineLevel="0" collapsed="false">
      <c r="D126" s="206"/>
      <c r="E126" s="206"/>
      <c r="F126" s="206"/>
      <c r="G126" s="206"/>
      <c r="H126" s="206"/>
      <c r="I126" s="206"/>
      <c r="J126" s="206"/>
      <c r="K126" s="206"/>
      <c r="L126" s="206"/>
      <c r="M126" s="206"/>
      <c r="N126" s="206"/>
      <c r="O126" s="206"/>
      <c r="P126" s="206"/>
      <c r="Q126" s="206"/>
      <c r="R126" s="206"/>
      <c r="S126" s="206"/>
      <c r="T126" s="206"/>
      <c r="U126" s="206"/>
      <c r="V126" s="206"/>
      <c r="W126" s="206"/>
      <c r="X126" s="206"/>
      <c r="Y126" s="206"/>
      <c r="Z126" s="206"/>
      <c r="AA126" s="206"/>
      <c r="AB126" s="206"/>
      <c r="AC126" s="206"/>
      <c r="AD126" s="206"/>
      <c r="AE126" s="206"/>
      <c r="AF126" s="206"/>
      <c r="AG126" s="206"/>
      <c r="AH126" s="206"/>
      <c r="AI126" s="206"/>
      <c r="AJ126" s="206"/>
      <c r="AK126" s="206"/>
    </row>
    <row r="127" customFormat="false" ht="12.75" hidden="false" customHeight="false" outlineLevel="0" collapsed="false">
      <c r="D127" s="206"/>
      <c r="E127" s="206"/>
      <c r="F127" s="206"/>
      <c r="G127" s="206"/>
      <c r="H127" s="206"/>
      <c r="I127" s="206"/>
      <c r="J127" s="206"/>
      <c r="K127" s="206"/>
      <c r="L127" s="206"/>
      <c r="M127" s="206"/>
      <c r="N127" s="206"/>
      <c r="O127" s="206"/>
      <c r="P127" s="206"/>
      <c r="Q127" s="206"/>
      <c r="R127" s="206"/>
      <c r="S127" s="206"/>
      <c r="T127" s="206"/>
      <c r="U127" s="206"/>
      <c r="V127" s="206"/>
      <c r="W127" s="206"/>
      <c r="X127" s="206"/>
      <c r="Y127" s="206"/>
      <c r="Z127" s="206"/>
      <c r="AA127" s="206"/>
      <c r="AB127" s="206"/>
      <c r="AC127" s="206"/>
      <c r="AD127" s="206"/>
      <c r="AE127" s="206"/>
      <c r="AF127" s="206"/>
      <c r="AG127" s="206"/>
      <c r="AH127" s="206"/>
      <c r="AI127" s="206"/>
      <c r="AJ127" s="206"/>
      <c r="AK127" s="206"/>
    </row>
    <row r="128" customFormat="false" ht="12.75" hidden="false" customHeight="false" outlineLevel="0" collapsed="false">
      <c r="D128" s="206"/>
      <c r="E128" s="206"/>
      <c r="F128" s="206"/>
      <c r="G128" s="206"/>
      <c r="H128" s="206"/>
      <c r="I128" s="206"/>
      <c r="J128" s="206"/>
      <c r="K128" s="206"/>
      <c r="L128" s="206"/>
      <c r="M128" s="206"/>
      <c r="N128" s="206"/>
      <c r="O128" s="206"/>
      <c r="P128" s="206"/>
      <c r="Q128" s="206"/>
      <c r="R128" s="206"/>
      <c r="S128" s="206"/>
      <c r="T128" s="206"/>
      <c r="U128" s="206"/>
      <c r="V128" s="206"/>
      <c r="W128" s="206"/>
      <c r="X128" s="206"/>
      <c r="Y128" s="206"/>
      <c r="Z128" s="206"/>
      <c r="AA128" s="206"/>
      <c r="AB128" s="206"/>
      <c r="AC128" s="206"/>
      <c r="AD128" s="206"/>
      <c r="AE128" s="206"/>
      <c r="AF128" s="206"/>
      <c r="AG128" s="206"/>
      <c r="AH128" s="206"/>
      <c r="AI128" s="206"/>
      <c r="AJ128" s="206"/>
      <c r="AK128" s="206"/>
    </row>
    <row r="129" customFormat="false" ht="12.75" hidden="false" customHeight="false" outlineLevel="0" collapsed="false">
      <c r="D129" s="206"/>
      <c r="E129" s="206"/>
      <c r="F129" s="206"/>
      <c r="G129" s="206"/>
      <c r="H129" s="206"/>
      <c r="I129" s="206"/>
      <c r="J129" s="206"/>
      <c r="K129" s="206"/>
      <c r="L129" s="206"/>
      <c r="M129" s="206"/>
      <c r="N129" s="206"/>
      <c r="O129" s="206"/>
      <c r="P129" s="206"/>
      <c r="Q129" s="206"/>
      <c r="R129" s="206"/>
      <c r="S129" s="206"/>
      <c r="T129" s="206"/>
      <c r="U129" s="206"/>
      <c r="V129" s="206"/>
      <c r="W129" s="206"/>
      <c r="X129" s="206"/>
      <c r="Y129" s="206"/>
      <c r="Z129" s="206"/>
      <c r="AA129" s="206"/>
      <c r="AB129" s="206"/>
      <c r="AC129" s="206"/>
      <c r="AD129" s="206"/>
      <c r="AE129" s="206"/>
      <c r="AF129" s="206"/>
      <c r="AG129" s="206"/>
      <c r="AH129" s="206"/>
      <c r="AI129" s="206"/>
      <c r="AJ129" s="206"/>
      <c r="AK129" s="206"/>
    </row>
    <row r="130" customFormat="false" ht="12.75" hidden="false" customHeight="false" outlineLevel="0" collapsed="false">
      <c r="D130" s="206"/>
      <c r="E130" s="206"/>
      <c r="F130" s="206"/>
      <c r="G130" s="206"/>
      <c r="H130" s="206"/>
      <c r="I130" s="206"/>
      <c r="J130" s="206"/>
      <c r="K130" s="206"/>
      <c r="L130" s="206"/>
      <c r="M130" s="206"/>
      <c r="N130" s="206"/>
      <c r="O130" s="206"/>
      <c r="P130" s="206"/>
      <c r="Q130" s="206"/>
      <c r="R130" s="206"/>
      <c r="S130" s="206"/>
      <c r="T130" s="206"/>
      <c r="U130" s="206"/>
      <c r="V130" s="206"/>
      <c r="W130" s="206"/>
      <c r="X130" s="206"/>
      <c r="Y130" s="206"/>
      <c r="Z130" s="206"/>
      <c r="AA130" s="206"/>
      <c r="AB130" s="206"/>
      <c r="AC130" s="206"/>
      <c r="AD130" s="206"/>
      <c r="AE130" s="206"/>
      <c r="AF130" s="206"/>
      <c r="AG130" s="206"/>
      <c r="AH130" s="206"/>
      <c r="AI130" s="206"/>
      <c r="AJ130" s="206"/>
      <c r="AK130" s="206"/>
    </row>
  </sheetData>
  <mergeCells count="7">
    <mergeCell ref="B2:K2"/>
    <mergeCell ref="B3:K3"/>
    <mergeCell ref="B4:K4"/>
    <mergeCell ref="D6:F6"/>
    <mergeCell ref="H7:K7"/>
    <mergeCell ref="D30:F30"/>
    <mergeCell ref="H31:K31"/>
  </mergeCells>
  <printOptions headings="false" gridLines="false" gridLinesSet="true" horizontalCentered="true" verticalCentered="false"/>
  <pageMargins left="0.25" right="0.25" top="0.25" bottom="0.5" header="0.511811023622047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&amp;L&amp;8&amp;A
&amp;D &amp;T&amp;R&amp;8&amp;F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G135"/>
  <sheetViews>
    <sheetView showFormulas="false" showGridLines="true" showRowColHeaders="true" showZeros="true" rightToLeft="false" tabSelected="false" showOutlineSymbols="true" defaultGridColor="true" view="normal" topLeftCell="A2" colorId="64" zoomScale="100" zoomScaleNormal="100" zoomScalePageLayoutView="100" workbookViewId="0">
      <selection pane="topLeft" activeCell="A4" activeCellId="0" sqref="A4:J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2.56"/>
    <col collapsed="false" customWidth="true" hidden="false" outlineLevel="0" max="2" min="2" style="0" width="1.7"/>
    <col collapsed="false" customWidth="true" hidden="false" outlineLevel="0" max="3" min="3" style="0" width="10.71"/>
    <col collapsed="false" customWidth="true" hidden="false" outlineLevel="0" max="4" min="4" style="0" width="9.7"/>
    <col collapsed="false" customWidth="true" hidden="false" outlineLevel="0" max="5" min="5" style="0" width="9.28"/>
    <col collapsed="false" customWidth="true" hidden="false" outlineLevel="0" max="6" min="6" style="0" width="1.7"/>
    <col collapsed="false" customWidth="true" hidden="false" outlineLevel="0" max="10" min="7" style="0" width="15.7"/>
  </cols>
  <sheetData>
    <row r="1" customFormat="false" ht="12.75" hidden="true" customHeight="false" outlineLevel="0" collapsed="false"/>
    <row r="2" customFormat="false" ht="15.75" hidden="false" customHeight="false" outlineLevel="0" collapsed="false">
      <c r="A2" s="187" t="s">
        <v>0</v>
      </c>
      <c r="B2" s="187"/>
      <c r="C2" s="187"/>
      <c r="D2" s="187"/>
      <c r="E2" s="187"/>
      <c r="F2" s="187"/>
      <c r="G2" s="187"/>
      <c r="H2" s="187"/>
      <c r="I2" s="187"/>
      <c r="J2" s="187"/>
    </row>
    <row r="3" customFormat="false" ht="15" hidden="false" customHeight="false" outlineLevel="0" collapsed="false">
      <c r="A3" s="189" t="s">
        <v>107</v>
      </c>
      <c r="B3" s="189"/>
      <c r="C3" s="189"/>
      <c r="D3" s="189"/>
      <c r="E3" s="189"/>
      <c r="F3" s="189"/>
      <c r="G3" s="189"/>
      <c r="H3" s="189"/>
      <c r="I3" s="189"/>
      <c r="J3" s="189"/>
    </row>
    <row r="4" customFormat="false" ht="12.75" hidden="false" customHeight="false" outlineLevel="0" collapsed="false">
      <c r="A4" s="190" t="str">
        <f aca="false">+Expenses!B4</f>
        <v>Results based on activity through April 12, 2001</v>
      </c>
      <c r="B4" s="190"/>
      <c r="C4" s="190"/>
      <c r="D4" s="190"/>
      <c r="E4" s="190"/>
      <c r="F4" s="190"/>
      <c r="G4" s="190"/>
      <c r="H4" s="190"/>
      <c r="I4" s="190"/>
      <c r="J4" s="190"/>
    </row>
    <row r="5" customFormat="false" ht="3" hidden="false" customHeight="true" outlineLevel="0" collapsed="false"/>
    <row r="6" customFormat="false" ht="12.75" hidden="false" customHeight="false" outlineLevel="0" collapsed="false">
      <c r="A6" s="191"/>
      <c r="B6" s="192"/>
      <c r="C6" s="193" t="s">
        <v>102</v>
      </c>
      <c r="D6" s="193"/>
      <c r="E6" s="193"/>
      <c r="F6" s="192"/>
      <c r="G6" s="194"/>
      <c r="H6" s="195"/>
      <c r="I6" s="195"/>
      <c r="J6" s="196"/>
    </row>
    <row r="7" customFormat="false" ht="12.75" hidden="false" customHeight="false" outlineLevel="0" collapsed="false">
      <c r="A7" s="197" t="s">
        <v>14</v>
      </c>
      <c r="B7" s="192"/>
      <c r="C7" s="198" t="s">
        <v>8</v>
      </c>
      <c r="D7" s="199" t="s">
        <v>3</v>
      </c>
      <c r="E7" s="200" t="s">
        <v>52</v>
      </c>
      <c r="F7" s="192"/>
      <c r="G7" s="201" t="s">
        <v>103</v>
      </c>
      <c r="H7" s="201"/>
      <c r="I7" s="201"/>
      <c r="J7" s="201"/>
    </row>
    <row r="8" customFormat="false" ht="3" hidden="false" customHeight="true" outlineLevel="0" collapsed="false">
      <c r="A8" s="202"/>
      <c r="C8" s="203"/>
      <c r="D8" s="204"/>
      <c r="E8" s="205"/>
      <c r="F8" s="206"/>
      <c r="G8" s="203"/>
      <c r="H8" s="204"/>
      <c r="I8" s="204"/>
      <c r="J8" s="205"/>
      <c r="K8" s="206"/>
      <c r="L8" s="206"/>
      <c r="M8" s="206"/>
      <c r="N8" s="206"/>
      <c r="O8" s="206"/>
      <c r="P8" s="206"/>
      <c r="Q8" s="206"/>
      <c r="R8" s="206"/>
      <c r="S8" s="206"/>
      <c r="T8" s="206"/>
      <c r="U8" s="206"/>
      <c r="V8" s="206"/>
      <c r="W8" s="206"/>
      <c r="X8" s="206"/>
      <c r="Y8" s="206"/>
      <c r="Z8" s="206"/>
      <c r="AA8" s="206"/>
      <c r="AB8" s="206"/>
      <c r="AC8" s="206"/>
      <c r="AD8" s="206"/>
      <c r="AE8" s="206"/>
      <c r="AF8" s="206"/>
      <c r="AG8" s="206"/>
    </row>
    <row r="9" customFormat="false" ht="13.5" hidden="false" customHeight="true" outlineLevel="0" collapsed="false">
      <c r="A9" s="207" t="s">
        <v>108</v>
      </c>
      <c r="B9" s="192"/>
      <c r="C9" s="209" t="n">
        <f aca="false">+Expenses!D9-[1]Expenses!D9</f>
        <v>226.541999999999</v>
      </c>
      <c r="D9" s="210" t="n">
        <f aca="false">+Expenses!E9-[1]Expenses!E9</f>
        <v>226.541999999999</v>
      </c>
      <c r="E9" s="211" t="n">
        <f aca="false">D9-C9</f>
        <v>0</v>
      </c>
      <c r="F9" s="210"/>
      <c r="G9" s="212"/>
      <c r="H9" s="213"/>
      <c r="I9" s="213"/>
      <c r="J9" s="214"/>
      <c r="K9" s="206"/>
      <c r="L9" s="206"/>
      <c r="M9" s="206"/>
      <c r="N9" s="206"/>
      <c r="O9" s="206"/>
      <c r="P9" s="206"/>
      <c r="Q9" s="206"/>
      <c r="R9" s="206"/>
      <c r="S9" s="206"/>
      <c r="T9" s="206"/>
      <c r="U9" s="206"/>
      <c r="V9" s="206"/>
      <c r="W9" s="206"/>
      <c r="X9" s="206"/>
      <c r="Y9" s="206"/>
      <c r="Z9" s="206"/>
      <c r="AA9" s="206"/>
      <c r="AB9" s="206"/>
      <c r="AC9" s="206"/>
      <c r="AD9" s="206"/>
      <c r="AE9" s="206"/>
      <c r="AF9" s="206"/>
      <c r="AG9" s="206"/>
    </row>
    <row r="10" customFormat="false" ht="13.5" hidden="false" customHeight="true" outlineLevel="0" collapsed="false">
      <c r="A10" s="207" t="s">
        <v>22</v>
      </c>
      <c r="B10" s="192"/>
      <c r="C10" s="209" t="n">
        <f aca="false">+Expenses!D10-[1]Expenses!D10</f>
        <v>64.1220000000003</v>
      </c>
      <c r="D10" s="210" t="n">
        <f aca="false">+Expenses!E10-[1]Expenses!E10</f>
        <v>64.1220000000003</v>
      </c>
      <c r="E10" s="211" t="n">
        <f aca="false">D10-C10</f>
        <v>0</v>
      </c>
      <c r="F10" s="210"/>
      <c r="G10" s="212"/>
      <c r="H10" s="213"/>
      <c r="I10" s="213"/>
      <c r="J10" s="214"/>
      <c r="K10" s="206"/>
      <c r="L10" s="206"/>
      <c r="M10" s="206"/>
      <c r="N10" s="206"/>
      <c r="O10" s="206"/>
      <c r="P10" s="206"/>
      <c r="Q10" s="206"/>
      <c r="R10" s="206"/>
      <c r="S10" s="206"/>
      <c r="T10" s="206"/>
      <c r="U10" s="206"/>
      <c r="V10" s="206"/>
      <c r="W10" s="206"/>
      <c r="X10" s="206"/>
      <c r="Y10" s="206"/>
      <c r="Z10" s="206"/>
      <c r="AA10" s="206"/>
      <c r="AB10" s="206"/>
      <c r="AC10" s="206"/>
      <c r="AD10" s="206"/>
      <c r="AE10" s="206"/>
      <c r="AF10" s="206"/>
      <c r="AG10" s="206"/>
    </row>
    <row r="11" customFormat="false" ht="13.5" hidden="false" customHeight="true" outlineLevel="0" collapsed="false">
      <c r="A11" s="207" t="s">
        <v>24</v>
      </c>
      <c r="B11" s="192"/>
      <c r="C11" s="209" t="n">
        <f aca="false">+Expenses!D12-[1]Expenses!D12</f>
        <v>70.162</v>
      </c>
      <c r="D11" s="210" t="n">
        <f aca="false">+Expenses!E12-[1]Expenses!E12</f>
        <v>70.162</v>
      </c>
      <c r="E11" s="211" t="n">
        <f aca="false">D11-C11</f>
        <v>0</v>
      </c>
      <c r="F11" s="210"/>
      <c r="G11" s="212"/>
      <c r="H11" s="213"/>
      <c r="I11" s="213"/>
      <c r="J11" s="214"/>
      <c r="K11" s="206"/>
      <c r="L11" s="206"/>
      <c r="M11" s="206"/>
      <c r="N11" s="206"/>
      <c r="O11" s="206"/>
      <c r="P11" s="206"/>
      <c r="Q11" s="206"/>
      <c r="R11" s="206"/>
      <c r="S11" s="206"/>
      <c r="T11" s="206"/>
      <c r="U11" s="206"/>
      <c r="V11" s="206"/>
      <c r="W11" s="206"/>
      <c r="X11" s="206"/>
      <c r="Y11" s="206"/>
      <c r="Z11" s="206"/>
      <c r="AA11" s="206"/>
      <c r="AB11" s="206"/>
      <c r="AC11" s="206"/>
      <c r="AD11" s="206"/>
      <c r="AE11" s="206"/>
      <c r="AF11" s="206"/>
      <c r="AG11" s="206"/>
    </row>
    <row r="12" customFormat="false" ht="13.5" hidden="false" customHeight="true" outlineLevel="0" collapsed="false">
      <c r="A12" s="207" t="s">
        <v>25</v>
      </c>
      <c r="B12" s="192"/>
      <c r="C12" s="209" t="n">
        <f aca="false">+Expenses!D13-[1]Expenses!D13</f>
        <v>-345.516</v>
      </c>
      <c r="D12" s="210" t="n">
        <f aca="false">+Expenses!E13-[1]Expenses!E13</f>
        <v>-345.516</v>
      </c>
      <c r="E12" s="211" t="n">
        <f aca="false">D12-C12</f>
        <v>0</v>
      </c>
      <c r="F12" s="210"/>
      <c r="G12" s="217"/>
      <c r="H12" s="213"/>
      <c r="I12" s="213"/>
      <c r="J12" s="214"/>
      <c r="K12" s="206"/>
      <c r="L12" s="206"/>
      <c r="M12" s="206"/>
      <c r="N12" s="206"/>
      <c r="O12" s="206"/>
      <c r="P12" s="206"/>
      <c r="Q12" s="206"/>
      <c r="R12" s="206"/>
      <c r="S12" s="206"/>
      <c r="T12" s="206"/>
      <c r="U12" s="206"/>
      <c r="V12" s="206"/>
      <c r="W12" s="206"/>
      <c r="X12" s="206"/>
      <c r="Y12" s="206"/>
      <c r="Z12" s="206"/>
      <c r="AA12" s="206"/>
      <c r="AB12" s="206"/>
      <c r="AC12" s="206"/>
      <c r="AD12" s="206"/>
      <c r="AE12" s="206"/>
      <c r="AF12" s="206"/>
      <c r="AG12" s="206"/>
    </row>
    <row r="13" customFormat="false" ht="13.5" hidden="false" customHeight="true" outlineLevel="0" collapsed="false">
      <c r="A13" s="207" t="s">
        <v>26</v>
      </c>
      <c r="B13" s="192"/>
      <c r="C13" s="209" t="n">
        <f aca="false">+Expenses!D14-[1]Expenses!D14</f>
        <v>501.473</v>
      </c>
      <c r="D13" s="210" t="n">
        <f aca="false">+Expenses!E14-[1]Expenses!E14</f>
        <v>501.473</v>
      </c>
      <c r="E13" s="211" t="n">
        <f aca="false">D13-C13</f>
        <v>0</v>
      </c>
      <c r="F13" s="210"/>
      <c r="G13" s="212"/>
      <c r="H13" s="213"/>
      <c r="I13" s="213"/>
      <c r="J13" s="214"/>
      <c r="K13" s="206"/>
      <c r="L13" s="206"/>
      <c r="M13" s="206"/>
      <c r="N13" s="206"/>
      <c r="O13" s="206"/>
      <c r="P13" s="206"/>
      <c r="Q13" s="206"/>
      <c r="R13" s="206"/>
      <c r="S13" s="206"/>
      <c r="T13" s="206"/>
      <c r="U13" s="206"/>
      <c r="V13" s="206"/>
      <c r="W13" s="206"/>
      <c r="X13" s="206"/>
      <c r="Y13" s="206"/>
      <c r="Z13" s="206"/>
      <c r="AA13" s="206"/>
      <c r="AB13" s="206"/>
      <c r="AC13" s="206"/>
      <c r="AD13" s="206"/>
      <c r="AE13" s="206"/>
      <c r="AF13" s="206"/>
      <c r="AG13" s="206"/>
    </row>
    <row r="14" customFormat="false" ht="13.5" hidden="false" customHeight="true" outlineLevel="0" collapsed="false">
      <c r="A14" s="207" t="s">
        <v>27</v>
      </c>
      <c r="B14" s="192"/>
      <c r="C14" s="209" t="n">
        <f aca="false">+Expenses!D15-[1]Expenses!D15</f>
        <v>275.228</v>
      </c>
      <c r="D14" s="210" t="n">
        <f aca="false">+Expenses!E15-[1]Expenses!E15</f>
        <v>275.228</v>
      </c>
      <c r="E14" s="211" t="n">
        <f aca="false">D14-C14</f>
        <v>0</v>
      </c>
      <c r="F14" s="210"/>
      <c r="G14" s="212"/>
      <c r="H14" s="213"/>
      <c r="I14" s="213"/>
      <c r="J14" s="214"/>
      <c r="K14" s="206"/>
      <c r="L14" s="206"/>
      <c r="M14" s="206"/>
      <c r="N14" s="206"/>
      <c r="O14" s="206"/>
      <c r="P14" s="206"/>
      <c r="Q14" s="206"/>
      <c r="R14" s="206"/>
      <c r="S14" s="206"/>
      <c r="T14" s="206"/>
      <c r="U14" s="206"/>
      <c r="V14" s="206"/>
      <c r="W14" s="206"/>
      <c r="X14" s="206"/>
      <c r="Y14" s="206"/>
      <c r="Z14" s="206"/>
      <c r="AA14" s="206"/>
      <c r="AB14" s="206"/>
      <c r="AC14" s="206"/>
      <c r="AD14" s="206"/>
      <c r="AE14" s="206"/>
      <c r="AF14" s="206"/>
      <c r="AG14" s="206"/>
    </row>
    <row r="15" customFormat="false" ht="13.5" hidden="false" customHeight="true" outlineLevel="0" collapsed="false">
      <c r="A15" s="207" t="s">
        <v>109</v>
      </c>
      <c r="B15" s="192"/>
      <c r="C15" s="209" t="n">
        <f aca="false">+Expenses!D16-[1]Expenses!D16</f>
        <v>116.846</v>
      </c>
      <c r="D15" s="210" t="n">
        <f aca="false">+Expenses!E16-[1]Expenses!E16</f>
        <v>116.846</v>
      </c>
      <c r="E15" s="211" t="n">
        <f aca="false">D15-C15</f>
        <v>0</v>
      </c>
      <c r="F15" s="210"/>
      <c r="G15" s="212"/>
      <c r="H15" s="213"/>
      <c r="I15" s="213"/>
      <c r="J15" s="214"/>
      <c r="K15" s="206"/>
      <c r="L15" s="206"/>
      <c r="M15" s="206"/>
      <c r="N15" s="206"/>
      <c r="O15" s="206"/>
      <c r="P15" s="206"/>
      <c r="Q15" s="206"/>
      <c r="R15" s="206"/>
      <c r="S15" s="206"/>
      <c r="T15" s="206"/>
      <c r="U15" s="206"/>
      <c r="V15" s="206"/>
      <c r="W15" s="206"/>
      <c r="X15" s="206"/>
      <c r="Y15" s="206"/>
      <c r="Z15" s="206"/>
      <c r="AA15" s="206"/>
      <c r="AB15" s="206"/>
      <c r="AC15" s="206"/>
      <c r="AD15" s="206"/>
      <c r="AE15" s="206"/>
      <c r="AF15" s="206"/>
      <c r="AG15" s="206"/>
    </row>
    <row r="16" customFormat="false" ht="13.5" hidden="false" customHeight="true" outlineLevel="0" collapsed="false">
      <c r="A16" s="207" t="s">
        <v>33</v>
      </c>
      <c r="B16" s="192"/>
      <c r="C16" s="209" t="n">
        <f aca="false">+Expenses!D20-[1]Expenses!D17</f>
        <v>-893.05</v>
      </c>
      <c r="D16" s="210" t="n">
        <f aca="false">+Expenses!E20-[1]Expenses!E17</f>
        <v>-893.05</v>
      </c>
      <c r="E16" s="211" t="n">
        <f aca="false">D16-C16</f>
        <v>0</v>
      </c>
      <c r="F16" s="210"/>
      <c r="G16" s="212"/>
      <c r="H16" s="213"/>
      <c r="I16" s="213"/>
      <c r="J16" s="214"/>
      <c r="K16" s="206"/>
      <c r="L16" s="206"/>
      <c r="M16" s="206"/>
      <c r="N16" s="206"/>
      <c r="O16" s="206"/>
      <c r="P16" s="206"/>
      <c r="Q16" s="206"/>
      <c r="R16" s="206"/>
      <c r="S16" s="206"/>
      <c r="T16" s="206"/>
      <c r="U16" s="206"/>
      <c r="V16" s="206"/>
      <c r="W16" s="206"/>
      <c r="X16" s="206"/>
      <c r="Y16" s="206"/>
      <c r="Z16" s="206"/>
      <c r="AA16" s="206"/>
      <c r="AB16" s="206"/>
      <c r="AC16" s="206"/>
      <c r="AD16" s="206"/>
      <c r="AE16" s="206"/>
      <c r="AF16" s="206"/>
      <c r="AG16" s="206"/>
    </row>
    <row r="17" customFormat="false" ht="3" hidden="false" customHeight="true" outlineLevel="0" collapsed="false">
      <c r="A17" s="207"/>
      <c r="B17" s="192"/>
      <c r="C17" s="209"/>
      <c r="D17" s="210"/>
      <c r="E17" s="211"/>
      <c r="F17" s="210"/>
      <c r="G17" s="217"/>
      <c r="H17" s="213"/>
      <c r="I17" s="213"/>
      <c r="J17" s="214"/>
      <c r="K17" s="206"/>
      <c r="L17" s="206"/>
      <c r="M17" s="206"/>
      <c r="N17" s="206"/>
      <c r="O17" s="206"/>
      <c r="P17" s="206"/>
      <c r="Q17" s="206"/>
      <c r="R17" s="206"/>
      <c r="S17" s="206"/>
      <c r="T17" s="206"/>
      <c r="U17" s="206"/>
      <c r="V17" s="206"/>
      <c r="W17" s="206"/>
      <c r="X17" s="206"/>
      <c r="Y17" s="206"/>
      <c r="Z17" s="206"/>
      <c r="AA17" s="206"/>
      <c r="AB17" s="206"/>
      <c r="AC17" s="206"/>
      <c r="AD17" s="206"/>
      <c r="AE17" s="206"/>
      <c r="AF17" s="206"/>
      <c r="AG17" s="206"/>
    </row>
    <row r="18" customFormat="false" ht="11.25" hidden="false" customHeight="true" outlineLevel="0" collapsed="false">
      <c r="A18" s="252" t="s">
        <v>110</v>
      </c>
      <c r="B18" s="192"/>
      <c r="C18" s="225" t="n">
        <f aca="false">SUM(C9:C17)</f>
        <v>15.8070000000002</v>
      </c>
      <c r="D18" s="226" t="n">
        <f aca="false">SUM(D9:D17)</f>
        <v>15.8070000000002</v>
      </c>
      <c r="E18" s="227" t="n">
        <f aca="false">SUM(E9:E17)</f>
        <v>0</v>
      </c>
      <c r="F18" s="210"/>
      <c r="G18" s="217"/>
      <c r="H18" s="213"/>
      <c r="I18" s="213"/>
      <c r="J18" s="214"/>
      <c r="K18" s="206"/>
      <c r="L18" s="206"/>
      <c r="M18" s="206"/>
      <c r="N18" s="206"/>
      <c r="O18" s="206"/>
      <c r="P18" s="206"/>
      <c r="Q18" s="206"/>
      <c r="R18" s="206"/>
      <c r="S18" s="206"/>
      <c r="T18" s="206"/>
      <c r="U18" s="206"/>
      <c r="V18" s="206"/>
      <c r="W18" s="206"/>
      <c r="X18" s="206"/>
      <c r="Y18" s="206"/>
      <c r="Z18" s="206"/>
      <c r="AA18" s="206"/>
      <c r="AB18" s="206"/>
      <c r="AC18" s="206"/>
      <c r="AD18" s="206"/>
      <c r="AE18" s="206"/>
      <c r="AF18" s="206"/>
      <c r="AG18" s="206"/>
    </row>
    <row r="19" customFormat="false" ht="3" hidden="false" customHeight="true" outlineLevel="0" collapsed="false">
      <c r="A19" s="207"/>
      <c r="B19" s="192"/>
      <c r="C19" s="209"/>
      <c r="D19" s="210"/>
      <c r="E19" s="211"/>
      <c r="F19" s="210"/>
      <c r="G19" s="217"/>
      <c r="H19" s="213"/>
      <c r="I19" s="213"/>
      <c r="J19" s="214"/>
      <c r="K19" s="206"/>
      <c r="L19" s="206"/>
      <c r="M19" s="206"/>
      <c r="N19" s="206"/>
      <c r="O19" s="206"/>
      <c r="P19" s="206"/>
      <c r="Q19" s="206"/>
      <c r="R19" s="206"/>
      <c r="S19" s="206"/>
      <c r="T19" s="206"/>
      <c r="U19" s="206"/>
      <c r="V19" s="206"/>
      <c r="W19" s="206"/>
      <c r="X19" s="206"/>
      <c r="Y19" s="206"/>
      <c r="Z19" s="206"/>
      <c r="AA19" s="206"/>
      <c r="AB19" s="206"/>
      <c r="AC19" s="206"/>
      <c r="AD19" s="206"/>
      <c r="AE19" s="206"/>
      <c r="AF19" s="206"/>
      <c r="AG19" s="206"/>
    </row>
    <row r="20" customFormat="false" ht="13.5" hidden="false" customHeight="true" outlineLevel="0" collapsed="false">
      <c r="A20" s="207" t="s">
        <v>29</v>
      </c>
      <c r="B20" s="192"/>
      <c r="C20" s="209" t="n">
        <f aca="false">+Expenses!D17-[1]Expenses!D21</f>
        <v>896.881</v>
      </c>
      <c r="D20" s="210" t="n">
        <f aca="false">+Expenses!E17-[1]Expenses!E21</f>
        <v>896.881</v>
      </c>
      <c r="E20" s="211" t="n">
        <f aca="false">D20-C20</f>
        <v>0</v>
      </c>
      <c r="F20" s="210"/>
      <c r="G20" s="212"/>
      <c r="H20" s="213"/>
      <c r="I20" s="213"/>
      <c r="J20" s="214"/>
      <c r="K20" s="206"/>
      <c r="L20" s="206"/>
      <c r="M20" s="206"/>
      <c r="N20" s="206"/>
      <c r="O20" s="206"/>
      <c r="P20" s="206"/>
      <c r="Q20" s="206"/>
      <c r="R20" s="206"/>
      <c r="S20" s="206"/>
      <c r="T20" s="206"/>
      <c r="U20" s="206"/>
      <c r="V20" s="206"/>
      <c r="W20" s="206"/>
      <c r="X20" s="206"/>
      <c r="Y20" s="206"/>
      <c r="Z20" s="206"/>
      <c r="AA20" s="206"/>
      <c r="AB20" s="206"/>
      <c r="AC20" s="206"/>
      <c r="AD20" s="206"/>
      <c r="AE20" s="206"/>
      <c r="AF20" s="206"/>
      <c r="AG20" s="206"/>
    </row>
    <row r="21" customFormat="false" ht="13.5" hidden="false" customHeight="true" outlineLevel="0" collapsed="false">
      <c r="A21" s="207" t="s">
        <v>111</v>
      </c>
      <c r="B21" s="192"/>
      <c r="C21" s="209" t="e">
        <f aca="false">+#REF!-[1]Expenses!D22</f>
        <v>#REF!</v>
      </c>
      <c r="D21" s="210" t="e">
        <f aca="false">+#REF!-[1]Expenses!E22</f>
        <v>#REF!</v>
      </c>
      <c r="E21" s="211" t="e">
        <f aca="false">D21-C21</f>
        <v>#REF!</v>
      </c>
      <c r="F21" s="210"/>
      <c r="G21" s="212"/>
      <c r="H21" s="213"/>
      <c r="I21" s="213"/>
      <c r="J21" s="214"/>
      <c r="K21" s="206"/>
      <c r="L21" s="206"/>
      <c r="M21" s="206"/>
      <c r="N21" s="206"/>
      <c r="O21" s="206"/>
      <c r="P21" s="206"/>
      <c r="Q21" s="206"/>
      <c r="R21" s="206"/>
      <c r="S21" s="206"/>
      <c r="T21" s="206"/>
      <c r="U21" s="206"/>
      <c r="V21" s="206"/>
      <c r="W21" s="206"/>
      <c r="X21" s="206"/>
      <c r="Y21" s="206"/>
      <c r="Z21" s="206"/>
      <c r="AA21" s="206"/>
      <c r="AB21" s="206"/>
      <c r="AC21" s="206"/>
      <c r="AD21" s="206"/>
      <c r="AE21" s="206"/>
      <c r="AF21" s="206"/>
      <c r="AG21" s="206"/>
    </row>
    <row r="22" customFormat="false" ht="13.5" hidden="false" customHeight="true" outlineLevel="0" collapsed="false">
      <c r="A22" s="207" t="s">
        <v>31</v>
      </c>
      <c r="B22" s="192"/>
      <c r="C22" s="209" t="n">
        <f aca="false">+Expenses!D18-[1]Expenses!D23</f>
        <v>-22990.22</v>
      </c>
      <c r="D22" s="210" t="n">
        <f aca="false">+Expenses!E18-[1]Expenses!E23</f>
        <v>-22990.22</v>
      </c>
      <c r="E22" s="211" t="n">
        <f aca="false">D22-C22</f>
        <v>0</v>
      </c>
      <c r="F22" s="210"/>
      <c r="G22" s="212"/>
      <c r="H22" s="213"/>
      <c r="I22" s="213"/>
      <c r="J22" s="214"/>
      <c r="K22" s="206"/>
      <c r="L22" s="206"/>
      <c r="M22" s="206"/>
      <c r="N22" s="206"/>
      <c r="O22" s="206"/>
      <c r="P22" s="206"/>
      <c r="Q22" s="206"/>
      <c r="R22" s="206"/>
      <c r="S22" s="206"/>
      <c r="T22" s="206"/>
      <c r="U22" s="206"/>
      <c r="V22" s="206"/>
      <c r="W22" s="206"/>
      <c r="X22" s="206"/>
      <c r="Y22" s="206"/>
      <c r="Z22" s="206"/>
      <c r="AA22" s="206"/>
      <c r="AB22" s="206"/>
      <c r="AC22" s="206"/>
      <c r="AD22" s="206"/>
      <c r="AE22" s="206"/>
      <c r="AF22" s="206"/>
      <c r="AG22" s="206"/>
    </row>
    <row r="23" customFormat="false" ht="3" hidden="false" customHeight="true" outlineLevel="0" collapsed="false">
      <c r="A23" s="207"/>
      <c r="B23" s="192"/>
      <c r="C23" s="209"/>
      <c r="D23" s="210"/>
      <c r="E23" s="211"/>
      <c r="F23" s="210"/>
      <c r="G23" s="217"/>
      <c r="H23" s="213"/>
      <c r="I23" s="213"/>
      <c r="J23" s="214"/>
      <c r="K23" s="206"/>
      <c r="L23" s="206"/>
      <c r="M23" s="206"/>
      <c r="N23" s="206"/>
      <c r="O23" s="206"/>
      <c r="P23" s="206"/>
      <c r="Q23" s="206"/>
      <c r="R23" s="206"/>
      <c r="S23" s="206"/>
      <c r="T23" s="206"/>
      <c r="U23" s="206"/>
      <c r="V23" s="206"/>
      <c r="W23" s="206"/>
      <c r="X23" s="206"/>
      <c r="Y23" s="206"/>
      <c r="Z23" s="206"/>
      <c r="AA23" s="206"/>
      <c r="AB23" s="206"/>
      <c r="AC23" s="206"/>
      <c r="AD23" s="206"/>
      <c r="AE23" s="206"/>
      <c r="AF23" s="206"/>
      <c r="AG23" s="206"/>
    </row>
    <row r="24" customFormat="false" ht="11.25" hidden="false" customHeight="true" outlineLevel="0" collapsed="false">
      <c r="A24" s="252" t="s">
        <v>104</v>
      </c>
      <c r="B24" s="192"/>
      <c r="C24" s="225" t="e">
        <f aca="false">SUM(C20:C23)</f>
        <v>#REF!</v>
      </c>
      <c r="D24" s="226" t="e">
        <f aca="false">SUM(D20:D23)</f>
        <v>#REF!</v>
      </c>
      <c r="E24" s="227" t="e">
        <f aca="false">SUM(E20:E23)</f>
        <v>#REF!</v>
      </c>
      <c r="F24" s="210"/>
      <c r="G24" s="217"/>
      <c r="H24" s="213"/>
      <c r="I24" s="213"/>
      <c r="J24" s="214"/>
      <c r="K24" s="206"/>
      <c r="L24" s="206"/>
      <c r="M24" s="206"/>
      <c r="N24" s="206"/>
      <c r="O24" s="206"/>
      <c r="P24" s="206"/>
      <c r="Q24" s="206"/>
      <c r="R24" s="206"/>
      <c r="S24" s="206"/>
      <c r="T24" s="206"/>
      <c r="U24" s="206"/>
      <c r="V24" s="206"/>
      <c r="W24" s="206"/>
      <c r="X24" s="206"/>
      <c r="Y24" s="206"/>
      <c r="Z24" s="206"/>
      <c r="AA24" s="206"/>
      <c r="AB24" s="206"/>
      <c r="AC24" s="206"/>
      <c r="AD24" s="206"/>
      <c r="AE24" s="206"/>
      <c r="AF24" s="206"/>
      <c r="AG24" s="206"/>
    </row>
    <row r="25" customFormat="false" ht="3" hidden="false" customHeight="true" outlineLevel="0" collapsed="false">
      <c r="A25" s="207"/>
      <c r="B25" s="192"/>
      <c r="C25" s="209"/>
      <c r="D25" s="210"/>
      <c r="E25" s="211"/>
      <c r="F25" s="210"/>
      <c r="G25" s="217"/>
      <c r="H25" s="213"/>
      <c r="I25" s="213"/>
      <c r="J25" s="214"/>
      <c r="K25" s="206"/>
      <c r="L25" s="206"/>
      <c r="M25" s="206"/>
      <c r="N25" s="206"/>
      <c r="O25" s="206"/>
      <c r="P25" s="206"/>
      <c r="Q25" s="206"/>
      <c r="R25" s="206"/>
      <c r="S25" s="206"/>
      <c r="T25" s="206"/>
      <c r="U25" s="206"/>
      <c r="V25" s="206"/>
      <c r="W25" s="206"/>
      <c r="X25" s="206"/>
      <c r="Y25" s="206"/>
      <c r="Z25" s="206"/>
      <c r="AA25" s="206"/>
      <c r="AB25" s="206"/>
      <c r="AC25" s="206"/>
      <c r="AD25" s="206"/>
      <c r="AE25" s="206"/>
      <c r="AF25" s="206"/>
      <c r="AG25" s="206"/>
    </row>
    <row r="26" customFormat="false" ht="3" hidden="false" customHeight="true" outlineLevel="0" collapsed="false">
      <c r="A26" s="207"/>
      <c r="B26" s="192"/>
      <c r="C26" s="209"/>
      <c r="D26" s="210"/>
      <c r="E26" s="211"/>
      <c r="F26" s="210"/>
      <c r="G26" s="217"/>
      <c r="H26" s="213"/>
      <c r="I26" s="213"/>
      <c r="J26" s="214"/>
      <c r="K26" s="206"/>
      <c r="L26" s="206"/>
      <c r="M26" s="206"/>
      <c r="N26" s="206"/>
      <c r="O26" s="206"/>
      <c r="P26" s="206"/>
      <c r="Q26" s="206"/>
      <c r="R26" s="206"/>
      <c r="S26" s="206"/>
      <c r="T26" s="206"/>
      <c r="U26" s="206"/>
      <c r="V26" s="206"/>
      <c r="W26" s="206"/>
      <c r="X26" s="206"/>
      <c r="Y26" s="206"/>
      <c r="Z26" s="206"/>
      <c r="AA26" s="206"/>
      <c r="AB26" s="206"/>
      <c r="AC26" s="206"/>
      <c r="AD26" s="206"/>
      <c r="AE26" s="206"/>
      <c r="AF26" s="206"/>
      <c r="AG26" s="206"/>
    </row>
    <row r="27" customFormat="false" ht="11.25" hidden="false" customHeight="true" outlineLevel="0" collapsed="false">
      <c r="A27" s="218" t="s">
        <v>9</v>
      </c>
      <c r="B27" s="192"/>
      <c r="C27" s="225" t="e">
        <f aca="false">+C18+C24</f>
        <v>#REF!</v>
      </c>
      <c r="D27" s="226" t="e">
        <f aca="false">+D18+D24</f>
        <v>#REF!</v>
      </c>
      <c r="E27" s="227" t="e">
        <f aca="false">+E18+E24</f>
        <v>#REF!</v>
      </c>
      <c r="F27" s="210"/>
      <c r="G27" s="217"/>
      <c r="H27" s="213"/>
      <c r="I27" s="213"/>
      <c r="J27" s="214"/>
      <c r="K27" s="206"/>
      <c r="L27" s="206"/>
      <c r="M27" s="206"/>
      <c r="N27" s="206"/>
      <c r="O27" s="206"/>
      <c r="P27" s="206"/>
      <c r="Q27" s="206"/>
      <c r="R27" s="206"/>
      <c r="S27" s="206"/>
      <c r="T27" s="206"/>
      <c r="U27" s="206"/>
      <c r="V27" s="206"/>
      <c r="W27" s="206"/>
      <c r="X27" s="206"/>
      <c r="Y27" s="206"/>
      <c r="Z27" s="206"/>
      <c r="AA27" s="206"/>
      <c r="AB27" s="206"/>
      <c r="AC27" s="206"/>
      <c r="AD27" s="206"/>
      <c r="AE27" s="206"/>
      <c r="AF27" s="206"/>
      <c r="AG27" s="206"/>
    </row>
    <row r="28" customFormat="false" ht="3" hidden="false" customHeight="true" outlineLevel="0" collapsed="false">
      <c r="A28" s="207"/>
      <c r="B28" s="192"/>
      <c r="C28" s="209"/>
      <c r="D28" s="210"/>
      <c r="E28" s="211"/>
      <c r="F28" s="210"/>
      <c r="G28" s="217"/>
      <c r="H28" s="213"/>
      <c r="I28" s="213"/>
      <c r="J28" s="214"/>
      <c r="K28" s="206"/>
      <c r="L28" s="206"/>
      <c r="M28" s="206"/>
      <c r="N28" s="206"/>
      <c r="O28" s="206"/>
      <c r="P28" s="206"/>
      <c r="Q28" s="206"/>
      <c r="R28" s="206"/>
      <c r="S28" s="206"/>
      <c r="T28" s="206"/>
      <c r="U28" s="206"/>
      <c r="V28" s="206"/>
      <c r="W28" s="206"/>
      <c r="X28" s="206"/>
      <c r="Y28" s="206"/>
      <c r="Z28" s="206"/>
      <c r="AA28" s="206"/>
      <c r="AB28" s="206"/>
      <c r="AC28" s="206"/>
      <c r="AD28" s="206"/>
      <c r="AE28" s="206"/>
      <c r="AF28" s="206"/>
      <c r="AG28" s="206"/>
    </row>
    <row r="29" customFormat="false" ht="13.5" hidden="false" customHeight="true" outlineLevel="0" collapsed="false">
      <c r="A29" s="207" t="s">
        <v>105</v>
      </c>
      <c r="B29" s="192"/>
      <c r="C29" s="209" t="n">
        <f aca="false">+Expenses!D24-[1]Expenses!D30</f>
        <v>28434.92</v>
      </c>
      <c r="D29" s="210" t="n">
        <f aca="false">+Expenses!E24-[1]Expenses!E30</f>
        <v>28434.92</v>
      </c>
      <c r="E29" s="211" t="n">
        <f aca="false">D29-C29</f>
        <v>0</v>
      </c>
      <c r="F29" s="210"/>
      <c r="G29" s="212"/>
      <c r="H29" s="213"/>
      <c r="I29" s="213"/>
      <c r="J29" s="214"/>
      <c r="K29" s="206"/>
      <c r="L29" s="206"/>
      <c r="M29" s="206"/>
      <c r="N29" s="206"/>
      <c r="O29" s="206"/>
      <c r="P29" s="206"/>
      <c r="Q29" s="206"/>
      <c r="R29" s="206"/>
      <c r="S29" s="206"/>
      <c r="T29" s="206"/>
      <c r="U29" s="206"/>
      <c r="V29" s="206"/>
      <c r="W29" s="206"/>
      <c r="X29" s="206"/>
      <c r="Y29" s="206"/>
      <c r="Z29" s="206"/>
      <c r="AA29" s="206"/>
      <c r="AB29" s="206"/>
      <c r="AC29" s="206"/>
      <c r="AD29" s="206"/>
      <c r="AE29" s="206"/>
      <c r="AF29" s="206"/>
      <c r="AG29" s="206"/>
    </row>
    <row r="30" customFormat="false" ht="13.5" hidden="false" customHeight="true" outlineLevel="0" collapsed="false">
      <c r="A30" s="207" t="s">
        <v>37</v>
      </c>
      <c r="B30" s="192"/>
      <c r="C30" s="209" t="e">
        <f aca="false">+Expenses!D25-[1]Expenses!D31</f>
        <v>#VALUE!</v>
      </c>
      <c r="D30" s="210" t="n">
        <f aca="false">+Expenses!E25-[1]Expenses!E31</f>
        <v>0</v>
      </c>
      <c r="E30" s="211" t="e">
        <f aca="false">D30-C30</f>
        <v>#VALUE!</v>
      </c>
      <c r="F30" s="210"/>
      <c r="G30" s="217"/>
      <c r="H30" s="213"/>
      <c r="I30" s="213"/>
      <c r="J30" s="214"/>
      <c r="K30" s="206"/>
      <c r="L30" s="206"/>
      <c r="M30" s="206"/>
      <c r="N30" s="206"/>
      <c r="O30" s="206"/>
      <c r="P30" s="206"/>
      <c r="Q30" s="206"/>
      <c r="R30" s="206"/>
      <c r="S30" s="206"/>
      <c r="T30" s="206"/>
      <c r="U30" s="206"/>
      <c r="V30" s="206"/>
      <c r="W30" s="206"/>
      <c r="X30" s="206"/>
      <c r="Y30" s="206"/>
      <c r="Z30" s="206"/>
      <c r="AA30" s="206"/>
      <c r="AB30" s="206"/>
      <c r="AC30" s="206"/>
      <c r="AD30" s="206"/>
      <c r="AE30" s="206"/>
      <c r="AF30" s="206"/>
      <c r="AG30" s="206"/>
    </row>
    <row r="31" customFormat="false" ht="3" hidden="false" customHeight="true" outlineLevel="0" collapsed="false">
      <c r="A31" s="207"/>
      <c r="B31" s="192"/>
      <c r="C31" s="209"/>
      <c r="D31" s="210"/>
      <c r="E31" s="211"/>
      <c r="F31" s="210"/>
      <c r="G31" s="217"/>
      <c r="H31" s="213"/>
      <c r="I31" s="213"/>
      <c r="J31" s="214"/>
      <c r="K31" s="206"/>
      <c r="L31" s="206"/>
      <c r="M31" s="206"/>
      <c r="N31" s="206"/>
      <c r="O31" s="206"/>
      <c r="P31" s="206"/>
      <c r="Q31" s="206"/>
      <c r="R31" s="206"/>
      <c r="S31" s="206"/>
      <c r="T31" s="206"/>
      <c r="U31" s="206"/>
      <c r="V31" s="206"/>
      <c r="W31" s="206"/>
      <c r="X31" s="206"/>
      <c r="Y31" s="206"/>
      <c r="Z31" s="206"/>
      <c r="AA31" s="206"/>
      <c r="AB31" s="206"/>
      <c r="AC31" s="206"/>
      <c r="AD31" s="206"/>
      <c r="AE31" s="206"/>
      <c r="AF31" s="206"/>
      <c r="AG31" s="206"/>
    </row>
    <row r="32" customFormat="false" ht="11.25" hidden="false" customHeight="true" outlineLevel="0" collapsed="false">
      <c r="A32" s="218" t="s">
        <v>9</v>
      </c>
      <c r="B32" s="192"/>
      <c r="C32" s="225" t="e">
        <f aca="false">SUM(C27:C30)</f>
        <v>#VALUE!</v>
      </c>
      <c r="D32" s="226" t="e">
        <f aca="false">SUM(D27:D30)</f>
        <v>#REF!</v>
      </c>
      <c r="E32" s="227" t="e">
        <f aca="false">SUM(E27:E30)</f>
        <v>#VALUE!</v>
      </c>
      <c r="F32" s="210"/>
      <c r="G32" s="222"/>
      <c r="H32" s="223"/>
      <c r="I32" s="223"/>
      <c r="J32" s="224"/>
    </row>
    <row r="33" customFormat="false" ht="3" hidden="false" customHeight="true" outlineLevel="0" collapsed="false">
      <c r="A33" s="253"/>
      <c r="B33" s="215"/>
      <c r="C33" s="254"/>
      <c r="D33" s="255"/>
      <c r="E33" s="256"/>
      <c r="F33" s="215"/>
      <c r="G33" s="254"/>
      <c r="H33" s="255"/>
      <c r="I33" s="255"/>
      <c r="J33" s="256"/>
      <c r="K33" s="206"/>
      <c r="L33" s="206"/>
      <c r="M33" s="206"/>
      <c r="N33" s="206"/>
      <c r="O33" s="206"/>
      <c r="P33" s="206"/>
      <c r="Q33" s="206"/>
      <c r="R33" s="206"/>
      <c r="S33" s="206"/>
      <c r="T33" s="206"/>
      <c r="U33" s="206"/>
      <c r="V33" s="206"/>
      <c r="W33" s="206"/>
      <c r="X33" s="206"/>
      <c r="Y33" s="206"/>
      <c r="Z33" s="206"/>
      <c r="AA33" s="206"/>
      <c r="AB33" s="206"/>
      <c r="AC33" s="206"/>
      <c r="AD33" s="206"/>
      <c r="AE33" s="206"/>
      <c r="AF33" s="206"/>
      <c r="AG33" s="206"/>
    </row>
    <row r="34" customFormat="false" ht="3" hidden="false" customHeight="true" outlineLevel="0" collapsed="false">
      <c r="A34" s="233"/>
      <c r="B34" s="233"/>
      <c r="C34" s="233"/>
      <c r="D34" s="233"/>
      <c r="E34" s="233"/>
      <c r="F34" s="233"/>
      <c r="G34" s="233"/>
      <c r="H34" s="233"/>
      <c r="I34" s="233"/>
      <c r="J34" s="233"/>
      <c r="K34" s="234"/>
      <c r="L34" s="234"/>
      <c r="M34" s="234"/>
      <c r="N34" s="234"/>
      <c r="O34" s="234"/>
      <c r="P34" s="234"/>
      <c r="Q34" s="234"/>
      <c r="R34" s="234"/>
      <c r="S34" s="234"/>
      <c r="T34" s="234"/>
      <c r="U34" s="234"/>
      <c r="V34" s="234"/>
      <c r="W34" s="234"/>
      <c r="X34" s="234"/>
      <c r="Y34" s="234"/>
      <c r="Z34" s="234"/>
      <c r="AA34" s="234"/>
      <c r="AB34" s="234"/>
      <c r="AC34" s="234"/>
      <c r="AD34" s="234"/>
      <c r="AE34" s="234"/>
      <c r="AF34" s="234"/>
      <c r="AG34" s="234"/>
    </row>
    <row r="35" customFormat="false" ht="12" hidden="true" customHeight="false" outlineLevel="0" collapsed="false">
      <c r="A35" s="191"/>
      <c r="B35" s="192"/>
      <c r="C35" s="193" t="s">
        <v>106</v>
      </c>
      <c r="D35" s="193"/>
      <c r="E35" s="193"/>
      <c r="F35" s="192"/>
      <c r="G35" s="194"/>
      <c r="H35" s="195"/>
      <c r="I35" s="195"/>
      <c r="J35" s="196"/>
    </row>
    <row r="36" customFormat="false" ht="12" hidden="true" customHeight="false" outlineLevel="0" collapsed="false">
      <c r="A36" s="201" t="s">
        <v>14</v>
      </c>
      <c r="B36" s="192"/>
      <c r="C36" s="198" t="s">
        <v>8</v>
      </c>
      <c r="D36" s="199" t="s">
        <v>3</v>
      </c>
      <c r="E36" s="200" t="s">
        <v>52</v>
      </c>
      <c r="F36" s="192"/>
      <c r="G36" s="201" t="s">
        <v>103</v>
      </c>
      <c r="H36" s="201"/>
      <c r="I36" s="201"/>
      <c r="J36" s="201"/>
    </row>
    <row r="37" customFormat="false" ht="12" hidden="true" customHeight="false" outlineLevel="0" collapsed="false">
      <c r="A37" s="191"/>
      <c r="B37" s="192"/>
      <c r="C37" s="209" t="n">
        <f aca="false">Expenses!D32-[1]Expenses!D36</f>
        <v>0</v>
      </c>
      <c r="D37" s="210" t="n">
        <f aca="false">Expenses!E32-[1]Expenses!E36</f>
        <v>0</v>
      </c>
      <c r="E37" s="211" t="n">
        <f aca="false">D37-C37</f>
        <v>0</v>
      </c>
      <c r="F37" s="192"/>
      <c r="G37" s="194"/>
      <c r="H37" s="195"/>
      <c r="I37" s="195"/>
      <c r="J37" s="196"/>
    </row>
    <row r="38" customFormat="false" ht="12" hidden="true" customHeight="false" outlineLevel="0" collapsed="false">
      <c r="A38" s="207"/>
      <c r="B38" s="192"/>
      <c r="C38" s="209" t="n">
        <f aca="false">Expenses!D33-[1]Expenses!D37</f>
        <v>0</v>
      </c>
      <c r="D38" s="210" t="n">
        <f aca="false">Expenses!E33-[1]Expenses!E37</f>
        <v>0</v>
      </c>
      <c r="E38" s="211" t="n">
        <f aca="false">D38-C38</f>
        <v>0</v>
      </c>
      <c r="F38" s="192"/>
      <c r="G38" s="217"/>
      <c r="H38" s="213"/>
      <c r="I38" s="213"/>
      <c r="J38" s="214"/>
    </row>
    <row r="39" customFormat="false" ht="12" hidden="true" customHeight="false" outlineLevel="0" collapsed="false">
      <c r="A39" s="228"/>
      <c r="B39" s="192"/>
      <c r="C39" s="247" t="n">
        <f aca="false">Expenses!D34-[1]Expenses!D38</f>
        <v>0</v>
      </c>
      <c r="D39" s="248" t="n">
        <f aca="false">Expenses!E34-[1]Expenses!E38</f>
        <v>0</v>
      </c>
      <c r="E39" s="249" t="n">
        <f aca="false">D39-C39</f>
        <v>0</v>
      </c>
      <c r="F39" s="192"/>
      <c r="G39" s="229"/>
      <c r="H39" s="230"/>
      <c r="I39" s="230"/>
      <c r="J39" s="231"/>
    </row>
    <row r="40" customFormat="false" ht="12.75" hidden="false" customHeight="false" outlineLevel="0" collapsed="false">
      <c r="A40" s="215"/>
      <c r="B40" s="215"/>
      <c r="C40" s="257"/>
      <c r="D40" s="257"/>
      <c r="E40" s="215"/>
      <c r="F40" s="215"/>
      <c r="G40" s="215"/>
      <c r="H40" s="215"/>
      <c r="I40" s="215"/>
      <c r="J40" s="215"/>
      <c r="K40" s="206"/>
      <c r="L40" s="206" t="s">
        <v>41</v>
      </c>
      <c r="M40" s="206"/>
      <c r="N40" s="206"/>
      <c r="O40" s="206"/>
      <c r="P40" s="206"/>
      <c r="Q40" s="206"/>
      <c r="R40" s="206"/>
      <c r="S40" s="206"/>
      <c r="T40" s="206"/>
      <c r="U40" s="206"/>
      <c r="V40" s="206"/>
      <c r="W40" s="206"/>
      <c r="X40" s="206"/>
      <c r="Y40" s="206"/>
      <c r="Z40" s="206"/>
      <c r="AA40" s="206"/>
      <c r="AB40" s="206"/>
      <c r="AC40" s="206"/>
      <c r="AD40" s="206"/>
      <c r="AE40" s="206"/>
      <c r="AF40" s="206"/>
      <c r="AG40" s="206"/>
    </row>
    <row r="41" customFormat="false" ht="12.75" hidden="false" customHeight="false" outlineLevel="0" collapsed="false">
      <c r="C41" s="206"/>
      <c r="D41" s="206"/>
      <c r="E41" s="251"/>
      <c r="F41" s="206"/>
      <c r="G41" s="206"/>
      <c r="H41" s="206"/>
      <c r="I41" s="206"/>
      <c r="J41" s="206"/>
      <c r="K41" s="206"/>
      <c r="L41" s="206"/>
      <c r="M41" s="206"/>
      <c r="N41" s="206"/>
      <c r="O41" s="206"/>
      <c r="P41" s="206"/>
      <c r="Q41" s="206"/>
      <c r="R41" s="206"/>
      <c r="S41" s="206"/>
      <c r="T41" s="206"/>
      <c r="U41" s="206"/>
      <c r="V41" s="206"/>
      <c r="W41" s="206"/>
      <c r="X41" s="206"/>
      <c r="Y41" s="206"/>
      <c r="Z41" s="206"/>
      <c r="AA41" s="206"/>
      <c r="AB41" s="206"/>
      <c r="AC41" s="206"/>
      <c r="AD41" s="206"/>
      <c r="AE41" s="206"/>
      <c r="AF41" s="206"/>
      <c r="AG41" s="206"/>
    </row>
    <row r="42" customFormat="false" ht="12.75" hidden="false" customHeight="false" outlineLevel="0" collapsed="false">
      <c r="C42" s="206"/>
      <c r="D42" s="206"/>
      <c r="E42" s="206"/>
      <c r="F42" s="206"/>
      <c r="G42" s="206"/>
      <c r="H42" s="206"/>
      <c r="I42" s="206"/>
      <c r="J42" s="206"/>
      <c r="K42" s="206"/>
      <c r="L42" s="206"/>
      <c r="M42" s="206"/>
      <c r="N42" s="206"/>
      <c r="O42" s="206"/>
      <c r="P42" s="206"/>
      <c r="Q42" s="206"/>
      <c r="R42" s="206"/>
      <c r="S42" s="206"/>
      <c r="T42" s="206"/>
      <c r="U42" s="206"/>
      <c r="V42" s="206"/>
      <c r="W42" s="206"/>
      <c r="X42" s="206"/>
      <c r="Y42" s="206"/>
      <c r="Z42" s="206"/>
      <c r="AA42" s="206"/>
      <c r="AB42" s="206"/>
      <c r="AC42" s="206"/>
      <c r="AD42" s="206"/>
      <c r="AE42" s="206"/>
      <c r="AF42" s="206"/>
      <c r="AG42" s="206"/>
    </row>
    <row r="43" customFormat="false" ht="15.75" hidden="false" customHeight="false" outlineLevel="0" collapsed="false">
      <c r="C43" s="165"/>
      <c r="D43" s="206"/>
      <c r="E43" s="206"/>
      <c r="F43" s="206"/>
      <c r="G43" s="206"/>
      <c r="H43" s="206"/>
      <c r="I43" s="206"/>
      <c r="J43" s="206"/>
      <c r="K43" s="206"/>
      <c r="L43" s="206"/>
      <c r="M43" s="206"/>
      <c r="N43" s="206"/>
      <c r="O43" s="206"/>
      <c r="P43" s="206"/>
      <c r="Q43" s="206"/>
      <c r="R43" s="206"/>
      <c r="S43" s="206"/>
      <c r="T43" s="206"/>
      <c r="U43" s="206"/>
      <c r="V43" s="206"/>
      <c r="W43" s="206"/>
      <c r="X43" s="206"/>
      <c r="Y43" s="206"/>
      <c r="Z43" s="206"/>
      <c r="AA43" s="206"/>
      <c r="AB43" s="206"/>
      <c r="AC43" s="206"/>
      <c r="AD43" s="206"/>
      <c r="AE43" s="206"/>
      <c r="AF43" s="206"/>
      <c r="AG43" s="206"/>
    </row>
    <row r="44" customFormat="false" ht="12.75" hidden="false" customHeight="false" outlineLevel="0" collapsed="false">
      <c r="C44" s="206"/>
      <c r="D44" s="206"/>
      <c r="E44" s="206"/>
      <c r="F44" s="206"/>
      <c r="G44" s="206"/>
      <c r="H44" s="206"/>
      <c r="I44" s="206"/>
      <c r="J44" s="206"/>
      <c r="K44" s="206"/>
      <c r="L44" s="206"/>
      <c r="M44" s="206"/>
      <c r="N44" s="206"/>
      <c r="O44" s="206"/>
      <c r="P44" s="206"/>
      <c r="Q44" s="206"/>
      <c r="R44" s="206"/>
      <c r="S44" s="206"/>
      <c r="T44" s="206"/>
      <c r="U44" s="206"/>
      <c r="V44" s="206"/>
      <c r="W44" s="206"/>
      <c r="X44" s="206"/>
      <c r="Y44" s="206"/>
      <c r="Z44" s="206"/>
      <c r="AA44" s="206"/>
      <c r="AB44" s="206"/>
      <c r="AC44" s="206"/>
      <c r="AD44" s="206"/>
      <c r="AE44" s="206"/>
      <c r="AF44" s="206"/>
      <c r="AG44" s="206"/>
    </row>
    <row r="45" customFormat="false" ht="12.75" hidden="false" customHeight="false" outlineLevel="0" collapsed="false">
      <c r="C45" s="206"/>
      <c r="D45" s="206"/>
      <c r="E45" s="206"/>
      <c r="F45" s="206"/>
      <c r="G45" s="206"/>
      <c r="H45" s="206"/>
      <c r="I45" s="206"/>
      <c r="J45" s="206"/>
      <c r="K45" s="206"/>
      <c r="L45" s="206"/>
      <c r="M45" s="206"/>
      <c r="N45" s="206"/>
      <c r="O45" s="206"/>
      <c r="P45" s="206"/>
      <c r="Q45" s="206"/>
      <c r="R45" s="206"/>
      <c r="S45" s="206"/>
      <c r="T45" s="206"/>
      <c r="U45" s="206"/>
      <c r="V45" s="206"/>
      <c r="W45" s="206"/>
      <c r="X45" s="206"/>
      <c r="Y45" s="206"/>
      <c r="Z45" s="206"/>
      <c r="AA45" s="206"/>
      <c r="AB45" s="206"/>
      <c r="AC45" s="206"/>
      <c r="AD45" s="206"/>
      <c r="AE45" s="206"/>
      <c r="AF45" s="206"/>
      <c r="AG45" s="206"/>
    </row>
    <row r="46" customFormat="false" ht="12.75" hidden="false" customHeight="false" outlineLevel="0" collapsed="false">
      <c r="C46" s="206"/>
      <c r="D46" s="206"/>
      <c r="E46" s="206"/>
      <c r="F46" s="206"/>
      <c r="G46" s="206"/>
      <c r="H46" s="206"/>
      <c r="I46" s="206"/>
      <c r="J46" s="206"/>
      <c r="K46" s="206"/>
      <c r="L46" s="206"/>
      <c r="M46" s="206"/>
      <c r="N46" s="206"/>
      <c r="O46" s="206"/>
      <c r="P46" s="206"/>
      <c r="Q46" s="206"/>
      <c r="R46" s="206"/>
      <c r="S46" s="206"/>
      <c r="T46" s="206"/>
      <c r="U46" s="206"/>
      <c r="V46" s="206"/>
      <c r="W46" s="206"/>
      <c r="X46" s="206"/>
      <c r="Y46" s="206"/>
      <c r="Z46" s="206"/>
      <c r="AA46" s="206"/>
      <c r="AB46" s="206"/>
      <c r="AC46" s="206"/>
      <c r="AD46" s="206"/>
      <c r="AE46" s="206"/>
      <c r="AF46" s="206"/>
      <c r="AG46" s="206"/>
    </row>
    <row r="47" customFormat="false" ht="12.75" hidden="false" customHeight="false" outlineLevel="0" collapsed="false">
      <c r="C47" s="206"/>
      <c r="D47" s="206"/>
      <c r="E47" s="206"/>
      <c r="F47" s="206"/>
      <c r="G47" s="206"/>
      <c r="H47" s="206"/>
      <c r="I47" s="206"/>
      <c r="J47" s="206"/>
      <c r="K47" s="206"/>
      <c r="L47" s="206"/>
      <c r="M47" s="206"/>
      <c r="N47" s="206"/>
      <c r="O47" s="206"/>
      <c r="P47" s="206"/>
      <c r="Q47" s="206"/>
      <c r="R47" s="206"/>
      <c r="S47" s="206"/>
      <c r="T47" s="206"/>
      <c r="U47" s="206"/>
      <c r="V47" s="206"/>
      <c r="W47" s="206"/>
      <c r="X47" s="206"/>
      <c r="Y47" s="206"/>
      <c r="Z47" s="206"/>
      <c r="AA47" s="206"/>
      <c r="AB47" s="206"/>
      <c r="AC47" s="206"/>
      <c r="AD47" s="206"/>
      <c r="AE47" s="206"/>
      <c r="AF47" s="206"/>
      <c r="AG47" s="206"/>
    </row>
    <row r="48" customFormat="false" ht="12.75" hidden="false" customHeight="false" outlineLevel="0" collapsed="false">
      <c r="C48" s="206"/>
      <c r="D48" s="206"/>
      <c r="E48" s="206"/>
      <c r="F48" s="206"/>
      <c r="G48" s="206"/>
      <c r="H48" s="206"/>
      <c r="I48" s="206"/>
      <c r="J48" s="206"/>
      <c r="K48" s="206"/>
      <c r="L48" s="206"/>
      <c r="M48" s="206"/>
      <c r="N48" s="206"/>
      <c r="O48" s="206"/>
      <c r="P48" s="206"/>
      <c r="Q48" s="206"/>
      <c r="R48" s="206"/>
      <c r="S48" s="206"/>
      <c r="T48" s="206"/>
      <c r="U48" s="206"/>
      <c r="V48" s="206"/>
      <c r="W48" s="206"/>
      <c r="X48" s="206"/>
      <c r="Y48" s="206"/>
      <c r="Z48" s="206"/>
      <c r="AA48" s="206"/>
      <c r="AB48" s="206"/>
      <c r="AC48" s="206"/>
      <c r="AD48" s="206"/>
      <c r="AE48" s="206"/>
      <c r="AF48" s="206"/>
      <c r="AG48" s="206"/>
    </row>
    <row r="49" customFormat="false" ht="12.75" hidden="false" customHeight="false" outlineLevel="0" collapsed="false">
      <c r="C49" s="206"/>
      <c r="D49" s="206"/>
      <c r="E49" s="206"/>
      <c r="F49" s="206"/>
      <c r="G49" s="206"/>
      <c r="H49" s="206"/>
      <c r="I49" s="206"/>
      <c r="J49" s="206"/>
      <c r="K49" s="206"/>
      <c r="L49" s="206"/>
      <c r="M49" s="206"/>
      <c r="N49" s="206"/>
      <c r="O49" s="206"/>
      <c r="P49" s="206"/>
      <c r="Q49" s="206"/>
      <c r="R49" s="206"/>
      <c r="S49" s="206"/>
      <c r="T49" s="206"/>
      <c r="U49" s="206"/>
      <c r="V49" s="206"/>
      <c r="W49" s="206"/>
      <c r="X49" s="206"/>
      <c r="Y49" s="206"/>
      <c r="Z49" s="206"/>
      <c r="AA49" s="206"/>
      <c r="AB49" s="206"/>
      <c r="AC49" s="206"/>
      <c r="AD49" s="206"/>
      <c r="AE49" s="206"/>
      <c r="AF49" s="206"/>
      <c r="AG49" s="206"/>
    </row>
    <row r="50" customFormat="false" ht="12.75" hidden="false" customHeight="false" outlineLevel="0" collapsed="false">
      <c r="C50" s="206"/>
      <c r="D50" s="206"/>
      <c r="E50" s="206"/>
      <c r="F50" s="206"/>
      <c r="G50" s="206"/>
      <c r="H50" s="206"/>
      <c r="I50" s="206"/>
      <c r="J50" s="206"/>
      <c r="K50" s="206"/>
      <c r="L50" s="206"/>
      <c r="M50" s="206"/>
      <c r="N50" s="206"/>
      <c r="O50" s="206"/>
      <c r="P50" s="206"/>
      <c r="Q50" s="206"/>
      <c r="R50" s="206"/>
      <c r="S50" s="206"/>
      <c r="T50" s="206"/>
      <c r="U50" s="206"/>
      <c r="V50" s="206"/>
      <c r="W50" s="206"/>
      <c r="X50" s="206"/>
      <c r="Y50" s="206"/>
      <c r="Z50" s="206"/>
      <c r="AA50" s="206"/>
      <c r="AB50" s="206"/>
      <c r="AC50" s="206"/>
      <c r="AD50" s="206"/>
      <c r="AE50" s="206"/>
      <c r="AF50" s="206"/>
      <c r="AG50" s="206"/>
    </row>
    <row r="51" customFormat="false" ht="12.75" hidden="false" customHeight="false" outlineLevel="0" collapsed="false">
      <c r="C51" s="206"/>
      <c r="D51" s="206"/>
      <c r="K51" s="206"/>
      <c r="L51" s="206"/>
      <c r="M51" s="206"/>
      <c r="N51" s="206"/>
      <c r="O51" s="206"/>
      <c r="P51" s="206"/>
      <c r="Q51" s="206"/>
      <c r="R51" s="206"/>
      <c r="S51" s="206"/>
      <c r="T51" s="206"/>
      <c r="U51" s="206"/>
      <c r="V51" s="206"/>
      <c r="W51" s="206"/>
      <c r="X51" s="206"/>
      <c r="Y51" s="206"/>
      <c r="Z51" s="206"/>
      <c r="AA51" s="206"/>
      <c r="AB51" s="206"/>
      <c r="AC51" s="206"/>
      <c r="AD51" s="206"/>
      <c r="AE51" s="206"/>
      <c r="AF51" s="206"/>
      <c r="AG51" s="206"/>
    </row>
    <row r="52" customFormat="false" ht="12.75" hidden="false" customHeight="false" outlineLevel="0" collapsed="false">
      <c r="C52" s="206"/>
      <c r="D52" s="206"/>
      <c r="K52" s="206"/>
      <c r="L52" s="206"/>
      <c r="M52" s="206"/>
      <c r="N52" s="206"/>
      <c r="O52" s="206"/>
      <c r="P52" s="206"/>
      <c r="Q52" s="206"/>
      <c r="R52" s="206"/>
      <c r="S52" s="206"/>
      <c r="T52" s="206"/>
      <c r="U52" s="206"/>
      <c r="V52" s="206"/>
      <c r="W52" s="206"/>
      <c r="X52" s="206"/>
      <c r="Y52" s="206"/>
      <c r="Z52" s="206"/>
      <c r="AA52" s="206"/>
      <c r="AB52" s="206"/>
      <c r="AC52" s="206"/>
      <c r="AD52" s="206"/>
      <c r="AE52" s="206"/>
      <c r="AF52" s="206"/>
      <c r="AG52" s="206"/>
    </row>
    <row r="53" customFormat="false" ht="12.75" hidden="false" customHeight="false" outlineLevel="0" collapsed="false">
      <c r="C53" s="206"/>
      <c r="D53" s="206"/>
      <c r="K53" s="206"/>
      <c r="L53" s="206"/>
      <c r="M53" s="206"/>
      <c r="N53" s="206"/>
      <c r="O53" s="206"/>
      <c r="P53" s="206"/>
      <c r="Q53" s="206"/>
      <c r="R53" s="206"/>
      <c r="S53" s="206"/>
      <c r="T53" s="206"/>
      <c r="U53" s="206"/>
      <c r="V53" s="206"/>
      <c r="W53" s="206"/>
      <c r="X53" s="206"/>
      <c r="Y53" s="206"/>
      <c r="Z53" s="206"/>
      <c r="AA53" s="206"/>
      <c r="AB53" s="206"/>
      <c r="AC53" s="206"/>
      <c r="AD53" s="206"/>
      <c r="AE53" s="206"/>
      <c r="AF53" s="206"/>
      <c r="AG53" s="206"/>
    </row>
    <row r="54" customFormat="false" ht="12.75" hidden="false" customHeight="false" outlineLevel="0" collapsed="false">
      <c r="C54" s="206"/>
      <c r="D54" s="206"/>
      <c r="K54" s="206"/>
      <c r="L54" s="206"/>
      <c r="M54" s="206"/>
      <c r="N54" s="206"/>
      <c r="O54" s="206"/>
      <c r="P54" s="206"/>
      <c r="Q54" s="206"/>
      <c r="R54" s="206"/>
      <c r="S54" s="206"/>
      <c r="T54" s="206"/>
      <c r="U54" s="206"/>
      <c r="V54" s="206"/>
      <c r="W54" s="206"/>
      <c r="X54" s="206"/>
      <c r="Y54" s="206"/>
      <c r="Z54" s="206"/>
      <c r="AA54" s="206"/>
      <c r="AB54" s="206"/>
      <c r="AC54" s="206"/>
      <c r="AD54" s="206"/>
      <c r="AE54" s="206"/>
      <c r="AF54" s="206"/>
      <c r="AG54" s="206"/>
    </row>
    <row r="55" customFormat="false" ht="12.75" hidden="false" customHeight="false" outlineLevel="0" collapsed="false">
      <c r="C55" s="206"/>
      <c r="D55" s="206"/>
      <c r="K55" s="206"/>
      <c r="L55" s="206"/>
      <c r="M55" s="206"/>
      <c r="N55" s="206"/>
      <c r="O55" s="206"/>
      <c r="P55" s="206"/>
      <c r="Q55" s="206"/>
      <c r="R55" s="206"/>
      <c r="S55" s="206"/>
      <c r="T55" s="206"/>
      <c r="U55" s="206"/>
      <c r="V55" s="206"/>
      <c r="W55" s="206"/>
      <c r="X55" s="206"/>
      <c r="Y55" s="206"/>
      <c r="Z55" s="206"/>
      <c r="AA55" s="206"/>
      <c r="AB55" s="206"/>
      <c r="AC55" s="206"/>
      <c r="AD55" s="206"/>
      <c r="AE55" s="206"/>
      <c r="AF55" s="206"/>
      <c r="AG55" s="206"/>
    </row>
    <row r="56" customFormat="false" ht="12.75" hidden="false" customHeight="false" outlineLevel="0" collapsed="false">
      <c r="C56" s="206"/>
      <c r="D56" s="206"/>
      <c r="K56" s="206"/>
      <c r="L56" s="206"/>
      <c r="M56" s="206"/>
      <c r="N56" s="206"/>
      <c r="O56" s="206"/>
      <c r="P56" s="206"/>
      <c r="Q56" s="206"/>
      <c r="R56" s="206"/>
      <c r="S56" s="206"/>
      <c r="T56" s="206"/>
      <c r="U56" s="206"/>
      <c r="V56" s="206"/>
      <c r="W56" s="206"/>
      <c r="X56" s="206"/>
      <c r="Y56" s="206"/>
      <c r="Z56" s="206"/>
      <c r="AA56" s="206"/>
      <c r="AB56" s="206"/>
      <c r="AC56" s="206"/>
      <c r="AD56" s="206"/>
      <c r="AE56" s="206"/>
      <c r="AF56" s="206"/>
      <c r="AG56" s="206"/>
    </row>
    <row r="57" customFormat="false" ht="12.75" hidden="false" customHeight="false" outlineLevel="0" collapsed="false">
      <c r="C57" s="206"/>
      <c r="D57" s="206"/>
      <c r="E57" s="206"/>
      <c r="F57" s="206"/>
      <c r="G57" s="206"/>
      <c r="H57" s="206"/>
      <c r="I57" s="206"/>
      <c r="J57" s="206"/>
      <c r="K57" s="206"/>
      <c r="L57" s="206"/>
      <c r="M57" s="206"/>
      <c r="N57" s="206"/>
      <c r="O57" s="206"/>
      <c r="P57" s="206"/>
      <c r="Q57" s="206"/>
      <c r="R57" s="206"/>
      <c r="S57" s="206"/>
      <c r="T57" s="206"/>
      <c r="U57" s="206"/>
      <c r="V57" s="206"/>
      <c r="W57" s="206"/>
      <c r="X57" s="206"/>
      <c r="Y57" s="206"/>
      <c r="Z57" s="206"/>
      <c r="AA57" s="206"/>
      <c r="AB57" s="206"/>
      <c r="AC57" s="206"/>
      <c r="AD57" s="206"/>
      <c r="AE57" s="206"/>
      <c r="AF57" s="206"/>
      <c r="AG57" s="206"/>
    </row>
    <row r="58" customFormat="false" ht="12.75" hidden="false" customHeight="false" outlineLevel="0" collapsed="false">
      <c r="A58" s="206"/>
      <c r="B58" s="206"/>
      <c r="C58" s="206"/>
      <c r="D58" s="206"/>
      <c r="E58" s="206"/>
      <c r="F58" s="206"/>
      <c r="G58" s="206"/>
      <c r="H58" s="206"/>
      <c r="I58" s="206"/>
      <c r="J58" s="206"/>
      <c r="K58" s="206"/>
      <c r="L58" s="206"/>
      <c r="M58" s="206"/>
      <c r="N58" s="206"/>
      <c r="O58" s="206"/>
      <c r="P58" s="206"/>
      <c r="Q58" s="206"/>
      <c r="R58" s="206"/>
      <c r="S58" s="206"/>
      <c r="T58" s="206"/>
      <c r="U58" s="206"/>
      <c r="V58" s="206"/>
      <c r="W58" s="206"/>
      <c r="X58" s="206"/>
      <c r="Y58" s="206"/>
      <c r="Z58" s="206"/>
      <c r="AA58" s="206"/>
      <c r="AB58" s="206"/>
      <c r="AC58" s="206"/>
      <c r="AD58" s="206"/>
      <c r="AE58" s="206"/>
      <c r="AF58" s="206"/>
      <c r="AG58" s="206"/>
    </row>
    <row r="59" customFormat="false" ht="12.75" hidden="false" customHeight="false" outlineLevel="0" collapsed="false">
      <c r="A59" s="206"/>
      <c r="B59" s="206"/>
      <c r="C59" s="206"/>
      <c r="D59" s="206"/>
      <c r="E59" s="206"/>
      <c r="F59" s="206"/>
      <c r="G59" s="206"/>
      <c r="H59" s="206"/>
      <c r="I59" s="206"/>
      <c r="J59" s="206"/>
      <c r="K59" s="206"/>
      <c r="L59" s="206"/>
      <c r="M59" s="206"/>
      <c r="N59" s="206"/>
      <c r="O59" s="206"/>
      <c r="P59" s="206"/>
      <c r="Q59" s="206"/>
      <c r="R59" s="206"/>
      <c r="S59" s="206"/>
      <c r="T59" s="206"/>
      <c r="U59" s="206"/>
      <c r="V59" s="206"/>
      <c r="W59" s="206"/>
      <c r="X59" s="206"/>
      <c r="Y59" s="206"/>
      <c r="Z59" s="206"/>
      <c r="AA59" s="206"/>
      <c r="AB59" s="206"/>
      <c r="AC59" s="206"/>
      <c r="AD59" s="206"/>
      <c r="AE59" s="206"/>
      <c r="AF59" s="206"/>
      <c r="AG59" s="206"/>
    </row>
    <row r="60" customFormat="false" ht="12.75" hidden="false" customHeight="false" outlineLevel="0" collapsed="false">
      <c r="A60" s="206"/>
      <c r="B60" s="206"/>
      <c r="C60" s="206"/>
      <c r="D60" s="206"/>
      <c r="E60" s="206"/>
      <c r="F60" s="206"/>
      <c r="G60" s="206"/>
      <c r="H60" s="206"/>
      <c r="I60" s="206"/>
      <c r="J60" s="206"/>
      <c r="K60" s="206"/>
      <c r="L60" s="206"/>
      <c r="M60" s="206"/>
      <c r="N60" s="206"/>
      <c r="O60" s="206"/>
      <c r="P60" s="206"/>
      <c r="Q60" s="206"/>
      <c r="R60" s="206"/>
      <c r="S60" s="206"/>
      <c r="T60" s="206"/>
      <c r="U60" s="206"/>
      <c r="V60" s="206"/>
      <c r="W60" s="206"/>
      <c r="X60" s="206"/>
      <c r="Y60" s="206"/>
      <c r="Z60" s="206"/>
      <c r="AA60" s="206"/>
      <c r="AB60" s="206"/>
      <c r="AC60" s="206"/>
      <c r="AD60" s="206"/>
      <c r="AE60" s="206"/>
      <c r="AF60" s="206"/>
      <c r="AG60" s="206"/>
    </row>
    <row r="61" customFormat="false" ht="12.75" hidden="false" customHeight="false" outlineLevel="0" collapsed="false">
      <c r="A61" s="206"/>
      <c r="B61" s="206"/>
      <c r="C61" s="206"/>
      <c r="D61" s="206"/>
      <c r="E61" s="206"/>
      <c r="F61" s="206"/>
      <c r="G61" s="206"/>
      <c r="H61" s="206"/>
      <c r="I61" s="206"/>
      <c r="J61" s="206"/>
      <c r="K61" s="206"/>
      <c r="L61" s="206"/>
      <c r="M61" s="206"/>
      <c r="N61" s="206"/>
      <c r="O61" s="206"/>
      <c r="P61" s="206"/>
      <c r="Q61" s="206"/>
      <c r="R61" s="206"/>
      <c r="S61" s="206"/>
      <c r="T61" s="206"/>
      <c r="U61" s="206"/>
      <c r="V61" s="206"/>
      <c r="W61" s="206"/>
      <c r="X61" s="206"/>
      <c r="Y61" s="206"/>
      <c r="Z61" s="206"/>
      <c r="AA61" s="206"/>
      <c r="AB61" s="206"/>
      <c r="AC61" s="206"/>
      <c r="AD61" s="206"/>
      <c r="AE61" s="206"/>
      <c r="AF61" s="206"/>
      <c r="AG61" s="206"/>
    </row>
    <row r="62" customFormat="false" ht="12.75" hidden="false" customHeight="false" outlineLevel="0" collapsed="false">
      <c r="A62" s="206"/>
      <c r="B62" s="206"/>
      <c r="C62" s="206"/>
      <c r="D62" s="206"/>
      <c r="E62" s="206"/>
      <c r="F62" s="206"/>
      <c r="G62" s="206"/>
      <c r="H62" s="206"/>
      <c r="I62" s="206"/>
      <c r="J62" s="206"/>
      <c r="K62" s="206"/>
      <c r="L62" s="206"/>
      <c r="M62" s="206"/>
      <c r="N62" s="206"/>
      <c r="O62" s="206"/>
      <c r="P62" s="206"/>
      <c r="Q62" s="206"/>
      <c r="R62" s="206"/>
      <c r="S62" s="206"/>
      <c r="T62" s="206"/>
      <c r="U62" s="206"/>
      <c r="V62" s="206"/>
      <c r="W62" s="206"/>
      <c r="X62" s="206"/>
      <c r="Y62" s="206"/>
      <c r="Z62" s="206"/>
      <c r="AA62" s="206"/>
      <c r="AB62" s="206"/>
      <c r="AC62" s="206"/>
      <c r="AD62" s="206"/>
      <c r="AE62" s="206"/>
      <c r="AF62" s="206"/>
      <c r="AG62" s="206"/>
    </row>
    <row r="63" customFormat="false" ht="12.75" hidden="false" customHeight="false" outlineLevel="0" collapsed="false">
      <c r="A63" s="206"/>
      <c r="B63" s="206"/>
      <c r="C63" s="206"/>
      <c r="D63" s="206"/>
      <c r="E63" s="206"/>
      <c r="F63" s="206"/>
      <c r="G63" s="206"/>
      <c r="H63" s="206"/>
      <c r="I63" s="206"/>
      <c r="J63" s="206"/>
      <c r="K63" s="206"/>
      <c r="L63" s="206"/>
      <c r="M63" s="206"/>
      <c r="N63" s="206"/>
      <c r="O63" s="206"/>
      <c r="P63" s="206"/>
      <c r="Q63" s="206"/>
      <c r="R63" s="206"/>
      <c r="S63" s="206"/>
      <c r="T63" s="206"/>
      <c r="U63" s="206"/>
      <c r="V63" s="206"/>
      <c r="W63" s="206"/>
      <c r="X63" s="206"/>
      <c r="Y63" s="206"/>
      <c r="Z63" s="206"/>
      <c r="AA63" s="206"/>
      <c r="AB63" s="206"/>
      <c r="AC63" s="206"/>
      <c r="AD63" s="206"/>
      <c r="AE63" s="206"/>
      <c r="AF63" s="206"/>
      <c r="AG63" s="206"/>
    </row>
    <row r="64" customFormat="false" ht="12.75" hidden="false" customHeight="false" outlineLevel="0" collapsed="false">
      <c r="C64" s="206"/>
      <c r="D64" s="206"/>
      <c r="E64" s="206"/>
      <c r="F64" s="206"/>
      <c r="G64" s="206"/>
      <c r="H64" s="206"/>
      <c r="I64" s="206"/>
      <c r="J64" s="206"/>
      <c r="K64" s="206"/>
      <c r="L64" s="206"/>
      <c r="M64" s="206"/>
      <c r="N64" s="206"/>
      <c r="O64" s="206"/>
      <c r="P64" s="206"/>
      <c r="Q64" s="206"/>
      <c r="R64" s="206"/>
      <c r="S64" s="206"/>
      <c r="T64" s="206"/>
      <c r="U64" s="206"/>
      <c r="V64" s="206"/>
      <c r="W64" s="206"/>
      <c r="X64" s="206"/>
      <c r="Y64" s="206"/>
      <c r="Z64" s="206"/>
      <c r="AA64" s="206"/>
      <c r="AB64" s="206"/>
      <c r="AC64" s="206"/>
      <c r="AD64" s="206"/>
      <c r="AE64" s="206"/>
      <c r="AF64" s="206"/>
      <c r="AG64" s="206"/>
    </row>
    <row r="65" customFormat="false" ht="12.75" hidden="false" customHeight="false" outlineLevel="0" collapsed="false">
      <c r="C65" s="206"/>
      <c r="D65" s="206"/>
      <c r="E65" s="206"/>
      <c r="F65" s="206"/>
      <c r="G65" s="206"/>
      <c r="H65" s="206"/>
      <c r="I65" s="206"/>
      <c r="J65" s="206"/>
      <c r="K65" s="206"/>
      <c r="L65" s="206"/>
      <c r="M65" s="206"/>
      <c r="N65" s="206"/>
      <c r="O65" s="206"/>
      <c r="P65" s="206"/>
      <c r="Q65" s="206"/>
      <c r="R65" s="206"/>
      <c r="S65" s="206"/>
      <c r="T65" s="206"/>
      <c r="U65" s="206"/>
      <c r="V65" s="206"/>
      <c r="W65" s="206"/>
      <c r="X65" s="206"/>
      <c r="Y65" s="206"/>
      <c r="Z65" s="206"/>
      <c r="AA65" s="206"/>
      <c r="AB65" s="206"/>
      <c r="AC65" s="206"/>
      <c r="AD65" s="206"/>
      <c r="AE65" s="206"/>
      <c r="AF65" s="206"/>
      <c r="AG65" s="206"/>
    </row>
    <row r="66" customFormat="false" ht="12.75" hidden="false" customHeight="false" outlineLevel="0" collapsed="false">
      <c r="C66" s="206"/>
      <c r="D66" s="206"/>
      <c r="E66" s="206"/>
      <c r="F66" s="206"/>
      <c r="G66" s="206"/>
      <c r="H66" s="206"/>
      <c r="I66" s="206"/>
      <c r="J66" s="206"/>
      <c r="K66" s="206"/>
      <c r="L66" s="206"/>
      <c r="M66" s="206"/>
      <c r="N66" s="206"/>
      <c r="O66" s="206"/>
      <c r="P66" s="206"/>
      <c r="Q66" s="206"/>
      <c r="R66" s="206"/>
      <c r="S66" s="206"/>
      <c r="T66" s="206"/>
      <c r="U66" s="206"/>
      <c r="V66" s="206"/>
      <c r="W66" s="206"/>
      <c r="X66" s="206"/>
      <c r="Y66" s="206"/>
      <c r="Z66" s="206"/>
      <c r="AA66" s="206"/>
      <c r="AB66" s="206"/>
      <c r="AC66" s="206"/>
      <c r="AD66" s="206"/>
      <c r="AE66" s="206"/>
      <c r="AF66" s="206"/>
      <c r="AG66" s="206"/>
    </row>
    <row r="67" customFormat="false" ht="12.75" hidden="false" customHeight="false" outlineLevel="0" collapsed="false">
      <c r="C67" s="206"/>
      <c r="D67" s="206"/>
      <c r="E67" s="206"/>
      <c r="F67" s="206"/>
      <c r="G67" s="206"/>
      <c r="H67" s="206"/>
      <c r="I67" s="206"/>
      <c r="J67" s="206"/>
      <c r="K67" s="206"/>
      <c r="L67" s="206"/>
      <c r="M67" s="206"/>
      <c r="N67" s="206"/>
      <c r="O67" s="206"/>
      <c r="P67" s="206"/>
      <c r="Q67" s="206"/>
      <c r="R67" s="206"/>
      <c r="S67" s="206"/>
      <c r="T67" s="206"/>
      <c r="U67" s="206"/>
      <c r="V67" s="206"/>
      <c r="W67" s="206"/>
      <c r="X67" s="206"/>
      <c r="Y67" s="206"/>
      <c r="Z67" s="206"/>
      <c r="AA67" s="206"/>
      <c r="AB67" s="206"/>
      <c r="AC67" s="206"/>
      <c r="AD67" s="206"/>
      <c r="AE67" s="206"/>
      <c r="AF67" s="206"/>
      <c r="AG67" s="206"/>
    </row>
    <row r="68" customFormat="false" ht="12.75" hidden="false" customHeight="false" outlineLevel="0" collapsed="false">
      <c r="C68" s="206"/>
      <c r="D68" s="206"/>
      <c r="E68" s="206"/>
      <c r="F68" s="206"/>
      <c r="G68" s="206"/>
      <c r="H68" s="206"/>
      <c r="I68" s="206"/>
      <c r="J68" s="206"/>
      <c r="K68" s="206"/>
      <c r="L68" s="206"/>
      <c r="M68" s="206"/>
      <c r="N68" s="206"/>
      <c r="O68" s="206"/>
      <c r="P68" s="206"/>
      <c r="Q68" s="206"/>
      <c r="R68" s="206"/>
      <c r="S68" s="206"/>
      <c r="T68" s="206"/>
      <c r="U68" s="206"/>
      <c r="V68" s="206"/>
      <c r="W68" s="206"/>
      <c r="X68" s="206"/>
      <c r="Y68" s="206"/>
      <c r="Z68" s="206"/>
      <c r="AA68" s="206"/>
      <c r="AB68" s="206"/>
      <c r="AC68" s="206"/>
      <c r="AD68" s="206"/>
      <c r="AE68" s="206"/>
      <c r="AF68" s="206"/>
      <c r="AG68" s="206"/>
    </row>
    <row r="69" customFormat="false" ht="12.75" hidden="false" customHeight="false" outlineLevel="0" collapsed="false">
      <c r="C69" s="206"/>
      <c r="D69" s="206"/>
      <c r="E69" s="206"/>
      <c r="F69" s="206"/>
      <c r="G69" s="206"/>
      <c r="H69" s="206"/>
      <c r="I69" s="206"/>
      <c r="J69" s="206"/>
      <c r="K69" s="206"/>
      <c r="L69" s="206"/>
      <c r="M69" s="206"/>
      <c r="N69" s="206"/>
      <c r="O69" s="206"/>
      <c r="P69" s="206"/>
      <c r="Q69" s="206"/>
      <c r="R69" s="206"/>
      <c r="S69" s="206"/>
      <c r="T69" s="206"/>
      <c r="U69" s="206"/>
      <c r="V69" s="206"/>
      <c r="W69" s="206"/>
      <c r="X69" s="206"/>
      <c r="Y69" s="206"/>
      <c r="Z69" s="206"/>
      <c r="AA69" s="206"/>
      <c r="AB69" s="206"/>
      <c r="AC69" s="206"/>
      <c r="AD69" s="206"/>
      <c r="AE69" s="206"/>
      <c r="AF69" s="206"/>
      <c r="AG69" s="206"/>
    </row>
    <row r="70" customFormat="false" ht="12.75" hidden="false" customHeight="false" outlineLevel="0" collapsed="false">
      <c r="C70" s="206"/>
      <c r="D70" s="206"/>
      <c r="E70" s="206"/>
      <c r="F70" s="206"/>
      <c r="G70" s="206"/>
      <c r="H70" s="206"/>
      <c r="I70" s="206"/>
      <c r="J70" s="206"/>
      <c r="K70" s="206"/>
      <c r="L70" s="206"/>
      <c r="M70" s="206"/>
      <c r="N70" s="206"/>
      <c r="O70" s="206"/>
      <c r="P70" s="206"/>
      <c r="Q70" s="206"/>
      <c r="R70" s="206"/>
      <c r="S70" s="206"/>
      <c r="T70" s="206"/>
      <c r="U70" s="206"/>
      <c r="V70" s="206"/>
      <c r="W70" s="206"/>
      <c r="X70" s="206"/>
      <c r="Y70" s="206"/>
      <c r="Z70" s="206"/>
      <c r="AA70" s="206"/>
      <c r="AB70" s="206"/>
      <c r="AC70" s="206"/>
      <c r="AD70" s="206"/>
      <c r="AE70" s="206"/>
      <c r="AF70" s="206"/>
      <c r="AG70" s="206"/>
    </row>
    <row r="71" customFormat="false" ht="12.75" hidden="false" customHeight="false" outlineLevel="0" collapsed="false">
      <c r="C71" s="206"/>
      <c r="D71" s="206"/>
      <c r="E71" s="206"/>
      <c r="F71" s="206"/>
      <c r="G71" s="206"/>
      <c r="H71" s="206"/>
      <c r="I71" s="206"/>
      <c r="J71" s="206"/>
      <c r="K71" s="206"/>
      <c r="L71" s="206"/>
      <c r="M71" s="206"/>
      <c r="N71" s="206"/>
      <c r="O71" s="206"/>
      <c r="P71" s="206"/>
      <c r="Q71" s="206"/>
      <c r="R71" s="206"/>
      <c r="S71" s="206"/>
      <c r="T71" s="206"/>
      <c r="U71" s="206"/>
      <c r="V71" s="206"/>
      <c r="W71" s="206"/>
      <c r="X71" s="206"/>
      <c r="Y71" s="206"/>
      <c r="Z71" s="206"/>
      <c r="AA71" s="206"/>
      <c r="AB71" s="206"/>
      <c r="AC71" s="206"/>
      <c r="AD71" s="206"/>
      <c r="AE71" s="206"/>
      <c r="AF71" s="206"/>
      <c r="AG71" s="206"/>
    </row>
    <row r="72" customFormat="false" ht="12.75" hidden="false" customHeight="false" outlineLevel="0" collapsed="false">
      <c r="C72" s="206"/>
      <c r="D72" s="206"/>
      <c r="E72" s="206"/>
      <c r="F72" s="206"/>
      <c r="G72" s="206"/>
      <c r="H72" s="206"/>
      <c r="I72" s="206"/>
      <c r="J72" s="206"/>
      <c r="K72" s="206"/>
      <c r="L72" s="206"/>
      <c r="M72" s="206"/>
      <c r="N72" s="206"/>
      <c r="O72" s="206"/>
      <c r="P72" s="206"/>
      <c r="Q72" s="206"/>
      <c r="R72" s="206"/>
      <c r="S72" s="206"/>
      <c r="T72" s="206"/>
      <c r="U72" s="206"/>
      <c r="V72" s="206"/>
      <c r="W72" s="206"/>
      <c r="X72" s="206"/>
      <c r="Y72" s="206"/>
      <c r="Z72" s="206"/>
      <c r="AA72" s="206"/>
      <c r="AB72" s="206"/>
      <c r="AC72" s="206"/>
      <c r="AD72" s="206"/>
      <c r="AE72" s="206"/>
      <c r="AF72" s="206"/>
      <c r="AG72" s="206"/>
    </row>
    <row r="73" customFormat="false" ht="12.75" hidden="false" customHeight="false" outlineLevel="0" collapsed="false">
      <c r="C73" s="206"/>
      <c r="D73" s="206"/>
      <c r="E73" s="206"/>
      <c r="F73" s="206"/>
      <c r="G73" s="206"/>
      <c r="H73" s="206"/>
      <c r="I73" s="206"/>
      <c r="J73" s="206"/>
      <c r="K73" s="206"/>
      <c r="L73" s="206"/>
      <c r="M73" s="206"/>
      <c r="N73" s="206"/>
      <c r="O73" s="206"/>
      <c r="P73" s="206"/>
      <c r="Q73" s="206"/>
      <c r="R73" s="206"/>
      <c r="S73" s="206"/>
      <c r="T73" s="206"/>
      <c r="U73" s="206"/>
      <c r="V73" s="206"/>
      <c r="W73" s="206"/>
      <c r="X73" s="206"/>
      <c r="Y73" s="206"/>
      <c r="Z73" s="206"/>
      <c r="AA73" s="206"/>
      <c r="AB73" s="206"/>
      <c r="AC73" s="206"/>
      <c r="AD73" s="206"/>
      <c r="AE73" s="206"/>
      <c r="AF73" s="206"/>
      <c r="AG73" s="206"/>
    </row>
    <row r="74" customFormat="false" ht="12.75" hidden="false" customHeight="false" outlineLevel="0" collapsed="false">
      <c r="C74" s="206"/>
      <c r="D74" s="206"/>
      <c r="E74" s="206"/>
      <c r="F74" s="206"/>
      <c r="G74" s="206"/>
      <c r="H74" s="206"/>
      <c r="I74" s="206"/>
      <c r="J74" s="206"/>
      <c r="K74" s="206"/>
      <c r="L74" s="206"/>
      <c r="M74" s="206"/>
      <c r="N74" s="206"/>
      <c r="O74" s="206"/>
      <c r="P74" s="206"/>
      <c r="Q74" s="206"/>
      <c r="R74" s="206"/>
      <c r="S74" s="206"/>
      <c r="T74" s="206"/>
      <c r="U74" s="206"/>
      <c r="V74" s="206"/>
      <c r="W74" s="206"/>
      <c r="X74" s="206"/>
      <c r="Y74" s="206"/>
      <c r="Z74" s="206"/>
      <c r="AA74" s="206"/>
      <c r="AB74" s="206"/>
      <c r="AC74" s="206"/>
      <c r="AD74" s="206"/>
      <c r="AE74" s="206"/>
      <c r="AF74" s="206"/>
      <c r="AG74" s="206"/>
    </row>
    <row r="75" customFormat="false" ht="12.75" hidden="false" customHeight="false" outlineLevel="0" collapsed="false">
      <c r="C75" s="206"/>
      <c r="D75" s="206"/>
      <c r="E75" s="206"/>
      <c r="F75" s="206"/>
      <c r="G75" s="206"/>
      <c r="H75" s="206"/>
      <c r="I75" s="206"/>
      <c r="J75" s="206"/>
      <c r="K75" s="206"/>
      <c r="L75" s="206"/>
      <c r="M75" s="206"/>
      <c r="N75" s="206"/>
      <c r="O75" s="206"/>
      <c r="P75" s="206"/>
      <c r="Q75" s="206"/>
      <c r="R75" s="206"/>
      <c r="S75" s="206"/>
      <c r="T75" s="206"/>
      <c r="U75" s="206"/>
      <c r="V75" s="206"/>
      <c r="W75" s="206"/>
      <c r="X75" s="206"/>
      <c r="Y75" s="206"/>
      <c r="Z75" s="206"/>
      <c r="AA75" s="206"/>
      <c r="AB75" s="206"/>
      <c r="AC75" s="206"/>
      <c r="AD75" s="206"/>
      <c r="AE75" s="206"/>
      <c r="AF75" s="206"/>
      <c r="AG75" s="206"/>
    </row>
    <row r="76" customFormat="false" ht="12.75" hidden="false" customHeight="false" outlineLevel="0" collapsed="false">
      <c r="C76" s="206"/>
      <c r="D76" s="206"/>
      <c r="E76" s="206"/>
      <c r="F76" s="206"/>
      <c r="G76" s="206"/>
      <c r="H76" s="206"/>
      <c r="I76" s="206"/>
      <c r="J76" s="206"/>
      <c r="K76" s="206"/>
      <c r="L76" s="206"/>
      <c r="M76" s="206"/>
      <c r="N76" s="206"/>
      <c r="O76" s="206"/>
      <c r="P76" s="206"/>
      <c r="Q76" s="206"/>
      <c r="R76" s="206"/>
      <c r="S76" s="206"/>
      <c r="T76" s="206"/>
      <c r="U76" s="206"/>
      <c r="V76" s="206"/>
      <c r="W76" s="206"/>
      <c r="X76" s="206"/>
      <c r="Y76" s="206"/>
      <c r="Z76" s="206"/>
      <c r="AA76" s="206"/>
      <c r="AB76" s="206"/>
      <c r="AC76" s="206"/>
      <c r="AD76" s="206"/>
      <c r="AE76" s="206"/>
      <c r="AF76" s="206"/>
      <c r="AG76" s="206"/>
    </row>
    <row r="77" customFormat="false" ht="12.75" hidden="false" customHeight="false" outlineLevel="0" collapsed="false">
      <c r="C77" s="206"/>
      <c r="D77" s="206"/>
      <c r="E77" s="206"/>
      <c r="F77" s="206"/>
      <c r="G77" s="206"/>
      <c r="H77" s="206"/>
      <c r="I77" s="206"/>
      <c r="J77" s="206"/>
      <c r="K77" s="206"/>
      <c r="L77" s="206"/>
      <c r="M77" s="206"/>
      <c r="N77" s="206"/>
      <c r="O77" s="206"/>
      <c r="P77" s="206"/>
      <c r="Q77" s="206"/>
      <c r="R77" s="206"/>
      <c r="S77" s="206"/>
      <c r="T77" s="206"/>
      <c r="U77" s="206"/>
      <c r="V77" s="206"/>
      <c r="W77" s="206"/>
      <c r="X77" s="206"/>
      <c r="Y77" s="206"/>
      <c r="Z77" s="206"/>
      <c r="AA77" s="206"/>
      <c r="AB77" s="206"/>
      <c r="AC77" s="206"/>
      <c r="AD77" s="206"/>
      <c r="AE77" s="206"/>
      <c r="AF77" s="206"/>
      <c r="AG77" s="206"/>
    </row>
    <row r="78" customFormat="false" ht="12.75" hidden="false" customHeight="false" outlineLevel="0" collapsed="false">
      <c r="C78" s="206"/>
      <c r="D78" s="206"/>
      <c r="E78" s="206"/>
      <c r="F78" s="206"/>
      <c r="G78" s="206"/>
      <c r="H78" s="206"/>
      <c r="I78" s="206"/>
      <c r="J78" s="206"/>
      <c r="K78" s="206"/>
      <c r="L78" s="206"/>
      <c r="M78" s="206"/>
      <c r="N78" s="206"/>
      <c r="O78" s="206"/>
      <c r="P78" s="206"/>
      <c r="Q78" s="206"/>
      <c r="R78" s="206"/>
      <c r="S78" s="206"/>
      <c r="T78" s="206"/>
      <c r="U78" s="206"/>
      <c r="V78" s="206"/>
      <c r="W78" s="206"/>
      <c r="X78" s="206"/>
      <c r="Y78" s="206"/>
      <c r="Z78" s="206"/>
      <c r="AA78" s="206"/>
      <c r="AB78" s="206"/>
      <c r="AC78" s="206"/>
      <c r="AD78" s="206"/>
      <c r="AE78" s="206"/>
      <c r="AF78" s="206"/>
      <c r="AG78" s="206"/>
    </row>
    <row r="79" customFormat="false" ht="12.75" hidden="false" customHeight="false" outlineLevel="0" collapsed="false">
      <c r="C79" s="206"/>
      <c r="D79" s="206"/>
      <c r="E79" s="206"/>
      <c r="F79" s="206"/>
      <c r="G79" s="206"/>
      <c r="H79" s="206"/>
      <c r="I79" s="206"/>
      <c r="J79" s="206"/>
      <c r="K79" s="206"/>
      <c r="L79" s="206"/>
      <c r="M79" s="206"/>
      <c r="N79" s="206"/>
      <c r="O79" s="206"/>
      <c r="P79" s="206"/>
      <c r="Q79" s="206"/>
      <c r="R79" s="206"/>
      <c r="S79" s="206"/>
      <c r="T79" s="206"/>
      <c r="U79" s="206"/>
      <c r="V79" s="206"/>
      <c r="W79" s="206"/>
      <c r="X79" s="206"/>
      <c r="Y79" s="206"/>
      <c r="Z79" s="206"/>
      <c r="AA79" s="206"/>
      <c r="AB79" s="206"/>
      <c r="AC79" s="206"/>
      <c r="AD79" s="206"/>
      <c r="AE79" s="206"/>
      <c r="AF79" s="206"/>
      <c r="AG79" s="206"/>
    </row>
    <row r="80" customFormat="false" ht="12.75" hidden="false" customHeight="false" outlineLevel="0" collapsed="false">
      <c r="C80" s="206"/>
      <c r="D80" s="206"/>
      <c r="E80" s="206"/>
      <c r="F80" s="206"/>
      <c r="G80" s="206"/>
      <c r="H80" s="206"/>
      <c r="I80" s="206"/>
      <c r="J80" s="206"/>
      <c r="K80" s="206"/>
      <c r="L80" s="206"/>
      <c r="M80" s="206"/>
      <c r="N80" s="206"/>
      <c r="O80" s="206"/>
      <c r="P80" s="206"/>
      <c r="Q80" s="206"/>
      <c r="R80" s="206"/>
      <c r="S80" s="206"/>
      <c r="T80" s="206"/>
      <c r="U80" s="206"/>
      <c r="V80" s="206"/>
      <c r="W80" s="206"/>
      <c r="X80" s="206"/>
      <c r="Y80" s="206"/>
      <c r="Z80" s="206"/>
      <c r="AA80" s="206"/>
      <c r="AB80" s="206"/>
      <c r="AC80" s="206"/>
      <c r="AD80" s="206"/>
      <c r="AE80" s="206"/>
      <c r="AF80" s="206"/>
      <c r="AG80" s="206"/>
    </row>
    <row r="81" customFormat="false" ht="12.75" hidden="false" customHeight="false" outlineLevel="0" collapsed="false">
      <c r="C81" s="206"/>
      <c r="D81" s="206"/>
      <c r="E81" s="206"/>
      <c r="F81" s="206"/>
      <c r="G81" s="206"/>
      <c r="H81" s="206"/>
      <c r="I81" s="206"/>
      <c r="J81" s="206"/>
      <c r="K81" s="206"/>
      <c r="L81" s="206"/>
      <c r="M81" s="206"/>
      <c r="N81" s="206"/>
      <c r="O81" s="206"/>
      <c r="P81" s="206"/>
      <c r="Q81" s="206"/>
      <c r="R81" s="206"/>
      <c r="S81" s="206"/>
      <c r="T81" s="206"/>
      <c r="U81" s="206"/>
      <c r="V81" s="206"/>
      <c r="W81" s="206"/>
      <c r="X81" s="206"/>
      <c r="Y81" s="206"/>
      <c r="Z81" s="206"/>
      <c r="AA81" s="206"/>
      <c r="AB81" s="206"/>
      <c r="AC81" s="206"/>
      <c r="AD81" s="206"/>
      <c r="AE81" s="206"/>
      <c r="AF81" s="206"/>
      <c r="AG81" s="206"/>
    </row>
    <row r="82" customFormat="false" ht="12.75" hidden="false" customHeight="false" outlineLevel="0" collapsed="false">
      <c r="C82" s="206"/>
      <c r="D82" s="206"/>
      <c r="E82" s="206"/>
      <c r="F82" s="206"/>
      <c r="G82" s="206"/>
      <c r="H82" s="206"/>
      <c r="I82" s="206"/>
      <c r="J82" s="206"/>
      <c r="K82" s="206"/>
      <c r="L82" s="206"/>
      <c r="M82" s="206"/>
      <c r="N82" s="206"/>
      <c r="O82" s="206"/>
      <c r="P82" s="206"/>
      <c r="Q82" s="206"/>
      <c r="R82" s="206"/>
      <c r="S82" s="206"/>
      <c r="T82" s="206"/>
      <c r="U82" s="206"/>
      <c r="V82" s="206"/>
      <c r="W82" s="206"/>
      <c r="X82" s="206"/>
      <c r="Y82" s="206"/>
      <c r="Z82" s="206"/>
      <c r="AA82" s="206"/>
      <c r="AB82" s="206"/>
      <c r="AC82" s="206"/>
      <c r="AD82" s="206"/>
      <c r="AE82" s="206"/>
      <c r="AF82" s="206"/>
      <c r="AG82" s="206"/>
    </row>
    <row r="83" customFormat="false" ht="12.75" hidden="false" customHeight="false" outlineLevel="0" collapsed="false">
      <c r="C83" s="206"/>
      <c r="D83" s="206"/>
      <c r="E83" s="206"/>
      <c r="F83" s="206"/>
      <c r="G83" s="206"/>
      <c r="H83" s="206"/>
      <c r="I83" s="206"/>
      <c r="J83" s="206"/>
      <c r="K83" s="206"/>
      <c r="L83" s="206"/>
      <c r="M83" s="206"/>
      <c r="N83" s="206"/>
      <c r="O83" s="206"/>
      <c r="P83" s="206"/>
      <c r="Q83" s="206"/>
      <c r="R83" s="206"/>
      <c r="S83" s="206"/>
      <c r="T83" s="206"/>
      <c r="U83" s="206"/>
      <c r="V83" s="206"/>
      <c r="W83" s="206"/>
      <c r="X83" s="206"/>
      <c r="Y83" s="206"/>
      <c r="Z83" s="206"/>
      <c r="AA83" s="206"/>
      <c r="AB83" s="206"/>
      <c r="AC83" s="206"/>
      <c r="AD83" s="206"/>
      <c r="AE83" s="206"/>
      <c r="AF83" s="206"/>
      <c r="AG83" s="206"/>
    </row>
    <row r="84" customFormat="false" ht="12.75" hidden="false" customHeight="false" outlineLevel="0" collapsed="false">
      <c r="C84" s="206"/>
      <c r="D84" s="206"/>
      <c r="E84" s="206"/>
      <c r="F84" s="206"/>
      <c r="G84" s="206"/>
      <c r="H84" s="206"/>
      <c r="I84" s="206"/>
      <c r="J84" s="206"/>
      <c r="K84" s="206"/>
      <c r="L84" s="206"/>
      <c r="M84" s="206"/>
      <c r="N84" s="206"/>
      <c r="O84" s="206"/>
      <c r="P84" s="206"/>
      <c r="Q84" s="206"/>
      <c r="R84" s="206"/>
      <c r="S84" s="206"/>
      <c r="T84" s="206"/>
      <c r="U84" s="206"/>
      <c r="V84" s="206"/>
      <c r="W84" s="206"/>
      <c r="X84" s="206"/>
      <c r="Y84" s="206"/>
      <c r="Z84" s="206"/>
      <c r="AA84" s="206"/>
      <c r="AB84" s="206"/>
      <c r="AC84" s="206"/>
      <c r="AD84" s="206"/>
      <c r="AE84" s="206"/>
      <c r="AF84" s="206"/>
      <c r="AG84" s="206"/>
    </row>
    <row r="85" customFormat="false" ht="12.75" hidden="false" customHeight="false" outlineLevel="0" collapsed="false">
      <c r="C85" s="206"/>
      <c r="D85" s="206"/>
      <c r="E85" s="206"/>
      <c r="F85" s="206"/>
      <c r="G85" s="206"/>
      <c r="H85" s="206"/>
      <c r="I85" s="206"/>
      <c r="J85" s="206"/>
      <c r="K85" s="206"/>
      <c r="L85" s="206"/>
      <c r="M85" s="206"/>
      <c r="N85" s="206"/>
      <c r="O85" s="206"/>
      <c r="P85" s="206"/>
      <c r="Q85" s="206"/>
      <c r="R85" s="206"/>
      <c r="S85" s="206"/>
      <c r="T85" s="206"/>
      <c r="U85" s="206"/>
      <c r="V85" s="206"/>
      <c r="W85" s="206"/>
      <c r="X85" s="206"/>
      <c r="Y85" s="206"/>
      <c r="Z85" s="206"/>
      <c r="AA85" s="206"/>
      <c r="AB85" s="206"/>
      <c r="AC85" s="206"/>
      <c r="AD85" s="206"/>
      <c r="AE85" s="206"/>
      <c r="AF85" s="206"/>
      <c r="AG85" s="206"/>
    </row>
    <row r="86" customFormat="false" ht="12.75" hidden="false" customHeight="false" outlineLevel="0" collapsed="false">
      <c r="C86" s="206"/>
      <c r="D86" s="206"/>
      <c r="E86" s="206"/>
      <c r="F86" s="206"/>
      <c r="G86" s="206"/>
      <c r="H86" s="206"/>
      <c r="I86" s="206"/>
      <c r="J86" s="206"/>
      <c r="K86" s="206"/>
      <c r="L86" s="206"/>
      <c r="M86" s="206"/>
      <c r="N86" s="206"/>
      <c r="O86" s="206"/>
      <c r="P86" s="206"/>
      <c r="Q86" s="206"/>
      <c r="R86" s="206"/>
      <c r="S86" s="206"/>
      <c r="T86" s="206"/>
      <c r="U86" s="206"/>
      <c r="V86" s="206"/>
      <c r="W86" s="206"/>
      <c r="X86" s="206"/>
      <c r="Y86" s="206"/>
      <c r="Z86" s="206"/>
      <c r="AA86" s="206"/>
      <c r="AB86" s="206"/>
      <c r="AC86" s="206"/>
      <c r="AD86" s="206"/>
      <c r="AE86" s="206"/>
      <c r="AF86" s="206"/>
      <c r="AG86" s="206"/>
    </row>
    <row r="87" customFormat="false" ht="12.75" hidden="false" customHeight="false" outlineLevel="0" collapsed="false">
      <c r="C87" s="206"/>
      <c r="D87" s="206"/>
      <c r="E87" s="206"/>
      <c r="F87" s="206"/>
      <c r="G87" s="206"/>
      <c r="H87" s="206"/>
      <c r="I87" s="206"/>
      <c r="J87" s="206"/>
      <c r="K87" s="206"/>
      <c r="L87" s="206"/>
      <c r="M87" s="206"/>
      <c r="N87" s="206"/>
      <c r="O87" s="206"/>
      <c r="P87" s="206"/>
      <c r="Q87" s="206"/>
      <c r="R87" s="206"/>
      <c r="S87" s="206"/>
      <c r="T87" s="206"/>
      <c r="U87" s="206"/>
      <c r="V87" s="206"/>
      <c r="W87" s="206"/>
      <c r="X87" s="206"/>
      <c r="Y87" s="206"/>
      <c r="Z87" s="206"/>
      <c r="AA87" s="206"/>
      <c r="AB87" s="206"/>
      <c r="AC87" s="206"/>
      <c r="AD87" s="206"/>
      <c r="AE87" s="206"/>
      <c r="AF87" s="206"/>
      <c r="AG87" s="206"/>
    </row>
    <row r="88" customFormat="false" ht="12.75" hidden="false" customHeight="false" outlineLevel="0" collapsed="false">
      <c r="C88" s="206"/>
      <c r="D88" s="206"/>
      <c r="E88" s="206"/>
      <c r="F88" s="206"/>
      <c r="G88" s="206"/>
      <c r="H88" s="206"/>
      <c r="I88" s="206"/>
      <c r="J88" s="206"/>
      <c r="K88" s="206"/>
      <c r="L88" s="206"/>
      <c r="M88" s="206"/>
      <c r="N88" s="206"/>
      <c r="O88" s="206"/>
      <c r="P88" s="206"/>
      <c r="Q88" s="206"/>
      <c r="R88" s="206"/>
      <c r="S88" s="206"/>
      <c r="T88" s="206"/>
      <c r="U88" s="206"/>
      <c r="V88" s="206"/>
      <c r="W88" s="206"/>
      <c r="X88" s="206"/>
      <c r="Y88" s="206"/>
      <c r="Z88" s="206"/>
      <c r="AA88" s="206"/>
      <c r="AB88" s="206"/>
      <c r="AC88" s="206"/>
      <c r="AD88" s="206"/>
      <c r="AE88" s="206"/>
      <c r="AF88" s="206"/>
      <c r="AG88" s="206"/>
    </row>
    <row r="89" customFormat="false" ht="12.75" hidden="false" customHeight="false" outlineLevel="0" collapsed="false">
      <c r="C89" s="206"/>
      <c r="D89" s="206"/>
      <c r="E89" s="206"/>
      <c r="F89" s="206"/>
      <c r="G89" s="206"/>
      <c r="H89" s="206"/>
      <c r="I89" s="206"/>
      <c r="J89" s="206"/>
      <c r="K89" s="206"/>
      <c r="L89" s="206"/>
      <c r="M89" s="206"/>
      <c r="N89" s="206"/>
      <c r="O89" s="206"/>
      <c r="P89" s="206"/>
      <c r="Q89" s="206"/>
      <c r="R89" s="206"/>
      <c r="S89" s="206"/>
      <c r="T89" s="206"/>
      <c r="U89" s="206"/>
      <c r="V89" s="206"/>
      <c r="W89" s="206"/>
      <c r="X89" s="206"/>
      <c r="Y89" s="206"/>
      <c r="Z89" s="206"/>
      <c r="AA89" s="206"/>
      <c r="AB89" s="206"/>
      <c r="AC89" s="206"/>
      <c r="AD89" s="206"/>
      <c r="AE89" s="206"/>
      <c r="AF89" s="206"/>
      <c r="AG89" s="206"/>
    </row>
    <row r="90" customFormat="false" ht="12.75" hidden="false" customHeight="false" outlineLevel="0" collapsed="false">
      <c r="C90" s="206"/>
      <c r="D90" s="206"/>
      <c r="E90" s="206"/>
      <c r="F90" s="206"/>
      <c r="G90" s="206"/>
      <c r="H90" s="206"/>
      <c r="I90" s="206"/>
      <c r="J90" s="206"/>
      <c r="K90" s="206"/>
      <c r="L90" s="206"/>
      <c r="M90" s="206"/>
      <c r="N90" s="206"/>
      <c r="O90" s="206"/>
      <c r="P90" s="206"/>
      <c r="Q90" s="206"/>
      <c r="R90" s="206"/>
      <c r="S90" s="206"/>
      <c r="T90" s="206"/>
      <c r="U90" s="206"/>
      <c r="V90" s="206"/>
      <c r="W90" s="206"/>
      <c r="X90" s="206"/>
      <c r="Y90" s="206"/>
      <c r="Z90" s="206"/>
      <c r="AA90" s="206"/>
      <c r="AB90" s="206"/>
      <c r="AC90" s="206"/>
      <c r="AD90" s="206"/>
      <c r="AE90" s="206"/>
      <c r="AF90" s="206"/>
      <c r="AG90" s="206"/>
    </row>
    <row r="91" customFormat="false" ht="12.75" hidden="false" customHeight="false" outlineLevel="0" collapsed="false">
      <c r="C91" s="206"/>
      <c r="D91" s="206"/>
      <c r="E91" s="206"/>
      <c r="F91" s="206"/>
      <c r="G91" s="206"/>
      <c r="H91" s="206"/>
      <c r="I91" s="206"/>
      <c r="J91" s="206"/>
      <c r="K91" s="206"/>
      <c r="L91" s="206"/>
      <c r="M91" s="206"/>
      <c r="N91" s="206"/>
      <c r="O91" s="206"/>
      <c r="P91" s="206"/>
      <c r="Q91" s="206"/>
      <c r="R91" s="206"/>
      <c r="S91" s="206"/>
      <c r="T91" s="206"/>
      <c r="U91" s="206"/>
      <c r="V91" s="206"/>
      <c r="W91" s="206"/>
      <c r="X91" s="206"/>
      <c r="Y91" s="206"/>
      <c r="Z91" s="206"/>
      <c r="AA91" s="206"/>
      <c r="AB91" s="206"/>
      <c r="AC91" s="206"/>
      <c r="AD91" s="206"/>
      <c r="AE91" s="206"/>
      <c r="AF91" s="206"/>
      <c r="AG91" s="206"/>
    </row>
    <row r="92" customFormat="false" ht="12.75" hidden="false" customHeight="false" outlineLevel="0" collapsed="false">
      <c r="C92" s="206"/>
      <c r="D92" s="206"/>
      <c r="E92" s="206"/>
      <c r="F92" s="206"/>
      <c r="G92" s="206"/>
      <c r="H92" s="206"/>
      <c r="I92" s="206"/>
      <c r="J92" s="206"/>
      <c r="K92" s="206"/>
      <c r="L92" s="206"/>
      <c r="M92" s="206"/>
      <c r="N92" s="206"/>
      <c r="O92" s="206"/>
      <c r="P92" s="206"/>
      <c r="Q92" s="206"/>
      <c r="R92" s="206"/>
      <c r="S92" s="206"/>
      <c r="T92" s="206"/>
      <c r="U92" s="206"/>
      <c r="V92" s="206"/>
      <c r="W92" s="206"/>
      <c r="X92" s="206"/>
      <c r="Y92" s="206"/>
      <c r="Z92" s="206"/>
      <c r="AA92" s="206"/>
      <c r="AB92" s="206"/>
      <c r="AC92" s="206"/>
      <c r="AD92" s="206"/>
      <c r="AE92" s="206"/>
      <c r="AF92" s="206"/>
      <c r="AG92" s="206"/>
    </row>
    <row r="93" customFormat="false" ht="12.75" hidden="false" customHeight="false" outlineLevel="0" collapsed="false">
      <c r="C93" s="206"/>
      <c r="D93" s="206"/>
      <c r="E93" s="206"/>
      <c r="F93" s="206"/>
      <c r="G93" s="206"/>
      <c r="H93" s="206"/>
      <c r="I93" s="206"/>
      <c r="J93" s="206"/>
      <c r="K93" s="206"/>
      <c r="L93" s="206"/>
      <c r="M93" s="206"/>
      <c r="N93" s="206"/>
      <c r="O93" s="206"/>
      <c r="P93" s="206"/>
      <c r="Q93" s="206"/>
      <c r="R93" s="206"/>
      <c r="S93" s="206"/>
      <c r="T93" s="206"/>
      <c r="U93" s="206"/>
      <c r="V93" s="206"/>
      <c r="W93" s="206"/>
      <c r="X93" s="206"/>
      <c r="Y93" s="206"/>
      <c r="Z93" s="206"/>
      <c r="AA93" s="206"/>
      <c r="AB93" s="206"/>
      <c r="AC93" s="206"/>
      <c r="AD93" s="206"/>
      <c r="AE93" s="206"/>
      <c r="AF93" s="206"/>
      <c r="AG93" s="206"/>
    </row>
    <row r="94" customFormat="false" ht="12.75" hidden="false" customHeight="false" outlineLevel="0" collapsed="false">
      <c r="C94" s="206"/>
      <c r="D94" s="206"/>
      <c r="E94" s="206"/>
      <c r="F94" s="206"/>
      <c r="G94" s="206"/>
      <c r="H94" s="206"/>
      <c r="I94" s="206"/>
      <c r="J94" s="206"/>
      <c r="K94" s="206"/>
      <c r="L94" s="206"/>
      <c r="M94" s="206"/>
      <c r="N94" s="206"/>
      <c r="O94" s="206"/>
      <c r="P94" s="206"/>
      <c r="Q94" s="206"/>
      <c r="R94" s="206"/>
      <c r="S94" s="206"/>
      <c r="T94" s="206"/>
      <c r="U94" s="206"/>
      <c r="V94" s="206"/>
      <c r="W94" s="206"/>
      <c r="X94" s="206"/>
      <c r="Y94" s="206"/>
      <c r="Z94" s="206"/>
      <c r="AA94" s="206"/>
      <c r="AB94" s="206"/>
      <c r="AC94" s="206"/>
      <c r="AD94" s="206"/>
      <c r="AE94" s="206"/>
      <c r="AF94" s="206"/>
      <c r="AG94" s="206"/>
    </row>
    <row r="95" customFormat="false" ht="12.75" hidden="false" customHeight="false" outlineLevel="0" collapsed="false">
      <c r="C95" s="206"/>
      <c r="D95" s="206"/>
      <c r="E95" s="206"/>
      <c r="F95" s="206"/>
      <c r="G95" s="206"/>
      <c r="H95" s="206"/>
      <c r="I95" s="206"/>
      <c r="J95" s="206"/>
      <c r="K95" s="206"/>
      <c r="L95" s="206"/>
      <c r="M95" s="206"/>
      <c r="N95" s="206"/>
      <c r="O95" s="206"/>
      <c r="P95" s="206"/>
      <c r="Q95" s="206"/>
      <c r="R95" s="206"/>
      <c r="S95" s="206"/>
      <c r="T95" s="206"/>
      <c r="U95" s="206"/>
      <c r="V95" s="206"/>
      <c r="W95" s="206"/>
      <c r="X95" s="206"/>
      <c r="Y95" s="206"/>
      <c r="Z95" s="206"/>
      <c r="AA95" s="206"/>
      <c r="AB95" s="206"/>
      <c r="AC95" s="206"/>
      <c r="AD95" s="206"/>
      <c r="AE95" s="206"/>
      <c r="AF95" s="206"/>
      <c r="AG95" s="206"/>
    </row>
    <row r="96" customFormat="false" ht="12.75" hidden="false" customHeight="false" outlineLevel="0" collapsed="false">
      <c r="C96" s="206"/>
      <c r="D96" s="206"/>
      <c r="E96" s="206"/>
      <c r="F96" s="206"/>
      <c r="G96" s="206"/>
      <c r="H96" s="206"/>
      <c r="I96" s="206"/>
      <c r="J96" s="206"/>
      <c r="K96" s="206"/>
      <c r="L96" s="206"/>
      <c r="M96" s="206"/>
      <c r="N96" s="206"/>
      <c r="O96" s="206"/>
      <c r="P96" s="206"/>
      <c r="Q96" s="206"/>
      <c r="R96" s="206"/>
      <c r="S96" s="206"/>
      <c r="T96" s="206"/>
      <c r="U96" s="206"/>
      <c r="V96" s="206"/>
      <c r="W96" s="206"/>
      <c r="X96" s="206"/>
      <c r="Y96" s="206"/>
      <c r="Z96" s="206"/>
      <c r="AA96" s="206"/>
      <c r="AB96" s="206"/>
      <c r="AC96" s="206"/>
      <c r="AD96" s="206"/>
      <c r="AE96" s="206"/>
      <c r="AF96" s="206"/>
      <c r="AG96" s="206"/>
    </row>
    <row r="97" customFormat="false" ht="12.75" hidden="false" customHeight="false" outlineLevel="0" collapsed="false">
      <c r="C97" s="206"/>
      <c r="D97" s="206"/>
      <c r="E97" s="206"/>
      <c r="F97" s="206"/>
      <c r="G97" s="206"/>
      <c r="H97" s="206"/>
      <c r="I97" s="206"/>
      <c r="J97" s="206"/>
      <c r="K97" s="206"/>
      <c r="L97" s="206"/>
      <c r="M97" s="206"/>
      <c r="N97" s="206"/>
      <c r="O97" s="206"/>
      <c r="P97" s="206"/>
      <c r="Q97" s="206"/>
      <c r="R97" s="206"/>
      <c r="S97" s="206"/>
      <c r="T97" s="206"/>
      <c r="U97" s="206"/>
      <c r="V97" s="206"/>
      <c r="W97" s="206"/>
      <c r="X97" s="206"/>
      <c r="Y97" s="206"/>
      <c r="Z97" s="206"/>
      <c r="AA97" s="206"/>
      <c r="AB97" s="206"/>
      <c r="AC97" s="206"/>
      <c r="AD97" s="206"/>
      <c r="AE97" s="206"/>
      <c r="AF97" s="206"/>
      <c r="AG97" s="206"/>
    </row>
    <row r="98" customFormat="false" ht="12.75" hidden="false" customHeight="false" outlineLevel="0" collapsed="false">
      <c r="C98" s="206"/>
      <c r="D98" s="206"/>
      <c r="E98" s="206"/>
      <c r="F98" s="206"/>
      <c r="G98" s="206"/>
      <c r="H98" s="206"/>
      <c r="I98" s="206"/>
      <c r="J98" s="206"/>
      <c r="K98" s="206"/>
      <c r="L98" s="206"/>
      <c r="M98" s="206"/>
      <c r="N98" s="206"/>
      <c r="O98" s="206"/>
      <c r="P98" s="206"/>
      <c r="Q98" s="206"/>
      <c r="R98" s="206"/>
      <c r="S98" s="206"/>
      <c r="T98" s="206"/>
      <c r="U98" s="206"/>
      <c r="V98" s="206"/>
      <c r="W98" s="206"/>
      <c r="X98" s="206"/>
      <c r="Y98" s="206"/>
      <c r="Z98" s="206"/>
      <c r="AA98" s="206"/>
      <c r="AB98" s="206"/>
      <c r="AC98" s="206"/>
      <c r="AD98" s="206"/>
      <c r="AE98" s="206"/>
      <c r="AF98" s="206"/>
      <c r="AG98" s="206"/>
    </row>
    <row r="99" customFormat="false" ht="12.75" hidden="false" customHeight="false" outlineLevel="0" collapsed="false">
      <c r="C99" s="206"/>
      <c r="D99" s="206"/>
      <c r="E99" s="206"/>
      <c r="F99" s="206"/>
      <c r="G99" s="206"/>
      <c r="H99" s="206"/>
      <c r="I99" s="206"/>
      <c r="J99" s="206"/>
      <c r="K99" s="206"/>
      <c r="L99" s="206"/>
      <c r="M99" s="206"/>
      <c r="N99" s="206"/>
      <c r="O99" s="206"/>
      <c r="P99" s="206"/>
      <c r="Q99" s="206"/>
      <c r="R99" s="206"/>
      <c r="S99" s="206"/>
      <c r="T99" s="206"/>
      <c r="U99" s="206"/>
      <c r="V99" s="206"/>
      <c r="W99" s="206"/>
      <c r="X99" s="206"/>
      <c r="Y99" s="206"/>
      <c r="Z99" s="206"/>
      <c r="AA99" s="206"/>
      <c r="AB99" s="206"/>
      <c r="AC99" s="206"/>
      <c r="AD99" s="206"/>
      <c r="AE99" s="206"/>
      <c r="AF99" s="206"/>
      <c r="AG99" s="206"/>
    </row>
    <row r="100" customFormat="false" ht="12.75" hidden="false" customHeight="false" outlineLevel="0" collapsed="false">
      <c r="C100" s="206"/>
      <c r="D100" s="206"/>
      <c r="E100" s="206"/>
      <c r="F100" s="206"/>
      <c r="G100" s="206"/>
      <c r="H100" s="206"/>
      <c r="I100" s="206"/>
      <c r="J100" s="206"/>
      <c r="K100" s="206"/>
      <c r="L100" s="206"/>
      <c r="M100" s="206"/>
      <c r="N100" s="206"/>
      <c r="O100" s="206"/>
      <c r="P100" s="206"/>
      <c r="Q100" s="206"/>
      <c r="R100" s="206"/>
      <c r="S100" s="206"/>
      <c r="T100" s="206"/>
      <c r="U100" s="206"/>
      <c r="V100" s="206"/>
      <c r="W100" s="206"/>
      <c r="X100" s="206"/>
      <c r="Y100" s="206"/>
      <c r="Z100" s="206"/>
      <c r="AA100" s="206"/>
      <c r="AB100" s="206"/>
      <c r="AC100" s="206"/>
      <c r="AD100" s="206"/>
      <c r="AE100" s="206"/>
      <c r="AF100" s="206"/>
      <c r="AG100" s="206"/>
    </row>
    <row r="101" customFormat="false" ht="12.75" hidden="false" customHeight="false" outlineLevel="0" collapsed="false">
      <c r="C101" s="206"/>
      <c r="D101" s="206"/>
      <c r="E101" s="206"/>
      <c r="F101" s="206"/>
      <c r="G101" s="206"/>
      <c r="H101" s="206"/>
      <c r="I101" s="206"/>
      <c r="J101" s="206"/>
      <c r="K101" s="206"/>
      <c r="L101" s="206"/>
      <c r="M101" s="206"/>
      <c r="N101" s="206"/>
      <c r="O101" s="206"/>
      <c r="P101" s="206"/>
      <c r="Q101" s="206"/>
      <c r="R101" s="206"/>
      <c r="S101" s="206"/>
      <c r="T101" s="206"/>
      <c r="U101" s="206"/>
      <c r="V101" s="206"/>
      <c r="W101" s="206"/>
      <c r="X101" s="206"/>
      <c r="Y101" s="206"/>
      <c r="Z101" s="206"/>
      <c r="AA101" s="206"/>
      <c r="AB101" s="206"/>
      <c r="AC101" s="206"/>
      <c r="AD101" s="206"/>
      <c r="AE101" s="206"/>
      <c r="AF101" s="206"/>
      <c r="AG101" s="206"/>
    </row>
    <row r="102" customFormat="false" ht="12.75" hidden="false" customHeight="false" outlineLevel="0" collapsed="false">
      <c r="C102" s="206"/>
      <c r="D102" s="206"/>
      <c r="E102" s="206"/>
      <c r="F102" s="206"/>
      <c r="G102" s="206"/>
      <c r="H102" s="206"/>
      <c r="I102" s="206"/>
      <c r="J102" s="206"/>
      <c r="K102" s="206"/>
      <c r="L102" s="206"/>
      <c r="M102" s="206"/>
      <c r="N102" s="206"/>
      <c r="O102" s="206"/>
      <c r="P102" s="206"/>
      <c r="Q102" s="206"/>
      <c r="R102" s="206"/>
      <c r="S102" s="206"/>
      <c r="T102" s="206"/>
      <c r="U102" s="206"/>
      <c r="V102" s="206"/>
      <c r="W102" s="206"/>
      <c r="X102" s="206"/>
      <c r="Y102" s="206"/>
      <c r="Z102" s="206"/>
      <c r="AA102" s="206"/>
      <c r="AB102" s="206"/>
      <c r="AC102" s="206"/>
      <c r="AD102" s="206"/>
      <c r="AE102" s="206"/>
      <c r="AF102" s="206"/>
      <c r="AG102" s="206"/>
    </row>
    <row r="103" customFormat="false" ht="12.75" hidden="false" customHeight="false" outlineLevel="0" collapsed="false">
      <c r="C103" s="206"/>
      <c r="D103" s="206"/>
      <c r="E103" s="206"/>
      <c r="F103" s="206"/>
      <c r="G103" s="206"/>
      <c r="H103" s="206"/>
      <c r="I103" s="206"/>
      <c r="J103" s="206"/>
      <c r="K103" s="206"/>
      <c r="L103" s="206"/>
      <c r="M103" s="206"/>
      <c r="N103" s="206"/>
      <c r="O103" s="206"/>
      <c r="P103" s="206"/>
      <c r="Q103" s="206"/>
      <c r="R103" s="206"/>
      <c r="S103" s="206"/>
      <c r="T103" s="206"/>
      <c r="U103" s="206"/>
      <c r="V103" s="206"/>
      <c r="W103" s="206"/>
      <c r="X103" s="206"/>
      <c r="Y103" s="206"/>
      <c r="Z103" s="206"/>
      <c r="AA103" s="206"/>
      <c r="AB103" s="206"/>
      <c r="AC103" s="206"/>
      <c r="AD103" s="206"/>
      <c r="AE103" s="206"/>
      <c r="AF103" s="206"/>
      <c r="AG103" s="206"/>
    </row>
    <row r="104" customFormat="false" ht="12.75" hidden="false" customHeight="false" outlineLevel="0" collapsed="false">
      <c r="C104" s="206"/>
      <c r="D104" s="206"/>
      <c r="E104" s="206"/>
      <c r="F104" s="206"/>
      <c r="G104" s="206"/>
      <c r="H104" s="206"/>
      <c r="I104" s="206"/>
      <c r="J104" s="206"/>
      <c r="K104" s="206"/>
      <c r="L104" s="206"/>
      <c r="M104" s="206"/>
      <c r="N104" s="206"/>
      <c r="O104" s="206"/>
      <c r="P104" s="206"/>
      <c r="Q104" s="206"/>
      <c r="R104" s="206"/>
      <c r="S104" s="206"/>
      <c r="T104" s="206"/>
      <c r="U104" s="206"/>
      <c r="V104" s="206"/>
      <c r="W104" s="206"/>
      <c r="X104" s="206"/>
      <c r="Y104" s="206"/>
      <c r="Z104" s="206"/>
      <c r="AA104" s="206"/>
      <c r="AB104" s="206"/>
      <c r="AC104" s="206"/>
      <c r="AD104" s="206"/>
      <c r="AE104" s="206"/>
      <c r="AF104" s="206"/>
      <c r="AG104" s="206"/>
    </row>
    <row r="105" customFormat="false" ht="12.75" hidden="false" customHeight="false" outlineLevel="0" collapsed="false">
      <c r="C105" s="206"/>
      <c r="D105" s="206"/>
      <c r="E105" s="206"/>
      <c r="F105" s="206"/>
      <c r="G105" s="206"/>
      <c r="H105" s="206"/>
      <c r="I105" s="206"/>
      <c r="J105" s="206"/>
      <c r="K105" s="206"/>
      <c r="L105" s="206"/>
      <c r="M105" s="206"/>
      <c r="N105" s="206"/>
      <c r="O105" s="206"/>
      <c r="P105" s="206"/>
      <c r="Q105" s="206"/>
      <c r="R105" s="206"/>
      <c r="S105" s="206"/>
      <c r="T105" s="206"/>
      <c r="U105" s="206"/>
      <c r="V105" s="206"/>
      <c r="W105" s="206"/>
      <c r="X105" s="206"/>
      <c r="Y105" s="206"/>
      <c r="Z105" s="206"/>
      <c r="AA105" s="206"/>
      <c r="AB105" s="206"/>
      <c r="AC105" s="206"/>
      <c r="AD105" s="206"/>
      <c r="AE105" s="206"/>
      <c r="AF105" s="206"/>
      <c r="AG105" s="206"/>
    </row>
    <row r="106" customFormat="false" ht="12.75" hidden="false" customHeight="false" outlineLevel="0" collapsed="false">
      <c r="C106" s="206"/>
      <c r="D106" s="206"/>
      <c r="E106" s="206"/>
      <c r="F106" s="206"/>
      <c r="G106" s="206"/>
      <c r="H106" s="206"/>
      <c r="I106" s="206"/>
      <c r="J106" s="206"/>
      <c r="K106" s="206"/>
      <c r="L106" s="206"/>
      <c r="M106" s="206"/>
      <c r="N106" s="206"/>
      <c r="O106" s="206"/>
      <c r="P106" s="206"/>
      <c r="Q106" s="206"/>
      <c r="R106" s="206"/>
      <c r="S106" s="206"/>
      <c r="T106" s="206"/>
      <c r="U106" s="206"/>
      <c r="V106" s="206"/>
      <c r="W106" s="206"/>
      <c r="X106" s="206"/>
      <c r="Y106" s="206"/>
      <c r="Z106" s="206"/>
      <c r="AA106" s="206"/>
      <c r="AB106" s="206"/>
      <c r="AC106" s="206"/>
      <c r="AD106" s="206"/>
      <c r="AE106" s="206"/>
      <c r="AF106" s="206"/>
      <c r="AG106" s="206"/>
    </row>
    <row r="107" customFormat="false" ht="12.75" hidden="false" customHeight="false" outlineLevel="0" collapsed="false">
      <c r="C107" s="206"/>
      <c r="D107" s="206"/>
      <c r="E107" s="206"/>
      <c r="F107" s="206"/>
      <c r="G107" s="206"/>
      <c r="H107" s="206"/>
      <c r="I107" s="206"/>
      <c r="J107" s="206"/>
      <c r="K107" s="206"/>
      <c r="L107" s="206"/>
      <c r="M107" s="206"/>
      <c r="N107" s="206"/>
      <c r="O107" s="206"/>
      <c r="P107" s="206"/>
      <c r="Q107" s="206"/>
      <c r="R107" s="206"/>
      <c r="S107" s="206"/>
      <c r="T107" s="206"/>
      <c r="U107" s="206"/>
      <c r="V107" s="206"/>
      <c r="W107" s="206"/>
      <c r="X107" s="206"/>
      <c r="Y107" s="206"/>
      <c r="Z107" s="206"/>
      <c r="AA107" s="206"/>
      <c r="AB107" s="206"/>
      <c r="AC107" s="206"/>
      <c r="AD107" s="206"/>
      <c r="AE107" s="206"/>
      <c r="AF107" s="206"/>
      <c r="AG107" s="206"/>
    </row>
    <row r="108" customFormat="false" ht="12.75" hidden="false" customHeight="false" outlineLevel="0" collapsed="false">
      <c r="C108" s="206"/>
      <c r="D108" s="206"/>
      <c r="E108" s="206"/>
      <c r="F108" s="206"/>
      <c r="G108" s="206"/>
      <c r="H108" s="206"/>
      <c r="I108" s="206"/>
      <c r="J108" s="206"/>
      <c r="K108" s="206"/>
      <c r="L108" s="206"/>
      <c r="M108" s="206"/>
      <c r="N108" s="206"/>
      <c r="O108" s="206"/>
      <c r="P108" s="206"/>
      <c r="Q108" s="206"/>
      <c r="R108" s="206"/>
      <c r="S108" s="206"/>
      <c r="T108" s="206"/>
      <c r="U108" s="206"/>
      <c r="V108" s="206"/>
      <c r="W108" s="206"/>
      <c r="X108" s="206"/>
      <c r="Y108" s="206"/>
      <c r="Z108" s="206"/>
      <c r="AA108" s="206"/>
      <c r="AB108" s="206"/>
      <c r="AC108" s="206"/>
      <c r="AD108" s="206"/>
      <c r="AE108" s="206"/>
      <c r="AF108" s="206"/>
      <c r="AG108" s="206"/>
    </row>
    <row r="109" customFormat="false" ht="12.75" hidden="false" customHeight="false" outlineLevel="0" collapsed="false">
      <c r="C109" s="206"/>
      <c r="D109" s="206"/>
      <c r="E109" s="206"/>
      <c r="F109" s="206"/>
      <c r="G109" s="206"/>
      <c r="H109" s="206"/>
      <c r="I109" s="206"/>
      <c r="J109" s="206"/>
      <c r="K109" s="206"/>
      <c r="L109" s="206"/>
      <c r="M109" s="206"/>
      <c r="N109" s="206"/>
      <c r="O109" s="206"/>
      <c r="P109" s="206"/>
      <c r="Q109" s="206"/>
      <c r="R109" s="206"/>
      <c r="S109" s="206"/>
      <c r="T109" s="206"/>
      <c r="U109" s="206"/>
      <c r="V109" s="206"/>
      <c r="W109" s="206"/>
      <c r="X109" s="206"/>
      <c r="Y109" s="206"/>
      <c r="Z109" s="206"/>
      <c r="AA109" s="206"/>
      <c r="AB109" s="206"/>
      <c r="AC109" s="206"/>
      <c r="AD109" s="206"/>
      <c r="AE109" s="206"/>
      <c r="AF109" s="206"/>
      <c r="AG109" s="206"/>
    </row>
    <row r="110" customFormat="false" ht="12.75" hidden="false" customHeight="false" outlineLevel="0" collapsed="false">
      <c r="C110" s="206"/>
      <c r="D110" s="206"/>
      <c r="E110" s="206"/>
      <c r="F110" s="206"/>
      <c r="G110" s="206"/>
      <c r="H110" s="206"/>
      <c r="I110" s="206"/>
      <c r="J110" s="206"/>
      <c r="K110" s="206"/>
      <c r="L110" s="206"/>
      <c r="M110" s="206"/>
      <c r="N110" s="206"/>
      <c r="O110" s="206"/>
      <c r="P110" s="206"/>
      <c r="Q110" s="206"/>
      <c r="R110" s="206"/>
      <c r="S110" s="206"/>
      <c r="T110" s="206"/>
      <c r="U110" s="206"/>
      <c r="V110" s="206"/>
      <c r="W110" s="206"/>
      <c r="X110" s="206"/>
      <c r="Y110" s="206"/>
      <c r="Z110" s="206"/>
      <c r="AA110" s="206"/>
      <c r="AB110" s="206"/>
      <c r="AC110" s="206"/>
      <c r="AD110" s="206"/>
      <c r="AE110" s="206"/>
      <c r="AF110" s="206"/>
      <c r="AG110" s="206"/>
    </row>
    <row r="111" customFormat="false" ht="12.75" hidden="false" customHeight="false" outlineLevel="0" collapsed="false">
      <c r="C111" s="206"/>
      <c r="D111" s="206"/>
      <c r="E111" s="206"/>
      <c r="F111" s="206"/>
      <c r="G111" s="206"/>
      <c r="H111" s="206"/>
      <c r="I111" s="206"/>
      <c r="J111" s="206"/>
      <c r="K111" s="206"/>
      <c r="L111" s="206"/>
      <c r="M111" s="206"/>
      <c r="N111" s="206"/>
      <c r="O111" s="206"/>
      <c r="P111" s="206"/>
      <c r="Q111" s="206"/>
      <c r="R111" s="206"/>
      <c r="S111" s="206"/>
      <c r="T111" s="206"/>
      <c r="U111" s="206"/>
      <c r="V111" s="206"/>
      <c r="W111" s="206"/>
      <c r="X111" s="206"/>
      <c r="Y111" s="206"/>
      <c r="Z111" s="206"/>
      <c r="AA111" s="206"/>
      <c r="AB111" s="206"/>
      <c r="AC111" s="206"/>
      <c r="AD111" s="206"/>
      <c r="AE111" s="206"/>
      <c r="AF111" s="206"/>
      <c r="AG111" s="206"/>
    </row>
    <row r="112" customFormat="false" ht="12.75" hidden="false" customHeight="false" outlineLevel="0" collapsed="false">
      <c r="C112" s="206"/>
      <c r="D112" s="206"/>
      <c r="E112" s="206"/>
      <c r="F112" s="206"/>
      <c r="G112" s="206"/>
      <c r="H112" s="206"/>
      <c r="I112" s="206"/>
      <c r="J112" s="206"/>
      <c r="K112" s="206"/>
      <c r="L112" s="206"/>
      <c r="M112" s="206"/>
      <c r="N112" s="206"/>
      <c r="O112" s="206"/>
      <c r="P112" s="206"/>
      <c r="Q112" s="206"/>
      <c r="R112" s="206"/>
      <c r="S112" s="206"/>
      <c r="T112" s="206"/>
      <c r="U112" s="206"/>
      <c r="V112" s="206"/>
      <c r="W112" s="206"/>
      <c r="X112" s="206"/>
      <c r="Y112" s="206"/>
      <c r="Z112" s="206"/>
      <c r="AA112" s="206"/>
      <c r="AB112" s="206"/>
      <c r="AC112" s="206"/>
      <c r="AD112" s="206"/>
      <c r="AE112" s="206"/>
      <c r="AF112" s="206"/>
      <c r="AG112" s="206"/>
    </row>
    <row r="113" customFormat="false" ht="12.75" hidden="false" customHeight="false" outlineLevel="0" collapsed="false">
      <c r="C113" s="206"/>
      <c r="D113" s="206"/>
      <c r="E113" s="206"/>
      <c r="F113" s="206"/>
      <c r="G113" s="206"/>
      <c r="H113" s="206"/>
      <c r="I113" s="206"/>
      <c r="J113" s="206"/>
      <c r="K113" s="206"/>
      <c r="L113" s="206"/>
      <c r="M113" s="206"/>
      <c r="N113" s="206"/>
      <c r="O113" s="206"/>
      <c r="P113" s="206"/>
      <c r="Q113" s="206"/>
      <c r="R113" s="206"/>
      <c r="S113" s="206"/>
      <c r="T113" s="206"/>
      <c r="U113" s="206"/>
      <c r="V113" s="206"/>
      <c r="W113" s="206"/>
      <c r="X113" s="206"/>
      <c r="Y113" s="206"/>
      <c r="Z113" s="206"/>
      <c r="AA113" s="206"/>
      <c r="AB113" s="206"/>
      <c r="AC113" s="206"/>
      <c r="AD113" s="206"/>
      <c r="AE113" s="206"/>
      <c r="AF113" s="206"/>
      <c r="AG113" s="206"/>
    </row>
    <row r="114" customFormat="false" ht="12.75" hidden="false" customHeight="false" outlineLevel="0" collapsed="false">
      <c r="C114" s="206"/>
      <c r="D114" s="206"/>
      <c r="E114" s="206"/>
      <c r="F114" s="206"/>
      <c r="G114" s="206"/>
      <c r="H114" s="206"/>
      <c r="I114" s="206"/>
      <c r="J114" s="206"/>
      <c r="K114" s="206"/>
      <c r="L114" s="206"/>
      <c r="M114" s="206"/>
      <c r="N114" s="206"/>
      <c r="O114" s="206"/>
      <c r="P114" s="206"/>
      <c r="Q114" s="206"/>
      <c r="R114" s="206"/>
      <c r="S114" s="206"/>
      <c r="T114" s="206"/>
      <c r="U114" s="206"/>
      <c r="V114" s="206"/>
      <c r="W114" s="206"/>
      <c r="X114" s="206"/>
      <c r="Y114" s="206"/>
      <c r="Z114" s="206"/>
      <c r="AA114" s="206"/>
      <c r="AB114" s="206"/>
      <c r="AC114" s="206"/>
      <c r="AD114" s="206"/>
      <c r="AE114" s="206"/>
      <c r="AF114" s="206"/>
      <c r="AG114" s="206"/>
    </row>
    <row r="115" customFormat="false" ht="12.75" hidden="false" customHeight="false" outlineLevel="0" collapsed="false">
      <c r="C115" s="206"/>
      <c r="D115" s="206"/>
      <c r="E115" s="206"/>
      <c r="F115" s="206"/>
      <c r="G115" s="206"/>
      <c r="H115" s="206"/>
      <c r="I115" s="206"/>
      <c r="J115" s="206"/>
      <c r="K115" s="206"/>
      <c r="L115" s="206"/>
      <c r="M115" s="206"/>
      <c r="N115" s="206"/>
      <c r="O115" s="206"/>
      <c r="P115" s="206"/>
      <c r="Q115" s="206"/>
      <c r="R115" s="206"/>
      <c r="S115" s="206"/>
      <c r="T115" s="206"/>
      <c r="U115" s="206"/>
      <c r="V115" s="206"/>
      <c r="W115" s="206"/>
      <c r="X115" s="206"/>
      <c r="Y115" s="206"/>
      <c r="Z115" s="206"/>
      <c r="AA115" s="206"/>
      <c r="AB115" s="206"/>
      <c r="AC115" s="206"/>
      <c r="AD115" s="206"/>
      <c r="AE115" s="206"/>
      <c r="AF115" s="206"/>
      <c r="AG115" s="206"/>
    </row>
    <row r="116" customFormat="false" ht="12.75" hidden="false" customHeight="false" outlineLevel="0" collapsed="false">
      <c r="C116" s="206"/>
      <c r="D116" s="206"/>
      <c r="E116" s="206"/>
      <c r="F116" s="206"/>
      <c r="G116" s="206"/>
      <c r="H116" s="206"/>
      <c r="I116" s="206"/>
      <c r="J116" s="206"/>
      <c r="K116" s="206"/>
      <c r="L116" s="206"/>
      <c r="M116" s="206"/>
      <c r="N116" s="206"/>
      <c r="O116" s="206"/>
      <c r="P116" s="206"/>
      <c r="Q116" s="206"/>
      <c r="R116" s="206"/>
      <c r="S116" s="206"/>
      <c r="T116" s="206"/>
      <c r="U116" s="206"/>
      <c r="V116" s="206"/>
      <c r="W116" s="206"/>
      <c r="X116" s="206"/>
      <c r="Y116" s="206"/>
      <c r="Z116" s="206"/>
      <c r="AA116" s="206"/>
      <c r="AB116" s="206"/>
      <c r="AC116" s="206"/>
      <c r="AD116" s="206"/>
      <c r="AE116" s="206"/>
      <c r="AF116" s="206"/>
      <c r="AG116" s="206"/>
    </row>
    <row r="117" customFormat="false" ht="12.75" hidden="false" customHeight="false" outlineLevel="0" collapsed="false">
      <c r="C117" s="206"/>
      <c r="D117" s="206"/>
      <c r="E117" s="206"/>
      <c r="F117" s="206"/>
      <c r="G117" s="206"/>
      <c r="H117" s="206"/>
      <c r="I117" s="206"/>
      <c r="J117" s="206"/>
      <c r="K117" s="206"/>
      <c r="L117" s="206"/>
      <c r="M117" s="206"/>
      <c r="N117" s="206"/>
      <c r="O117" s="206"/>
      <c r="P117" s="206"/>
      <c r="Q117" s="206"/>
      <c r="R117" s="206"/>
      <c r="S117" s="206"/>
      <c r="T117" s="206"/>
      <c r="U117" s="206"/>
      <c r="V117" s="206"/>
      <c r="W117" s="206"/>
      <c r="X117" s="206"/>
      <c r="Y117" s="206"/>
      <c r="Z117" s="206"/>
      <c r="AA117" s="206"/>
      <c r="AB117" s="206"/>
      <c r="AC117" s="206"/>
      <c r="AD117" s="206"/>
      <c r="AE117" s="206"/>
      <c r="AF117" s="206"/>
      <c r="AG117" s="206"/>
    </row>
    <row r="118" customFormat="false" ht="12.75" hidden="false" customHeight="false" outlineLevel="0" collapsed="false">
      <c r="C118" s="206"/>
      <c r="D118" s="206"/>
      <c r="E118" s="206"/>
      <c r="F118" s="206"/>
      <c r="G118" s="206"/>
      <c r="H118" s="206"/>
      <c r="I118" s="206"/>
      <c r="J118" s="206"/>
      <c r="K118" s="206"/>
      <c r="L118" s="206"/>
      <c r="M118" s="206"/>
      <c r="N118" s="206"/>
      <c r="O118" s="206"/>
      <c r="P118" s="206"/>
      <c r="Q118" s="206"/>
      <c r="R118" s="206"/>
      <c r="S118" s="206"/>
      <c r="T118" s="206"/>
      <c r="U118" s="206"/>
      <c r="V118" s="206"/>
      <c r="W118" s="206"/>
      <c r="X118" s="206"/>
      <c r="Y118" s="206"/>
      <c r="Z118" s="206"/>
      <c r="AA118" s="206"/>
      <c r="AB118" s="206"/>
      <c r="AC118" s="206"/>
      <c r="AD118" s="206"/>
      <c r="AE118" s="206"/>
      <c r="AF118" s="206"/>
      <c r="AG118" s="206"/>
    </row>
    <row r="119" customFormat="false" ht="12.75" hidden="false" customHeight="false" outlineLevel="0" collapsed="false">
      <c r="C119" s="206"/>
      <c r="D119" s="206"/>
      <c r="E119" s="206"/>
      <c r="F119" s="206"/>
      <c r="G119" s="206"/>
      <c r="H119" s="206"/>
      <c r="I119" s="206"/>
      <c r="J119" s="206"/>
      <c r="K119" s="206"/>
      <c r="L119" s="206"/>
      <c r="M119" s="206"/>
      <c r="N119" s="206"/>
      <c r="O119" s="206"/>
      <c r="P119" s="206"/>
      <c r="Q119" s="206"/>
      <c r="R119" s="206"/>
      <c r="S119" s="206"/>
      <c r="T119" s="206"/>
      <c r="U119" s="206"/>
      <c r="V119" s="206"/>
      <c r="W119" s="206"/>
      <c r="X119" s="206"/>
      <c r="Y119" s="206"/>
      <c r="Z119" s="206"/>
      <c r="AA119" s="206"/>
      <c r="AB119" s="206"/>
      <c r="AC119" s="206"/>
      <c r="AD119" s="206"/>
      <c r="AE119" s="206"/>
      <c r="AF119" s="206"/>
      <c r="AG119" s="206"/>
    </row>
    <row r="120" customFormat="false" ht="12.75" hidden="false" customHeight="false" outlineLevel="0" collapsed="false">
      <c r="C120" s="206"/>
      <c r="D120" s="206"/>
      <c r="E120" s="206"/>
      <c r="F120" s="206"/>
      <c r="G120" s="206"/>
      <c r="H120" s="206"/>
      <c r="I120" s="206"/>
      <c r="J120" s="206"/>
      <c r="K120" s="206"/>
      <c r="L120" s="206"/>
      <c r="M120" s="206"/>
      <c r="N120" s="206"/>
      <c r="O120" s="206"/>
      <c r="P120" s="206"/>
      <c r="Q120" s="206"/>
      <c r="R120" s="206"/>
      <c r="S120" s="206"/>
      <c r="T120" s="206"/>
      <c r="U120" s="206"/>
      <c r="V120" s="206"/>
      <c r="W120" s="206"/>
      <c r="X120" s="206"/>
      <c r="Y120" s="206"/>
      <c r="Z120" s="206"/>
      <c r="AA120" s="206"/>
      <c r="AB120" s="206"/>
      <c r="AC120" s="206"/>
      <c r="AD120" s="206"/>
      <c r="AE120" s="206"/>
      <c r="AF120" s="206"/>
      <c r="AG120" s="206"/>
    </row>
    <row r="121" customFormat="false" ht="12.75" hidden="false" customHeight="false" outlineLevel="0" collapsed="false">
      <c r="C121" s="206"/>
      <c r="D121" s="206"/>
      <c r="E121" s="206"/>
      <c r="F121" s="206"/>
      <c r="G121" s="206"/>
      <c r="H121" s="206"/>
      <c r="I121" s="206"/>
      <c r="J121" s="206"/>
      <c r="K121" s="206"/>
      <c r="L121" s="206"/>
      <c r="M121" s="206"/>
      <c r="N121" s="206"/>
      <c r="O121" s="206"/>
      <c r="P121" s="206"/>
      <c r="Q121" s="206"/>
      <c r="R121" s="206"/>
      <c r="S121" s="206"/>
      <c r="T121" s="206"/>
      <c r="U121" s="206"/>
      <c r="V121" s="206"/>
      <c r="W121" s="206"/>
      <c r="X121" s="206"/>
      <c r="Y121" s="206"/>
      <c r="Z121" s="206"/>
      <c r="AA121" s="206"/>
      <c r="AB121" s="206"/>
      <c r="AC121" s="206"/>
      <c r="AD121" s="206"/>
      <c r="AE121" s="206"/>
      <c r="AF121" s="206"/>
      <c r="AG121" s="206"/>
    </row>
    <row r="122" customFormat="false" ht="12.75" hidden="false" customHeight="false" outlineLevel="0" collapsed="false">
      <c r="C122" s="206"/>
      <c r="D122" s="206"/>
      <c r="E122" s="206"/>
      <c r="F122" s="206"/>
      <c r="G122" s="206"/>
      <c r="H122" s="206"/>
      <c r="I122" s="206"/>
      <c r="J122" s="206"/>
      <c r="K122" s="206"/>
      <c r="L122" s="206"/>
      <c r="M122" s="206"/>
      <c r="N122" s="206"/>
      <c r="O122" s="206"/>
      <c r="P122" s="206"/>
      <c r="Q122" s="206"/>
      <c r="R122" s="206"/>
      <c r="S122" s="206"/>
      <c r="T122" s="206"/>
      <c r="U122" s="206"/>
      <c r="V122" s="206"/>
      <c r="W122" s="206"/>
      <c r="X122" s="206"/>
      <c r="Y122" s="206"/>
      <c r="Z122" s="206"/>
      <c r="AA122" s="206"/>
      <c r="AB122" s="206"/>
      <c r="AC122" s="206"/>
      <c r="AD122" s="206"/>
      <c r="AE122" s="206"/>
      <c r="AF122" s="206"/>
      <c r="AG122" s="206"/>
    </row>
    <row r="123" customFormat="false" ht="12.75" hidden="false" customHeight="false" outlineLevel="0" collapsed="false">
      <c r="C123" s="206"/>
      <c r="D123" s="206"/>
      <c r="E123" s="206"/>
      <c r="F123" s="206"/>
      <c r="G123" s="206"/>
      <c r="H123" s="206"/>
      <c r="I123" s="206"/>
      <c r="J123" s="206"/>
      <c r="K123" s="206"/>
      <c r="L123" s="206"/>
      <c r="M123" s="206"/>
      <c r="N123" s="206"/>
      <c r="O123" s="206"/>
      <c r="P123" s="206"/>
      <c r="Q123" s="206"/>
      <c r="R123" s="206"/>
      <c r="S123" s="206"/>
      <c r="T123" s="206"/>
      <c r="U123" s="206"/>
      <c r="V123" s="206"/>
      <c r="W123" s="206"/>
      <c r="X123" s="206"/>
      <c r="Y123" s="206"/>
      <c r="Z123" s="206"/>
      <c r="AA123" s="206"/>
      <c r="AB123" s="206"/>
      <c r="AC123" s="206"/>
      <c r="AD123" s="206"/>
      <c r="AE123" s="206"/>
      <c r="AF123" s="206"/>
      <c r="AG123" s="206"/>
    </row>
    <row r="124" customFormat="false" ht="12.75" hidden="false" customHeight="false" outlineLevel="0" collapsed="false">
      <c r="C124" s="206"/>
      <c r="D124" s="206"/>
      <c r="E124" s="206"/>
      <c r="F124" s="206"/>
      <c r="G124" s="206"/>
      <c r="H124" s="206"/>
      <c r="I124" s="206"/>
      <c r="J124" s="206"/>
      <c r="K124" s="206"/>
      <c r="L124" s="206"/>
      <c r="M124" s="206"/>
      <c r="N124" s="206"/>
      <c r="O124" s="206"/>
      <c r="P124" s="206"/>
      <c r="Q124" s="206"/>
      <c r="R124" s="206"/>
      <c r="S124" s="206"/>
      <c r="T124" s="206"/>
      <c r="U124" s="206"/>
      <c r="V124" s="206"/>
      <c r="W124" s="206"/>
      <c r="X124" s="206"/>
      <c r="Y124" s="206"/>
      <c r="Z124" s="206"/>
      <c r="AA124" s="206"/>
      <c r="AB124" s="206"/>
      <c r="AC124" s="206"/>
      <c r="AD124" s="206"/>
      <c r="AE124" s="206"/>
      <c r="AF124" s="206"/>
      <c r="AG124" s="206"/>
    </row>
    <row r="125" customFormat="false" ht="12.75" hidden="false" customHeight="false" outlineLevel="0" collapsed="false">
      <c r="C125" s="206"/>
      <c r="D125" s="206"/>
      <c r="E125" s="206"/>
      <c r="F125" s="206"/>
      <c r="G125" s="206"/>
      <c r="H125" s="206"/>
      <c r="I125" s="206"/>
      <c r="J125" s="206"/>
      <c r="K125" s="206"/>
      <c r="L125" s="206"/>
      <c r="M125" s="206"/>
      <c r="N125" s="206"/>
      <c r="O125" s="206"/>
      <c r="P125" s="206"/>
      <c r="Q125" s="206"/>
      <c r="R125" s="206"/>
      <c r="S125" s="206"/>
      <c r="T125" s="206"/>
      <c r="U125" s="206"/>
      <c r="V125" s="206"/>
      <c r="W125" s="206"/>
      <c r="X125" s="206"/>
      <c r="Y125" s="206"/>
      <c r="Z125" s="206"/>
      <c r="AA125" s="206"/>
      <c r="AB125" s="206"/>
      <c r="AC125" s="206"/>
      <c r="AD125" s="206"/>
      <c r="AE125" s="206"/>
      <c r="AF125" s="206"/>
      <c r="AG125" s="206"/>
    </row>
    <row r="126" customFormat="false" ht="12.75" hidden="false" customHeight="false" outlineLevel="0" collapsed="false">
      <c r="C126" s="206"/>
      <c r="D126" s="206"/>
      <c r="E126" s="206"/>
      <c r="F126" s="206"/>
      <c r="G126" s="206"/>
      <c r="H126" s="206"/>
      <c r="I126" s="206"/>
      <c r="J126" s="206"/>
      <c r="K126" s="206"/>
      <c r="L126" s="206"/>
      <c r="M126" s="206"/>
      <c r="N126" s="206"/>
      <c r="O126" s="206"/>
      <c r="P126" s="206"/>
      <c r="Q126" s="206"/>
      <c r="R126" s="206"/>
      <c r="S126" s="206"/>
      <c r="T126" s="206"/>
      <c r="U126" s="206"/>
      <c r="V126" s="206"/>
      <c r="W126" s="206"/>
      <c r="X126" s="206"/>
      <c r="Y126" s="206"/>
      <c r="Z126" s="206"/>
      <c r="AA126" s="206"/>
      <c r="AB126" s="206"/>
      <c r="AC126" s="206"/>
      <c r="AD126" s="206"/>
      <c r="AE126" s="206"/>
      <c r="AF126" s="206"/>
      <c r="AG126" s="206"/>
    </row>
    <row r="127" customFormat="false" ht="12.75" hidden="false" customHeight="false" outlineLevel="0" collapsed="false">
      <c r="C127" s="206"/>
      <c r="D127" s="206"/>
      <c r="E127" s="206"/>
      <c r="F127" s="206"/>
      <c r="G127" s="206"/>
      <c r="H127" s="206"/>
      <c r="I127" s="206"/>
      <c r="J127" s="206"/>
      <c r="K127" s="206"/>
      <c r="L127" s="206"/>
      <c r="M127" s="206"/>
      <c r="N127" s="206"/>
      <c r="O127" s="206"/>
      <c r="P127" s="206"/>
      <c r="Q127" s="206"/>
      <c r="R127" s="206"/>
      <c r="S127" s="206"/>
      <c r="T127" s="206"/>
      <c r="U127" s="206"/>
      <c r="V127" s="206"/>
      <c r="W127" s="206"/>
      <c r="X127" s="206"/>
      <c r="Y127" s="206"/>
      <c r="Z127" s="206"/>
      <c r="AA127" s="206"/>
      <c r="AB127" s="206"/>
      <c r="AC127" s="206"/>
      <c r="AD127" s="206"/>
      <c r="AE127" s="206"/>
      <c r="AF127" s="206"/>
      <c r="AG127" s="206"/>
    </row>
    <row r="128" customFormat="false" ht="12.75" hidden="false" customHeight="false" outlineLevel="0" collapsed="false">
      <c r="C128" s="206"/>
      <c r="D128" s="206"/>
      <c r="E128" s="206"/>
      <c r="F128" s="206"/>
      <c r="G128" s="206"/>
      <c r="H128" s="206"/>
      <c r="I128" s="206"/>
      <c r="J128" s="206"/>
      <c r="K128" s="206"/>
      <c r="L128" s="206"/>
      <c r="M128" s="206"/>
      <c r="N128" s="206"/>
      <c r="O128" s="206"/>
      <c r="P128" s="206"/>
      <c r="Q128" s="206"/>
      <c r="R128" s="206"/>
      <c r="S128" s="206"/>
      <c r="T128" s="206"/>
      <c r="U128" s="206"/>
      <c r="V128" s="206"/>
      <c r="W128" s="206"/>
      <c r="X128" s="206"/>
      <c r="Y128" s="206"/>
      <c r="Z128" s="206"/>
      <c r="AA128" s="206"/>
      <c r="AB128" s="206"/>
      <c r="AC128" s="206"/>
      <c r="AD128" s="206"/>
      <c r="AE128" s="206"/>
      <c r="AF128" s="206"/>
      <c r="AG128" s="206"/>
    </row>
    <row r="129" customFormat="false" ht="12.75" hidden="false" customHeight="false" outlineLevel="0" collapsed="false">
      <c r="C129" s="206"/>
      <c r="D129" s="206"/>
      <c r="E129" s="206"/>
      <c r="F129" s="206"/>
      <c r="G129" s="206"/>
      <c r="H129" s="206"/>
      <c r="I129" s="206"/>
      <c r="J129" s="206"/>
      <c r="K129" s="206"/>
      <c r="L129" s="206"/>
      <c r="M129" s="206"/>
      <c r="N129" s="206"/>
      <c r="O129" s="206"/>
      <c r="P129" s="206"/>
      <c r="Q129" s="206"/>
      <c r="R129" s="206"/>
      <c r="S129" s="206"/>
      <c r="T129" s="206"/>
      <c r="U129" s="206"/>
      <c r="V129" s="206"/>
      <c r="W129" s="206"/>
      <c r="X129" s="206"/>
      <c r="Y129" s="206"/>
      <c r="Z129" s="206"/>
      <c r="AA129" s="206"/>
      <c r="AB129" s="206"/>
      <c r="AC129" s="206"/>
      <c r="AD129" s="206"/>
      <c r="AE129" s="206"/>
      <c r="AF129" s="206"/>
      <c r="AG129" s="206"/>
    </row>
    <row r="130" customFormat="false" ht="12.75" hidden="false" customHeight="false" outlineLevel="0" collapsed="false">
      <c r="C130" s="206"/>
      <c r="D130" s="206"/>
      <c r="E130" s="206"/>
      <c r="F130" s="206"/>
      <c r="G130" s="206"/>
      <c r="H130" s="206"/>
      <c r="I130" s="206"/>
      <c r="J130" s="206"/>
      <c r="K130" s="206"/>
      <c r="L130" s="206"/>
      <c r="M130" s="206"/>
      <c r="N130" s="206"/>
      <c r="O130" s="206"/>
      <c r="P130" s="206"/>
      <c r="Q130" s="206"/>
      <c r="R130" s="206"/>
      <c r="S130" s="206"/>
      <c r="T130" s="206"/>
      <c r="U130" s="206"/>
      <c r="V130" s="206"/>
      <c r="W130" s="206"/>
      <c r="X130" s="206"/>
      <c r="Y130" s="206"/>
      <c r="Z130" s="206"/>
      <c r="AA130" s="206"/>
      <c r="AB130" s="206"/>
      <c r="AC130" s="206"/>
      <c r="AD130" s="206"/>
      <c r="AE130" s="206"/>
      <c r="AF130" s="206"/>
      <c r="AG130" s="206"/>
    </row>
    <row r="131" customFormat="false" ht="12.75" hidden="false" customHeight="false" outlineLevel="0" collapsed="false">
      <c r="C131" s="206"/>
      <c r="D131" s="206"/>
      <c r="E131" s="206"/>
      <c r="F131" s="206"/>
      <c r="G131" s="206"/>
      <c r="H131" s="206"/>
      <c r="I131" s="206"/>
      <c r="J131" s="206"/>
      <c r="K131" s="206"/>
      <c r="L131" s="206"/>
      <c r="M131" s="206"/>
      <c r="N131" s="206"/>
      <c r="O131" s="206"/>
      <c r="P131" s="206"/>
      <c r="Q131" s="206"/>
      <c r="R131" s="206"/>
      <c r="S131" s="206"/>
      <c r="T131" s="206"/>
      <c r="U131" s="206"/>
      <c r="V131" s="206"/>
      <c r="W131" s="206"/>
      <c r="X131" s="206"/>
      <c r="Y131" s="206"/>
      <c r="Z131" s="206"/>
      <c r="AA131" s="206"/>
      <c r="AB131" s="206"/>
      <c r="AC131" s="206"/>
      <c r="AD131" s="206"/>
      <c r="AE131" s="206"/>
      <c r="AF131" s="206"/>
      <c r="AG131" s="206"/>
    </row>
    <row r="132" customFormat="false" ht="12.75" hidden="false" customHeight="false" outlineLevel="0" collapsed="false">
      <c r="C132" s="206"/>
      <c r="D132" s="206"/>
      <c r="E132" s="206"/>
      <c r="F132" s="206"/>
      <c r="G132" s="206"/>
      <c r="H132" s="206"/>
      <c r="I132" s="206"/>
      <c r="J132" s="206"/>
      <c r="K132" s="206"/>
      <c r="L132" s="206"/>
      <c r="M132" s="206"/>
      <c r="N132" s="206"/>
      <c r="O132" s="206"/>
      <c r="P132" s="206"/>
      <c r="Q132" s="206"/>
      <c r="R132" s="206"/>
      <c r="S132" s="206"/>
      <c r="T132" s="206"/>
      <c r="U132" s="206"/>
      <c r="V132" s="206"/>
      <c r="W132" s="206"/>
      <c r="X132" s="206"/>
      <c r="Y132" s="206"/>
      <c r="Z132" s="206"/>
      <c r="AA132" s="206"/>
      <c r="AB132" s="206"/>
      <c r="AC132" s="206"/>
      <c r="AD132" s="206"/>
      <c r="AE132" s="206"/>
      <c r="AF132" s="206"/>
      <c r="AG132" s="206"/>
    </row>
    <row r="133" customFormat="false" ht="12.75" hidden="false" customHeight="false" outlineLevel="0" collapsed="false">
      <c r="C133" s="206"/>
      <c r="D133" s="206"/>
      <c r="E133" s="206"/>
      <c r="F133" s="206"/>
      <c r="G133" s="206"/>
      <c r="H133" s="206"/>
      <c r="I133" s="206"/>
      <c r="J133" s="206"/>
      <c r="K133" s="206"/>
      <c r="L133" s="206"/>
      <c r="M133" s="206"/>
      <c r="N133" s="206"/>
      <c r="O133" s="206"/>
      <c r="P133" s="206"/>
      <c r="Q133" s="206"/>
      <c r="R133" s="206"/>
      <c r="S133" s="206"/>
      <c r="T133" s="206"/>
      <c r="U133" s="206"/>
      <c r="V133" s="206"/>
      <c r="W133" s="206"/>
      <c r="X133" s="206"/>
      <c r="Y133" s="206"/>
      <c r="Z133" s="206"/>
      <c r="AA133" s="206"/>
      <c r="AB133" s="206"/>
      <c r="AC133" s="206"/>
      <c r="AD133" s="206"/>
      <c r="AE133" s="206"/>
      <c r="AF133" s="206"/>
      <c r="AG133" s="206"/>
    </row>
    <row r="134" customFormat="false" ht="12.75" hidden="false" customHeight="false" outlineLevel="0" collapsed="false">
      <c r="C134" s="206"/>
      <c r="D134" s="206"/>
      <c r="E134" s="206"/>
      <c r="F134" s="206"/>
      <c r="G134" s="206"/>
      <c r="H134" s="206"/>
      <c r="I134" s="206"/>
      <c r="J134" s="206"/>
      <c r="K134" s="206"/>
      <c r="L134" s="206"/>
      <c r="M134" s="206"/>
      <c r="N134" s="206"/>
      <c r="O134" s="206"/>
      <c r="P134" s="206"/>
      <c r="Q134" s="206"/>
      <c r="R134" s="206"/>
      <c r="S134" s="206"/>
      <c r="T134" s="206"/>
      <c r="U134" s="206"/>
      <c r="V134" s="206"/>
      <c r="W134" s="206"/>
      <c r="X134" s="206"/>
      <c r="Y134" s="206"/>
      <c r="Z134" s="206"/>
      <c r="AA134" s="206"/>
      <c r="AB134" s="206"/>
      <c r="AC134" s="206"/>
      <c r="AD134" s="206"/>
      <c r="AE134" s="206"/>
      <c r="AF134" s="206"/>
      <c r="AG134" s="206"/>
    </row>
    <row r="135" customFormat="false" ht="12.75" hidden="false" customHeight="false" outlineLevel="0" collapsed="false">
      <c r="C135" s="206"/>
      <c r="D135" s="206"/>
      <c r="E135" s="206"/>
      <c r="F135" s="206"/>
      <c r="G135" s="206"/>
      <c r="H135" s="206"/>
      <c r="I135" s="206"/>
      <c r="J135" s="206"/>
      <c r="K135" s="206"/>
      <c r="L135" s="206"/>
      <c r="M135" s="206"/>
      <c r="N135" s="206"/>
      <c r="O135" s="206"/>
      <c r="P135" s="206"/>
      <c r="Q135" s="206"/>
      <c r="R135" s="206"/>
      <c r="S135" s="206"/>
      <c r="T135" s="206"/>
      <c r="U135" s="206"/>
      <c r="V135" s="206"/>
      <c r="W135" s="206"/>
      <c r="X135" s="206"/>
      <c r="Y135" s="206"/>
      <c r="Z135" s="206"/>
      <c r="AA135" s="206"/>
      <c r="AB135" s="206"/>
      <c r="AC135" s="206"/>
      <c r="AD135" s="206"/>
      <c r="AE135" s="206"/>
      <c r="AF135" s="206"/>
      <c r="AG135" s="206"/>
    </row>
  </sheetData>
  <mergeCells count="7">
    <mergeCell ref="A2:J2"/>
    <mergeCell ref="A3:J3"/>
    <mergeCell ref="A4:J4"/>
    <mergeCell ref="C6:E6"/>
    <mergeCell ref="G7:J7"/>
    <mergeCell ref="C35:E35"/>
    <mergeCell ref="G36:J36"/>
  </mergeCells>
  <printOptions headings="false" gridLines="false" gridLinesSet="true" horizontalCentered="true" verticalCentered="false"/>
  <pageMargins left="0.170138888888889" right="0.170138888888889" top="0.220138888888889" bottom="0.170138888888889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T198"/>
  <sheetViews>
    <sheetView showFormulas="false" showGridLines="true" showRowColHeaders="true" showZeros="true" rightToLeft="false" tabSelected="false" showOutlineSymbols="true" defaultGridColor="true" view="normal" topLeftCell="B2" colorId="64" zoomScale="100" zoomScaleNormal="100" zoomScalePageLayoutView="100" workbookViewId="0">
      <selection pane="topLeft" activeCell="G35" activeCellId="0" sqref="G35"/>
    </sheetView>
  </sheetViews>
  <sheetFormatPr defaultColWidth="9.0546875" defaultRowHeight="12.75" customHeight="true" zeroHeight="false" outlineLevelRow="0" outlineLevelCol="0"/>
  <cols>
    <col collapsed="false" customWidth="true" hidden="true" outlineLevel="0" max="1" min="1" style="186" width="16.84"/>
    <col collapsed="false" customWidth="true" hidden="false" outlineLevel="0" max="2" min="2" style="0" width="33.99"/>
    <col collapsed="false" customWidth="true" hidden="false" outlineLevel="0" max="3" min="3" style="0" width="1.7"/>
    <col collapsed="false" customWidth="true" hidden="true" outlineLevel="0" max="6" min="4" style="0" width="8.7"/>
    <col collapsed="false" customWidth="true" hidden="true" outlineLevel="0" max="8" min="7" style="0" width="7.7"/>
    <col collapsed="false" customWidth="true" hidden="true" outlineLevel="0" max="9" min="9" style="0" width="8.56"/>
    <col collapsed="false" customWidth="true" hidden="true" outlineLevel="0" max="10" min="10" style="0" width="1.85"/>
    <col collapsed="false" customWidth="true" hidden="false" outlineLevel="0" max="13" min="11" style="0" width="8.7"/>
    <col collapsed="false" customWidth="true" hidden="false" outlineLevel="0" max="16" min="14" style="0" width="14.85"/>
  </cols>
  <sheetData>
    <row r="1" customFormat="false" ht="12.75" hidden="true" customHeight="false" outlineLevel="0" collapsed="false">
      <c r="A1" s="186" t="s">
        <v>87</v>
      </c>
    </row>
    <row r="2" customFormat="false" ht="15.75" hidden="false" customHeight="false" outlineLevel="0" collapsed="false">
      <c r="A2" s="186" t="s">
        <v>112</v>
      </c>
      <c r="B2" s="187" t="s">
        <v>0</v>
      </c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  <c r="P2" s="187"/>
    </row>
    <row r="3" customFormat="false" ht="15" hidden="false" customHeight="false" outlineLevel="0" collapsed="false">
      <c r="A3" s="186" t="s">
        <v>113</v>
      </c>
      <c r="B3" s="189" t="s">
        <v>114</v>
      </c>
      <c r="C3" s="189"/>
      <c r="D3" s="189"/>
      <c r="E3" s="189"/>
      <c r="F3" s="189"/>
      <c r="G3" s="189"/>
      <c r="H3" s="189"/>
      <c r="I3" s="189"/>
      <c r="J3" s="189"/>
      <c r="K3" s="189"/>
      <c r="L3" s="189"/>
      <c r="M3" s="189"/>
      <c r="N3" s="189"/>
      <c r="O3" s="189"/>
      <c r="P3" s="189"/>
    </row>
    <row r="4" customFormat="false" ht="12.75" hidden="false" customHeight="false" outlineLevel="0" collapsed="false">
      <c r="A4" s="188" t="n">
        <v>36861</v>
      </c>
      <c r="B4" s="190" t="str">
        <f aca="false">+'Mgmt Summary'!A3</f>
        <v>Results based on activity through April 12, 2001</v>
      </c>
      <c r="C4" s="190"/>
      <c r="D4" s="190"/>
      <c r="E4" s="190"/>
      <c r="F4" s="190"/>
      <c r="G4" s="190"/>
      <c r="H4" s="190"/>
      <c r="I4" s="190"/>
      <c r="J4" s="190"/>
      <c r="K4" s="190"/>
      <c r="L4" s="190"/>
      <c r="M4" s="190"/>
      <c r="N4" s="190"/>
      <c r="O4" s="190"/>
      <c r="P4" s="190"/>
    </row>
    <row r="5" customFormat="false" ht="3" hidden="false" customHeight="true" outlineLevel="0" collapsed="false">
      <c r="A5" s="186" t="s">
        <v>90</v>
      </c>
    </row>
    <row r="6" customFormat="false" ht="12.75" hidden="false" customHeight="false" outlineLevel="0" collapsed="false">
      <c r="A6" s="186" t="s">
        <v>91</v>
      </c>
      <c r="B6" s="191"/>
      <c r="C6" s="192"/>
      <c r="D6" s="194"/>
      <c r="E6" s="195"/>
      <c r="F6" s="195"/>
      <c r="G6" s="195"/>
      <c r="H6" s="195"/>
      <c r="I6" s="196"/>
      <c r="J6" s="192"/>
      <c r="K6" s="194"/>
      <c r="L6" s="195"/>
      <c r="M6" s="195"/>
      <c r="N6" s="195"/>
      <c r="O6" s="195"/>
      <c r="P6" s="196"/>
      <c r="Q6" s="192"/>
      <c r="R6" s="206"/>
      <c r="S6" s="206"/>
      <c r="T6" s="206"/>
    </row>
    <row r="7" customFormat="false" ht="12.75" hidden="false" customHeight="false" outlineLevel="0" collapsed="false">
      <c r="B7" s="207"/>
      <c r="C7" s="192"/>
      <c r="D7" s="201" t="s">
        <v>115</v>
      </c>
      <c r="E7" s="201"/>
      <c r="F7" s="201"/>
      <c r="G7" s="201"/>
      <c r="H7" s="201"/>
      <c r="I7" s="201"/>
      <c r="J7" s="192"/>
      <c r="K7" s="198" t="s">
        <v>116</v>
      </c>
      <c r="L7" s="198"/>
      <c r="M7" s="198"/>
      <c r="N7" s="258"/>
      <c r="O7" s="259"/>
      <c r="P7" s="260"/>
      <c r="Q7" s="192"/>
      <c r="R7" s="206"/>
      <c r="S7" s="206"/>
      <c r="T7" s="206"/>
    </row>
    <row r="8" customFormat="false" ht="12.75" hidden="false" customHeight="false" outlineLevel="0" collapsed="false">
      <c r="B8" s="197" t="s">
        <v>14</v>
      </c>
      <c r="C8" s="192"/>
      <c r="D8" s="258" t="s">
        <v>8</v>
      </c>
      <c r="E8" s="259" t="s">
        <v>3</v>
      </c>
      <c r="F8" s="260" t="s">
        <v>52</v>
      </c>
      <c r="G8" s="261" t="s">
        <v>117</v>
      </c>
      <c r="H8" s="261"/>
      <c r="I8" s="261"/>
      <c r="J8" s="192"/>
      <c r="K8" s="198" t="s">
        <v>8</v>
      </c>
      <c r="L8" s="199" t="s">
        <v>3</v>
      </c>
      <c r="M8" s="199" t="s">
        <v>52</v>
      </c>
      <c r="N8" s="201" t="s">
        <v>103</v>
      </c>
      <c r="O8" s="201"/>
      <c r="P8" s="201"/>
      <c r="Q8" s="192"/>
      <c r="R8" s="206"/>
      <c r="S8" s="206"/>
      <c r="T8" s="206"/>
    </row>
    <row r="9" customFormat="false" ht="8.25" hidden="false" customHeight="true" outlineLevel="0" collapsed="false">
      <c r="B9" s="191"/>
      <c r="C9" s="192"/>
      <c r="D9" s="194"/>
      <c r="E9" s="195"/>
      <c r="F9" s="195"/>
      <c r="G9" s="195"/>
      <c r="H9" s="195"/>
      <c r="I9" s="196"/>
      <c r="J9" s="192"/>
      <c r="K9" s="194"/>
      <c r="L9" s="195"/>
      <c r="M9" s="195"/>
      <c r="N9" s="213"/>
      <c r="O9" s="213"/>
      <c r="P9" s="214"/>
      <c r="Q9" s="192"/>
      <c r="R9" s="206"/>
      <c r="S9" s="206"/>
      <c r="T9" s="206"/>
    </row>
    <row r="10" customFormat="false" ht="13.5" hidden="false" customHeight="true" outlineLevel="0" collapsed="false">
      <c r="B10" s="207" t="s">
        <v>21</v>
      </c>
      <c r="C10" s="208"/>
      <c r="D10" s="209" t="n">
        <v>0</v>
      </c>
      <c r="E10" s="210" t="n">
        <v>0</v>
      </c>
      <c r="F10" s="262" t="n">
        <f aca="false">E10-D10</f>
        <v>0</v>
      </c>
      <c r="G10" s="263"/>
      <c r="H10" s="263"/>
      <c r="I10" s="264"/>
      <c r="J10" s="208"/>
      <c r="K10" s="209" t="n">
        <f aca="false">+L10</f>
        <v>10003.704</v>
      </c>
      <c r="L10" s="210" t="n">
        <v>10003.704</v>
      </c>
      <c r="M10" s="262" t="n">
        <f aca="false">L10-K10</f>
        <v>0</v>
      </c>
      <c r="N10" s="234"/>
      <c r="O10" s="213"/>
      <c r="P10" s="265"/>
      <c r="Q10" s="206"/>
      <c r="R10" s="206"/>
      <c r="S10" s="206"/>
      <c r="T10" s="206"/>
    </row>
    <row r="11" customFormat="false" ht="13.5" hidden="false" customHeight="true" outlineLevel="0" collapsed="false">
      <c r="A11" s="186" t="s">
        <v>92</v>
      </c>
      <c r="B11" s="207" t="s">
        <v>22</v>
      </c>
      <c r="C11" s="192"/>
      <c r="D11" s="209" t="n">
        <f aca="false">+E11</f>
        <v>0</v>
      </c>
      <c r="E11" s="210" t="n">
        <v>0</v>
      </c>
      <c r="F11" s="262" t="n">
        <f aca="false">E11-D11</f>
        <v>0</v>
      </c>
      <c r="G11" s="213"/>
      <c r="H11" s="213"/>
      <c r="I11" s="214"/>
      <c r="J11" s="192"/>
      <c r="K11" s="209" t="n">
        <f aca="false">L11</f>
        <v>3401.979</v>
      </c>
      <c r="L11" s="210" t="n">
        <v>3401.979</v>
      </c>
      <c r="M11" s="262" t="n">
        <f aca="false">ROUND(L11-K11,0)</f>
        <v>0</v>
      </c>
      <c r="N11" s="213"/>
      <c r="O11" s="213"/>
      <c r="P11" s="265"/>
      <c r="Q11" s="206"/>
      <c r="R11" s="206"/>
      <c r="S11" s="206"/>
      <c r="T11" s="206"/>
    </row>
    <row r="12" customFormat="false" ht="13.5" hidden="false" customHeight="true" outlineLevel="0" collapsed="false">
      <c r="B12" s="207" t="s">
        <v>23</v>
      </c>
      <c r="C12" s="192"/>
      <c r="D12" s="209"/>
      <c r="E12" s="210"/>
      <c r="F12" s="262"/>
      <c r="G12" s="213"/>
      <c r="H12" s="213"/>
      <c r="I12" s="214"/>
      <c r="J12" s="192"/>
      <c r="K12" s="209" t="n">
        <f aca="false">L12</f>
        <v>0</v>
      </c>
      <c r="L12" s="210" t="n">
        <v>0</v>
      </c>
      <c r="M12" s="262" t="n">
        <f aca="false">ROUND(L12-K12,0)</f>
        <v>0</v>
      </c>
      <c r="N12" s="213"/>
      <c r="O12" s="213"/>
      <c r="P12" s="265"/>
      <c r="Q12" s="206"/>
      <c r="R12" s="206"/>
      <c r="S12" s="206"/>
      <c r="T12" s="206"/>
    </row>
    <row r="13" customFormat="false" ht="13.5" hidden="false" customHeight="true" outlineLevel="0" collapsed="false">
      <c r="A13" s="186" t="s">
        <v>93</v>
      </c>
      <c r="B13" s="207" t="s">
        <v>24</v>
      </c>
      <c r="C13" s="192"/>
      <c r="D13" s="209" t="n">
        <f aca="false">E13</f>
        <v>0</v>
      </c>
      <c r="E13" s="210" t="n">
        <v>0</v>
      </c>
      <c r="F13" s="262" t="n">
        <f aca="false">E13-D13</f>
        <v>0</v>
      </c>
      <c r="G13" s="213"/>
      <c r="H13" s="213"/>
      <c r="I13" s="214"/>
      <c r="J13" s="192"/>
      <c r="K13" s="209" t="n">
        <f aca="false">L13</f>
        <v>874.501</v>
      </c>
      <c r="L13" s="210" t="n">
        <v>874.501</v>
      </c>
      <c r="M13" s="262" t="n">
        <f aca="false">ROUND(L13-K13,0)</f>
        <v>0</v>
      </c>
      <c r="N13" s="213"/>
      <c r="O13" s="213"/>
      <c r="P13" s="265"/>
      <c r="Q13" s="206"/>
      <c r="R13" s="206"/>
      <c r="S13" s="206"/>
      <c r="T13" s="206"/>
    </row>
    <row r="14" customFormat="false" ht="13.5" hidden="false" customHeight="true" outlineLevel="0" collapsed="false">
      <c r="A14" s="186" t="s">
        <v>94</v>
      </c>
      <c r="B14" s="207" t="s">
        <v>25</v>
      </c>
      <c r="C14" s="192"/>
      <c r="D14" s="209" t="n">
        <f aca="false">E14</f>
        <v>0</v>
      </c>
      <c r="E14" s="210" t="n">
        <v>0</v>
      </c>
      <c r="F14" s="262" t="n">
        <f aca="false">E14-D14</f>
        <v>0</v>
      </c>
      <c r="G14" s="213"/>
      <c r="H14" s="213"/>
      <c r="I14" s="214"/>
      <c r="J14" s="192"/>
      <c r="K14" s="209" t="n">
        <f aca="false">L14</f>
        <v>2264.424</v>
      </c>
      <c r="L14" s="210" t="n">
        <v>2264.424</v>
      </c>
      <c r="M14" s="262" t="n">
        <f aca="false">ROUND(L14-K14,0)</f>
        <v>0</v>
      </c>
      <c r="N14" s="213"/>
      <c r="O14" s="213"/>
      <c r="P14" s="265"/>
      <c r="Q14" s="206"/>
      <c r="R14" s="206"/>
      <c r="S14" s="206"/>
      <c r="T14" s="206"/>
    </row>
    <row r="15" customFormat="false" ht="13.5" hidden="false" customHeight="true" outlineLevel="0" collapsed="false">
      <c r="A15" s="186" t="s">
        <v>95</v>
      </c>
      <c r="B15" s="207" t="s">
        <v>26</v>
      </c>
      <c r="C15" s="192"/>
      <c r="D15" s="209" t="n">
        <v>0</v>
      </c>
      <c r="E15" s="210" t="n">
        <v>0</v>
      </c>
      <c r="F15" s="262" t="n">
        <f aca="false">E15-D15</f>
        <v>0</v>
      </c>
      <c r="G15" s="213"/>
      <c r="H15" s="213"/>
      <c r="I15" s="214"/>
      <c r="J15" s="192"/>
      <c r="K15" s="209" t="n">
        <f aca="false">L15</f>
        <v>814.461</v>
      </c>
      <c r="L15" s="210" t="n">
        <v>814.461</v>
      </c>
      <c r="M15" s="262" t="n">
        <f aca="false">ROUND(L15-K15,0)</f>
        <v>0</v>
      </c>
      <c r="N15" s="213"/>
      <c r="O15" s="213"/>
      <c r="P15" s="265"/>
      <c r="Q15" s="206"/>
      <c r="R15" s="206"/>
      <c r="S15" s="206"/>
      <c r="T15" s="206"/>
    </row>
    <row r="16" customFormat="false" ht="13.5" hidden="false" customHeight="true" outlineLevel="0" collapsed="false">
      <c r="A16" s="186" t="s">
        <v>96</v>
      </c>
      <c r="B16" s="216" t="s">
        <v>27</v>
      </c>
      <c r="C16" s="208"/>
      <c r="D16" s="209" t="n">
        <f aca="false">E16</f>
        <v>0</v>
      </c>
      <c r="E16" s="210" t="n">
        <v>0</v>
      </c>
      <c r="F16" s="262" t="n">
        <f aca="false">E16-D16</f>
        <v>0</v>
      </c>
      <c r="G16" s="263"/>
      <c r="H16" s="263"/>
      <c r="I16" s="264"/>
      <c r="J16" s="208"/>
      <c r="K16" s="209" t="n">
        <f aca="false">L16</f>
        <v>2141.165</v>
      </c>
      <c r="L16" s="210" t="n">
        <v>2141.165</v>
      </c>
      <c r="M16" s="262" t="n">
        <f aca="false">ROUND(L16-K16,0)</f>
        <v>0</v>
      </c>
      <c r="N16" s="213"/>
      <c r="O16" s="213"/>
      <c r="P16" s="265"/>
      <c r="Q16" s="206"/>
      <c r="R16" s="206"/>
      <c r="S16" s="206"/>
      <c r="T16" s="206"/>
    </row>
    <row r="17" customFormat="false" ht="13.5" hidden="false" customHeight="true" outlineLevel="0" collapsed="false">
      <c r="B17" s="216" t="s">
        <v>28</v>
      </c>
      <c r="C17" s="208"/>
      <c r="D17" s="209" t="n">
        <v>0</v>
      </c>
      <c r="E17" s="210" t="n">
        <v>0</v>
      </c>
      <c r="F17" s="262" t="n">
        <f aca="false">E17-D17</f>
        <v>0</v>
      </c>
      <c r="G17" s="263"/>
      <c r="H17" s="263"/>
      <c r="I17" s="264"/>
      <c r="J17" s="208"/>
      <c r="K17" s="209" t="n">
        <f aca="false">+L17</f>
        <v>169.846</v>
      </c>
      <c r="L17" s="210" t="n">
        <v>169.846</v>
      </c>
      <c r="M17" s="262" t="n">
        <f aca="false">L17-K17</f>
        <v>0</v>
      </c>
      <c r="N17" s="213"/>
      <c r="O17" s="213"/>
      <c r="P17" s="265"/>
      <c r="Q17" s="206"/>
      <c r="R17" s="206"/>
      <c r="S17" s="206"/>
      <c r="T17" s="206"/>
    </row>
    <row r="18" customFormat="false" ht="13.5" hidden="false" customHeight="true" outlineLevel="0" collapsed="false">
      <c r="B18" s="216" t="s">
        <v>29</v>
      </c>
      <c r="C18" s="208"/>
      <c r="D18" s="209" t="n">
        <f aca="false">+E18</f>
        <v>0</v>
      </c>
      <c r="E18" s="210" t="n">
        <v>0</v>
      </c>
      <c r="F18" s="262" t="n">
        <f aca="false">E18-D18</f>
        <v>0</v>
      </c>
      <c r="G18" s="263"/>
      <c r="H18" s="263"/>
      <c r="I18" s="264"/>
      <c r="J18" s="208"/>
      <c r="K18" s="209" t="n">
        <f aca="false">+L18</f>
        <v>1207.003</v>
      </c>
      <c r="L18" s="210" t="n">
        <v>1207.003</v>
      </c>
      <c r="M18" s="262" t="n">
        <f aca="false">L18-K18</f>
        <v>0</v>
      </c>
      <c r="N18" s="213"/>
      <c r="O18" s="213"/>
      <c r="P18" s="265"/>
      <c r="Q18" s="206"/>
      <c r="R18" s="206"/>
      <c r="S18" s="206"/>
      <c r="T18" s="206"/>
    </row>
    <row r="19" customFormat="false" ht="13.5" hidden="false" customHeight="true" outlineLevel="0" collapsed="false">
      <c r="B19" s="216" t="s">
        <v>31</v>
      </c>
      <c r="C19" s="208"/>
      <c r="D19" s="209" t="n">
        <f aca="false">+E19</f>
        <v>0</v>
      </c>
      <c r="E19" s="210" t="n">
        <v>0</v>
      </c>
      <c r="F19" s="262" t="n">
        <f aca="false">E19-D19</f>
        <v>0</v>
      </c>
      <c r="G19" s="263"/>
      <c r="H19" s="263"/>
      <c r="I19" s="264"/>
      <c r="J19" s="208"/>
      <c r="K19" s="209" t="n">
        <f aca="false">+L19</f>
        <v>573.065</v>
      </c>
      <c r="L19" s="210" t="n">
        <v>573.065</v>
      </c>
      <c r="M19" s="262" t="n">
        <f aca="false">L19-K19</f>
        <v>0</v>
      </c>
      <c r="N19" s="213"/>
      <c r="O19" s="213"/>
      <c r="P19" s="265"/>
      <c r="Q19" s="206"/>
      <c r="R19" s="206"/>
      <c r="S19" s="206"/>
      <c r="T19" s="206"/>
    </row>
    <row r="20" customFormat="false" ht="13.5" hidden="false" customHeight="true" outlineLevel="0" collapsed="false">
      <c r="B20" s="216" t="s">
        <v>32</v>
      </c>
      <c r="C20" s="208"/>
      <c r="D20" s="209" t="n">
        <f aca="false">+E20</f>
        <v>0</v>
      </c>
      <c r="E20" s="210" t="n">
        <v>0</v>
      </c>
      <c r="F20" s="262" t="n">
        <f aca="false">E20-D20</f>
        <v>0</v>
      </c>
      <c r="G20" s="263"/>
      <c r="H20" s="263"/>
      <c r="I20" s="264"/>
      <c r="J20" s="208"/>
      <c r="K20" s="209" t="n">
        <f aca="false">+L20</f>
        <v>70.366</v>
      </c>
      <c r="L20" s="210" t="n">
        <v>70.366</v>
      </c>
      <c r="M20" s="262" t="n">
        <f aca="false">L20-K20</f>
        <v>0</v>
      </c>
      <c r="N20" s="213"/>
      <c r="O20" s="213"/>
      <c r="P20" s="265"/>
      <c r="Q20" s="206"/>
      <c r="R20" s="206"/>
      <c r="S20" s="206"/>
      <c r="T20" s="206"/>
    </row>
    <row r="21" customFormat="false" ht="13.5" hidden="false" customHeight="true" outlineLevel="0" collapsed="false">
      <c r="B21" s="207" t="s">
        <v>33</v>
      </c>
      <c r="C21" s="192"/>
      <c r="D21" s="209" t="n">
        <v>0</v>
      </c>
      <c r="E21" s="210" t="n">
        <v>0</v>
      </c>
      <c r="F21" s="262" t="n">
        <f aca="false">E21-D21</f>
        <v>0</v>
      </c>
      <c r="G21" s="213"/>
      <c r="H21" s="213"/>
      <c r="I21" s="214"/>
      <c r="J21" s="192"/>
      <c r="K21" s="209" t="n">
        <f aca="false">L21</f>
        <v>474.024</v>
      </c>
      <c r="L21" s="210" t="n">
        <v>474.024</v>
      </c>
      <c r="M21" s="262" t="n">
        <f aca="false">L21-K21</f>
        <v>0</v>
      </c>
      <c r="N21" s="213"/>
      <c r="O21" s="213"/>
      <c r="P21" s="265"/>
      <c r="Q21" s="206"/>
      <c r="R21" s="206"/>
      <c r="S21" s="206"/>
      <c r="T21" s="206"/>
    </row>
    <row r="22" customFormat="false" ht="3" hidden="false" customHeight="true" outlineLevel="0" collapsed="false">
      <c r="B22" s="207"/>
      <c r="C22" s="192"/>
      <c r="D22" s="209"/>
      <c r="E22" s="210"/>
      <c r="F22" s="262"/>
      <c r="G22" s="213"/>
      <c r="H22" s="213"/>
      <c r="I22" s="214"/>
      <c r="J22" s="192"/>
      <c r="K22" s="209"/>
      <c r="L22" s="210"/>
      <c r="M22" s="262"/>
      <c r="N22" s="213"/>
      <c r="O22" s="213"/>
      <c r="P22" s="265"/>
      <c r="Q22" s="206"/>
      <c r="R22" s="206"/>
      <c r="S22" s="206"/>
      <c r="T22" s="206"/>
    </row>
    <row r="23" customFormat="false" ht="11.25" hidden="false" customHeight="true" outlineLevel="0" collapsed="false">
      <c r="B23" s="252" t="s">
        <v>104</v>
      </c>
      <c r="C23" s="192"/>
      <c r="D23" s="219" t="n">
        <f aca="false">SUM(D10:D22)</f>
        <v>0</v>
      </c>
      <c r="E23" s="220" t="n">
        <f aca="false">SUM(E10:E22)</f>
        <v>0</v>
      </c>
      <c r="F23" s="220" t="n">
        <f aca="false">SUM(F10:F22)</f>
        <v>0</v>
      </c>
      <c r="G23" s="223"/>
      <c r="H23" s="223"/>
      <c r="I23" s="224"/>
      <c r="J23" s="192"/>
      <c r="K23" s="219" t="n">
        <f aca="false">SUM(K10:K22)</f>
        <v>21994.538</v>
      </c>
      <c r="L23" s="220" t="n">
        <f aca="false">SUM(L10:L22)</f>
        <v>21994.538</v>
      </c>
      <c r="M23" s="220" t="n">
        <f aca="false">SUM(M10:M22)</f>
        <v>0</v>
      </c>
      <c r="N23" s="223"/>
      <c r="O23" s="223"/>
      <c r="P23" s="266"/>
      <c r="Q23" s="206"/>
      <c r="R23" s="206"/>
      <c r="S23" s="206"/>
      <c r="T23" s="206"/>
    </row>
    <row r="24" customFormat="false" ht="3" hidden="false" customHeight="true" outlineLevel="0" collapsed="false">
      <c r="B24" s="207"/>
      <c r="C24" s="192"/>
      <c r="D24" s="209"/>
      <c r="E24" s="210"/>
      <c r="F24" s="262"/>
      <c r="G24" s="213"/>
      <c r="H24" s="213"/>
      <c r="I24" s="214"/>
      <c r="J24" s="192"/>
      <c r="K24" s="209"/>
      <c r="L24" s="210"/>
      <c r="M24" s="262"/>
      <c r="N24" s="213"/>
      <c r="O24" s="213"/>
      <c r="P24" s="265"/>
      <c r="Q24" s="206"/>
      <c r="R24" s="206"/>
      <c r="S24" s="206"/>
      <c r="T24" s="206"/>
    </row>
    <row r="25" customFormat="false" ht="13.5" hidden="true" customHeight="true" outlineLevel="0" collapsed="false">
      <c r="B25" s="207" t="s">
        <v>118</v>
      </c>
      <c r="C25" s="192"/>
      <c r="D25" s="209" t="n">
        <f aca="false">-(D23)</f>
        <v>-0</v>
      </c>
      <c r="E25" s="210" t="n">
        <f aca="false">-(E23)</f>
        <v>-0</v>
      </c>
      <c r="F25" s="262" t="n">
        <f aca="false">E25-D25</f>
        <v>0</v>
      </c>
      <c r="G25" s="213"/>
      <c r="H25" s="213"/>
      <c r="I25" s="214"/>
      <c r="J25" s="192"/>
      <c r="K25" s="209" t="n">
        <v>0</v>
      </c>
      <c r="L25" s="210" t="n">
        <v>0</v>
      </c>
      <c r="M25" s="262" t="n">
        <f aca="false">L25-K25</f>
        <v>0</v>
      </c>
      <c r="N25" s="213"/>
      <c r="O25" s="213"/>
      <c r="P25" s="265"/>
      <c r="Q25" s="206"/>
      <c r="R25" s="206"/>
      <c r="S25" s="206"/>
      <c r="T25" s="206"/>
    </row>
    <row r="26" customFormat="false" ht="13.5" hidden="false" customHeight="true" outlineLevel="0" collapsed="false">
      <c r="B26" s="207" t="s">
        <v>119</v>
      </c>
      <c r="C26" s="192"/>
      <c r="D26" s="209" t="n">
        <v>0</v>
      </c>
      <c r="E26" s="210" t="n">
        <v>0</v>
      </c>
      <c r="F26" s="262" t="n">
        <f aca="false">E26-D26</f>
        <v>0</v>
      </c>
      <c r="G26" s="213"/>
      <c r="H26" s="213"/>
      <c r="I26" s="214"/>
      <c r="J26" s="192"/>
      <c r="K26" s="209" t="n">
        <f aca="false">-K23</f>
        <v>-21994.538</v>
      </c>
      <c r="L26" s="210" t="n">
        <f aca="false">-L23</f>
        <v>-21994.538</v>
      </c>
      <c r="M26" s="262" t="n">
        <f aca="false">L26-K26</f>
        <v>0</v>
      </c>
      <c r="N26" s="213"/>
      <c r="O26" s="213"/>
      <c r="P26" s="265"/>
      <c r="Q26" s="206"/>
      <c r="R26" s="206"/>
      <c r="S26" s="206"/>
      <c r="T26" s="206"/>
    </row>
    <row r="27" customFormat="false" ht="3" hidden="false" customHeight="true" outlineLevel="0" collapsed="false">
      <c r="B27" s="207"/>
      <c r="C27" s="192"/>
      <c r="D27" s="209"/>
      <c r="E27" s="210"/>
      <c r="F27" s="262"/>
      <c r="G27" s="213"/>
      <c r="H27" s="213"/>
      <c r="I27" s="214"/>
      <c r="J27" s="192"/>
      <c r="K27" s="209"/>
      <c r="L27" s="210"/>
      <c r="M27" s="262"/>
      <c r="N27" s="213"/>
      <c r="O27" s="213"/>
      <c r="P27" s="265"/>
      <c r="Q27" s="206"/>
      <c r="R27" s="206"/>
      <c r="S27" s="206"/>
      <c r="T27" s="206"/>
    </row>
    <row r="28" customFormat="false" ht="11.25" hidden="false" customHeight="true" outlineLevel="0" collapsed="false">
      <c r="A28" s="192"/>
      <c r="B28" s="218" t="s">
        <v>9</v>
      </c>
      <c r="C28" s="192"/>
      <c r="D28" s="225" t="n">
        <f aca="false">SUM(D23:D26)</f>
        <v>0</v>
      </c>
      <c r="E28" s="226" t="n">
        <f aca="false">SUM(E23:E26)</f>
        <v>0</v>
      </c>
      <c r="F28" s="226" t="n">
        <f aca="false">SUM(F23:F26)</f>
        <v>0</v>
      </c>
      <c r="G28" s="223"/>
      <c r="H28" s="223"/>
      <c r="I28" s="224"/>
      <c r="J28" s="192"/>
      <c r="K28" s="225" t="n">
        <f aca="false">SUM(K23:K26)</f>
        <v>0</v>
      </c>
      <c r="L28" s="226" t="n">
        <f aca="false">SUM(L23:L26)</f>
        <v>0</v>
      </c>
      <c r="M28" s="226" t="n">
        <f aca="false">SUM(M23:M26)</f>
        <v>0</v>
      </c>
      <c r="N28" s="223"/>
      <c r="O28" s="223"/>
      <c r="P28" s="266"/>
    </row>
    <row r="29" customFormat="false" ht="3" hidden="false" customHeight="true" outlineLevel="0" collapsed="false">
      <c r="B29" s="228"/>
      <c r="C29" s="192"/>
      <c r="D29" s="247"/>
      <c r="E29" s="248"/>
      <c r="F29" s="248"/>
      <c r="G29" s="230"/>
      <c r="H29" s="230"/>
      <c r="I29" s="231"/>
      <c r="J29" s="192"/>
      <c r="K29" s="247"/>
      <c r="L29" s="248"/>
      <c r="M29" s="248"/>
      <c r="N29" s="230"/>
      <c r="O29" s="230"/>
      <c r="P29" s="256"/>
      <c r="Q29" s="206"/>
      <c r="R29" s="206"/>
      <c r="S29" s="206"/>
      <c r="T29" s="206"/>
    </row>
    <row r="30" customFormat="false" ht="12.75" hidden="false" customHeight="false" outlineLevel="0" collapsed="false">
      <c r="D30" s="267"/>
      <c r="E30" s="267"/>
      <c r="F30" s="267"/>
      <c r="G30" s="206"/>
      <c r="H30" s="206"/>
      <c r="I30" s="206"/>
      <c r="J30" s="206"/>
      <c r="K30" s="267"/>
      <c r="L30" s="267"/>
      <c r="M30" s="267"/>
      <c r="N30" s="206"/>
      <c r="O30" s="206"/>
      <c r="P30" s="206"/>
      <c r="Q30" s="206"/>
      <c r="R30" s="206"/>
      <c r="S30" s="206"/>
      <c r="T30" s="206"/>
    </row>
    <row r="31" customFormat="false" ht="12.75" hidden="false" customHeight="false" outlineLevel="0" collapsed="false">
      <c r="D31" s="267"/>
      <c r="E31" s="267"/>
      <c r="F31" s="267"/>
      <c r="G31" s="206"/>
      <c r="H31" s="206"/>
      <c r="I31" s="206"/>
      <c r="J31" s="206"/>
      <c r="K31" s="267"/>
      <c r="L31" s="267"/>
      <c r="M31" s="267"/>
      <c r="N31" s="206"/>
      <c r="O31" s="206"/>
      <c r="P31" s="206"/>
      <c r="Q31" s="206"/>
      <c r="R31" s="206"/>
      <c r="S31" s="206"/>
      <c r="T31" s="206"/>
    </row>
    <row r="32" customFormat="false" ht="12.75" hidden="false" customHeight="false" outlineLevel="0" collapsed="false">
      <c r="D32" s="267"/>
      <c r="E32" s="267"/>
      <c r="F32" s="267"/>
      <c r="G32" s="206"/>
      <c r="H32" s="206"/>
      <c r="I32" s="206"/>
      <c r="J32" s="206"/>
      <c r="K32" s="267"/>
      <c r="L32" s="267"/>
      <c r="M32" s="267"/>
      <c r="N32" s="206"/>
      <c r="O32" s="206"/>
      <c r="P32" s="206"/>
      <c r="Q32" s="206"/>
      <c r="R32" s="206"/>
      <c r="S32" s="206"/>
      <c r="T32" s="206"/>
    </row>
    <row r="33" customFormat="false" ht="12.75" hidden="false" customHeight="false" outlineLevel="0" collapsed="false">
      <c r="D33" s="267"/>
      <c r="E33" s="267"/>
      <c r="F33" s="267"/>
      <c r="G33" s="206"/>
      <c r="H33" s="206"/>
      <c r="I33" s="206"/>
      <c r="J33" s="206"/>
      <c r="K33" s="267"/>
      <c r="L33" s="267"/>
      <c r="M33" s="267"/>
      <c r="N33" s="206"/>
      <c r="O33" s="206"/>
      <c r="P33" s="206"/>
      <c r="Q33" s="206"/>
      <c r="R33" s="206"/>
      <c r="S33" s="206"/>
      <c r="T33" s="206"/>
    </row>
    <row r="34" customFormat="false" ht="12.75" hidden="false" customHeight="false" outlineLevel="0" collapsed="false">
      <c r="D34" s="267"/>
      <c r="E34" s="267"/>
      <c r="F34" s="267"/>
      <c r="G34" s="206"/>
      <c r="H34" s="206"/>
      <c r="I34" s="206"/>
      <c r="J34" s="206"/>
      <c r="K34" s="267"/>
      <c r="L34" s="267"/>
      <c r="M34" s="267" t="s">
        <v>41</v>
      </c>
      <c r="N34" s="206"/>
      <c r="O34" s="206"/>
      <c r="P34" s="206"/>
      <c r="Q34" s="206"/>
      <c r="R34" s="206"/>
      <c r="S34" s="206"/>
      <c r="T34" s="206"/>
    </row>
    <row r="35" customFormat="false" ht="12.75" hidden="false" customHeight="false" outlineLevel="0" collapsed="false">
      <c r="D35" s="267"/>
      <c r="E35" s="267"/>
      <c r="F35" s="267"/>
      <c r="G35" s="206"/>
      <c r="H35" s="206"/>
      <c r="I35" s="206"/>
      <c r="J35" s="206"/>
      <c r="K35" s="267"/>
      <c r="L35" s="267"/>
      <c r="M35" s="267"/>
      <c r="N35" s="206"/>
      <c r="O35" s="206"/>
      <c r="P35" s="206"/>
      <c r="Q35" s="206"/>
      <c r="R35" s="206"/>
      <c r="S35" s="206"/>
      <c r="T35" s="206"/>
    </row>
    <row r="36" customFormat="false" ht="12.75" hidden="false" customHeight="false" outlineLevel="0" collapsed="false">
      <c r="D36" s="267"/>
      <c r="E36" s="267"/>
      <c r="F36" s="267"/>
      <c r="G36" s="206"/>
      <c r="H36" s="206"/>
      <c r="I36" s="206"/>
      <c r="J36" s="206"/>
      <c r="K36" s="267"/>
      <c r="L36" s="267"/>
      <c r="M36" s="267"/>
      <c r="N36" s="206"/>
      <c r="O36" s="206"/>
      <c r="P36" s="206"/>
      <c r="Q36" s="206"/>
      <c r="R36" s="206"/>
      <c r="S36" s="206"/>
      <c r="T36" s="206"/>
    </row>
    <row r="37" customFormat="false" ht="12.75" hidden="false" customHeight="false" outlineLevel="0" collapsed="false">
      <c r="D37" s="267"/>
      <c r="E37" s="267"/>
      <c r="F37" s="267"/>
      <c r="G37" s="206"/>
      <c r="H37" s="206"/>
      <c r="I37" s="206"/>
      <c r="J37" s="206"/>
      <c r="K37" s="267"/>
      <c r="L37" s="267"/>
      <c r="M37" s="267"/>
      <c r="N37" s="206"/>
      <c r="O37" s="206"/>
      <c r="P37" s="206"/>
      <c r="Q37" s="206"/>
      <c r="R37" s="206"/>
      <c r="S37" s="206"/>
      <c r="T37" s="206"/>
    </row>
    <row r="38" customFormat="false" ht="12.75" hidden="false" customHeight="false" outlineLevel="0" collapsed="false">
      <c r="D38" s="267"/>
      <c r="E38" s="267"/>
      <c r="F38" s="267"/>
      <c r="G38" s="206"/>
      <c r="H38" s="206"/>
      <c r="I38" s="206"/>
      <c r="J38" s="206"/>
      <c r="K38" s="267"/>
      <c r="L38" s="267"/>
      <c r="M38" s="267"/>
      <c r="N38" s="206"/>
      <c r="O38" s="206"/>
      <c r="P38" s="206"/>
      <c r="Q38" s="206"/>
      <c r="R38" s="206"/>
      <c r="S38" s="206"/>
      <c r="T38" s="206"/>
    </row>
    <row r="39" customFormat="false" ht="12.75" hidden="false" customHeight="false" outlineLevel="0" collapsed="false">
      <c r="D39" s="267"/>
      <c r="E39" s="267"/>
      <c r="F39" s="267"/>
      <c r="G39" s="206"/>
      <c r="H39" s="206"/>
      <c r="I39" s="206"/>
      <c r="J39" s="206"/>
      <c r="K39" s="267"/>
      <c r="L39" s="267"/>
      <c r="M39" s="267"/>
      <c r="N39" s="206"/>
      <c r="O39" s="206"/>
      <c r="P39" s="206"/>
      <c r="Q39" s="206"/>
      <c r="R39" s="206"/>
      <c r="S39" s="206"/>
      <c r="T39" s="206"/>
    </row>
    <row r="40" customFormat="false" ht="12.75" hidden="false" customHeight="false" outlineLevel="0" collapsed="false">
      <c r="D40" s="267"/>
      <c r="E40" s="267"/>
      <c r="F40" s="267"/>
      <c r="G40" s="206"/>
      <c r="H40" s="206"/>
      <c r="I40" s="206"/>
      <c r="J40" s="206"/>
      <c r="K40" s="267"/>
      <c r="L40" s="267"/>
      <c r="M40" s="267"/>
      <c r="N40" s="206"/>
      <c r="O40" s="206"/>
      <c r="P40" s="206"/>
      <c r="Q40" s="206"/>
      <c r="R40" s="206"/>
      <c r="S40" s="206"/>
      <c r="T40" s="206"/>
    </row>
    <row r="41" customFormat="false" ht="12.75" hidden="false" customHeight="false" outlineLevel="0" collapsed="false">
      <c r="D41" s="267"/>
      <c r="E41" s="267"/>
      <c r="F41" s="267"/>
      <c r="G41" s="206"/>
      <c r="H41" s="206"/>
      <c r="I41" s="206"/>
      <c r="J41" s="206"/>
      <c r="K41" s="267"/>
      <c r="L41" s="267"/>
      <c r="M41" s="267"/>
      <c r="N41" s="206"/>
      <c r="O41" s="206"/>
      <c r="P41" s="206"/>
      <c r="Q41" s="206"/>
      <c r="R41" s="206"/>
      <c r="S41" s="206"/>
      <c r="T41" s="206"/>
    </row>
    <row r="42" customFormat="false" ht="12.75" hidden="false" customHeight="false" outlineLevel="0" collapsed="false">
      <c r="D42" s="267"/>
      <c r="E42" s="267"/>
      <c r="F42" s="267"/>
      <c r="G42" s="206"/>
      <c r="H42" s="206"/>
      <c r="I42" s="206"/>
      <c r="J42" s="206"/>
      <c r="K42" s="267"/>
      <c r="L42" s="267"/>
      <c r="M42" s="267"/>
      <c r="N42" s="206"/>
      <c r="O42" s="206"/>
      <c r="P42" s="206"/>
      <c r="Q42" s="206"/>
      <c r="R42" s="206"/>
      <c r="S42" s="206"/>
      <c r="T42" s="206"/>
    </row>
    <row r="43" customFormat="false" ht="12.75" hidden="false" customHeight="false" outlineLevel="0" collapsed="false">
      <c r="D43" s="267"/>
      <c r="E43" s="267"/>
      <c r="F43" s="267"/>
      <c r="G43" s="206"/>
      <c r="H43" s="206"/>
      <c r="I43" s="206"/>
      <c r="J43" s="206"/>
      <c r="K43" s="267"/>
      <c r="L43" s="267"/>
      <c r="M43" s="267"/>
      <c r="N43" s="206"/>
      <c r="O43" s="206"/>
      <c r="P43" s="206"/>
      <c r="Q43" s="206"/>
      <c r="R43" s="206"/>
      <c r="S43" s="206"/>
      <c r="T43" s="206"/>
    </row>
    <row r="44" customFormat="false" ht="12.75" hidden="false" customHeight="false" outlineLevel="0" collapsed="false">
      <c r="D44" s="267"/>
      <c r="E44" s="267"/>
      <c r="F44" s="267"/>
      <c r="G44" s="206"/>
      <c r="H44" s="206"/>
      <c r="I44" s="206"/>
      <c r="J44" s="206"/>
      <c r="K44" s="267"/>
      <c r="L44" s="267"/>
      <c r="M44" s="267"/>
      <c r="N44" s="206"/>
      <c r="O44" s="206"/>
      <c r="P44" s="206"/>
      <c r="Q44" s="206"/>
      <c r="R44" s="206"/>
      <c r="S44" s="206"/>
      <c r="T44" s="206"/>
    </row>
    <row r="45" customFormat="false" ht="12.75" hidden="false" customHeight="false" outlineLevel="0" collapsed="false">
      <c r="D45" s="267"/>
      <c r="E45" s="267"/>
      <c r="L45" s="267"/>
      <c r="M45" s="267"/>
      <c r="N45" s="206"/>
      <c r="O45" s="206"/>
      <c r="P45" s="206"/>
      <c r="Q45" s="206"/>
      <c r="R45" s="206"/>
      <c r="S45" s="206"/>
      <c r="T45" s="206"/>
    </row>
    <row r="46" customFormat="false" ht="12.75" hidden="false" customHeight="false" outlineLevel="0" collapsed="false">
      <c r="D46" s="267"/>
      <c r="E46" s="267"/>
      <c r="L46" s="267"/>
      <c r="M46" s="267"/>
      <c r="N46" s="206"/>
      <c r="O46" s="206"/>
      <c r="P46" s="206"/>
      <c r="Q46" s="206"/>
      <c r="R46" s="206"/>
      <c r="S46" s="206"/>
      <c r="T46" s="206"/>
    </row>
    <row r="47" customFormat="false" ht="12.75" hidden="false" customHeight="false" outlineLevel="0" collapsed="false">
      <c r="D47" s="267"/>
      <c r="E47" s="267"/>
      <c r="L47" s="267"/>
      <c r="M47" s="267"/>
      <c r="N47" s="206"/>
      <c r="O47" s="206"/>
      <c r="P47" s="206"/>
      <c r="Q47" s="206"/>
      <c r="R47" s="206"/>
      <c r="S47" s="206"/>
      <c r="T47" s="206"/>
    </row>
    <row r="48" customFormat="false" ht="12.75" hidden="false" customHeight="false" outlineLevel="0" collapsed="false">
      <c r="D48" s="267"/>
      <c r="E48" s="267"/>
      <c r="L48" s="267"/>
      <c r="M48" s="267"/>
      <c r="N48" s="206"/>
      <c r="O48" s="206"/>
      <c r="P48" s="206"/>
      <c r="Q48" s="206"/>
      <c r="R48" s="206"/>
      <c r="S48" s="206"/>
      <c r="T48" s="206"/>
    </row>
    <row r="49" customFormat="false" ht="12.75" hidden="false" customHeight="false" outlineLevel="0" collapsed="false">
      <c r="D49" s="267"/>
      <c r="E49" s="267"/>
      <c r="L49" s="267"/>
      <c r="M49" s="267"/>
      <c r="N49" s="206"/>
      <c r="O49" s="206"/>
      <c r="P49" s="206"/>
      <c r="Q49" s="206"/>
      <c r="R49" s="206"/>
      <c r="S49" s="206"/>
      <c r="T49" s="206"/>
    </row>
    <row r="50" customFormat="false" ht="12.75" hidden="false" customHeight="false" outlineLevel="0" collapsed="false">
      <c r="D50" s="267"/>
      <c r="E50" s="267"/>
      <c r="L50" s="267"/>
      <c r="M50" s="267"/>
      <c r="N50" s="206"/>
      <c r="O50" s="206"/>
      <c r="P50" s="206"/>
      <c r="Q50" s="206"/>
      <c r="R50" s="206"/>
      <c r="S50" s="206"/>
      <c r="T50" s="206"/>
    </row>
    <row r="51" customFormat="false" ht="12.75" hidden="false" customHeight="false" outlineLevel="0" collapsed="false">
      <c r="D51" s="267"/>
      <c r="E51" s="267"/>
      <c r="F51" s="267"/>
      <c r="G51" s="206"/>
      <c r="H51" s="206"/>
      <c r="I51" s="206"/>
      <c r="J51" s="206"/>
      <c r="K51" s="267"/>
      <c r="L51" s="267"/>
      <c r="M51" s="267"/>
      <c r="N51" s="206"/>
      <c r="O51" s="206"/>
      <c r="P51" s="206"/>
      <c r="Q51" s="206"/>
      <c r="R51" s="206"/>
      <c r="S51" s="206"/>
      <c r="T51" s="206"/>
    </row>
    <row r="52" customFormat="false" ht="12.75" hidden="false" customHeight="false" outlineLevel="0" collapsed="false">
      <c r="A52" s="267"/>
      <c r="B52" s="206"/>
      <c r="C52" s="206"/>
      <c r="D52" s="206"/>
      <c r="E52" s="206"/>
      <c r="F52" s="267"/>
      <c r="G52" s="206"/>
      <c r="H52" s="206"/>
      <c r="I52" s="206"/>
      <c r="J52" s="206"/>
      <c r="K52" s="267"/>
      <c r="L52" s="267"/>
      <c r="M52" s="267"/>
      <c r="N52" s="206"/>
      <c r="O52" s="206"/>
      <c r="P52" s="206"/>
      <c r="Q52" s="206"/>
      <c r="R52" s="206"/>
      <c r="S52" s="206"/>
      <c r="T52" s="206"/>
    </row>
    <row r="53" customFormat="false" ht="12.75" hidden="false" customHeight="false" outlineLevel="0" collapsed="false">
      <c r="A53" s="267"/>
      <c r="B53" s="206"/>
      <c r="C53" s="206"/>
      <c r="D53" s="206"/>
      <c r="E53" s="206"/>
      <c r="F53" s="267"/>
      <c r="G53" s="206"/>
      <c r="H53" s="206"/>
      <c r="I53" s="206"/>
      <c r="J53" s="206"/>
      <c r="K53" s="267"/>
      <c r="L53" s="267"/>
      <c r="M53" s="267"/>
      <c r="N53" s="206"/>
      <c r="O53" s="206"/>
      <c r="P53" s="206"/>
      <c r="Q53" s="206"/>
      <c r="R53" s="206"/>
      <c r="S53" s="206"/>
      <c r="T53" s="206"/>
    </row>
    <row r="54" customFormat="false" ht="12.75" hidden="false" customHeight="false" outlineLevel="0" collapsed="false">
      <c r="A54" s="267"/>
      <c r="B54" s="206"/>
      <c r="C54" s="206"/>
      <c r="D54" s="206"/>
      <c r="E54" s="206"/>
      <c r="F54" s="267"/>
      <c r="G54" s="206"/>
      <c r="H54" s="206"/>
      <c r="I54" s="206"/>
      <c r="J54" s="206"/>
      <c r="K54" s="267"/>
      <c r="L54" s="267"/>
      <c r="M54" s="267"/>
      <c r="N54" s="206"/>
      <c r="O54" s="206"/>
      <c r="P54" s="206"/>
      <c r="Q54" s="206"/>
      <c r="R54" s="206"/>
      <c r="S54" s="206"/>
      <c r="T54" s="206"/>
    </row>
    <row r="55" customFormat="false" ht="12.75" hidden="false" customHeight="false" outlineLevel="0" collapsed="false">
      <c r="A55" s="267"/>
      <c r="B55" s="206"/>
      <c r="C55" s="206"/>
      <c r="D55" s="206"/>
      <c r="E55" s="206"/>
      <c r="F55" s="267"/>
      <c r="G55" s="206"/>
      <c r="H55" s="206"/>
      <c r="I55" s="206"/>
      <c r="J55" s="206"/>
      <c r="K55" s="267"/>
      <c r="L55" s="267"/>
      <c r="M55" s="267"/>
      <c r="N55" s="206"/>
      <c r="O55" s="206"/>
      <c r="P55" s="206"/>
      <c r="Q55" s="206"/>
      <c r="R55" s="206"/>
      <c r="S55" s="206"/>
      <c r="T55" s="206"/>
    </row>
    <row r="56" customFormat="false" ht="12.75" hidden="false" customHeight="false" outlineLevel="0" collapsed="false">
      <c r="A56" s="267"/>
      <c r="B56" s="206"/>
      <c r="C56" s="206"/>
      <c r="D56" s="206"/>
      <c r="E56" s="206"/>
      <c r="F56" s="267"/>
      <c r="G56" s="206"/>
      <c r="H56" s="206"/>
      <c r="I56" s="206"/>
      <c r="J56" s="206"/>
      <c r="K56" s="267"/>
      <c r="L56" s="267"/>
      <c r="M56" s="267"/>
      <c r="N56" s="206"/>
      <c r="O56" s="206"/>
      <c r="P56" s="206"/>
      <c r="Q56" s="206"/>
      <c r="R56" s="206"/>
      <c r="S56" s="206"/>
      <c r="T56" s="206"/>
    </row>
    <row r="57" customFormat="false" ht="12.75" hidden="false" customHeight="false" outlineLevel="0" collapsed="false">
      <c r="A57" s="267"/>
      <c r="B57" s="206"/>
      <c r="C57" s="206"/>
      <c r="D57" s="206"/>
      <c r="E57" s="206"/>
      <c r="F57" s="267"/>
      <c r="G57" s="206"/>
      <c r="H57" s="206"/>
      <c r="I57" s="206"/>
      <c r="J57" s="206"/>
      <c r="K57" s="267"/>
      <c r="L57" s="267"/>
      <c r="M57" s="267"/>
      <c r="N57" s="206"/>
      <c r="O57" s="206"/>
      <c r="P57" s="206"/>
      <c r="Q57" s="206"/>
      <c r="R57" s="206"/>
      <c r="S57" s="206"/>
      <c r="T57" s="206"/>
    </row>
    <row r="58" customFormat="false" ht="12.75" hidden="false" customHeight="false" outlineLevel="0" collapsed="false">
      <c r="D58" s="206"/>
      <c r="E58" s="206"/>
      <c r="F58" s="206"/>
      <c r="G58" s="206"/>
      <c r="H58" s="206"/>
      <c r="I58" s="206"/>
      <c r="J58" s="206"/>
      <c r="K58" s="267"/>
      <c r="L58" s="267"/>
      <c r="M58" s="267"/>
      <c r="N58" s="206"/>
      <c r="O58" s="206"/>
      <c r="P58" s="206"/>
      <c r="Q58" s="206"/>
      <c r="R58" s="206"/>
      <c r="S58" s="206"/>
      <c r="T58" s="206"/>
    </row>
    <row r="59" customFormat="false" ht="12.75" hidden="false" customHeight="false" outlineLevel="0" collapsed="false">
      <c r="D59" s="206"/>
      <c r="E59" s="206"/>
      <c r="F59" s="206"/>
      <c r="G59" s="206"/>
      <c r="H59" s="206"/>
      <c r="I59" s="206"/>
      <c r="J59" s="206"/>
      <c r="K59" s="267"/>
      <c r="L59" s="267"/>
      <c r="M59" s="267"/>
      <c r="N59" s="206"/>
      <c r="O59" s="206"/>
      <c r="P59" s="206"/>
      <c r="Q59" s="206"/>
      <c r="R59" s="206"/>
      <c r="S59" s="206"/>
      <c r="T59" s="206"/>
    </row>
    <row r="60" customFormat="false" ht="12.75" hidden="false" customHeight="false" outlineLevel="0" collapsed="false">
      <c r="D60" s="206"/>
      <c r="E60" s="206"/>
      <c r="F60" s="206"/>
      <c r="G60" s="206"/>
      <c r="H60" s="206"/>
      <c r="I60" s="206"/>
      <c r="J60" s="206"/>
      <c r="K60" s="267"/>
      <c r="L60" s="267"/>
      <c r="M60" s="267"/>
      <c r="N60" s="206"/>
      <c r="O60" s="206"/>
      <c r="P60" s="206"/>
      <c r="Q60" s="206"/>
      <c r="R60" s="206"/>
      <c r="S60" s="206"/>
      <c r="T60" s="206"/>
    </row>
    <row r="61" customFormat="false" ht="12.75" hidden="false" customHeight="false" outlineLevel="0" collapsed="false">
      <c r="D61" s="206"/>
      <c r="E61" s="206"/>
      <c r="F61" s="206"/>
      <c r="G61" s="206"/>
      <c r="H61" s="206"/>
      <c r="I61" s="206"/>
      <c r="J61" s="206"/>
      <c r="K61" s="267"/>
      <c r="L61" s="267"/>
      <c r="M61" s="267"/>
      <c r="N61" s="206"/>
      <c r="O61" s="206"/>
      <c r="P61" s="206"/>
      <c r="Q61" s="206"/>
      <c r="R61" s="206"/>
      <c r="S61" s="206"/>
      <c r="T61" s="206"/>
    </row>
    <row r="62" customFormat="false" ht="12.75" hidden="false" customHeight="false" outlineLevel="0" collapsed="false">
      <c r="D62" s="206"/>
      <c r="E62" s="206"/>
      <c r="F62" s="206"/>
      <c r="G62" s="206"/>
      <c r="H62" s="206"/>
      <c r="I62" s="206"/>
      <c r="J62" s="206"/>
      <c r="K62" s="267"/>
      <c r="L62" s="267"/>
      <c r="M62" s="267"/>
      <c r="N62" s="206"/>
      <c r="O62" s="206"/>
      <c r="P62" s="206"/>
      <c r="Q62" s="206"/>
      <c r="R62" s="206"/>
      <c r="S62" s="206"/>
      <c r="T62" s="206"/>
    </row>
    <row r="63" customFormat="false" ht="12.75" hidden="false" customHeight="false" outlineLevel="0" collapsed="false">
      <c r="D63" s="206"/>
      <c r="E63" s="206"/>
      <c r="F63" s="206"/>
      <c r="G63" s="206"/>
      <c r="H63" s="206"/>
      <c r="I63" s="206"/>
      <c r="J63" s="206"/>
      <c r="K63" s="267"/>
      <c r="L63" s="267"/>
      <c r="M63" s="267"/>
      <c r="N63" s="206"/>
      <c r="O63" s="206"/>
      <c r="P63" s="206"/>
      <c r="Q63" s="206"/>
      <c r="R63" s="206"/>
      <c r="S63" s="206"/>
      <c r="T63" s="206"/>
    </row>
    <row r="64" customFormat="false" ht="12.75" hidden="false" customHeight="false" outlineLevel="0" collapsed="false">
      <c r="D64" s="206"/>
      <c r="E64" s="206"/>
      <c r="F64" s="206"/>
      <c r="G64" s="206"/>
      <c r="H64" s="206"/>
      <c r="I64" s="206"/>
      <c r="J64" s="206"/>
      <c r="K64" s="267"/>
      <c r="L64" s="267"/>
      <c r="M64" s="267"/>
      <c r="N64" s="206"/>
      <c r="O64" s="206"/>
      <c r="P64" s="206"/>
      <c r="Q64" s="206"/>
      <c r="R64" s="206"/>
      <c r="S64" s="206"/>
      <c r="T64" s="206"/>
    </row>
    <row r="65" customFormat="false" ht="12.75" hidden="false" customHeight="false" outlineLevel="0" collapsed="false">
      <c r="D65" s="206"/>
      <c r="E65" s="206"/>
      <c r="F65" s="206"/>
      <c r="G65" s="206"/>
      <c r="H65" s="206"/>
      <c r="I65" s="206"/>
      <c r="J65" s="206"/>
      <c r="K65" s="267"/>
      <c r="L65" s="267"/>
      <c r="M65" s="267"/>
      <c r="N65" s="206"/>
      <c r="O65" s="206"/>
      <c r="P65" s="206"/>
      <c r="Q65" s="206"/>
      <c r="R65" s="206"/>
      <c r="S65" s="206"/>
      <c r="T65" s="206"/>
    </row>
    <row r="66" customFormat="false" ht="12.75" hidden="false" customHeight="false" outlineLevel="0" collapsed="false">
      <c r="D66" s="206"/>
      <c r="E66" s="206"/>
      <c r="F66" s="206"/>
      <c r="G66" s="206"/>
      <c r="H66" s="206"/>
      <c r="I66" s="206"/>
      <c r="J66" s="206"/>
      <c r="K66" s="267"/>
      <c r="L66" s="267"/>
      <c r="M66" s="267"/>
      <c r="N66" s="206"/>
      <c r="O66" s="206"/>
      <c r="P66" s="206"/>
      <c r="Q66" s="206"/>
      <c r="R66" s="206"/>
      <c r="S66" s="206"/>
      <c r="T66" s="206"/>
    </row>
    <row r="67" customFormat="false" ht="12.75" hidden="false" customHeight="false" outlineLevel="0" collapsed="false">
      <c r="D67" s="206"/>
      <c r="E67" s="206"/>
      <c r="F67" s="206"/>
      <c r="G67" s="206"/>
      <c r="H67" s="206"/>
      <c r="I67" s="206"/>
      <c r="J67" s="206"/>
      <c r="K67" s="267"/>
      <c r="L67" s="267"/>
      <c r="M67" s="267"/>
      <c r="N67" s="206"/>
      <c r="O67" s="206"/>
      <c r="P67" s="206"/>
      <c r="Q67" s="206"/>
      <c r="R67" s="206"/>
      <c r="S67" s="206"/>
      <c r="T67" s="206"/>
    </row>
    <row r="68" customFormat="false" ht="12.75" hidden="false" customHeight="false" outlineLevel="0" collapsed="false">
      <c r="D68" s="206"/>
      <c r="E68" s="206"/>
      <c r="F68" s="206"/>
      <c r="G68" s="206"/>
      <c r="H68" s="206"/>
      <c r="I68" s="206"/>
      <c r="J68" s="206"/>
      <c r="K68" s="267"/>
      <c r="L68" s="267"/>
      <c r="M68" s="267"/>
      <c r="N68" s="206"/>
      <c r="O68" s="206"/>
      <c r="P68" s="206"/>
      <c r="Q68" s="206"/>
      <c r="R68" s="206"/>
      <c r="S68" s="206"/>
      <c r="T68" s="206"/>
    </row>
    <row r="69" customFormat="false" ht="12.75" hidden="false" customHeight="false" outlineLevel="0" collapsed="false">
      <c r="D69" s="206"/>
      <c r="E69" s="206"/>
      <c r="F69" s="206"/>
      <c r="G69" s="206"/>
      <c r="H69" s="206"/>
      <c r="I69" s="206"/>
      <c r="J69" s="206"/>
      <c r="K69" s="267"/>
      <c r="L69" s="267"/>
      <c r="M69" s="267"/>
      <c r="N69" s="206"/>
      <c r="O69" s="206"/>
      <c r="P69" s="206"/>
      <c r="Q69" s="206"/>
      <c r="R69" s="206"/>
      <c r="S69" s="206"/>
      <c r="T69" s="206"/>
    </row>
    <row r="70" customFormat="false" ht="12.75" hidden="false" customHeight="false" outlineLevel="0" collapsed="false">
      <c r="D70" s="206"/>
      <c r="E70" s="206"/>
      <c r="F70" s="206"/>
      <c r="G70" s="206"/>
      <c r="H70" s="206"/>
      <c r="I70" s="206"/>
      <c r="J70" s="206"/>
      <c r="K70" s="267"/>
      <c r="L70" s="267"/>
      <c r="M70" s="267"/>
      <c r="N70" s="206"/>
      <c r="O70" s="206"/>
      <c r="P70" s="206"/>
      <c r="Q70" s="206"/>
      <c r="R70" s="206"/>
      <c r="S70" s="206"/>
      <c r="T70" s="206"/>
    </row>
    <row r="71" customFormat="false" ht="12.75" hidden="false" customHeight="false" outlineLevel="0" collapsed="false">
      <c r="D71" s="206"/>
      <c r="E71" s="206"/>
      <c r="F71" s="206"/>
      <c r="G71" s="206"/>
      <c r="H71" s="206"/>
      <c r="I71" s="206"/>
      <c r="J71" s="206"/>
      <c r="K71" s="267"/>
      <c r="L71" s="267"/>
      <c r="M71" s="267"/>
      <c r="N71" s="206"/>
      <c r="O71" s="206"/>
      <c r="P71" s="206"/>
      <c r="Q71" s="206"/>
      <c r="R71" s="206"/>
      <c r="S71" s="206"/>
      <c r="T71" s="206"/>
    </row>
    <row r="72" customFormat="false" ht="12.75" hidden="false" customHeight="false" outlineLevel="0" collapsed="false">
      <c r="D72" s="206"/>
      <c r="E72" s="206"/>
      <c r="F72" s="206"/>
      <c r="G72" s="206"/>
      <c r="H72" s="206"/>
      <c r="I72" s="206"/>
      <c r="J72" s="206"/>
      <c r="K72" s="267"/>
      <c r="L72" s="267"/>
      <c r="M72" s="267"/>
      <c r="N72" s="206"/>
      <c r="O72" s="206"/>
      <c r="P72" s="206"/>
      <c r="Q72" s="206"/>
      <c r="R72" s="206"/>
      <c r="S72" s="206"/>
      <c r="T72" s="206"/>
    </row>
    <row r="73" customFormat="false" ht="12.75" hidden="false" customHeight="false" outlineLevel="0" collapsed="false">
      <c r="D73" s="206"/>
      <c r="E73" s="206"/>
      <c r="F73" s="206"/>
      <c r="G73" s="206"/>
      <c r="H73" s="206"/>
      <c r="I73" s="206"/>
      <c r="J73" s="206"/>
      <c r="K73" s="267"/>
      <c r="L73" s="267"/>
      <c r="M73" s="267"/>
      <c r="N73" s="206"/>
      <c r="O73" s="206"/>
      <c r="P73" s="206"/>
      <c r="Q73" s="206"/>
      <c r="R73" s="206"/>
      <c r="S73" s="206"/>
      <c r="T73" s="206"/>
    </row>
    <row r="74" customFormat="false" ht="12.75" hidden="false" customHeight="false" outlineLevel="0" collapsed="false">
      <c r="D74" s="206"/>
      <c r="E74" s="206"/>
      <c r="F74" s="206"/>
      <c r="G74" s="206"/>
      <c r="H74" s="206"/>
      <c r="I74" s="206"/>
      <c r="J74" s="206"/>
      <c r="K74" s="267"/>
      <c r="L74" s="267"/>
      <c r="M74" s="267"/>
      <c r="N74" s="206"/>
      <c r="O74" s="206"/>
      <c r="P74" s="206"/>
      <c r="Q74" s="206"/>
      <c r="R74" s="206"/>
      <c r="S74" s="206"/>
      <c r="T74" s="206"/>
    </row>
    <row r="75" customFormat="false" ht="12.75" hidden="false" customHeight="false" outlineLevel="0" collapsed="false">
      <c r="D75" s="206"/>
      <c r="E75" s="206"/>
      <c r="F75" s="206"/>
      <c r="G75" s="206"/>
      <c r="H75" s="206"/>
      <c r="I75" s="206"/>
      <c r="J75" s="206"/>
      <c r="K75" s="267"/>
      <c r="L75" s="267"/>
      <c r="M75" s="267"/>
      <c r="N75" s="206"/>
      <c r="O75" s="206"/>
      <c r="P75" s="206"/>
      <c r="Q75" s="206"/>
      <c r="R75" s="206"/>
      <c r="S75" s="206"/>
      <c r="T75" s="206"/>
    </row>
    <row r="76" customFormat="false" ht="12.75" hidden="false" customHeight="false" outlineLevel="0" collapsed="false">
      <c r="D76" s="206"/>
      <c r="E76" s="206"/>
      <c r="F76" s="206"/>
      <c r="G76" s="206"/>
      <c r="H76" s="206"/>
      <c r="I76" s="206"/>
      <c r="J76" s="206"/>
      <c r="K76" s="267"/>
      <c r="L76" s="267"/>
      <c r="M76" s="267"/>
      <c r="N76" s="206"/>
      <c r="O76" s="206"/>
      <c r="P76" s="206"/>
      <c r="Q76" s="206"/>
      <c r="R76" s="206"/>
      <c r="S76" s="206"/>
      <c r="T76" s="206"/>
    </row>
    <row r="77" customFormat="false" ht="12.75" hidden="false" customHeight="false" outlineLevel="0" collapsed="false">
      <c r="D77" s="206"/>
      <c r="E77" s="206"/>
      <c r="F77" s="206"/>
      <c r="G77" s="206"/>
      <c r="H77" s="206"/>
      <c r="I77" s="206"/>
      <c r="J77" s="206"/>
      <c r="K77" s="267"/>
      <c r="L77" s="267"/>
      <c r="M77" s="267"/>
      <c r="N77" s="206"/>
      <c r="O77" s="206"/>
      <c r="P77" s="206"/>
      <c r="Q77" s="206"/>
      <c r="R77" s="206"/>
      <c r="S77" s="206"/>
      <c r="T77" s="206"/>
    </row>
    <row r="78" customFormat="false" ht="12.75" hidden="false" customHeight="false" outlineLevel="0" collapsed="false">
      <c r="D78" s="206"/>
      <c r="E78" s="206"/>
      <c r="F78" s="206"/>
      <c r="G78" s="206"/>
      <c r="H78" s="206"/>
      <c r="I78" s="206"/>
      <c r="J78" s="206"/>
      <c r="K78" s="267"/>
      <c r="L78" s="267"/>
      <c r="M78" s="267"/>
      <c r="N78" s="206"/>
      <c r="O78" s="206"/>
      <c r="P78" s="206"/>
      <c r="Q78" s="206"/>
      <c r="R78" s="206"/>
      <c r="S78" s="206"/>
      <c r="T78" s="206"/>
    </row>
    <row r="79" customFormat="false" ht="12.75" hidden="false" customHeight="false" outlineLevel="0" collapsed="false">
      <c r="D79" s="206"/>
      <c r="E79" s="206"/>
      <c r="F79" s="206"/>
      <c r="G79" s="206"/>
      <c r="H79" s="206"/>
      <c r="I79" s="206"/>
      <c r="J79" s="206"/>
      <c r="K79" s="267"/>
      <c r="L79" s="267"/>
      <c r="M79" s="267"/>
      <c r="N79" s="206"/>
      <c r="O79" s="206"/>
      <c r="P79" s="206"/>
      <c r="Q79" s="206"/>
      <c r="R79" s="206"/>
      <c r="S79" s="206"/>
      <c r="T79" s="206"/>
    </row>
    <row r="80" customFormat="false" ht="12.75" hidden="false" customHeight="false" outlineLevel="0" collapsed="false">
      <c r="D80" s="206"/>
      <c r="E80" s="206"/>
      <c r="F80" s="206"/>
      <c r="G80" s="206"/>
      <c r="H80" s="206"/>
      <c r="I80" s="206"/>
      <c r="J80" s="206"/>
      <c r="K80" s="267"/>
      <c r="L80" s="267"/>
      <c r="M80" s="267"/>
      <c r="N80" s="206"/>
      <c r="O80" s="206"/>
      <c r="P80" s="206"/>
      <c r="Q80" s="206"/>
      <c r="R80" s="206"/>
      <c r="S80" s="206"/>
      <c r="T80" s="206"/>
    </row>
    <row r="81" customFormat="false" ht="12.75" hidden="false" customHeight="false" outlineLevel="0" collapsed="false">
      <c r="D81" s="206"/>
      <c r="E81" s="206"/>
      <c r="F81" s="206"/>
      <c r="G81" s="206"/>
      <c r="H81" s="206"/>
      <c r="I81" s="206"/>
      <c r="J81" s="206"/>
      <c r="K81" s="267"/>
      <c r="L81" s="267"/>
      <c r="M81" s="267"/>
      <c r="N81" s="206"/>
      <c r="O81" s="206"/>
      <c r="P81" s="206"/>
      <c r="Q81" s="206"/>
      <c r="R81" s="206"/>
      <c r="S81" s="206"/>
      <c r="T81" s="206"/>
    </row>
    <row r="82" customFormat="false" ht="12.75" hidden="false" customHeight="false" outlineLevel="0" collapsed="false">
      <c r="D82" s="206"/>
      <c r="E82" s="206"/>
      <c r="F82" s="206"/>
      <c r="G82" s="206"/>
      <c r="H82" s="206"/>
      <c r="I82" s="206"/>
      <c r="J82" s="206"/>
      <c r="K82" s="267"/>
      <c r="L82" s="267"/>
      <c r="M82" s="267"/>
      <c r="N82" s="206"/>
      <c r="O82" s="206"/>
      <c r="P82" s="206"/>
      <c r="Q82" s="206"/>
      <c r="R82" s="206"/>
      <c r="S82" s="206"/>
      <c r="T82" s="206"/>
    </row>
    <row r="83" customFormat="false" ht="12.75" hidden="false" customHeight="false" outlineLevel="0" collapsed="false">
      <c r="D83" s="206"/>
      <c r="E83" s="206"/>
      <c r="F83" s="206"/>
      <c r="G83" s="206"/>
      <c r="H83" s="206"/>
      <c r="I83" s="206"/>
      <c r="J83" s="206"/>
      <c r="K83" s="267"/>
      <c r="L83" s="267"/>
      <c r="M83" s="267"/>
      <c r="N83" s="206"/>
      <c r="O83" s="206"/>
      <c r="P83" s="206"/>
      <c r="Q83" s="206"/>
      <c r="R83" s="206"/>
      <c r="S83" s="206"/>
      <c r="T83" s="206"/>
    </row>
    <row r="84" customFormat="false" ht="12.75" hidden="false" customHeight="false" outlineLevel="0" collapsed="false">
      <c r="D84" s="206"/>
      <c r="E84" s="206"/>
      <c r="F84" s="206"/>
      <c r="G84" s="206"/>
      <c r="H84" s="206"/>
      <c r="I84" s="206"/>
      <c r="J84" s="206"/>
      <c r="K84" s="267"/>
      <c r="L84" s="267"/>
      <c r="M84" s="267"/>
      <c r="N84" s="206"/>
      <c r="O84" s="206"/>
      <c r="P84" s="206"/>
      <c r="Q84" s="206"/>
      <c r="R84" s="206"/>
      <c r="S84" s="206"/>
      <c r="T84" s="206"/>
    </row>
    <row r="85" customFormat="false" ht="12.75" hidden="false" customHeight="false" outlineLevel="0" collapsed="false">
      <c r="D85" s="206"/>
      <c r="E85" s="206"/>
      <c r="F85" s="206"/>
      <c r="G85" s="206"/>
      <c r="H85" s="206"/>
      <c r="I85" s="206"/>
      <c r="J85" s="206"/>
      <c r="K85" s="267"/>
      <c r="L85" s="267"/>
      <c r="M85" s="267"/>
      <c r="N85" s="206"/>
      <c r="O85" s="206"/>
      <c r="P85" s="206"/>
      <c r="Q85" s="206"/>
      <c r="R85" s="206"/>
      <c r="S85" s="206"/>
      <c r="T85" s="206"/>
    </row>
    <row r="86" customFormat="false" ht="12.75" hidden="false" customHeight="false" outlineLevel="0" collapsed="false">
      <c r="D86" s="206"/>
      <c r="E86" s="206"/>
      <c r="F86" s="206"/>
      <c r="G86" s="206"/>
      <c r="H86" s="206"/>
      <c r="I86" s="206"/>
      <c r="J86" s="206"/>
      <c r="K86" s="267"/>
      <c r="L86" s="267"/>
      <c r="M86" s="267"/>
      <c r="N86" s="206"/>
      <c r="O86" s="206"/>
      <c r="P86" s="206"/>
      <c r="Q86" s="206"/>
      <c r="R86" s="206"/>
      <c r="S86" s="206"/>
      <c r="T86" s="206"/>
    </row>
    <row r="87" customFormat="false" ht="12.75" hidden="false" customHeight="false" outlineLevel="0" collapsed="false">
      <c r="D87" s="206"/>
      <c r="E87" s="206"/>
      <c r="F87" s="206"/>
      <c r="G87" s="206"/>
      <c r="H87" s="206"/>
      <c r="I87" s="206"/>
      <c r="J87" s="206"/>
      <c r="K87" s="267"/>
      <c r="L87" s="267"/>
      <c r="M87" s="267"/>
      <c r="N87" s="206"/>
      <c r="O87" s="206"/>
      <c r="P87" s="206"/>
      <c r="Q87" s="206"/>
      <c r="R87" s="206"/>
      <c r="S87" s="206"/>
      <c r="T87" s="206"/>
    </row>
    <row r="88" customFormat="false" ht="12.75" hidden="false" customHeight="false" outlineLevel="0" collapsed="false">
      <c r="D88" s="206"/>
      <c r="E88" s="206"/>
      <c r="F88" s="206"/>
      <c r="G88" s="206"/>
      <c r="H88" s="206"/>
      <c r="I88" s="206"/>
      <c r="J88" s="206"/>
      <c r="K88" s="267"/>
      <c r="L88" s="267"/>
      <c r="M88" s="267"/>
      <c r="N88" s="206"/>
      <c r="O88" s="206"/>
      <c r="P88" s="206"/>
      <c r="Q88" s="206"/>
      <c r="R88" s="206"/>
      <c r="S88" s="206"/>
      <c r="T88" s="206"/>
    </row>
    <row r="89" customFormat="false" ht="12.75" hidden="false" customHeight="false" outlineLevel="0" collapsed="false">
      <c r="D89" s="206"/>
      <c r="E89" s="206"/>
      <c r="F89" s="206"/>
      <c r="G89" s="206"/>
      <c r="H89" s="206"/>
      <c r="I89" s="206"/>
      <c r="J89" s="206"/>
      <c r="K89" s="267"/>
      <c r="L89" s="267"/>
      <c r="M89" s="267"/>
      <c r="N89" s="206"/>
      <c r="O89" s="206"/>
      <c r="P89" s="206"/>
      <c r="Q89" s="206"/>
      <c r="R89" s="206"/>
      <c r="S89" s="206"/>
      <c r="T89" s="206"/>
    </row>
    <row r="90" customFormat="false" ht="12.75" hidden="false" customHeight="false" outlineLevel="0" collapsed="false">
      <c r="D90" s="206"/>
      <c r="E90" s="206"/>
      <c r="F90" s="206"/>
      <c r="G90" s="206"/>
      <c r="H90" s="206"/>
      <c r="I90" s="206"/>
      <c r="J90" s="206"/>
      <c r="K90" s="267"/>
      <c r="L90" s="267"/>
      <c r="M90" s="267"/>
      <c r="N90" s="206"/>
      <c r="O90" s="206"/>
      <c r="P90" s="206"/>
      <c r="Q90" s="206"/>
      <c r="R90" s="206"/>
      <c r="S90" s="206"/>
      <c r="T90" s="206"/>
    </row>
    <row r="91" customFormat="false" ht="12.75" hidden="false" customHeight="false" outlineLevel="0" collapsed="false">
      <c r="D91" s="206"/>
      <c r="E91" s="206"/>
      <c r="F91" s="206"/>
      <c r="G91" s="206"/>
      <c r="H91" s="206"/>
      <c r="I91" s="206"/>
      <c r="J91" s="206"/>
      <c r="K91" s="267"/>
      <c r="L91" s="267"/>
      <c r="M91" s="267"/>
      <c r="N91" s="206"/>
      <c r="O91" s="206"/>
      <c r="P91" s="206"/>
      <c r="Q91" s="206"/>
      <c r="R91" s="206"/>
      <c r="S91" s="206"/>
      <c r="T91" s="206"/>
    </row>
    <row r="92" customFormat="false" ht="12.75" hidden="false" customHeight="false" outlineLevel="0" collapsed="false">
      <c r="D92" s="206"/>
      <c r="E92" s="206"/>
      <c r="F92" s="206"/>
      <c r="G92" s="206"/>
      <c r="H92" s="206"/>
      <c r="I92" s="206"/>
      <c r="J92" s="206"/>
      <c r="K92" s="267"/>
      <c r="L92" s="267"/>
      <c r="M92" s="267"/>
      <c r="N92" s="206"/>
      <c r="O92" s="206"/>
      <c r="P92" s="206"/>
      <c r="Q92" s="206"/>
      <c r="R92" s="206"/>
      <c r="S92" s="206"/>
      <c r="T92" s="206"/>
    </row>
    <row r="93" customFormat="false" ht="12.75" hidden="false" customHeight="false" outlineLevel="0" collapsed="false">
      <c r="D93" s="206"/>
      <c r="E93" s="206"/>
      <c r="F93" s="206"/>
      <c r="G93" s="206"/>
      <c r="H93" s="206"/>
      <c r="I93" s="206"/>
      <c r="J93" s="206"/>
      <c r="K93" s="267"/>
      <c r="L93" s="267"/>
      <c r="M93" s="267"/>
      <c r="N93" s="206"/>
      <c r="O93" s="206"/>
      <c r="P93" s="206"/>
      <c r="Q93" s="206"/>
      <c r="R93" s="206"/>
      <c r="S93" s="206"/>
      <c r="T93" s="206"/>
    </row>
    <row r="94" customFormat="false" ht="12.75" hidden="false" customHeight="false" outlineLevel="0" collapsed="false">
      <c r="D94" s="206"/>
      <c r="E94" s="206"/>
      <c r="F94" s="206"/>
      <c r="G94" s="206"/>
      <c r="H94" s="206"/>
      <c r="I94" s="206"/>
      <c r="J94" s="206"/>
      <c r="K94" s="267"/>
      <c r="L94" s="267"/>
      <c r="M94" s="267"/>
      <c r="N94" s="206"/>
      <c r="O94" s="206"/>
      <c r="P94" s="206"/>
      <c r="Q94" s="206"/>
      <c r="R94" s="206"/>
      <c r="S94" s="206"/>
      <c r="T94" s="206"/>
    </row>
    <row r="95" customFormat="false" ht="12.75" hidden="false" customHeight="false" outlineLevel="0" collapsed="false">
      <c r="D95" s="206"/>
      <c r="E95" s="206"/>
      <c r="F95" s="206"/>
      <c r="G95" s="206"/>
      <c r="H95" s="206"/>
      <c r="I95" s="206"/>
      <c r="J95" s="206"/>
      <c r="K95" s="267"/>
      <c r="L95" s="267"/>
      <c r="M95" s="267"/>
      <c r="N95" s="206"/>
      <c r="O95" s="206"/>
      <c r="P95" s="206"/>
      <c r="Q95" s="206"/>
      <c r="R95" s="206"/>
      <c r="S95" s="206"/>
      <c r="T95" s="206"/>
    </row>
    <row r="96" customFormat="false" ht="12.75" hidden="false" customHeight="false" outlineLevel="0" collapsed="false">
      <c r="D96" s="206"/>
      <c r="E96" s="206"/>
      <c r="F96" s="206"/>
      <c r="G96" s="206"/>
      <c r="H96" s="206"/>
      <c r="I96" s="206"/>
      <c r="J96" s="206"/>
      <c r="K96" s="267"/>
      <c r="L96" s="267"/>
      <c r="M96" s="267"/>
      <c r="N96" s="206"/>
      <c r="O96" s="206"/>
      <c r="P96" s="206"/>
      <c r="Q96" s="206"/>
      <c r="R96" s="206"/>
      <c r="S96" s="206"/>
      <c r="T96" s="206"/>
    </row>
    <row r="97" customFormat="false" ht="12.75" hidden="false" customHeight="false" outlineLevel="0" collapsed="false">
      <c r="D97" s="206"/>
      <c r="E97" s="206"/>
      <c r="F97" s="206"/>
      <c r="G97" s="206"/>
      <c r="H97" s="206"/>
      <c r="I97" s="206"/>
      <c r="J97" s="206"/>
      <c r="K97" s="267"/>
      <c r="L97" s="267"/>
      <c r="M97" s="267"/>
      <c r="N97" s="206"/>
      <c r="O97" s="206"/>
      <c r="P97" s="206"/>
      <c r="Q97" s="206"/>
      <c r="R97" s="206"/>
      <c r="S97" s="206"/>
      <c r="T97" s="206"/>
    </row>
    <row r="98" customFormat="false" ht="12.75" hidden="false" customHeight="false" outlineLevel="0" collapsed="false">
      <c r="D98" s="206"/>
      <c r="E98" s="206"/>
      <c r="F98" s="206"/>
      <c r="G98" s="206"/>
      <c r="H98" s="206"/>
      <c r="I98" s="206"/>
      <c r="J98" s="206"/>
      <c r="K98" s="267"/>
      <c r="L98" s="267"/>
      <c r="M98" s="267"/>
      <c r="N98" s="206"/>
      <c r="O98" s="206"/>
      <c r="P98" s="206"/>
      <c r="Q98" s="206"/>
      <c r="R98" s="206"/>
      <c r="S98" s="206"/>
      <c r="T98" s="206"/>
    </row>
    <row r="99" customFormat="false" ht="12.75" hidden="false" customHeight="false" outlineLevel="0" collapsed="false">
      <c r="D99" s="206"/>
      <c r="E99" s="206"/>
      <c r="F99" s="206"/>
      <c r="G99" s="206"/>
      <c r="H99" s="206"/>
      <c r="I99" s="206"/>
      <c r="J99" s="206"/>
      <c r="K99" s="267"/>
      <c r="L99" s="267"/>
      <c r="M99" s="267"/>
      <c r="N99" s="206"/>
      <c r="O99" s="206"/>
      <c r="P99" s="206"/>
      <c r="Q99" s="206"/>
      <c r="R99" s="206"/>
      <c r="S99" s="206"/>
      <c r="T99" s="206"/>
    </row>
    <row r="100" customFormat="false" ht="12.75" hidden="false" customHeight="false" outlineLevel="0" collapsed="false">
      <c r="D100" s="206"/>
      <c r="E100" s="206"/>
      <c r="F100" s="206"/>
      <c r="G100" s="206"/>
      <c r="H100" s="206"/>
      <c r="I100" s="206"/>
      <c r="J100" s="206"/>
      <c r="K100" s="267"/>
      <c r="L100" s="267"/>
      <c r="M100" s="267"/>
      <c r="N100" s="206"/>
      <c r="O100" s="206"/>
      <c r="P100" s="206"/>
      <c r="Q100" s="206"/>
      <c r="R100" s="206"/>
      <c r="S100" s="206"/>
      <c r="T100" s="206"/>
    </row>
    <row r="101" customFormat="false" ht="12.75" hidden="false" customHeight="false" outlineLevel="0" collapsed="false">
      <c r="D101" s="206"/>
      <c r="E101" s="206"/>
      <c r="F101" s="206"/>
      <c r="G101" s="206"/>
      <c r="H101" s="206"/>
      <c r="I101" s="206"/>
      <c r="J101" s="206"/>
      <c r="K101" s="267"/>
      <c r="L101" s="267"/>
      <c r="M101" s="267"/>
      <c r="N101" s="206"/>
      <c r="O101" s="206"/>
      <c r="P101" s="206"/>
      <c r="Q101" s="206"/>
      <c r="R101" s="206"/>
      <c r="S101" s="206"/>
      <c r="T101" s="206"/>
    </row>
    <row r="102" customFormat="false" ht="12.75" hidden="false" customHeight="false" outlineLevel="0" collapsed="false">
      <c r="D102" s="206"/>
      <c r="E102" s="206"/>
      <c r="F102" s="206"/>
      <c r="G102" s="206"/>
      <c r="H102" s="206"/>
      <c r="I102" s="206"/>
      <c r="J102" s="206"/>
      <c r="K102" s="267"/>
      <c r="L102" s="267"/>
      <c r="M102" s="267"/>
      <c r="N102" s="206"/>
      <c r="O102" s="206"/>
      <c r="P102" s="206"/>
      <c r="Q102" s="206"/>
      <c r="R102" s="206"/>
      <c r="S102" s="206"/>
      <c r="T102" s="206"/>
    </row>
    <row r="103" customFormat="false" ht="12.75" hidden="false" customHeight="false" outlineLevel="0" collapsed="false">
      <c r="D103" s="206"/>
      <c r="E103" s="206"/>
      <c r="F103" s="206"/>
      <c r="G103" s="206"/>
      <c r="H103" s="206"/>
      <c r="I103" s="206"/>
      <c r="J103" s="206"/>
      <c r="K103" s="267"/>
      <c r="L103" s="267"/>
      <c r="M103" s="267"/>
      <c r="N103" s="206"/>
      <c r="O103" s="206"/>
      <c r="P103" s="206"/>
      <c r="Q103" s="206"/>
      <c r="R103" s="206"/>
      <c r="S103" s="206"/>
      <c r="T103" s="206"/>
    </row>
    <row r="104" customFormat="false" ht="12.75" hidden="false" customHeight="false" outlineLevel="0" collapsed="false">
      <c r="D104" s="206"/>
      <c r="E104" s="206"/>
      <c r="F104" s="206"/>
      <c r="G104" s="206"/>
      <c r="H104" s="206"/>
      <c r="I104" s="206"/>
      <c r="J104" s="206"/>
      <c r="K104" s="267"/>
      <c r="L104" s="267"/>
      <c r="M104" s="267"/>
      <c r="N104" s="206"/>
      <c r="O104" s="206"/>
      <c r="P104" s="206"/>
      <c r="Q104" s="206"/>
      <c r="R104" s="206"/>
      <c r="S104" s="206"/>
      <c r="T104" s="206"/>
    </row>
    <row r="105" customFormat="false" ht="12.75" hidden="false" customHeight="false" outlineLevel="0" collapsed="false">
      <c r="D105" s="206"/>
      <c r="E105" s="206"/>
      <c r="F105" s="206"/>
      <c r="G105" s="206"/>
      <c r="H105" s="206"/>
      <c r="I105" s="206"/>
      <c r="J105" s="206"/>
      <c r="K105" s="267"/>
      <c r="L105" s="267"/>
      <c r="M105" s="267"/>
      <c r="N105" s="206"/>
      <c r="O105" s="206"/>
      <c r="P105" s="206"/>
      <c r="Q105" s="206"/>
      <c r="R105" s="206"/>
      <c r="S105" s="206"/>
      <c r="T105" s="206"/>
    </row>
    <row r="106" customFormat="false" ht="12.75" hidden="false" customHeight="false" outlineLevel="0" collapsed="false">
      <c r="D106" s="206"/>
      <c r="E106" s="206"/>
      <c r="F106" s="206"/>
      <c r="G106" s="206"/>
      <c r="H106" s="206"/>
      <c r="I106" s="206"/>
      <c r="J106" s="206"/>
      <c r="K106" s="267"/>
      <c r="L106" s="267"/>
      <c r="M106" s="267"/>
      <c r="N106" s="206"/>
      <c r="O106" s="206"/>
      <c r="P106" s="206"/>
      <c r="Q106" s="206"/>
      <c r="R106" s="206"/>
      <c r="S106" s="206"/>
      <c r="T106" s="206"/>
    </row>
    <row r="107" customFormat="false" ht="12.75" hidden="false" customHeight="false" outlineLevel="0" collapsed="false">
      <c r="D107" s="206"/>
      <c r="E107" s="206"/>
      <c r="F107" s="206"/>
      <c r="G107" s="206"/>
      <c r="H107" s="206"/>
      <c r="I107" s="206"/>
      <c r="J107" s="206"/>
      <c r="K107" s="267"/>
      <c r="L107" s="267"/>
      <c r="M107" s="267"/>
      <c r="N107" s="206"/>
      <c r="O107" s="206"/>
      <c r="P107" s="206"/>
      <c r="Q107" s="206"/>
      <c r="R107" s="206"/>
      <c r="S107" s="206"/>
      <c r="T107" s="206"/>
    </row>
    <row r="108" customFormat="false" ht="12.75" hidden="false" customHeight="false" outlineLevel="0" collapsed="false">
      <c r="D108" s="206"/>
      <c r="E108" s="206"/>
      <c r="F108" s="206"/>
      <c r="G108" s="206"/>
      <c r="H108" s="206"/>
      <c r="I108" s="206"/>
      <c r="J108" s="206"/>
      <c r="K108" s="267"/>
      <c r="L108" s="267"/>
      <c r="M108" s="267"/>
      <c r="N108" s="206"/>
      <c r="O108" s="206"/>
      <c r="P108" s="206"/>
      <c r="Q108" s="206"/>
      <c r="R108" s="206"/>
      <c r="S108" s="206"/>
      <c r="T108" s="206"/>
    </row>
    <row r="109" customFormat="false" ht="12.75" hidden="false" customHeight="false" outlineLevel="0" collapsed="false">
      <c r="D109" s="206"/>
      <c r="E109" s="206"/>
      <c r="F109" s="206"/>
      <c r="G109" s="206"/>
      <c r="H109" s="206"/>
      <c r="I109" s="206"/>
      <c r="J109" s="206"/>
      <c r="K109" s="267"/>
      <c r="L109" s="267"/>
      <c r="M109" s="267"/>
      <c r="N109" s="206"/>
      <c r="O109" s="206"/>
      <c r="P109" s="206"/>
      <c r="Q109" s="206"/>
      <c r="R109" s="206"/>
      <c r="S109" s="206"/>
      <c r="T109" s="206"/>
    </row>
    <row r="110" customFormat="false" ht="12.75" hidden="false" customHeight="false" outlineLevel="0" collapsed="false">
      <c r="D110" s="206"/>
      <c r="E110" s="206"/>
      <c r="F110" s="206"/>
      <c r="G110" s="206"/>
      <c r="H110" s="206"/>
      <c r="I110" s="206"/>
      <c r="J110" s="206"/>
      <c r="K110" s="267"/>
      <c r="L110" s="267"/>
      <c r="M110" s="267"/>
      <c r="N110" s="206"/>
      <c r="O110" s="206"/>
      <c r="P110" s="206"/>
      <c r="Q110" s="206"/>
      <c r="R110" s="206"/>
      <c r="S110" s="206"/>
      <c r="T110" s="206"/>
    </row>
    <row r="111" customFormat="false" ht="12.75" hidden="false" customHeight="false" outlineLevel="0" collapsed="false">
      <c r="D111" s="206"/>
      <c r="E111" s="206"/>
      <c r="F111" s="206"/>
      <c r="G111" s="206"/>
      <c r="H111" s="206"/>
      <c r="I111" s="206"/>
      <c r="J111" s="206"/>
      <c r="K111" s="267"/>
      <c r="L111" s="267"/>
      <c r="M111" s="267"/>
      <c r="N111" s="206"/>
      <c r="O111" s="206"/>
      <c r="P111" s="206"/>
      <c r="Q111" s="206"/>
      <c r="R111" s="206"/>
      <c r="S111" s="206"/>
      <c r="T111" s="206"/>
    </row>
    <row r="112" customFormat="false" ht="12.75" hidden="false" customHeight="false" outlineLevel="0" collapsed="false">
      <c r="D112" s="206"/>
      <c r="E112" s="206"/>
      <c r="F112" s="206"/>
      <c r="G112" s="206"/>
      <c r="H112" s="206"/>
      <c r="I112" s="206"/>
      <c r="J112" s="206"/>
      <c r="K112" s="267"/>
      <c r="L112" s="267"/>
      <c r="M112" s="267"/>
      <c r="N112" s="206"/>
      <c r="O112" s="206"/>
      <c r="P112" s="206"/>
      <c r="Q112" s="206"/>
      <c r="R112" s="206"/>
      <c r="S112" s="206"/>
      <c r="T112" s="206"/>
    </row>
    <row r="113" customFormat="false" ht="12.75" hidden="false" customHeight="false" outlineLevel="0" collapsed="false">
      <c r="D113" s="206"/>
      <c r="E113" s="206"/>
      <c r="F113" s="206"/>
      <c r="G113" s="206"/>
      <c r="H113" s="206"/>
      <c r="I113" s="206"/>
      <c r="J113" s="206"/>
      <c r="K113" s="267"/>
      <c r="L113" s="267"/>
      <c r="M113" s="267"/>
      <c r="N113" s="206"/>
      <c r="O113" s="206"/>
      <c r="P113" s="206"/>
      <c r="Q113" s="206"/>
      <c r="R113" s="206"/>
      <c r="S113" s="206"/>
      <c r="T113" s="206"/>
    </row>
    <row r="114" customFormat="false" ht="12.75" hidden="false" customHeight="false" outlineLevel="0" collapsed="false">
      <c r="D114" s="206"/>
      <c r="E114" s="206"/>
      <c r="F114" s="206"/>
      <c r="G114" s="206"/>
      <c r="H114" s="206"/>
      <c r="I114" s="206"/>
      <c r="J114" s="206"/>
      <c r="K114" s="267"/>
      <c r="L114" s="267"/>
      <c r="M114" s="267"/>
      <c r="N114" s="206"/>
      <c r="O114" s="206"/>
      <c r="P114" s="206"/>
      <c r="Q114" s="206"/>
      <c r="R114" s="206"/>
      <c r="S114" s="206"/>
      <c r="T114" s="206"/>
    </row>
    <row r="115" customFormat="false" ht="12.75" hidden="false" customHeight="false" outlineLevel="0" collapsed="false">
      <c r="D115" s="206"/>
      <c r="E115" s="206"/>
      <c r="F115" s="206"/>
      <c r="G115" s="206"/>
      <c r="H115" s="206"/>
      <c r="I115" s="206"/>
      <c r="J115" s="206"/>
      <c r="K115" s="267"/>
      <c r="L115" s="267"/>
      <c r="M115" s="267"/>
      <c r="N115" s="206"/>
      <c r="O115" s="206"/>
      <c r="P115" s="206"/>
      <c r="Q115" s="206"/>
      <c r="R115" s="206"/>
      <c r="S115" s="206"/>
      <c r="T115" s="206"/>
    </row>
    <row r="116" customFormat="false" ht="12.75" hidden="false" customHeight="false" outlineLevel="0" collapsed="false">
      <c r="D116" s="206"/>
      <c r="E116" s="206"/>
      <c r="F116" s="206"/>
      <c r="G116" s="206"/>
      <c r="H116" s="206"/>
      <c r="I116" s="206"/>
      <c r="J116" s="206"/>
      <c r="K116" s="267"/>
      <c r="L116" s="267"/>
      <c r="M116" s="267"/>
      <c r="N116" s="206"/>
      <c r="O116" s="206"/>
      <c r="P116" s="206"/>
      <c r="Q116" s="206"/>
      <c r="R116" s="206"/>
      <c r="S116" s="206"/>
      <c r="T116" s="206"/>
    </row>
    <row r="117" customFormat="false" ht="12.75" hidden="false" customHeight="false" outlineLevel="0" collapsed="false">
      <c r="D117" s="206"/>
      <c r="E117" s="206"/>
      <c r="F117" s="206"/>
      <c r="G117" s="206"/>
      <c r="H117" s="206"/>
      <c r="I117" s="206"/>
      <c r="J117" s="206"/>
      <c r="K117" s="206"/>
      <c r="L117" s="206"/>
      <c r="M117" s="206"/>
      <c r="N117" s="206"/>
      <c r="O117" s="206"/>
      <c r="P117" s="206"/>
      <c r="Q117" s="206"/>
      <c r="R117" s="206"/>
      <c r="S117" s="206"/>
      <c r="T117" s="206"/>
    </row>
    <row r="118" customFormat="false" ht="12.75" hidden="false" customHeight="false" outlineLevel="0" collapsed="false">
      <c r="D118" s="206"/>
      <c r="E118" s="206"/>
      <c r="F118" s="206"/>
      <c r="G118" s="206"/>
      <c r="H118" s="206"/>
      <c r="I118" s="206"/>
      <c r="J118" s="206"/>
      <c r="K118" s="206"/>
      <c r="L118" s="206"/>
      <c r="M118" s="206"/>
      <c r="N118" s="206"/>
      <c r="O118" s="206"/>
      <c r="P118" s="206"/>
      <c r="Q118" s="206"/>
      <c r="R118" s="206"/>
      <c r="S118" s="206"/>
      <c r="T118" s="206"/>
    </row>
    <row r="119" customFormat="false" ht="12.75" hidden="false" customHeight="false" outlineLevel="0" collapsed="false">
      <c r="D119" s="206"/>
      <c r="E119" s="206"/>
      <c r="F119" s="206"/>
      <c r="G119" s="206"/>
      <c r="H119" s="206"/>
      <c r="I119" s="206"/>
      <c r="J119" s="206"/>
      <c r="K119" s="206"/>
      <c r="L119" s="206"/>
      <c r="M119" s="206"/>
      <c r="N119" s="206"/>
      <c r="O119" s="206"/>
      <c r="P119" s="206"/>
      <c r="Q119" s="206"/>
      <c r="R119" s="206"/>
      <c r="S119" s="206"/>
      <c r="T119" s="206"/>
    </row>
    <row r="120" customFormat="false" ht="12.75" hidden="false" customHeight="false" outlineLevel="0" collapsed="false">
      <c r="D120" s="206"/>
      <c r="E120" s="206"/>
      <c r="F120" s="206"/>
      <c r="G120" s="206"/>
      <c r="H120" s="206"/>
      <c r="I120" s="206"/>
      <c r="J120" s="206"/>
      <c r="K120" s="206"/>
      <c r="L120" s="206"/>
      <c r="M120" s="206"/>
      <c r="N120" s="206"/>
      <c r="O120" s="206"/>
      <c r="P120" s="206"/>
      <c r="Q120" s="206"/>
      <c r="R120" s="206"/>
      <c r="S120" s="206"/>
      <c r="T120" s="206"/>
    </row>
    <row r="121" customFormat="false" ht="12.75" hidden="false" customHeight="false" outlineLevel="0" collapsed="false">
      <c r="D121" s="206"/>
      <c r="E121" s="206"/>
      <c r="F121" s="206"/>
      <c r="G121" s="206"/>
      <c r="H121" s="206"/>
      <c r="I121" s="206"/>
      <c r="J121" s="206"/>
      <c r="K121" s="206"/>
      <c r="L121" s="206"/>
      <c r="M121" s="206"/>
      <c r="N121" s="206"/>
      <c r="O121" s="206"/>
      <c r="P121" s="206"/>
      <c r="Q121" s="206"/>
      <c r="R121" s="206"/>
      <c r="S121" s="206"/>
      <c r="T121" s="206"/>
    </row>
    <row r="122" customFormat="false" ht="12.75" hidden="false" customHeight="false" outlineLevel="0" collapsed="false">
      <c r="D122" s="206"/>
      <c r="E122" s="206"/>
      <c r="F122" s="206"/>
      <c r="G122" s="206"/>
      <c r="H122" s="206"/>
      <c r="I122" s="206"/>
      <c r="J122" s="206"/>
      <c r="K122" s="206"/>
      <c r="L122" s="206"/>
      <c r="M122" s="206"/>
      <c r="N122" s="206"/>
      <c r="O122" s="206"/>
      <c r="P122" s="206"/>
      <c r="Q122" s="206"/>
      <c r="R122" s="206"/>
      <c r="S122" s="206"/>
      <c r="T122" s="206"/>
    </row>
    <row r="123" customFormat="false" ht="12.75" hidden="false" customHeight="false" outlineLevel="0" collapsed="false">
      <c r="D123" s="206"/>
      <c r="E123" s="206"/>
      <c r="F123" s="206"/>
      <c r="G123" s="206"/>
      <c r="H123" s="206"/>
      <c r="I123" s="206"/>
      <c r="J123" s="206"/>
      <c r="K123" s="206"/>
      <c r="L123" s="206"/>
      <c r="M123" s="206"/>
      <c r="N123" s="206"/>
      <c r="O123" s="206"/>
      <c r="P123" s="206"/>
      <c r="Q123" s="206"/>
      <c r="R123" s="206"/>
      <c r="S123" s="206"/>
      <c r="T123" s="206"/>
    </row>
    <row r="124" customFormat="false" ht="12.75" hidden="false" customHeight="false" outlineLevel="0" collapsed="false">
      <c r="D124" s="206"/>
      <c r="E124" s="206"/>
      <c r="F124" s="206"/>
      <c r="G124" s="206"/>
      <c r="H124" s="206"/>
      <c r="I124" s="206"/>
      <c r="J124" s="206"/>
      <c r="K124" s="206"/>
      <c r="L124" s="206"/>
      <c r="M124" s="206"/>
      <c r="N124" s="206"/>
      <c r="O124" s="206"/>
      <c r="P124" s="206"/>
      <c r="Q124" s="206"/>
      <c r="R124" s="206"/>
      <c r="S124" s="206"/>
      <c r="T124" s="206"/>
    </row>
    <row r="125" customFormat="false" ht="12.75" hidden="false" customHeight="false" outlineLevel="0" collapsed="false">
      <c r="D125" s="206"/>
      <c r="E125" s="206"/>
      <c r="F125" s="206"/>
      <c r="G125" s="206"/>
      <c r="H125" s="206"/>
      <c r="I125" s="206"/>
      <c r="J125" s="206"/>
      <c r="K125" s="206"/>
      <c r="L125" s="206"/>
      <c r="M125" s="206"/>
      <c r="N125" s="206"/>
      <c r="O125" s="206"/>
      <c r="P125" s="206"/>
      <c r="Q125" s="206"/>
      <c r="R125" s="206"/>
      <c r="S125" s="206"/>
      <c r="T125" s="206"/>
    </row>
    <row r="126" customFormat="false" ht="12.75" hidden="false" customHeight="false" outlineLevel="0" collapsed="false">
      <c r="D126" s="206"/>
      <c r="E126" s="206"/>
      <c r="F126" s="206"/>
      <c r="G126" s="206"/>
      <c r="H126" s="206"/>
      <c r="I126" s="206"/>
      <c r="J126" s="206"/>
      <c r="K126" s="206"/>
      <c r="L126" s="206"/>
      <c r="M126" s="206"/>
      <c r="N126" s="206"/>
      <c r="O126" s="206"/>
      <c r="P126" s="206"/>
      <c r="Q126" s="206"/>
      <c r="R126" s="206"/>
      <c r="S126" s="206"/>
      <c r="T126" s="206"/>
    </row>
    <row r="127" customFormat="false" ht="12.75" hidden="false" customHeight="false" outlineLevel="0" collapsed="false">
      <c r="D127" s="206"/>
      <c r="E127" s="206"/>
      <c r="F127" s="206"/>
      <c r="G127" s="206"/>
      <c r="H127" s="206"/>
      <c r="I127" s="206"/>
      <c r="J127" s="206"/>
      <c r="K127" s="206"/>
      <c r="L127" s="206"/>
      <c r="M127" s="206"/>
      <c r="N127" s="206"/>
      <c r="O127" s="206"/>
      <c r="P127" s="206"/>
      <c r="Q127" s="206"/>
      <c r="R127" s="206"/>
      <c r="S127" s="206"/>
      <c r="T127" s="206"/>
    </row>
    <row r="128" customFormat="false" ht="12.75" hidden="false" customHeight="false" outlineLevel="0" collapsed="false">
      <c r="D128" s="206"/>
      <c r="E128" s="206"/>
      <c r="F128" s="206"/>
      <c r="G128" s="206"/>
      <c r="H128" s="206"/>
      <c r="I128" s="206"/>
      <c r="J128" s="206"/>
      <c r="K128" s="206"/>
      <c r="L128" s="206"/>
      <c r="M128" s="206"/>
      <c r="N128" s="206"/>
      <c r="O128" s="206"/>
      <c r="P128" s="206"/>
      <c r="Q128" s="206"/>
      <c r="R128" s="206"/>
      <c r="S128" s="206"/>
      <c r="T128" s="206"/>
    </row>
    <row r="129" customFormat="false" ht="12.75" hidden="false" customHeight="false" outlineLevel="0" collapsed="false">
      <c r="D129" s="206"/>
      <c r="E129" s="206"/>
      <c r="F129" s="206"/>
      <c r="G129" s="206"/>
      <c r="H129" s="206"/>
      <c r="I129" s="206"/>
      <c r="J129" s="206"/>
      <c r="K129" s="206"/>
      <c r="L129" s="206"/>
      <c r="M129" s="206"/>
      <c r="N129" s="206"/>
      <c r="O129" s="206"/>
      <c r="P129" s="206"/>
      <c r="Q129" s="206"/>
      <c r="R129" s="206"/>
      <c r="S129" s="206"/>
      <c r="T129" s="206"/>
    </row>
    <row r="130" customFormat="false" ht="12.75" hidden="false" customHeight="false" outlineLevel="0" collapsed="false">
      <c r="D130" s="206"/>
      <c r="E130" s="206"/>
      <c r="F130" s="206"/>
      <c r="G130" s="206"/>
      <c r="H130" s="206"/>
      <c r="I130" s="206"/>
      <c r="J130" s="206"/>
      <c r="K130" s="206"/>
      <c r="L130" s="206"/>
      <c r="M130" s="206"/>
      <c r="N130" s="206"/>
      <c r="O130" s="206"/>
      <c r="P130" s="206"/>
      <c r="Q130" s="206"/>
      <c r="R130" s="206"/>
      <c r="S130" s="206"/>
      <c r="T130" s="206"/>
    </row>
    <row r="131" customFormat="false" ht="12.75" hidden="false" customHeight="false" outlineLevel="0" collapsed="false">
      <c r="D131" s="206"/>
      <c r="E131" s="206"/>
      <c r="F131" s="206"/>
      <c r="G131" s="206"/>
      <c r="H131" s="206"/>
      <c r="I131" s="206"/>
      <c r="J131" s="206"/>
      <c r="K131" s="206"/>
      <c r="L131" s="206"/>
      <c r="M131" s="206"/>
      <c r="N131" s="206"/>
      <c r="O131" s="206"/>
      <c r="P131" s="206"/>
      <c r="Q131" s="206"/>
      <c r="R131" s="206"/>
      <c r="S131" s="206"/>
      <c r="T131" s="206"/>
    </row>
    <row r="132" customFormat="false" ht="12.75" hidden="false" customHeight="false" outlineLevel="0" collapsed="false">
      <c r="D132" s="206"/>
      <c r="E132" s="206"/>
      <c r="F132" s="206"/>
      <c r="G132" s="206"/>
      <c r="H132" s="206"/>
      <c r="I132" s="206"/>
      <c r="J132" s="206"/>
      <c r="K132" s="206"/>
      <c r="L132" s="206"/>
      <c r="M132" s="206"/>
      <c r="N132" s="206"/>
      <c r="O132" s="206"/>
      <c r="P132" s="206"/>
      <c r="Q132" s="206"/>
      <c r="R132" s="206"/>
      <c r="S132" s="206"/>
      <c r="T132" s="206"/>
    </row>
    <row r="133" customFormat="false" ht="12.75" hidden="false" customHeight="false" outlineLevel="0" collapsed="false">
      <c r="D133" s="206"/>
      <c r="E133" s="206"/>
      <c r="F133" s="206"/>
      <c r="G133" s="206"/>
      <c r="H133" s="206"/>
      <c r="I133" s="206"/>
      <c r="J133" s="206"/>
      <c r="K133" s="206"/>
      <c r="L133" s="206"/>
      <c r="M133" s="206"/>
      <c r="N133" s="206"/>
      <c r="O133" s="206"/>
      <c r="P133" s="206"/>
      <c r="Q133" s="206"/>
      <c r="R133" s="206"/>
      <c r="S133" s="206"/>
      <c r="T133" s="206"/>
    </row>
    <row r="134" customFormat="false" ht="12.75" hidden="false" customHeight="false" outlineLevel="0" collapsed="false">
      <c r="D134" s="206"/>
      <c r="E134" s="206"/>
      <c r="F134" s="206"/>
      <c r="G134" s="206"/>
      <c r="H134" s="206"/>
      <c r="I134" s="206"/>
      <c r="J134" s="206"/>
      <c r="K134" s="206"/>
      <c r="L134" s="206"/>
      <c r="M134" s="206"/>
      <c r="N134" s="206"/>
      <c r="O134" s="206"/>
      <c r="P134" s="206"/>
      <c r="Q134" s="206"/>
      <c r="R134" s="206"/>
      <c r="S134" s="206"/>
      <c r="T134" s="206"/>
    </row>
    <row r="135" customFormat="false" ht="12.75" hidden="false" customHeight="false" outlineLevel="0" collapsed="false">
      <c r="D135" s="206"/>
      <c r="E135" s="206"/>
      <c r="F135" s="206"/>
      <c r="G135" s="206"/>
      <c r="H135" s="206"/>
      <c r="I135" s="206"/>
      <c r="J135" s="206"/>
      <c r="K135" s="206"/>
      <c r="L135" s="206"/>
      <c r="M135" s="206"/>
      <c r="N135" s="206"/>
      <c r="O135" s="206"/>
      <c r="P135" s="206"/>
      <c r="Q135" s="206"/>
      <c r="R135" s="206"/>
      <c r="S135" s="206"/>
      <c r="T135" s="206"/>
    </row>
    <row r="136" customFormat="false" ht="12.75" hidden="false" customHeight="false" outlineLevel="0" collapsed="false">
      <c r="D136" s="206"/>
      <c r="E136" s="206"/>
      <c r="F136" s="206"/>
      <c r="G136" s="206"/>
      <c r="H136" s="206"/>
      <c r="I136" s="206"/>
      <c r="J136" s="206"/>
      <c r="K136" s="206"/>
      <c r="L136" s="206"/>
      <c r="M136" s="206"/>
      <c r="N136" s="206"/>
      <c r="O136" s="206"/>
      <c r="P136" s="206"/>
      <c r="Q136" s="206"/>
      <c r="R136" s="206"/>
      <c r="S136" s="206"/>
      <c r="T136" s="206"/>
    </row>
    <row r="137" customFormat="false" ht="12.75" hidden="false" customHeight="false" outlineLevel="0" collapsed="false">
      <c r="D137" s="206"/>
      <c r="E137" s="206"/>
      <c r="F137" s="206"/>
      <c r="G137" s="206"/>
      <c r="H137" s="206"/>
      <c r="I137" s="206"/>
      <c r="J137" s="206"/>
      <c r="K137" s="206"/>
      <c r="L137" s="206"/>
      <c r="M137" s="206"/>
      <c r="N137" s="206"/>
      <c r="O137" s="206"/>
      <c r="P137" s="206"/>
      <c r="Q137" s="206"/>
      <c r="R137" s="206"/>
      <c r="S137" s="206"/>
      <c r="T137" s="206"/>
    </row>
    <row r="138" customFormat="false" ht="12.75" hidden="false" customHeight="false" outlineLevel="0" collapsed="false">
      <c r="D138" s="206"/>
      <c r="E138" s="206"/>
      <c r="F138" s="206"/>
      <c r="G138" s="206"/>
      <c r="H138" s="206"/>
      <c r="I138" s="206"/>
      <c r="J138" s="206"/>
      <c r="K138" s="206"/>
      <c r="L138" s="206"/>
      <c r="M138" s="206"/>
      <c r="N138" s="206"/>
      <c r="O138" s="206"/>
      <c r="P138" s="206"/>
      <c r="Q138" s="206"/>
      <c r="R138" s="206"/>
      <c r="S138" s="206"/>
      <c r="T138" s="206"/>
    </row>
    <row r="139" customFormat="false" ht="12.75" hidden="false" customHeight="false" outlineLevel="0" collapsed="false">
      <c r="D139" s="206"/>
      <c r="E139" s="206"/>
      <c r="F139" s="206"/>
      <c r="G139" s="206"/>
      <c r="H139" s="206"/>
      <c r="I139" s="206"/>
      <c r="J139" s="206"/>
      <c r="K139" s="206"/>
      <c r="L139" s="206"/>
      <c r="M139" s="206"/>
      <c r="N139" s="206"/>
      <c r="O139" s="206"/>
      <c r="P139" s="206"/>
      <c r="Q139" s="206"/>
      <c r="R139" s="206"/>
      <c r="S139" s="206"/>
      <c r="T139" s="206"/>
    </row>
    <row r="140" customFormat="false" ht="12.75" hidden="false" customHeight="false" outlineLevel="0" collapsed="false">
      <c r="D140" s="206"/>
      <c r="E140" s="206"/>
      <c r="F140" s="206"/>
      <c r="G140" s="206"/>
      <c r="H140" s="206"/>
      <c r="I140" s="206"/>
      <c r="J140" s="206"/>
      <c r="K140" s="206"/>
      <c r="L140" s="206"/>
      <c r="M140" s="206"/>
      <c r="N140" s="206"/>
      <c r="O140" s="206"/>
      <c r="P140" s="206"/>
      <c r="Q140" s="206"/>
      <c r="R140" s="206"/>
      <c r="S140" s="206"/>
      <c r="T140" s="206"/>
    </row>
    <row r="141" customFormat="false" ht="12.75" hidden="false" customHeight="false" outlineLevel="0" collapsed="false">
      <c r="D141" s="206"/>
      <c r="E141" s="206"/>
      <c r="F141" s="206"/>
      <c r="G141" s="206"/>
      <c r="H141" s="206"/>
      <c r="I141" s="206"/>
      <c r="J141" s="206"/>
      <c r="K141" s="206"/>
      <c r="L141" s="206"/>
      <c r="M141" s="206"/>
      <c r="N141" s="206"/>
      <c r="O141" s="206"/>
      <c r="P141" s="206"/>
      <c r="Q141" s="206"/>
      <c r="R141" s="206"/>
      <c r="S141" s="206"/>
      <c r="T141" s="206"/>
    </row>
    <row r="142" customFormat="false" ht="12.75" hidden="false" customHeight="false" outlineLevel="0" collapsed="false">
      <c r="D142" s="206"/>
      <c r="E142" s="206"/>
      <c r="F142" s="206"/>
      <c r="G142" s="206"/>
      <c r="H142" s="206"/>
      <c r="I142" s="206"/>
      <c r="J142" s="206"/>
      <c r="K142" s="206"/>
      <c r="L142" s="206"/>
      <c r="M142" s="206"/>
      <c r="N142" s="206"/>
      <c r="O142" s="206"/>
      <c r="P142" s="206"/>
      <c r="Q142" s="206"/>
      <c r="R142" s="206"/>
      <c r="S142" s="206"/>
      <c r="T142" s="206"/>
    </row>
    <row r="143" customFormat="false" ht="12.75" hidden="false" customHeight="false" outlineLevel="0" collapsed="false">
      <c r="D143" s="206"/>
      <c r="E143" s="206"/>
      <c r="F143" s="206"/>
      <c r="G143" s="206"/>
      <c r="H143" s="206"/>
      <c r="I143" s="206"/>
      <c r="J143" s="206"/>
      <c r="K143" s="206"/>
      <c r="L143" s="206"/>
      <c r="M143" s="206"/>
      <c r="N143" s="206"/>
      <c r="O143" s="206"/>
      <c r="P143" s="206"/>
      <c r="Q143" s="206"/>
      <c r="R143" s="206"/>
      <c r="S143" s="206"/>
      <c r="T143" s="206"/>
    </row>
    <row r="144" customFormat="false" ht="12.75" hidden="false" customHeight="false" outlineLevel="0" collapsed="false">
      <c r="D144" s="206"/>
      <c r="E144" s="206"/>
      <c r="F144" s="206"/>
      <c r="G144" s="206"/>
      <c r="H144" s="206"/>
      <c r="I144" s="206"/>
      <c r="J144" s="206"/>
      <c r="K144" s="206"/>
      <c r="L144" s="206"/>
      <c r="M144" s="206"/>
      <c r="N144" s="206"/>
      <c r="O144" s="206"/>
      <c r="P144" s="206"/>
      <c r="Q144" s="206"/>
      <c r="R144" s="206"/>
      <c r="S144" s="206"/>
      <c r="T144" s="206"/>
    </row>
    <row r="145" customFormat="false" ht="12.75" hidden="false" customHeight="false" outlineLevel="0" collapsed="false">
      <c r="D145" s="206"/>
      <c r="E145" s="206"/>
      <c r="F145" s="206"/>
      <c r="G145" s="206"/>
      <c r="H145" s="206"/>
      <c r="I145" s="206"/>
      <c r="J145" s="206"/>
      <c r="K145" s="206"/>
      <c r="L145" s="206"/>
      <c r="M145" s="206"/>
      <c r="N145" s="206"/>
      <c r="O145" s="206"/>
      <c r="P145" s="206"/>
      <c r="Q145" s="206"/>
      <c r="R145" s="206"/>
      <c r="S145" s="206"/>
      <c r="T145" s="206"/>
    </row>
    <row r="146" customFormat="false" ht="12.75" hidden="false" customHeight="false" outlineLevel="0" collapsed="false">
      <c r="D146" s="206"/>
      <c r="E146" s="206"/>
      <c r="F146" s="206"/>
      <c r="G146" s="206"/>
      <c r="H146" s="206"/>
      <c r="I146" s="206"/>
      <c r="J146" s="206"/>
      <c r="K146" s="206"/>
      <c r="L146" s="206"/>
      <c r="M146" s="206"/>
      <c r="N146" s="206"/>
      <c r="O146" s="206"/>
      <c r="P146" s="206"/>
      <c r="Q146" s="206"/>
      <c r="R146" s="206"/>
      <c r="S146" s="206"/>
      <c r="T146" s="206"/>
    </row>
    <row r="147" customFormat="false" ht="12.75" hidden="false" customHeight="false" outlineLevel="0" collapsed="false">
      <c r="D147" s="206"/>
      <c r="E147" s="206"/>
      <c r="F147" s="206"/>
      <c r="G147" s="206"/>
      <c r="H147" s="206"/>
      <c r="I147" s="206"/>
      <c r="J147" s="206"/>
      <c r="K147" s="206"/>
      <c r="L147" s="206"/>
      <c r="M147" s="206"/>
      <c r="N147" s="206"/>
      <c r="O147" s="206"/>
      <c r="P147" s="206"/>
      <c r="Q147" s="206"/>
      <c r="R147" s="206"/>
      <c r="S147" s="206"/>
      <c r="T147" s="206"/>
    </row>
    <row r="148" customFormat="false" ht="12.75" hidden="false" customHeight="false" outlineLevel="0" collapsed="false">
      <c r="D148" s="206"/>
      <c r="E148" s="206"/>
      <c r="F148" s="206"/>
      <c r="G148" s="206"/>
      <c r="H148" s="206"/>
      <c r="I148" s="206"/>
      <c r="J148" s="206"/>
      <c r="K148" s="206"/>
      <c r="L148" s="206"/>
      <c r="M148" s="206"/>
      <c r="N148" s="206"/>
      <c r="O148" s="206"/>
      <c r="P148" s="206"/>
      <c r="Q148" s="206"/>
      <c r="R148" s="206"/>
      <c r="S148" s="206"/>
      <c r="T148" s="206"/>
    </row>
    <row r="149" customFormat="false" ht="12.75" hidden="false" customHeight="false" outlineLevel="0" collapsed="false">
      <c r="D149" s="206"/>
      <c r="E149" s="206"/>
      <c r="F149" s="206"/>
      <c r="G149" s="206"/>
      <c r="H149" s="206"/>
      <c r="I149" s="206"/>
      <c r="J149" s="206"/>
      <c r="K149" s="206"/>
      <c r="L149" s="206"/>
      <c r="M149" s="206"/>
      <c r="N149" s="206"/>
      <c r="O149" s="206"/>
      <c r="P149" s="206"/>
      <c r="Q149" s="206"/>
      <c r="R149" s="206"/>
      <c r="S149" s="206"/>
      <c r="T149" s="206"/>
    </row>
    <row r="150" customFormat="false" ht="12.75" hidden="false" customHeight="false" outlineLevel="0" collapsed="false">
      <c r="D150" s="206"/>
      <c r="E150" s="206"/>
      <c r="F150" s="206"/>
      <c r="G150" s="206"/>
      <c r="H150" s="206"/>
      <c r="I150" s="206"/>
      <c r="J150" s="206"/>
      <c r="K150" s="206"/>
      <c r="L150" s="206"/>
      <c r="M150" s="206"/>
      <c r="N150" s="206"/>
      <c r="O150" s="206"/>
      <c r="P150" s="206"/>
      <c r="Q150" s="206"/>
      <c r="R150" s="206"/>
      <c r="S150" s="206"/>
      <c r="T150" s="206"/>
    </row>
    <row r="151" customFormat="false" ht="12.75" hidden="false" customHeight="false" outlineLevel="0" collapsed="false">
      <c r="D151" s="206"/>
      <c r="E151" s="206"/>
      <c r="F151" s="206"/>
      <c r="G151" s="206"/>
      <c r="H151" s="206"/>
      <c r="I151" s="206"/>
      <c r="J151" s="206"/>
      <c r="K151" s="206"/>
      <c r="L151" s="206"/>
      <c r="M151" s="206"/>
      <c r="N151" s="206"/>
      <c r="O151" s="206"/>
      <c r="P151" s="206"/>
      <c r="Q151" s="206"/>
      <c r="R151" s="206"/>
      <c r="S151" s="206"/>
      <c r="T151" s="206"/>
    </row>
    <row r="152" customFormat="false" ht="12.75" hidden="false" customHeight="false" outlineLevel="0" collapsed="false">
      <c r="D152" s="206"/>
      <c r="E152" s="206"/>
      <c r="F152" s="206"/>
      <c r="G152" s="206"/>
      <c r="H152" s="206"/>
      <c r="I152" s="206"/>
      <c r="J152" s="206"/>
      <c r="K152" s="206"/>
      <c r="L152" s="206"/>
      <c r="M152" s="206"/>
      <c r="N152" s="206"/>
      <c r="O152" s="206"/>
      <c r="P152" s="206"/>
      <c r="Q152" s="206"/>
      <c r="R152" s="206"/>
      <c r="S152" s="206"/>
      <c r="T152" s="206"/>
    </row>
    <row r="153" customFormat="false" ht="12.75" hidden="false" customHeight="false" outlineLevel="0" collapsed="false">
      <c r="D153" s="206"/>
      <c r="E153" s="206"/>
      <c r="F153" s="206"/>
      <c r="G153" s="206"/>
      <c r="H153" s="206"/>
      <c r="I153" s="206"/>
      <c r="J153" s="206"/>
      <c r="K153" s="206"/>
      <c r="L153" s="206"/>
      <c r="M153" s="206"/>
      <c r="N153" s="206"/>
      <c r="O153" s="206"/>
      <c r="P153" s="206"/>
      <c r="Q153" s="206"/>
      <c r="R153" s="206"/>
      <c r="S153" s="206"/>
      <c r="T153" s="206"/>
    </row>
    <row r="154" customFormat="false" ht="12.75" hidden="false" customHeight="false" outlineLevel="0" collapsed="false">
      <c r="D154" s="206"/>
      <c r="E154" s="206"/>
      <c r="F154" s="206"/>
      <c r="G154" s="206"/>
      <c r="H154" s="206"/>
      <c r="I154" s="206"/>
      <c r="J154" s="206"/>
      <c r="K154" s="206"/>
      <c r="L154" s="206"/>
      <c r="M154" s="206"/>
      <c r="N154" s="206"/>
      <c r="O154" s="206"/>
      <c r="P154" s="206"/>
      <c r="Q154" s="206"/>
      <c r="R154" s="206"/>
      <c r="S154" s="206"/>
      <c r="T154" s="206"/>
    </row>
    <row r="155" customFormat="false" ht="12.75" hidden="false" customHeight="false" outlineLevel="0" collapsed="false">
      <c r="D155" s="206"/>
      <c r="E155" s="206"/>
      <c r="F155" s="206"/>
      <c r="G155" s="206"/>
      <c r="H155" s="206"/>
      <c r="I155" s="206"/>
      <c r="J155" s="206"/>
      <c r="K155" s="206"/>
      <c r="L155" s="206"/>
      <c r="M155" s="206"/>
      <c r="N155" s="206"/>
      <c r="O155" s="206"/>
      <c r="P155" s="206"/>
      <c r="Q155" s="206"/>
      <c r="R155" s="206"/>
      <c r="S155" s="206"/>
      <c r="T155" s="206"/>
    </row>
    <row r="156" customFormat="false" ht="12.75" hidden="false" customHeight="false" outlineLevel="0" collapsed="false">
      <c r="D156" s="206"/>
      <c r="E156" s="206"/>
      <c r="F156" s="206"/>
      <c r="G156" s="206"/>
      <c r="H156" s="206"/>
      <c r="I156" s="206"/>
      <c r="J156" s="206"/>
      <c r="K156" s="206"/>
      <c r="L156" s="206"/>
      <c r="M156" s="206"/>
      <c r="N156" s="206"/>
      <c r="O156" s="206"/>
      <c r="P156" s="206"/>
      <c r="Q156" s="206"/>
      <c r="R156" s="206"/>
      <c r="S156" s="206"/>
      <c r="T156" s="206"/>
    </row>
    <row r="157" customFormat="false" ht="12.75" hidden="false" customHeight="false" outlineLevel="0" collapsed="false">
      <c r="D157" s="206"/>
      <c r="E157" s="206"/>
      <c r="F157" s="206"/>
      <c r="G157" s="206"/>
      <c r="H157" s="206"/>
      <c r="I157" s="206"/>
      <c r="J157" s="206"/>
      <c r="K157" s="206"/>
      <c r="L157" s="206"/>
      <c r="M157" s="206"/>
      <c r="N157" s="206"/>
      <c r="O157" s="206"/>
      <c r="P157" s="206"/>
      <c r="Q157" s="206"/>
      <c r="R157" s="206"/>
      <c r="S157" s="206"/>
      <c r="T157" s="206"/>
    </row>
    <row r="158" customFormat="false" ht="12.75" hidden="false" customHeight="false" outlineLevel="0" collapsed="false">
      <c r="D158" s="206"/>
      <c r="E158" s="206"/>
      <c r="F158" s="206"/>
      <c r="G158" s="206"/>
      <c r="H158" s="206"/>
      <c r="I158" s="206"/>
      <c r="J158" s="206"/>
      <c r="K158" s="206"/>
      <c r="L158" s="206"/>
      <c r="M158" s="206"/>
      <c r="N158" s="206"/>
      <c r="O158" s="206"/>
      <c r="P158" s="206"/>
      <c r="Q158" s="206"/>
      <c r="R158" s="206"/>
      <c r="S158" s="206"/>
      <c r="T158" s="206"/>
    </row>
    <row r="159" customFormat="false" ht="12.75" hidden="false" customHeight="false" outlineLevel="0" collapsed="false">
      <c r="D159" s="206"/>
      <c r="E159" s="206"/>
      <c r="F159" s="206"/>
      <c r="G159" s="206"/>
      <c r="H159" s="206"/>
      <c r="I159" s="206"/>
      <c r="J159" s="206"/>
      <c r="K159" s="206"/>
      <c r="L159" s="206"/>
      <c r="M159" s="206"/>
      <c r="N159" s="206"/>
      <c r="O159" s="206"/>
      <c r="P159" s="206"/>
      <c r="Q159" s="206"/>
      <c r="R159" s="206"/>
      <c r="S159" s="206"/>
      <c r="T159" s="206"/>
    </row>
    <row r="160" customFormat="false" ht="12.75" hidden="false" customHeight="false" outlineLevel="0" collapsed="false">
      <c r="D160" s="206"/>
      <c r="E160" s="206"/>
      <c r="F160" s="206"/>
      <c r="G160" s="206"/>
      <c r="H160" s="206"/>
      <c r="I160" s="206"/>
      <c r="J160" s="206"/>
      <c r="K160" s="206"/>
      <c r="L160" s="206"/>
      <c r="M160" s="206"/>
      <c r="N160" s="206"/>
      <c r="O160" s="206"/>
      <c r="P160" s="206"/>
      <c r="Q160" s="206"/>
      <c r="R160" s="206"/>
      <c r="S160" s="206"/>
      <c r="T160" s="206"/>
    </row>
    <row r="161" customFormat="false" ht="12.75" hidden="false" customHeight="false" outlineLevel="0" collapsed="false">
      <c r="D161" s="206"/>
      <c r="E161" s="206"/>
      <c r="F161" s="206"/>
      <c r="G161" s="206"/>
      <c r="H161" s="206"/>
      <c r="I161" s="206"/>
      <c r="J161" s="206"/>
      <c r="K161" s="206"/>
      <c r="L161" s="206"/>
      <c r="M161" s="206"/>
      <c r="N161" s="206"/>
      <c r="O161" s="206"/>
      <c r="P161" s="206"/>
      <c r="Q161" s="206"/>
      <c r="R161" s="206"/>
      <c r="S161" s="206"/>
      <c r="T161" s="206"/>
    </row>
    <row r="162" customFormat="false" ht="12.75" hidden="false" customHeight="false" outlineLevel="0" collapsed="false">
      <c r="D162" s="206"/>
      <c r="E162" s="206"/>
      <c r="F162" s="206"/>
      <c r="G162" s="206"/>
      <c r="H162" s="206"/>
      <c r="I162" s="206"/>
      <c r="J162" s="206"/>
      <c r="K162" s="206"/>
      <c r="L162" s="206"/>
      <c r="M162" s="206"/>
      <c r="N162" s="206"/>
      <c r="O162" s="206"/>
      <c r="P162" s="206"/>
      <c r="Q162" s="206"/>
      <c r="R162" s="206"/>
      <c r="S162" s="206"/>
      <c r="T162" s="206"/>
    </row>
    <row r="163" customFormat="false" ht="12.75" hidden="false" customHeight="false" outlineLevel="0" collapsed="false">
      <c r="D163" s="206"/>
      <c r="E163" s="206"/>
      <c r="F163" s="206"/>
      <c r="G163" s="206"/>
      <c r="H163" s="206"/>
      <c r="I163" s="206"/>
      <c r="J163" s="206"/>
      <c r="K163" s="206"/>
      <c r="L163" s="206"/>
      <c r="M163" s="206"/>
      <c r="N163" s="206"/>
      <c r="O163" s="206"/>
      <c r="P163" s="206"/>
      <c r="Q163" s="206"/>
      <c r="R163" s="206"/>
      <c r="S163" s="206"/>
      <c r="T163" s="206"/>
    </row>
    <row r="164" customFormat="false" ht="12.75" hidden="false" customHeight="false" outlineLevel="0" collapsed="false">
      <c r="D164" s="206"/>
      <c r="E164" s="206"/>
      <c r="F164" s="206"/>
      <c r="G164" s="206"/>
      <c r="H164" s="206"/>
      <c r="I164" s="206"/>
      <c r="J164" s="206"/>
      <c r="K164" s="206"/>
      <c r="L164" s="206"/>
      <c r="M164" s="206"/>
      <c r="N164" s="206"/>
      <c r="O164" s="206"/>
      <c r="P164" s="206"/>
      <c r="Q164" s="206"/>
      <c r="R164" s="206"/>
      <c r="S164" s="206"/>
      <c r="T164" s="206"/>
    </row>
    <row r="165" customFormat="false" ht="12.75" hidden="false" customHeight="false" outlineLevel="0" collapsed="false">
      <c r="D165" s="206"/>
      <c r="E165" s="206"/>
      <c r="F165" s="206"/>
      <c r="G165" s="206"/>
      <c r="H165" s="206"/>
      <c r="I165" s="206"/>
      <c r="J165" s="206"/>
      <c r="K165" s="206"/>
      <c r="L165" s="206"/>
      <c r="M165" s="206"/>
      <c r="N165" s="206"/>
      <c r="O165" s="206"/>
      <c r="P165" s="206"/>
      <c r="Q165" s="206"/>
      <c r="R165" s="206"/>
      <c r="S165" s="206"/>
      <c r="T165" s="206"/>
    </row>
    <row r="166" customFormat="false" ht="12.75" hidden="false" customHeight="false" outlineLevel="0" collapsed="false">
      <c r="D166" s="206"/>
      <c r="E166" s="206"/>
      <c r="F166" s="206"/>
      <c r="G166" s="206"/>
      <c r="H166" s="206"/>
      <c r="I166" s="206"/>
      <c r="J166" s="206"/>
      <c r="K166" s="206"/>
      <c r="L166" s="206"/>
      <c r="M166" s="206"/>
      <c r="N166" s="206"/>
      <c r="O166" s="206"/>
      <c r="P166" s="206"/>
      <c r="Q166" s="206"/>
      <c r="R166" s="206"/>
      <c r="S166" s="206"/>
      <c r="T166" s="206"/>
    </row>
    <row r="167" customFormat="false" ht="12.75" hidden="false" customHeight="false" outlineLevel="0" collapsed="false">
      <c r="D167" s="206"/>
      <c r="E167" s="206"/>
      <c r="F167" s="206"/>
      <c r="G167" s="206"/>
      <c r="H167" s="206"/>
      <c r="I167" s="206"/>
      <c r="J167" s="206"/>
      <c r="K167" s="206"/>
      <c r="L167" s="206"/>
      <c r="M167" s="206"/>
      <c r="N167" s="206"/>
      <c r="O167" s="206"/>
      <c r="P167" s="206"/>
      <c r="Q167" s="206"/>
      <c r="R167" s="206"/>
      <c r="S167" s="206"/>
      <c r="T167" s="206"/>
    </row>
    <row r="168" customFormat="false" ht="12.75" hidden="false" customHeight="false" outlineLevel="0" collapsed="false">
      <c r="D168" s="206"/>
      <c r="E168" s="206"/>
      <c r="F168" s="206"/>
      <c r="G168" s="206"/>
      <c r="H168" s="206"/>
      <c r="I168" s="206"/>
      <c r="J168" s="206"/>
      <c r="K168" s="206"/>
      <c r="L168" s="206"/>
      <c r="M168" s="206"/>
      <c r="N168" s="206"/>
      <c r="O168" s="206"/>
      <c r="P168" s="206"/>
      <c r="Q168" s="206"/>
      <c r="R168" s="206"/>
      <c r="S168" s="206"/>
      <c r="T168" s="206"/>
    </row>
    <row r="169" customFormat="false" ht="12.75" hidden="false" customHeight="false" outlineLevel="0" collapsed="false">
      <c r="D169" s="206"/>
      <c r="E169" s="206"/>
      <c r="F169" s="206"/>
      <c r="G169" s="206"/>
      <c r="H169" s="206"/>
      <c r="I169" s="206"/>
      <c r="J169" s="206"/>
      <c r="K169" s="206"/>
      <c r="L169" s="206"/>
      <c r="M169" s="206"/>
      <c r="N169" s="206"/>
      <c r="O169" s="206"/>
      <c r="P169" s="206"/>
      <c r="Q169" s="206"/>
      <c r="R169" s="206"/>
      <c r="S169" s="206"/>
      <c r="T169" s="206"/>
    </row>
    <row r="170" customFormat="false" ht="12.75" hidden="false" customHeight="false" outlineLevel="0" collapsed="false">
      <c r="D170" s="206"/>
      <c r="E170" s="206"/>
      <c r="F170" s="206"/>
      <c r="G170" s="206"/>
      <c r="H170" s="206"/>
      <c r="I170" s="206"/>
      <c r="J170" s="206"/>
      <c r="K170" s="206"/>
      <c r="L170" s="206"/>
      <c r="M170" s="206"/>
      <c r="N170" s="206"/>
      <c r="O170" s="206"/>
      <c r="P170" s="206"/>
      <c r="Q170" s="206"/>
      <c r="R170" s="206"/>
      <c r="S170" s="206"/>
      <c r="T170" s="206"/>
    </row>
    <row r="171" customFormat="false" ht="12.75" hidden="false" customHeight="false" outlineLevel="0" collapsed="false">
      <c r="D171" s="206"/>
      <c r="E171" s="206"/>
      <c r="F171" s="206"/>
      <c r="G171" s="206"/>
      <c r="H171" s="206"/>
      <c r="I171" s="206"/>
      <c r="J171" s="206"/>
      <c r="K171" s="206"/>
      <c r="L171" s="206"/>
      <c r="M171" s="206"/>
      <c r="N171" s="206"/>
      <c r="O171" s="206"/>
      <c r="P171" s="206"/>
      <c r="Q171" s="206"/>
      <c r="R171" s="206"/>
      <c r="S171" s="206"/>
      <c r="T171" s="206"/>
    </row>
    <row r="172" customFormat="false" ht="12.75" hidden="false" customHeight="false" outlineLevel="0" collapsed="false">
      <c r="D172" s="206"/>
      <c r="E172" s="206"/>
      <c r="F172" s="206"/>
      <c r="G172" s="206"/>
      <c r="H172" s="206"/>
      <c r="I172" s="206"/>
      <c r="J172" s="206"/>
      <c r="K172" s="206"/>
      <c r="L172" s="206"/>
      <c r="M172" s="206"/>
      <c r="N172" s="206"/>
      <c r="O172" s="206"/>
      <c r="P172" s="206"/>
      <c r="Q172" s="206"/>
      <c r="R172" s="206"/>
      <c r="S172" s="206"/>
      <c r="T172" s="206"/>
    </row>
    <row r="173" customFormat="false" ht="12.75" hidden="false" customHeight="false" outlineLevel="0" collapsed="false">
      <c r="D173" s="206"/>
      <c r="E173" s="206"/>
      <c r="F173" s="206"/>
      <c r="G173" s="206"/>
      <c r="H173" s="206"/>
      <c r="I173" s="206"/>
      <c r="J173" s="206"/>
      <c r="K173" s="206"/>
      <c r="L173" s="206"/>
      <c r="M173" s="206"/>
      <c r="N173" s="206"/>
      <c r="O173" s="206"/>
      <c r="P173" s="206"/>
      <c r="Q173" s="206"/>
      <c r="R173" s="206"/>
      <c r="S173" s="206"/>
      <c r="T173" s="206"/>
    </row>
    <row r="174" customFormat="false" ht="12.75" hidden="false" customHeight="false" outlineLevel="0" collapsed="false">
      <c r="D174" s="206"/>
      <c r="E174" s="206"/>
      <c r="F174" s="206"/>
      <c r="G174" s="206"/>
      <c r="H174" s="206"/>
      <c r="I174" s="206"/>
      <c r="J174" s="206"/>
      <c r="K174" s="206"/>
      <c r="L174" s="206"/>
      <c r="M174" s="206"/>
      <c r="N174" s="206"/>
      <c r="O174" s="206"/>
      <c r="P174" s="206"/>
      <c r="Q174" s="206"/>
      <c r="R174" s="206"/>
      <c r="S174" s="206"/>
      <c r="T174" s="206"/>
    </row>
    <row r="175" customFormat="false" ht="12.75" hidden="false" customHeight="false" outlineLevel="0" collapsed="false">
      <c r="D175" s="206"/>
      <c r="E175" s="206"/>
      <c r="F175" s="206"/>
      <c r="G175" s="206"/>
      <c r="H175" s="206"/>
      <c r="I175" s="206"/>
      <c r="J175" s="206"/>
      <c r="K175" s="206"/>
      <c r="L175" s="206"/>
      <c r="M175" s="206"/>
      <c r="N175" s="206"/>
      <c r="O175" s="206"/>
      <c r="P175" s="206"/>
      <c r="Q175" s="206"/>
      <c r="R175" s="206"/>
      <c r="S175" s="206"/>
      <c r="T175" s="206"/>
    </row>
    <row r="176" customFormat="false" ht="12.75" hidden="false" customHeight="false" outlineLevel="0" collapsed="false">
      <c r="D176" s="206"/>
      <c r="E176" s="206"/>
      <c r="F176" s="206"/>
      <c r="G176" s="206"/>
      <c r="H176" s="206"/>
      <c r="I176" s="206"/>
      <c r="J176" s="206"/>
      <c r="K176" s="206"/>
      <c r="L176" s="206"/>
      <c r="M176" s="206"/>
      <c r="N176" s="206"/>
      <c r="O176" s="206"/>
      <c r="P176" s="206"/>
      <c r="Q176" s="206"/>
      <c r="R176" s="206"/>
      <c r="S176" s="206"/>
      <c r="T176" s="206"/>
    </row>
    <row r="177" customFormat="false" ht="12.75" hidden="false" customHeight="false" outlineLevel="0" collapsed="false">
      <c r="D177" s="206"/>
      <c r="E177" s="206"/>
      <c r="F177" s="206"/>
      <c r="G177" s="206"/>
      <c r="H177" s="206"/>
      <c r="I177" s="206"/>
      <c r="J177" s="206"/>
      <c r="K177" s="206"/>
      <c r="L177" s="206"/>
      <c r="M177" s="206"/>
      <c r="N177" s="206"/>
      <c r="O177" s="206"/>
      <c r="P177" s="206"/>
      <c r="Q177" s="206"/>
      <c r="R177" s="206"/>
      <c r="S177" s="206"/>
      <c r="T177" s="206"/>
    </row>
    <row r="178" customFormat="false" ht="12.75" hidden="false" customHeight="false" outlineLevel="0" collapsed="false">
      <c r="D178" s="206"/>
      <c r="E178" s="206"/>
      <c r="F178" s="206"/>
      <c r="G178" s="206"/>
      <c r="H178" s="206"/>
      <c r="I178" s="206"/>
      <c r="J178" s="206"/>
      <c r="K178" s="206"/>
      <c r="L178" s="206"/>
      <c r="M178" s="206"/>
      <c r="N178" s="206"/>
      <c r="O178" s="206"/>
      <c r="P178" s="206"/>
      <c r="Q178" s="206"/>
      <c r="R178" s="206"/>
      <c r="S178" s="206"/>
      <c r="T178" s="206"/>
    </row>
    <row r="179" customFormat="false" ht="12.75" hidden="false" customHeight="false" outlineLevel="0" collapsed="false">
      <c r="D179" s="206"/>
      <c r="E179" s="206"/>
      <c r="F179" s="206"/>
      <c r="G179" s="206"/>
      <c r="H179" s="206"/>
      <c r="I179" s="206"/>
      <c r="J179" s="206"/>
      <c r="K179" s="206"/>
      <c r="L179" s="206"/>
      <c r="M179" s="206"/>
      <c r="N179" s="206"/>
      <c r="O179" s="206"/>
      <c r="P179" s="206"/>
      <c r="Q179" s="206"/>
      <c r="R179" s="206"/>
      <c r="S179" s="206"/>
      <c r="T179" s="206"/>
    </row>
    <row r="180" customFormat="false" ht="12.75" hidden="false" customHeight="false" outlineLevel="0" collapsed="false">
      <c r="D180" s="206"/>
      <c r="E180" s="206"/>
      <c r="F180" s="206"/>
      <c r="G180" s="206"/>
      <c r="H180" s="206"/>
      <c r="I180" s="206"/>
      <c r="J180" s="206"/>
      <c r="K180" s="206"/>
      <c r="L180" s="206"/>
      <c r="M180" s="206"/>
      <c r="N180" s="206"/>
      <c r="O180" s="206"/>
      <c r="P180" s="206"/>
      <c r="Q180" s="206"/>
      <c r="R180" s="206"/>
      <c r="S180" s="206"/>
      <c r="T180" s="206"/>
    </row>
    <row r="181" customFormat="false" ht="12.75" hidden="false" customHeight="false" outlineLevel="0" collapsed="false">
      <c r="D181" s="206"/>
      <c r="E181" s="206"/>
      <c r="F181" s="206"/>
      <c r="G181" s="206"/>
      <c r="H181" s="206"/>
      <c r="I181" s="206"/>
      <c r="J181" s="206"/>
      <c r="K181" s="206"/>
      <c r="L181" s="206"/>
      <c r="M181" s="206"/>
      <c r="N181" s="206"/>
      <c r="O181" s="206"/>
      <c r="P181" s="206"/>
      <c r="Q181" s="206"/>
      <c r="R181" s="206"/>
      <c r="S181" s="206"/>
      <c r="T181" s="206"/>
    </row>
    <row r="182" customFormat="false" ht="12.75" hidden="false" customHeight="false" outlineLevel="0" collapsed="false">
      <c r="D182" s="206"/>
      <c r="E182" s="206"/>
      <c r="F182" s="206"/>
      <c r="G182" s="206"/>
      <c r="H182" s="206"/>
      <c r="I182" s="206"/>
      <c r="J182" s="206"/>
      <c r="K182" s="206"/>
      <c r="L182" s="206"/>
      <c r="M182" s="206"/>
      <c r="N182" s="206"/>
      <c r="O182" s="206"/>
      <c r="P182" s="206"/>
      <c r="Q182" s="206"/>
      <c r="R182" s="206"/>
      <c r="S182" s="206"/>
      <c r="T182" s="206"/>
    </row>
    <row r="183" customFormat="false" ht="12.75" hidden="false" customHeight="false" outlineLevel="0" collapsed="false">
      <c r="D183" s="206"/>
      <c r="E183" s="206"/>
      <c r="F183" s="206"/>
      <c r="G183" s="206"/>
      <c r="H183" s="206"/>
      <c r="I183" s="206"/>
      <c r="J183" s="206"/>
      <c r="K183" s="206"/>
      <c r="L183" s="206"/>
      <c r="M183" s="206"/>
      <c r="N183" s="206"/>
      <c r="O183" s="206"/>
      <c r="P183" s="206"/>
      <c r="Q183" s="206"/>
      <c r="R183" s="206"/>
      <c r="S183" s="206"/>
      <c r="T183" s="206"/>
    </row>
    <row r="184" customFormat="false" ht="12.75" hidden="false" customHeight="false" outlineLevel="0" collapsed="false">
      <c r="D184" s="206"/>
      <c r="E184" s="206"/>
      <c r="F184" s="206"/>
      <c r="G184" s="206"/>
      <c r="H184" s="206"/>
      <c r="I184" s="206"/>
      <c r="J184" s="206"/>
      <c r="K184" s="206"/>
      <c r="L184" s="206"/>
      <c r="M184" s="206"/>
      <c r="N184" s="206"/>
      <c r="O184" s="206"/>
      <c r="P184" s="206"/>
      <c r="Q184" s="206"/>
      <c r="R184" s="206"/>
      <c r="S184" s="206"/>
      <c r="T184" s="206"/>
    </row>
    <row r="185" customFormat="false" ht="12.75" hidden="false" customHeight="false" outlineLevel="0" collapsed="false">
      <c r="D185" s="206"/>
      <c r="E185" s="206"/>
      <c r="F185" s="206"/>
      <c r="G185" s="206"/>
      <c r="H185" s="206"/>
      <c r="I185" s="206"/>
      <c r="J185" s="206"/>
      <c r="K185" s="206"/>
      <c r="L185" s="206"/>
      <c r="M185" s="206"/>
      <c r="N185" s="206"/>
      <c r="O185" s="206"/>
      <c r="P185" s="206"/>
      <c r="Q185" s="206"/>
      <c r="R185" s="206"/>
      <c r="S185" s="206"/>
      <c r="T185" s="206"/>
    </row>
    <row r="186" customFormat="false" ht="12.75" hidden="false" customHeight="false" outlineLevel="0" collapsed="false">
      <c r="D186" s="206"/>
      <c r="E186" s="206"/>
      <c r="F186" s="206"/>
      <c r="G186" s="206"/>
      <c r="H186" s="206"/>
      <c r="I186" s="206"/>
      <c r="J186" s="206"/>
      <c r="K186" s="206"/>
      <c r="L186" s="206"/>
      <c r="M186" s="206"/>
      <c r="N186" s="206"/>
      <c r="O186" s="206"/>
      <c r="P186" s="206"/>
      <c r="Q186" s="206"/>
      <c r="R186" s="206"/>
      <c r="S186" s="206"/>
      <c r="T186" s="206"/>
    </row>
    <row r="187" customFormat="false" ht="12.75" hidden="false" customHeight="false" outlineLevel="0" collapsed="false">
      <c r="D187" s="206"/>
      <c r="E187" s="206"/>
      <c r="F187" s="206"/>
      <c r="G187" s="206"/>
      <c r="H187" s="206"/>
      <c r="I187" s="206"/>
      <c r="J187" s="206"/>
      <c r="K187" s="206"/>
      <c r="L187" s="206"/>
      <c r="M187" s="206"/>
      <c r="N187" s="206"/>
      <c r="O187" s="206"/>
      <c r="P187" s="206"/>
      <c r="Q187" s="206"/>
      <c r="R187" s="206"/>
      <c r="S187" s="206"/>
      <c r="T187" s="206"/>
    </row>
    <row r="188" customFormat="false" ht="12.75" hidden="false" customHeight="false" outlineLevel="0" collapsed="false">
      <c r="D188" s="206"/>
      <c r="E188" s="206"/>
      <c r="F188" s="206"/>
      <c r="G188" s="206"/>
      <c r="H188" s="206"/>
      <c r="I188" s="206"/>
      <c r="J188" s="206"/>
      <c r="K188" s="206"/>
      <c r="L188" s="206"/>
      <c r="M188" s="206"/>
      <c r="N188" s="206"/>
      <c r="O188" s="206"/>
      <c r="P188" s="206"/>
      <c r="Q188" s="206"/>
      <c r="R188" s="206"/>
      <c r="S188" s="206"/>
      <c r="T188" s="206"/>
    </row>
    <row r="189" customFormat="false" ht="12.75" hidden="false" customHeight="false" outlineLevel="0" collapsed="false">
      <c r="D189" s="206"/>
      <c r="E189" s="206"/>
      <c r="F189" s="206"/>
      <c r="G189" s="206"/>
      <c r="H189" s="206"/>
      <c r="I189" s="206"/>
      <c r="J189" s="206"/>
      <c r="K189" s="206"/>
      <c r="L189" s="206"/>
      <c r="M189" s="206"/>
      <c r="N189" s="206"/>
      <c r="O189" s="206"/>
      <c r="P189" s="206"/>
      <c r="Q189" s="206"/>
      <c r="R189" s="206"/>
      <c r="S189" s="206"/>
      <c r="T189" s="206"/>
    </row>
    <row r="190" customFormat="false" ht="12.75" hidden="false" customHeight="false" outlineLevel="0" collapsed="false">
      <c r="D190" s="206"/>
      <c r="E190" s="206"/>
      <c r="F190" s="206"/>
      <c r="G190" s="206"/>
      <c r="H190" s="206"/>
      <c r="I190" s="206"/>
      <c r="J190" s="206"/>
      <c r="K190" s="206"/>
      <c r="L190" s="206"/>
      <c r="M190" s="206"/>
      <c r="N190" s="206"/>
      <c r="O190" s="206"/>
      <c r="P190" s="206"/>
      <c r="Q190" s="206"/>
      <c r="R190" s="206"/>
      <c r="S190" s="206"/>
      <c r="T190" s="206"/>
    </row>
    <row r="191" customFormat="false" ht="12.75" hidden="false" customHeight="false" outlineLevel="0" collapsed="false">
      <c r="D191" s="206"/>
      <c r="E191" s="206"/>
      <c r="F191" s="206"/>
      <c r="G191" s="206"/>
      <c r="H191" s="206"/>
      <c r="I191" s="206"/>
      <c r="J191" s="206"/>
      <c r="K191" s="206"/>
      <c r="L191" s="206"/>
      <c r="M191" s="206"/>
      <c r="N191" s="206"/>
      <c r="O191" s="206"/>
      <c r="P191" s="206"/>
      <c r="Q191" s="206"/>
      <c r="R191" s="206"/>
      <c r="S191" s="206"/>
      <c r="T191" s="206"/>
    </row>
    <row r="192" customFormat="false" ht="12.75" hidden="false" customHeight="false" outlineLevel="0" collapsed="false">
      <c r="D192" s="206"/>
      <c r="E192" s="206"/>
      <c r="F192" s="206"/>
      <c r="G192" s="206"/>
      <c r="H192" s="206"/>
      <c r="I192" s="206"/>
      <c r="J192" s="206"/>
      <c r="K192" s="206"/>
      <c r="L192" s="206"/>
      <c r="M192" s="206"/>
      <c r="N192" s="206"/>
      <c r="O192" s="206"/>
      <c r="P192" s="206"/>
      <c r="Q192" s="206"/>
      <c r="R192" s="206"/>
      <c r="S192" s="206"/>
      <c r="T192" s="206"/>
    </row>
    <row r="193" customFormat="false" ht="12.75" hidden="false" customHeight="false" outlineLevel="0" collapsed="false">
      <c r="D193" s="206"/>
      <c r="E193" s="206"/>
      <c r="F193" s="206"/>
      <c r="G193" s="206"/>
      <c r="H193" s="206"/>
      <c r="I193" s="206"/>
      <c r="J193" s="206"/>
      <c r="K193" s="206"/>
      <c r="L193" s="206"/>
      <c r="M193" s="206"/>
      <c r="N193" s="206"/>
      <c r="O193" s="206"/>
      <c r="P193" s="206"/>
      <c r="Q193" s="206"/>
      <c r="R193" s="206"/>
      <c r="S193" s="206"/>
      <c r="T193" s="206"/>
    </row>
    <row r="194" customFormat="false" ht="12.75" hidden="false" customHeight="false" outlineLevel="0" collapsed="false">
      <c r="D194" s="206"/>
      <c r="E194" s="206"/>
      <c r="F194" s="206"/>
      <c r="G194" s="206"/>
      <c r="H194" s="206"/>
      <c r="I194" s="206"/>
      <c r="J194" s="206"/>
      <c r="K194" s="206"/>
      <c r="L194" s="206"/>
      <c r="M194" s="206"/>
      <c r="N194" s="206"/>
      <c r="O194" s="206"/>
      <c r="P194" s="206"/>
      <c r="Q194" s="206"/>
      <c r="R194" s="206"/>
      <c r="S194" s="206"/>
      <c r="T194" s="206"/>
    </row>
    <row r="195" customFormat="false" ht="12.75" hidden="false" customHeight="false" outlineLevel="0" collapsed="false">
      <c r="D195" s="206"/>
      <c r="E195" s="206"/>
      <c r="F195" s="206"/>
      <c r="G195" s="206"/>
      <c r="H195" s="206"/>
      <c r="I195" s="206"/>
      <c r="J195" s="206"/>
      <c r="K195" s="206"/>
      <c r="L195" s="206"/>
      <c r="M195" s="206"/>
      <c r="N195" s="206"/>
      <c r="O195" s="206"/>
      <c r="P195" s="206"/>
      <c r="Q195" s="206"/>
      <c r="R195" s="206"/>
      <c r="S195" s="206"/>
      <c r="T195" s="206"/>
    </row>
    <row r="196" customFormat="false" ht="12.75" hidden="false" customHeight="false" outlineLevel="0" collapsed="false">
      <c r="D196" s="206"/>
      <c r="E196" s="206"/>
      <c r="F196" s="206"/>
      <c r="G196" s="206"/>
      <c r="H196" s="206"/>
      <c r="I196" s="206"/>
      <c r="J196" s="206"/>
      <c r="K196" s="206"/>
      <c r="L196" s="206"/>
      <c r="M196" s="206"/>
      <c r="N196" s="206"/>
      <c r="O196" s="206"/>
      <c r="P196" s="206"/>
      <c r="Q196" s="206"/>
      <c r="R196" s="206"/>
      <c r="S196" s="206"/>
      <c r="T196" s="206"/>
    </row>
    <row r="197" customFormat="false" ht="12.75" hidden="false" customHeight="false" outlineLevel="0" collapsed="false">
      <c r="D197" s="206"/>
      <c r="E197" s="206"/>
      <c r="F197" s="206"/>
      <c r="G197" s="206"/>
      <c r="H197" s="206"/>
      <c r="I197" s="206"/>
      <c r="J197" s="206"/>
      <c r="K197" s="206"/>
      <c r="L197" s="206"/>
      <c r="M197" s="206"/>
      <c r="N197" s="206"/>
      <c r="O197" s="206"/>
      <c r="P197" s="206"/>
      <c r="Q197" s="206"/>
      <c r="R197" s="206"/>
      <c r="S197" s="206"/>
      <c r="T197" s="206"/>
    </row>
    <row r="198" customFormat="false" ht="12.75" hidden="false" customHeight="false" outlineLevel="0" collapsed="false">
      <c r="D198" s="206"/>
      <c r="E198" s="206"/>
      <c r="F198" s="206"/>
      <c r="G198" s="206"/>
      <c r="H198" s="206"/>
      <c r="I198" s="206"/>
      <c r="J198" s="206"/>
      <c r="K198" s="206"/>
      <c r="L198" s="206"/>
      <c r="M198" s="206"/>
      <c r="N198" s="206"/>
      <c r="O198" s="206"/>
      <c r="P198" s="206"/>
      <c r="Q198" s="206"/>
      <c r="R198" s="206"/>
      <c r="S198" s="206"/>
      <c r="T198" s="206"/>
    </row>
  </sheetData>
  <mergeCells count="7">
    <mergeCell ref="B2:P2"/>
    <mergeCell ref="B3:P3"/>
    <mergeCell ref="B4:P4"/>
    <mergeCell ref="D7:I7"/>
    <mergeCell ref="K7:M7"/>
    <mergeCell ref="G8:I8"/>
    <mergeCell ref="N8:P8"/>
  </mergeCells>
  <printOptions headings="false" gridLines="false" gridLinesSet="true" horizontalCentered="true" verticalCentered="false"/>
  <pageMargins left="0.1" right="0.1" top="0.5" bottom="0.5" header="0.511811023622047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&amp;L&amp;8Capital Charge / Allocated Expenses
&amp;D &amp;T&amp;R&amp;8&amp;F</odd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N11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3" activeCellId="0" sqref="D1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86" width="16.84"/>
    <col collapsed="false" customWidth="true" hidden="false" outlineLevel="0" max="2" min="2" style="0" width="31.85"/>
    <col collapsed="false" customWidth="true" hidden="false" outlineLevel="0" max="3" min="3" style="0" width="1.7"/>
    <col collapsed="false" customWidth="true" hidden="false" outlineLevel="0" max="6" min="4" style="0" width="10.71"/>
    <col collapsed="false" customWidth="true" hidden="false" outlineLevel="0" max="7" min="7" style="0" width="1.7"/>
    <col collapsed="false" customWidth="true" hidden="false" outlineLevel="0" max="10" min="8" style="0" width="10.71"/>
    <col collapsed="false" customWidth="true" hidden="false" outlineLevel="0" max="11" min="11" style="0" width="1.7"/>
    <col collapsed="false" customWidth="true" hidden="false" outlineLevel="0" max="14" min="12" style="0" width="10.71"/>
  </cols>
  <sheetData>
    <row r="1" customFormat="false" ht="15.75" hidden="false" customHeight="false" outlineLevel="0" collapsed="false">
      <c r="A1" s="186" t="s">
        <v>87</v>
      </c>
      <c r="B1" s="268" t="s">
        <v>0</v>
      </c>
      <c r="C1" s="268"/>
      <c r="D1" s="268"/>
      <c r="E1" s="268"/>
      <c r="F1" s="268"/>
      <c r="G1" s="268"/>
      <c r="H1" s="268"/>
      <c r="I1" s="268"/>
      <c r="J1" s="268"/>
      <c r="K1" s="268"/>
      <c r="L1" s="268"/>
      <c r="M1" s="268"/>
      <c r="N1" s="268"/>
    </row>
    <row r="2" customFormat="false" ht="15" hidden="false" customHeight="false" outlineLevel="0" collapsed="false">
      <c r="A2" s="186" t="s">
        <v>120</v>
      </c>
      <c r="B2" s="269" t="s">
        <v>121</v>
      </c>
      <c r="C2" s="269"/>
      <c r="D2" s="269"/>
      <c r="E2" s="269"/>
      <c r="F2" s="269"/>
      <c r="G2" s="269"/>
      <c r="H2" s="269"/>
      <c r="I2" s="269"/>
      <c r="J2" s="269"/>
      <c r="K2" s="269"/>
      <c r="L2" s="269"/>
      <c r="M2" s="269"/>
      <c r="N2" s="269"/>
    </row>
    <row r="3" customFormat="false" ht="12.75" hidden="false" customHeight="false" outlineLevel="0" collapsed="false">
      <c r="A3" s="186" t="s">
        <v>122</v>
      </c>
      <c r="B3" s="270"/>
      <c r="C3" s="270"/>
      <c r="D3" s="270"/>
      <c r="E3" s="270"/>
      <c r="F3" s="270"/>
      <c r="G3" s="270"/>
      <c r="H3" s="270"/>
      <c r="I3" s="270"/>
      <c r="J3" s="270"/>
      <c r="K3" s="270"/>
      <c r="L3" s="270"/>
      <c r="M3" s="270"/>
      <c r="N3" s="270"/>
    </row>
    <row r="4" customFormat="false" ht="3" hidden="false" customHeight="true" outlineLevel="0" collapsed="false">
      <c r="A4" s="188" t="n">
        <v>36586</v>
      </c>
    </row>
    <row r="5" customFormat="false" ht="12.75" hidden="false" customHeight="false" outlineLevel="0" collapsed="false">
      <c r="A5" s="188" t="n">
        <v>36770</v>
      </c>
      <c r="B5" s="202"/>
      <c r="D5" s="203"/>
      <c r="E5" s="204"/>
      <c r="F5" s="205"/>
      <c r="G5" s="206"/>
      <c r="H5" s="203"/>
      <c r="I5" s="204"/>
      <c r="J5" s="205"/>
      <c r="K5" s="206"/>
      <c r="L5" s="203"/>
      <c r="M5" s="204"/>
      <c r="N5" s="205"/>
      <c r="O5" s="206"/>
      <c r="P5" s="206"/>
      <c r="Q5" s="206"/>
      <c r="R5" s="206"/>
      <c r="S5" s="206"/>
      <c r="T5" s="206"/>
      <c r="U5" s="206"/>
      <c r="V5" s="206"/>
      <c r="W5" s="206"/>
      <c r="X5" s="206"/>
      <c r="Y5" s="206"/>
      <c r="Z5" s="206"/>
      <c r="AA5" s="206"/>
      <c r="AB5" s="206"/>
      <c r="AC5" s="206"/>
      <c r="AD5" s="206"/>
      <c r="AE5" s="206"/>
      <c r="AF5" s="206"/>
      <c r="AG5" s="206"/>
      <c r="AH5" s="206"/>
      <c r="AI5" s="206"/>
      <c r="AJ5" s="206"/>
      <c r="AK5" s="206"/>
      <c r="AL5" s="206"/>
      <c r="AM5" s="206"/>
      <c r="AN5" s="206"/>
    </row>
    <row r="6" customFormat="false" ht="12.75" hidden="false" customHeight="false" outlineLevel="0" collapsed="false">
      <c r="A6" s="186" t="s">
        <v>90</v>
      </c>
      <c r="B6" s="271"/>
      <c r="D6" s="272" t="s">
        <v>123</v>
      </c>
      <c r="E6" s="272"/>
      <c r="F6" s="272"/>
      <c r="G6" s="206"/>
      <c r="H6" s="272" t="s">
        <v>124</v>
      </c>
      <c r="I6" s="272"/>
      <c r="J6" s="272"/>
      <c r="K6" s="206"/>
      <c r="L6" s="272" t="s">
        <v>125</v>
      </c>
      <c r="M6" s="272"/>
      <c r="N6" s="272"/>
      <c r="O6" s="206"/>
      <c r="P6" s="206"/>
      <c r="Q6" s="206"/>
      <c r="R6" s="206"/>
      <c r="S6" s="206"/>
      <c r="T6" s="206"/>
      <c r="U6" s="206"/>
      <c r="V6" s="206"/>
      <c r="W6" s="206"/>
      <c r="X6" s="206"/>
      <c r="Y6" s="206"/>
      <c r="Z6" s="206"/>
      <c r="AA6" s="206"/>
      <c r="AB6" s="206"/>
      <c r="AC6" s="206"/>
      <c r="AD6" s="206"/>
      <c r="AE6" s="206"/>
      <c r="AF6" s="206"/>
      <c r="AG6" s="206"/>
      <c r="AH6" s="206"/>
      <c r="AI6" s="206"/>
      <c r="AJ6" s="206"/>
      <c r="AK6" s="206"/>
      <c r="AL6" s="206"/>
      <c r="AM6" s="206"/>
      <c r="AN6" s="206"/>
    </row>
    <row r="7" customFormat="false" ht="12.75" hidden="false" customHeight="false" outlineLevel="0" collapsed="false">
      <c r="A7" s="186" t="s">
        <v>91</v>
      </c>
      <c r="B7" s="273" t="s">
        <v>14</v>
      </c>
      <c r="D7" s="274" t="s">
        <v>126</v>
      </c>
      <c r="E7" s="274" t="s">
        <v>62</v>
      </c>
      <c r="F7" s="274" t="s">
        <v>9</v>
      </c>
      <c r="G7" s="206"/>
      <c r="H7" s="275" t="s">
        <v>126</v>
      </c>
      <c r="I7" s="275" t="s">
        <v>62</v>
      </c>
      <c r="J7" s="275" t="s">
        <v>9</v>
      </c>
      <c r="K7" s="206"/>
      <c r="L7" s="275" t="s">
        <v>126</v>
      </c>
      <c r="M7" s="275" t="s">
        <v>62</v>
      </c>
      <c r="N7" s="275" t="s">
        <v>9</v>
      </c>
      <c r="O7" s="206"/>
      <c r="P7" s="206"/>
      <c r="Q7" s="206"/>
      <c r="R7" s="206"/>
      <c r="S7" s="206"/>
      <c r="T7" s="206"/>
      <c r="U7" s="206"/>
      <c r="V7" s="206"/>
      <c r="W7" s="206"/>
      <c r="X7" s="206"/>
      <c r="Y7" s="206"/>
      <c r="Z7" s="206"/>
      <c r="AA7" s="206"/>
      <c r="AB7" s="206"/>
      <c r="AC7" s="206"/>
      <c r="AD7" s="206"/>
      <c r="AE7" s="206"/>
      <c r="AF7" s="206"/>
      <c r="AG7" s="206"/>
      <c r="AH7" s="206"/>
      <c r="AI7" s="206"/>
      <c r="AJ7" s="206"/>
      <c r="AK7" s="206"/>
      <c r="AL7" s="206"/>
      <c r="AM7" s="206"/>
      <c r="AN7" s="206"/>
    </row>
    <row r="8" customFormat="false" ht="3" hidden="false" customHeight="true" outlineLevel="0" collapsed="false">
      <c r="B8" s="202"/>
      <c r="D8" s="203"/>
      <c r="E8" s="204"/>
      <c r="F8" s="205"/>
      <c r="G8" s="206"/>
      <c r="H8" s="203"/>
      <c r="I8" s="204"/>
      <c r="J8" s="205"/>
      <c r="K8" s="206"/>
      <c r="L8" s="203"/>
      <c r="M8" s="204"/>
      <c r="N8" s="205"/>
      <c r="O8" s="206"/>
      <c r="P8" s="206"/>
      <c r="Q8" s="206"/>
      <c r="R8" s="206"/>
      <c r="S8" s="206"/>
      <c r="T8" s="206"/>
      <c r="U8" s="206"/>
      <c r="V8" s="206"/>
      <c r="W8" s="206"/>
      <c r="X8" s="206"/>
      <c r="Y8" s="206"/>
      <c r="Z8" s="206"/>
      <c r="AA8" s="206"/>
      <c r="AB8" s="206"/>
      <c r="AC8" s="206"/>
      <c r="AD8" s="206"/>
      <c r="AE8" s="206"/>
      <c r="AF8" s="206"/>
      <c r="AG8" s="206"/>
      <c r="AH8" s="206"/>
      <c r="AI8" s="206"/>
      <c r="AJ8" s="206"/>
      <c r="AK8" s="206"/>
      <c r="AL8" s="206"/>
      <c r="AM8" s="206"/>
      <c r="AN8" s="206"/>
    </row>
    <row r="9" customFormat="false" ht="13.5" hidden="false" customHeight="true" outlineLevel="0" collapsed="false">
      <c r="B9" s="207" t="s">
        <v>127</v>
      </c>
      <c r="C9" s="192"/>
      <c r="D9" s="276" t="n">
        <v>0</v>
      </c>
      <c r="E9" s="277" t="n">
        <v>0</v>
      </c>
      <c r="F9" s="278" t="n">
        <f aca="false">+D9+E9</f>
        <v>0</v>
      </c>
      <c r="G9" s="210"/>
      <c r="H9" s="276" t="n">
        <v>0</v>
      </c>
      <c r="I9" s="277" t="n">
        <v>0</v>
      </c>
      <c r="J9" s="278" t="n">
        <f aca="false">+H9+I9</f>
        <v>0</v>
      </c>
      <c r="K9" s="192"/>
      <c r="L9" s="276" t="n">
        <f aca="false">+D9-H9</f>
        <v>0</v>
      </c>
      <c r="M9" s="277" t="n">
        <f aca="false">+E9-I9</f>
        <v>0</v>
      </c>
      <c r="N9" s="278" t="n">
        <f aca="false">+L9+M9</f>
        <v>0</v>
      </c>
      <c r="O9" s="192"/>
      <c r="P9" s="215"/>
      <c r="Q9" s="215"/>
      <c r="R9" s="215"/>
      <c r="S9" s="206"/>
      <c r="T9" s="206"/>
      <c r="U9" s="206"/>
      <c r="V9" s="206"/>
      <c r="W9" s="206"/>
      <c r="X9" s="206"/>
      <c r="Y9" s="206"/>
      <c r="Z9" s="206"/>
      <c r="AA9" s="206"/>
      <c r="AB9" s="206"/>
      <c r="AC9" s="206"/>
      <c r="AD9" s="206"/>
      <c r="AE9" s="206"/>
      <c r="AF9" s="206"/>
      <c r="AG9" s="206"/>
      <c r="AH9" s="206"/>
      <c r="AI9" s="206"/>
      <c r="AJ9" s="206"/>
      <c r="AK9" s="206"/>
      <c r="AL9" s="206"/>
      <c r="AM9" s="206"/>
      <c r="AN9" s="206"/>
    </row>
    <row r="10" customFormat="false" ht="13.5" hidden="false" customHeight="true" outlineLevel="0" collapsed="false">
      <c r="A10" s="186" t="s">
        <v>92</v>
      </c>
      <c r="B10" s="207" t="s">
        <v>22</v>
      </c>
      <c r="C10" s="192"/>
      <c r="D10" s="276" t="e">
        <f aca="false">HPVAL($A10,$A$18,$A$2,$A$5,$A$6,$A$7)</f>
        <v>#NAME?</v>
      </c>
      <c r="E10" s="277" t="e">
        <f aca="false">HPVAL($A10,$A$18,$A$3,$A$5,$A$6,$A$7)</f>
        <v>#NAME?</v>
      </c>
      <c r="F10" s="278" t="e">
        <f aca="false">+D10+E10</f>
        <v>#NAME?</v>
      </c>
      <c r="G10" s="210"/>
      <c r="H10" s="276" t="e">
        <f aca="false">HPVAL($A10,$A$1,$A$2,$A$5,$A$6,$A$7)</f>
        <v>#NAME?</v>
      </c>
      <c r="I10" s="277" t="e">
        <f aca="false">HPVAL($A10,$A$1,$A$3,$A$5,$A$6,$A$7)</f>
        <v>#NAME?</v>
      </c>
      <c r="J10" s="278" t="e">
        <f aca="false">+H10+I10</f>
        <v>#NAME?</v>
      </c>
      <c r="K10" s="192"/>
      <c r="L10" s="276" t="e">
        <f aca="false">+D10-H10</f>
        <v>#NAME?</v>
      </c>
      <c r="M10" s="277" t="e">
        <f aca="false">+E10-I10</f>
        <v>#NAME?</v>
      </c>
      <c r="N10" s="278" t="e">
        <f aca="false">+L10+M10</f>
        <v>#NAME?</v>
      </c>
      <c r="O10" s="192"/>
      <c r="P10" s="215"/>
      <c r="Q10" s="215"/>
      <c r="R10" s="215"/>
      <c r="S10" s="206"/>
      <c r="T10" s="206"/>
      <c r="U10" s="206"/>
      <c r="V10" s="206"/>
      <c r="W10" s="206"/>
      <c r="X10" s="206"/>
      <c r="Y10" s="206"/>
      <c r="Z10" s="206"/>
      <c r="AA10" s="206"/>
      <c r="AB10" s="206"/>
      <c r="AC10" s="206"/>
      <c r="AD10" s="206"/>
      <c r="AE10" s="206"/>
      <c r="AF10" s="206"/>
      <c r="AG10" s="206"/>
      <c r="AH10" s="206"/>
      <c r="AI10" s="206"/>
      <c r="AJ10" s="206"/>
      <c r="AK10" s="206"/>
      <c r="AL10" s="206"/>
      <c r="AM10" s="206"/>
      <c r="AN10" s="206"/>
    </row>
    <row r="11" customFormat="false" ht="13.5" hidden="false" customHeight="true" outlineLevel="0" collapsed="false">
      <c r="A11" s="186" t="s">
        <v>93</v>
      </c>
      <c r="B11" s="207" t="s">
        <v>24</v>
      </c>
      <c r="C11" s="192"/>
      <c r="D11" s="276" t="e">
        <f aca="false">HPVAL($A11,$A$18,$A$2,$A$5,$A$6,$A$7)</f>
        <v>#NAME?</v>
      </c>
      <c r="E11" s="277" t="e">
        <f aca="false">HPVAL($A11,$A$18,$A$3,$A$5,$A$6,$A$7)</f>
        <v>#NAME?</v>
      </c>
      <c r="F11" s="278" t="e">
        <f aca="false">+D11+E11</f>
        <v>#NAME?</v>
      </c>
      <c r="G11" s="210"/>
      <c r="H11" s="276" t="e">
        <f aca="false">HPVAL($A11,$A$1,$A$2,$A$5,$A$6,$A$7)</f>
        <v>#NAME?</v>
      </c>
      <c r="I11" s="277" t="e">
        <f aca="false">HPVAL($A11,$A$1,$A$3,$A$5,$A$6,$A$7)</f>
        <v>#NAME?</v>
      </c>
      <c r="J11" s="278" t="e">
        <f aca="false">+H11+I11</f>
        <v>#NAME?</v>
      </c>
      <c r="K11" s="192"/>
      <c r="L11" s="276" t="e">
        <f aca="false">+D11-H11</f>
        <v>#NAME?</v>
      </c>
      <c r="M11" s="277" t="e">
        <f aca="false">+E11-I11</f>
        <v>#NAME?</v>
      </c>
      <c r="N11" s="278" t="e">
        <f aca="false">+L11+M11</f>
        <v>#NAME?</v>
      </c>
      <c r="O11" s="192"/>
      <c r="P11" s="215"/>
      <c r="Q11" s="215"/>
      <c r="R11" s="215"/>
      <c r="S11" s="206"/>
      <c r="T11" s="206"/>
      <c r="U11" s="206"/>
      <c r="V11" s="206"/>
      <c r="W11" s="206"/>
      <c r="X11" s="206"/>
      <c r="Y11" s="206"/>
      <c r="Z11" s="206"/>
      <c r="AA11" s="206"/>
      <c r="AB11" s="206"/>
      <c r="AC11" s="206"/>
      <c r="AD11" s="206"/>
      <c r="AE11" s="206"/>
      <c r="AF11" s="206"/>
      <c r="AG11" s="206"/>
      <c r="AH11" s="206"/>
      <c r="AI11" s="206"/>
      <c r="AJ11" s="206"/>
      <c r="AK11" s="206"/>
      <c r="AL11" s="206"/>
      <c r="AM11" s="206"/>
      <c r="AN11" s="206"/>
    </row>
    <row r="12" customFormat="false" ht="13.5" hidden="false" customHeight="true" outlineLevel="0" collapsed="false">
      <c r="A12" s="186" t="s">
        <v>94</v>
      </c>
      <c r="B12" s="207" t="s">
        <v>25</v>
      </c>
      <c r="C12" s="192"/>
      <c r="D12" s="276" t="e">
        <f aca="false">HPVAL($A12,$A$18,$A$2,$A$5,$A$6,$A$7)</f>
        <v>#NAME?</v>
      </c>
      <c r="E12" s="277" t="e">
        <f aca="false">HPVAL($A12,$A$18,$A$3,$A$5,$A$6,$A$7)</f>
        <v>#NAME?</v>
      </c>
      <c r="F12" s="278" t="e">
        <f aca="false">+D12+E12</f>
        <v>#NAME?</v>
      </c>
      <c r="G12" s="210"/>
      <c r="H12" s="276" t="e">
        <f aca="false">HPVAL($A12,$A$1,$A$2,$A$5,$A$6,$A$7)</f>
        <v>#NAME?</v>
      </c>
      <c r="I12" s="277" t="e">
        <f aca="false">HPVAL($A12,$A$1,$A$3,$A$5,$A$6,$A$7)</f>
        <v>#NAME?</v>
      </c>
      <c r="J12" s="278" t="e">
        <f aca="false">+H12+I12</f>
        <v>#NAME?</v>
      </c>
      <c r="K12" s="192"/>
      <c r="L12" s="276" t="e">
        <f aca="false">+D12-H12</f>
        <v>#NAME?</v>
      </c>
      <c r="M12" s="277" t="e">
        <f aca="false">+E12-I12</f>
        <v>#NAME?</v>
      </c>
      <c r="N12" s="278" t="e">
        <f aca="false">+L12+M12</f>
        <v>#NAME?</v>
      </c>
      <c r="O12" s="192"/>
      <c r="P12" s="215"/>
      <c r="Q12" s="215"/>
      <c r="R12" s="215"/>
      <c r="S12" s="206"/>
      <c r="T12" s="206"/>
      <c r="U12" s="206"/>
      <c r="V12" s="206"/>
      <c r="W12" s="206"/>
      <c r="X12" s="206"/>
      <c r="Y12" s="206"/>
      <c r="Z12" s="206"/>
      <c r="AA12" s="206"/>
      <c r="AB12" s="206"/>
      <c r="AC12" s="206"/>
      <c r="AD12" s="206"/>
      <c r="AE12" s="206"/>
      <c r="AF12" s="206"/>
      <c r="AG12" s="206"/>
      <c r="AH12" s="206"/>
      <c r="AI12" s="206"/>
      <c r="AJ12" s="206"/>
      <c r="AK12" s="206"/>
      <c r="AL12" s="206"/>
      <c r="AM12" s="206"/>
      <c r="AN12" s="206"/>
    </row>
    <row r="13" customFormat="false" ht="13.5" hidden="false" customHeight="true" outlineLevel="0" collapsed="false">
      <c r="A13" s="186" t="s">
        <v>95</v>
      </c>
      <c r="B13" s="207" t="s">
        <v>128</v>
      </c>
      <c r="C13" s="192"/>
      <c r="D13" s="276" t="e">
        <f aca="false">HPVAL($A13,$A$18,$A$2,$A$5,$A$6,$A$7)</f>
        <v>#NAME?</v>
      </c>
      <c r="E13" s="277" t="e">
        <f aca="false">HPVAL($A13,$A$18,$A$3,$A$5,$A$6,$A$7)</f>
        <v>#NAME?</v>
      </c>
      <c r="F13" s="278" t="e">
        <f aca="false">+D13+E13</f>
        <v>#NAME?</v>
      </c>
      <c r="G13" s="210"/>
      <c r="H13" s="276" t="e">
        <f aca="false">HPVAL($A13,$A$1,$A$2,$A$5,$A$6,$A$7)</f>
        <v>#NAME?</v>
      </c>
      <c r="I13" s="277" t="e">
        <f aca="false">HPVAL($A13,$A$1,$A$3,$A$5,$A$6,$A$7)</f>
        <v>#NAME?</v>
      </c>
      <c r="J13" s="278" t="e">
        <f aca="false">+H13+I13</f>
        <v>#NAME?</v>
      </c>
      <c r="K13" s="192"/>
      <c r="L13" s="276" t="e">
        <f aca="false">+D13-H13</f>
        <v>#NAME?</v>
      </c>
      <c r="M13" s="277" t="e">
        <f aca="false">+E13-I13</f>
        <v>#NAME?</v>
      </c>
      <c r="N13" s="278" t="e">
        <f aca="false">+L13+M13</f>
        <v>#NAME?</v>
      </c>
      <c r="O13" s="192"/>
      <c r="P13" s="215"/>
      <c r="Q13" s="215"/>
      <c r="R13" s="215"/>
      <c r="S13" s="206"/>
      <c r="T13" s="206"/>
      <c r="U13" s="206"/>
      <c r="V13" s="206"/>
      <c r="W13" s="206"/>
      <c r="X13" s="206"/>
      <c r="Y13" s="206"/>
      <c r="Z13" s="206"/>
      <c r="AA13" s="206"/>
      <c r="AB13" s="206"/>
      <c r="AC13" s="206"/>
      <c r="AD13" s="206"/>
      <c r="AE13" s="206"/>
      <c r="AF13" s="206"/>
      <c r="AG13" s="206"/>
      <c r="AH13" s="206"/>
      <c r="AI13" s="206"/>
      <c r="AJ13" s="206"/>
      <c r="AK13" s="206"/>
      <c r="AL13" s="206"/>
      <c r="AM13" s="206"/>
      <c r="AN13" s="206"/>
    </row>
    <row r="14" customFormat="false" ht="13.5" hidden="false" customHeight="true" outlineLevel="0" collapsed="false">
      <c r="A14" s="186" t="s">
        <v>129</v>
      </c>
      <c r="B14" s="207" t="s">
        <v>27</v>
      </c>
      <c r="C14" s="192"/>
      <c r="D14" s="276" t="e">
        <f aca="false">HPVAL($A14,$A$18,$A$2,$A$5,$A$6,$A$7)</f>
        <v>#NAME?</v>
      </c>
      <c r="E14" s="277" t="e">
        <f aca="false">HPVAL($A14,$A$18,$A$3,$A$5,$A$6,$A$7)</f>
        <v>#NAME?</v>
      </c>
      <c r="F14" s="278" t="e">
        <f aca="false">+D14+E14</f>
        <v>#NAME?</v>
      </c>
      <c r="G14" s="210"/>
      <c r="H14" s="276" t="e">
        <f aca="false">HPVAL($A14,$A$1,$A$2,$A$5,$A$6,$A$7)</f>
        <v>#NAME?</v>
      </c>
      <c r="I14" s="277" t="e">
        <f aca="false">HPVAL($A14,$A$1,$A$3,$A$5,$A$6,$A$7)</f>
        <v>#NAME?</v>
      </c>
      <c r="J14" s="278" t="e">
        <f aca="false">+H14+I14</f>
        <v>#NAME?</v>
      </c>
      <c r="K14" s="192"/>
      <c r="L14" s="276" t="e">
        <f aca="false">+D14-H14</f>
        <v>#NAME?</v>
      </c>
      <c r="M14" s="277" t="e">
        <f aca="false">+E14-I14</f>
        <v>#NAME?</v>
      </c>
      <c r="N14" s="278" t="e">
        <f aca="false">+L14+M14</f>
        <v>#NAME?</v>
      </c>
      <c r="O14" s="192"/>
      <c r="P14" s="215"/>
      <c r="Q14" s="215"/>
      <c r="R14" s="215"/>
      <c r="S14" s="206"/>
      <c r="T14" s="206"/>
      <c r="U14" s="206"/>
      <c r="V14" s="206"/>
      <c r="W14" s="206"/>
      <c r="X14" s="206"/>
      <c r="Y14" s="206"/>
      <c r="Z14" s="206"/>
      <c r="AA14" s="206"/>
      <c r="AB14" s="206"/>
      <c r="AC14" s="206"/>
      <c r="AD14" s="206"/>
      <c r="AE14" s="206"/>
      <c r="AF14" s="206"/>
      <c r="AG14" s="206"/>
      <c r="AH14" s="206"/>
      <c r="AI14" s="206"/>
      <c r="AJ14" s="206"/>
      <c r="AK14" s="206"/>
      <c r="AL14" s="206"/>
      <c r="AM14" s="206"/>
      <c r="AN14" s="206"/>
    </row>
    <row r="15" customFormat="false" ht="13.5" hidden="false" customHeight="true" outlineLevel="0" collapsed="false">
      <c r="A15" s="192"/>
      <c r="B15" s="207" t="s">
        <v>33</v>
      </c>
      <c r="C15" s="192"/>
      <c r="D15" s="276" t="n">
        <v>0</v>
      </c>
      <c r="E15" s="277" t="n">
        <v>0</v>
      </c>
      <c r="F15" s="278" t="n">
        <f aca="false">+D15+E15</f>
        <v>0</v>
      </c>
      <c r="G15" s="210"/>
      <c r="H15" s="276" t="n">
        <v>0</v>
      </c>
      <c r="I15" s="277" t="n">
        <v>0</v>
      </c>
      <c r="J15" s="278" t="n">
        <f aca="false">+H15+I15</f>
        <v>0</v>
      </c>
      <c r="K15" s="192"/>
      <c r="L15" s="276" t="n">
        <f aca="false">+D15-H15</f>
        <v>0</v>
      </c>
      <c r="M15" s="277" t="n">
        <f aca="false">+E15-I15</f>
        <v>0</v>
      </c>
      <c r="N15" s="278" t="n">
        <f aca="false">+L15+M15</f>
        <v>0</v>
      </c>
      <c r="O15" s="192"/>
      <c r="P15" s="215"/>
      <c r="Q15" s="215"/>
      <c r="R15" s="215"/>
      <c r="S15" s="206"/>
      <c r="T15" s="206"/>
      <c r="U15" s="206"/>
      <c r="V15" s="206"/>
      <c r="W15" s="206"/>
      <c r="X15" s="206"/>
      <c r="Y15" s="206"/>
      <c r="Z15" s="206"/>
      <c r="AA15" s="206"/>
      <c r="AB15" s="206"/>
      <c r="AC15" s="206"/>
      <c r="AD15" s="206"/>
      <c r="AE15" s="206"/>
      <c r="AF15" s="206"/>
      <c r="AG15" s="206"/>
      <c r="AH15" s="206"/>
      <c r="AI15" s="206"/>
      <c r="AJ15" s="206"/>
      <c r="AK15" s="206"/>
      <c r="AL15" s="206"/>
      <c r="AM15" s="206"/>
      <c r="AN15" s="206"/>
    </row>
    <row r="16" customFormat="false" ht="13.5" hidden="false" customHeight="true" outlineLevel="0" collapsed="false">
      <c r="A16" s="186" t="s">
        <v>130</v>
      </c>
      <c r="B16" s="207" t="s">
        <v>105</v>
      </c>
      <c r="C16" s="192"/>
      <c r="D16" s="276" t="n">
        <v>0</v>
      </c>
      <c r="E16" s="277" t="n">
        <v>0</v>
      </c>
      <c r="F16" s="278" t="n">
        <f aca="false">+D16+E16</f>
        <v>0</v>
      </c>
      <c r="G16" s="210"/>
      <c r="H16" s="276" t="n">
        <v>0</v>
      </c>
      <c r="I16" s="277" t="n">
        <v>0</v>
      </c>
      <c r="J16" s="278" t="n">
        <f aca="false">+H16+I16</f>
        <v>0</v>
      </c>
      <c r="K16" s="192"/>
      <c r="L16" s="276" t="n">
        <f aca="false">+D16-H16</f>
        <v>0</v>
      </c>
      <c r="M16" s="277" t="n">
        <f aca="false">+E16-I16</f>
        <v>0</v>
      </c>
      <c r="N16" s="278" t="n">
        <f aca="false">+L16+M16</f>
        <v>0</v>
      </c>
      <c r="O16" s="192"/>
      <c r="P16" s="215"/>
      <c r="Q16" s="215"/>
      <c r="R16" s="215"/>
      <c r="S16" s="206"/>
      <c r="T16" s="206"/>
      <c r="U16" s="206"/>
      <c r="V16" s="206"/>
      <c r="W16" s="206"/>
      <c r="X16" s="206"/>
      <c r="Y16" s="206"/>
      <c r="Z16" s="206"/>
      <c r="AA16" s="206"/>
      <c r="AB16" s="206"/>
      <c r="AC16" s="206"/>
      <c r="AD16" s="206"/>
      <c r="AE16" s="206"/>
      <c r="AF16" s="206"/>
      <c r="AG16" s="206"/>
      <c r="AH16" s="206"/>
      <c r="AI16" s="206"/>
      <c r="AJ16" s="206"/>
      <c r="AK16" s="206"/>
      <c r="AL16" s="206"/>
      <c r="AM16" s="206"/>
      <c r="AN16" s="206"/>
    </row>
    <row r="17" customFormat="false" ht="3" hidden="false" customHeight="true" outlineLevel="0" collapsed="false">
      <c r="A17" s="186" t="s">
        <v>130</v>
      </c>
      <c r="B17" s="207"/>
      <c r="C17" s="192"/>
      <c r="D17" s="276"/>
      <c r="E17" s="277"/>
      <c r="F17" s="278"/>
      <c r="G17" s="210"/>
      <c r="H17" s="276"/>
      <c r="I17" s="277"/>
      <c r="J17" s="278"/>
      <c r="K17" s="192"/>
      <c r="L17" s="276"/>
      <c r="M17" s="277"/>
      <c r="N17" s="278"/>
      <c r="O17" s="192"/>
      <c r="P17" s="215"/>
      <c r="Q17" s="215"/>
      <c r="R17" s="215"/>
      <c r="S17" s="206"/>
      <c r="T17" s="206"/>
      <c r="U17" s="206"/>
      <c r="V17" s="206"/>
      <c r="W17" s="206"/>
      <c r="X17" s="206"/>
      <c r="Y17" s="206"/>
      <c r="Z17" s="206"/>
      <c r="AA17" s="206"/>
      <c r="AB17" s="206"/>
      <c r="AC17" s="206"/>
      <c r="AD17" s="206"/>
      <c r="AE17" s="206"/>
      <c r="AF17" s="206"/>
      <c r="AG17" s="206"/>
      <c r="AH17" s="206"/>
      <c r="AI17" s="206"/>
      <c r="AJ17" s="206"/>
      <c r="AK17" s="206"/>
      <c r="AL17" s="206"/>
      <c r="AM17" s="206"/>
      <c r="AN17" s="206"/>
    </row>
    <row r="18" customFormat="false" ht="11.25" hidden="false" customHeight="true" outlineLevel="0" collapsed="false">
      <c r="A18" s="186" t="s">
        <v>131</v>
      </c>
      <c r="B18" s="218" t="s">
        <v>132</v>
      </c>
      <c r="C18" s="192"/>
      <c r="D18" s="279" t="e">
        <f aca="false">SUM(D9:D17)</f>
        <v>#NAME?</v>
      </c>
      <c r="E18" s="280" t="e">
        <f aca="false">SUM(E9:E17)</f>
        <v>#NAME?</v>
      </c>
      <c r="F18" s="281" t="e">
        <f aca="false">SUM(F9:F16)</f>
        <v>#NAME?</v>
      </c>
      <c r="G18" s="210"/>
      <c r="H18" s="279" t="e">
        <f aca="false">SUM(H9:H17)</f>
        <v>#NAME?</v>
      </c>
      <c r="I18" s="280" t="e">
        <f aca="false">SUM(I9:I17)</f>
        <v>#NAME?</v>
      </c>
      <c r="J18" s="281" t="e">
        <f aca="false">SUM(J9:J16)</f>
        <v>#NAME?</v>
      </c>
      <c r="K18" s="192"/>
      <c r="L18" s="279" t="e">
        <f aca="false">SUM(L9:L17)</f>
        <v>#NAME?</v>
      </c>
      <c r="M18" s="280" t="e">
        <f aca="false">SUM(M9:M17)</f>
        <v>#NAME?</v>
      </c>
      <c r="N18" s="281" t="e">
        <f aca="false">SUM(N9:N16)</f>
        <v>#NAME?</v>
      </c>
      <c r="O18" s="192"/>
      <c r="S18" s="206"/>
      <c r="T18" s="206"/>
      <c r="U18" s="206"/>
      <c r="V18" s="206"/>
      <c r="W18" s="206"/>
      <c r="X18" s="206"/>
      <c r="Y18" s="206"/>
      <c r="Z18" s="206"/>
      <c r="AA18" s="206"/>
      <c r="AB18" s="206"/>
      <c r="AC18" s="206"/>
      <c r="AD18" s="206"/>
      <c r="AE18" s="206"/>
      <c r="AF18" s="206"/>
      <c r="AG18" s="206"/>
      <c r="AH18" s="206"/>
      <c r="AI18" s="206"/>
      <c r="AJ18" s="206"/>
      <c r="AK18" s="206"/>
      <c r="AL18" s="206"/>
      <c r="AM18" s="206"/>
      <c r="AN18" s="206"/>
    </row>
    <row r="19" customFormat="false" ht="3" hidden="false" customHeight="true" outlineLevel="0" collapsed="false">
      <c r="A19" s="192"/>
      <c r="B19" s="228"/>
      <c r="C19" s="192"/>
      <c r="D19" s="229"/>
      <c r="E19" s="230"/>
      <c r="F19" s="231"/>
      <c r="G19" s="192"/>
      <c r="H19" s="229"/>
      <c r="I19" s="230"/>
      <c r="J19" s="231"/>
      <c r="K19" s="192"/>
      <c r="L19" s="229"/>
      <c r="M19" s="230"/>
      <c r="N19" s="231"/>
      <c r="O19" s="192"/>
      <c r="P19" s="215"/>
      <c r="Q19" s="215"/>
      <c r="R19" s="215"/>
      <c r="S19" s="206"/>
      <c r="T19" s="206"/>
      <c r="U19" s="206"/>
      <c r="V19" s="206"/>
      <c r="W19" s="206"/>
      <c r="X19" s="206"/>
      <c r="Y19" s="206"/>
      <c r="Z19" s="206"/>
      <c r="AA19" s="206"/>
      <c r="AB19" s="206"/>
      <c r="AC19" s="206"/>
      <c r="AD19" s="206"/>
      <c r="AE19" s="206"/>
      <c r="AF19" s="206"/>
      <c r="AG19" s="206"/>
      <c r="AH19" s="206"/>
      <c r="AI19" s="206"/>
      <c r="AJ19" s="206"/>
      <c r="AK19" s="206"/>
      <c r="AL19" s="206"/>
      <c r="AM19" s="206"/>
      <c r="AN19" s="206"/>
    </row>
    <row r="20" customFormat="false" ht="12.75" hidden="false" customHeight="false" outlineLevel="0" collapsed="false">
      <c r="B20" s="192"/>
      <c r="C20" s="192"/>
      <c r="D20" s="192"/>
      <c r="E20" s="192"/>
      <c r="F20" s="192"/>
      <c r="G20" s="192"/>
      <c r="H20" s="192"/>
      <c r="I20" s="192"/>
      <c r="J20" s="192"/>
      <c r="K20" s="192"/>
      <c r="L20" s="192"/>
      <c r="M20" s="192"/>
      <c r="N20" s="192"/>
      <c r="O20" s="192"/>
      <c r="P20" s="215"/>
      <c r="Q20" s="215"/>
      <c r="R20" s="215"/>
      <c r="S20" s="206"/>
      <c r="T20" s="206"/>
      <c r="U20" s="206"/>
      <c r="V20" s="206"/>
      <c r="W20" s="206"/>
      <c r="X20" s="206"/>
      <c r="Y20" s="206"/>
      <c r="Z20" s="206"/>
      <c r="AA20" s="206"/>
      <c r="AB20" s="206"/>
      <c r="AC20" s="206"/>
      <c r="AD20" s="206"/>
      <c r="AE20" s="206"/>
      <c r="AF20" s="206"/>
      <c r="AG20" s="206"/>
      <c r="AH20" s="206"/>
      <c r="AI20" s="206"/>
      <c r="AJ20" s="206"/>
      <c r="AK20" s="206"/>
      <c r="AL20" s="206"/>
      <c r="AM20" s="206"/>
      <c r="AN20" s="206"/>
    </row>
    <row r="21" customFormat="false" ht="12.75" hidden="false" customHeight="false" outlineLevel="0" collapsed="false">
      <c r="D21" s="206"/>
      <c r="E21" s="206"/>
      <c r="F21" s="206"/>
      <c r="G21" s="206"/>
      <c r="H21" s="206"/>
      <c r="I21" s="206"/>
      <c r="J21" s="206"/>
      <c r="K21" s="206"/>
      <c r="L21" s="206"/>
      <c r="M21" s="206"/>
      <c r="N21" s="206"/>
      <c r="O21" s="206"/>
      <c r="P21" s="206"/>
      <c r="Q21" s="206"/>
      <c r="R21" s="206"/>
      <c r="S21" s="206"/>
      <c r="T21" s="206"/>
      <c r="U21" s="206"/>
      <c r="V21" s="206"/>
      <c r="W21" s="206"/>
      <c r="X21" s="206"/>
      <c r="Y21" s="206"/>
      <c r="Z21" s="206"/>
      <c r="AA21" s="206"/>
      <c r="AB21" s="206"/>
      <c r="AC21" s="206"/>
      <c r="AD21" s="206"/>
      <c r="AE21" s="206"/>
      <c r="AF21" s="206"/>
      <c r="AG21" s="206"/>
      <c r="AH21" s="206"/>
      <c r="AI21" s="206"/>
      <c r="AJ21" s="206"/>
      <c r="AK21" s="206"/>
      <c r="AL21" s="206"/>
      <c r="AM21" s="206"/>
      <c r="AN21" s="206"/>
    </row>
    <row r="22" customFormat="false" ht="12.75" hidden="false" customHeight="false" outlineLevel="0" collapsed="false">
      <c r="D22" s="206"/>
      <c r="E22" s="206"/>
      <c r="F22" s="206"/>
      <c r="G22" s="206"/>
      <c r="H22" s="206"/>
      <c r="I22" s="206"/>
      <c r="J22" s="206"/>
      <c r="K22" s="206"/>
      <c r="L22" s="206"/>
      <c r="M22" s="206"/>
      <c r="N22" s="206"/>
      <c r="O22" s="206"/>
      <c r="P22" s="206"/>
      <c r="Q22" s="206"/>
      <c r="R22" s="206"/>
      <c r="S22" s="206"/>
      <c r="T22" s="206"/>
      <c r="U22" s="206"/>
      <c r="V22" s="206"/>
      <c r="W22" s="206"/>
      <c r="X22" s="206"/>
      <c r="Y22" s="206"/>
      <c r="Z22" s="206"/>
      <c r="AA22" s="206"/>
      <c r="AB22" s="206"/>
      <c r="AC22" s="206"/>
      <c r="AD22" s="206"/>
      <c r="AE22" s="206"/>
      <c r="AF22" s="206"/>
      <c r="AG22" s="206"/>
      <c r="AH22" s="206"/>
      <c r="AI22" s="206"/>
      <c r="AJ22" s="206"/>
      <c r="AK22" s="206"/>
      <c r="AL22" s="206"/>
      <c r="AM22" s="206"/>
      <c r="AN22" s="206"/>
    </row>
    <row r="23" customFormat="false" ht="12.75" hidden="false" customHeight="false" outlineLevel="0" collapsed="false">
      <c r="D23" s="206"/>
      <c r="E23" s="206"/>
      <c r="F23" s="206"/>
      <c r="G23" s="206"/>
      <c r="H23" s="206"/>
      <c r="I23" s="206"/>
      <c r="J23" s="206"/>
      <c r="K23" s="206"/>
      <c r="L23" s="206"/>
      <c r="M23" s="206"/>
      <c r="N23" s="206"/>
      <c r="O23" s="206"/>
      <c r="P23" s="206"/>
      <c r="Q23" s="206"/>
      <c r="R23" s="206"/>
      <c r="S23" s="206"/>
      <c r="T23" s="206"/>
      <c r="U23" s="206"/>
      <c r="V23" s="206"/>
      <c r="W23" s="206"/>
      <c r="X23" s="206"/>
      <c r="Y23" s="206"/>
      <c r="Z23" s="206"/>
      <c r="AA23" s="206"/>
      <c r="AB23" s="206"/>
      <c r="AC23" s="206"/>
      <c r="AD23" s="206"/>
      <c r="AE23" s="206"/>
      <c r="AF23" s="206"/>
      <c r="AG23" s="206"/>
      <c r="AH23" s="206"/>
      <c r="AI23" s="206"/>
      <c r="AJ23" s="206"/>
      <c r="AK23" s="206"/>
      <c r="AL23" s="206"/>
      <c r="AM23" s="206"/>
      <c r="AN23" s="206"/>
    </row>
    <row r="24" customFormat="false" ht="12.75" hidden="false" customHeight="false" outlineLevel="0" collapsed="false">
      <c r="D24" s="206"/>
      <c r="E24" s="206"/>
      <c r="F24" s="206"/>
      <c r="G24" s="206"/>
      <c r="H24" s="206"/>
      <c r="I24" s="206"/>
      <c r="J24" s="206"/>
      <c r="K24" s="206"/>
      <c r="L24" s="206"/>
      <c r="M24" s="206"/>
      <c r="N24" s="206"/>
      <c r="O24" s="206"/>
      <c r="P24" s="206"/>
      <c r="Q24" s="206"/>
      <c r="R24" s="206"/>
      <c r="S24" s="206"/>
      <c r="T24" s="206"/>
      <c r="U24" s="206"/>
      <c r="V24" s="206"/>
      <c r="W24" s="206"/>
      <c r="X24" s="206"/>
      <c r="Y24" s="206"/>
      <c r="Z24" s="206"/>
      <c r="AA24" s="206"/>
      <c r="AB24" s="206"/>
      <c r="AC24" s="206"/>
      <c r="AD24" s="206"/>
      <c r="AE24" s="206"/>
      <c r="AF24" s="206"/>
      <c r="AG24" s="206"/>
      <c r="AH24" s="206"/>
      <c r="AI24" s="206"/>
      <c r="AJ24" s="206"/>
      <c r="AK24" s="206"/>
      <c r="AL24" s="206"/>
      <c r="AM24" s="206"/>
      <c r="AN24" s="206"/>
    </row>
    <row r="25" customFormat="false" ht="12.75" hidden="false" customHeight="false" outlineLevel="0" collapsed="false">
      <c r="D25" s="206"/>
      <c r="E25" s="206"/>
      <c r="F25" s="206"/>
      <c r="G25" s="206"/>
      <c r="H25" s="206"/>
      <c r="I25" s="206"/>
      <c r="J25" s="206"/>
      <c r="K25" s="206"/>
      <c r="L25" s="206"/>
      <c r="M25" s="206"/>
      <c r="N25" s="206"/>
      <c r="O25" s="206"/>
      <c r="P25" s="206"/>
      <c r="Q25" s="206"/>
      <c r="R25" s="206"/>
      <c r="S25" s="206"/>
      <c r="T25" s="206"/>
      <c r="U25" s="206"/>
      <c r="V25" s="206"/>
      <c r="W25" s="206"/>
      <c r="X25" s="206"/>
      <c r="Y25" s="206"/>
      <c r="Z25" s="206"/>
      <c r="AA25" s="206"/>
      <c r="AB25" s="206"/>
      <c r="AC25" s="206"/>
      <c r="AD25" s="206"/>
      <c r="AE25" s="206"/>
      <c r="AF25" s="206"/>
      <c r="AG25" s="206"/>
      <c r="AH25" s="206"/>
      <c r="AI25" s="206"/>
      <c r="AJ25" s="206"/>
      <c r="AK25" s="206"/>
      <c r="AL25" s="206"/>
      <c r="AM25" s="206"/>
      <c r="AN25" s="206"/>
    </row>
    <row r="26" customFormat="false" ht="12.75" hidden="false" customHeight="false" outlineLevel="0" collapsed="false">
      <c r="D26" s="206"/>
      <c r="E26" s="206"/>
      <c r="F26" s="206"/>
      <c r="G26" s="206"/>
      <c r="H26" s="206"/>
      <c r="I26" s="206"/>
      <c r="J26" s="206"/>
      <c r="K26" s="206"/>
      <c r="L26" s="206"/>
      <c r="M26" s="206"/>
      <c r="N26" s="206"/>
      <c r="O26" s="206"/>
      <c r="P26" s="206"/>
      <c r="Q26" s="206"/>
      <c r="R26" s="206"/>
      <c r="S26" s="206"/>
      <c r="T26" s="206"/>
      <c r="U26" s="206"/>
      <c r="V26" s="206"/>
      <c r="W26" s="206"/>
      <c r="X26" s="206"/>
      <c r="Y26" s="206"/>
      <c r="Z26" s="206"/>
      <c r="AA26" s="206"/>
      <c r="AB26" s="206"/>
      <c r="AC26" s="206"/>
      <c r="AD26" s="206"/>
      <c r="AE26" s="206"/>
      <c r="AF26" s="206"/>
      <c r="AG26" s="206"/>
      <c r="AH26" s="206"/>
      <c r="AI26" s="206"/>
      <c r="AJ26" s="206"/>
      <c r="AK26" s="206"/>
      <c r="AL26" s="206"/>
      <c r="AM26" s="206"/>
      <c r="AN26" s="206"/>
    </row>
    <row r="27" customFormat="false" ht="12.75" hidden="false" customHeight="false" outlineLevel="0" collapsed="false">
      <c r="D27" s="206"/>
      <c r="E27" s="206"/>
      <c r="F27" s="206"/>
      <c r="G27" s="206"/>
      <c r="H27" s="206"/>
      <c r="I27" s="206"/>
      <c r="J27" s="206"/>
      <c r="K27" s="206"/>
      <c r="L27" s="206"/>
      <c r="M27" s="206"/>
      <c r="N27" s="206"/>
      <c r="O27" s="206"/>
      <c r="P27" s="206"/>
      <c r="Q27" s="206"/>
      <c r="R27" s="206"/>
      <c r="S27" s="206"/>
      <c r="T27" s="206"/>
      <c r="U27" s="206"/>
      <c r="V27" s="206"/>
      <c r="W27" s="206"/>
      <c r="X27" s="206"/>
      <c r="Y27" s="206"/>
      <c r="Z27" s="206"/>
      <c r="AA27" s="206"/>
      <c r="AB27" s="206"/>
      <c r="AC27" s="206"/>
      <c r="AD27" s="206"/>
      <c r="AE27" s="206"/>
      <c r="AF27" s="206"/>
      <c r="AG27" s="206"/>
      <c r="AH27" s="206"/>
      <c r="AI27" s="206"/>
      <c r="AJ27" s="206"/>
      <c r="AK27" s="206"/>
      <c r="AL27" s="206"/>
      <c r="AM27" s="206"/>
      <c r="AN27" s="206"/>
    </row>
    <row r="28" customFormat="false" ht="12.75" hidden="false" customHeight="false" outlineLevel="0" collapsed="false">
      <c r="D28" s="206"/>
      <c r="E28" s="206"/>
      <c r="F28" s="206"/>
      <c r="G28" s="206"/>
      <c r="H28" s="206"/>
      <c r="I28" s="206"/>
      <c r="J28" s="206"/>
      <c r="K28" s="206"/>
      <c r="L28" s="206"/>
      <c r="M28" s="206"/>
      <c r="N28" s="206"/>
      <c r="O28" s="206"/>
      <c r="P28" s="206"/>
      <c r="Q28" s="206"/>
      <c r="R28" s="206"/>
      <c r="S28" s="206"/>
      <c r="T28" s="206"/>
      <c r="U28" s="206"/>
      <c r="V28" s="206"/>
      <c r="W28" s="206"/>
      <c r="X28" s="206"/>
      <c r="Y28" s="206"/>
      <c r="Z28" s="206"/>
      <c r="AA28" s="206"/>
      <c r="AB28" s="206"/>
      <c r="AC28" s="206"/>
      <c r="AD28" s="206"/>
      <c r="AE28" s="206"/>
      <c r="AF28" s="206"/>
      <c r="AG28" s="206"/>
      <c r="AH28" s="206"/>
      <c r="AI28" s="206"/>
      <c r="AJ28" s="206"/>
      <c r="AK28" s="206"/>
      <c r="AL28" s="206"/>
      <c r="AM28" s="206"/>
      <c r="AN28" s="206"/>
    </row>
    <row r="29" customFormat="false" ht="12.75" hidden="false" customHeight="false" outlineLevel="0" collapsed="false">
      <c r="D29" s="206"/>
      <c r="E29" s="206"/>
      <c r="F29" s="206"/>
      <c r="G29" s="206"/>
      <c r="H29" s="206"/>
      <c r="I29" s="206"/>
      <c r="J29" s="206"/>
      <c r="K29" s="206"/>
      <c r="L29" s="206"/>
      <c r="M29" s="206"/>
      <c r="N29" s="206"/>
      <c r="O29" s="206"/>
      <c r="P29" s="206"/>
      <c r="Q29" s="206"/>
      <c r="R29" s="206"/>
      <c r="S29" s="206"/>
      <c r="T29" s="206"/>
      <c r="U29" s="206"/>
      <c r="V29" s="206"/>
      <c r="W29" s="206"/>
      <c r="X29" s="206"/>
      <c r="Y29" s="206"/>
      <c r="Z29" s="206"/>
      <c r="AA29" s="206"/>
      <c r="AB29" s="206"/>
      <c r="AC29" s="206"/>
      <c r="AD29" s="206"/>
      <c r="AE29" s="206"/>
      <c r="AF29" s="206"/>
      <c r="AG29" s="206"/>
      <c r="AH29" s="206"/>
      <c r="AI29" s="206"/>
      <c r="AJ29" s="206"/>
      <c r="AK29" s="206"/>
      <c r="AL29" s="206"/>
      <c r="AM29" s="206"/>
      <c r="AN29" s="206"/>
    </row>
    <row r="30" customFormat="false" ht="12.75" hidden="false" customHeight="false" outlineLevel="0" collapsed="false">
      <c r="D30" s="206"/>
      <c r="E30" s="206"/>
      <c r="F30" s="206"/>
      <c r="G30" s="206"/>
      <c r="H30" s="206"/>
      <c r="I30" s="206"/>
      <c r="J30" s="206"/>
      <c r="K30" s="206"/>
      <c r="L30" s="206"/>
      <c r="M30" s="206"/>
      <c r="N30" s="206"/>
      <c r="O30" s="206"/>
      <c r="P30" s="206"/>
      <c r="Q30" s="206"/>
      <c r="R30" s="206"/>
      <c r="S30" s="206"/>
      <c r="T30" s="206"/>
      <c r="U30" s="206"/>
      <c r="V30" s="206"/>
      <c r="W30" s="206"/>
      <c r="X30" s="206"/>
      <c r="Y30" s="206"/>
      <c r="Z30" s="206"/>
      <c r="AA30" s="206"/>
      <c r="AB30" s="206"/>
      <c r="AC30" s="206"/>
      <c r="AD30" s="206"/>
      <c r="AE30" s="206"/>
      <c r="AF30" s="206"/>
      <c r="AG30" s="206"/>
      <c r="AH30" s="206"/>
      <c r="AI30" s="206"/>
      <c r="AJ30" s="206"/>
      <c r="AK30" s="206"/>
      <c r="AL30" s="206"/>
      <c r="AM30" s="206"/>
      <c r="AN30" s="206"/>
    </row>
    <row r="31" customFormat="false" ht="12.75" hidden="false" customHeight="false" outlineLevel="0" collapsed="false">
      <c r="D31" s="206"/>
      <c r="E31" s="206"/>
      <c r="F31" s="206"/>
      <c r="G31" s="206"/>
      <c r="H31" s="206"/>
      <c r="I31" s="206"/>
      <c r="J31" s="206"/>
      <c r="K31" s="206"/>
      <c r="L31" s="206"/>
      <c r="M31" s="206"/>
      <c r="N31" s="206"/>
      <c r="O31" s="206"/>
      <c r="P31" s="206"/>
      <c r="Q31" s="206"/>
      <c r="R31" s="206"/>
      <c r="S31" s="206"/>
      <c r="T31" s="206"/>
      <c r="U31" s="206"/>
      <c r="V31" s="206"/>
      <c r="W31" s="206"/>
      <c r="X31" s="206"/>
      <c r="Y31" s="206"/>
      <c r="Z31" s="206"/>
      <c r="AA31" s="206"/>
      <c r="AB31" s="206"/>
      <c r="AC31" s="206"/>
      <c r="AD31" s="206"/>
      <c r="AE31" s="206"/>
      <c r="AF31" s="206"/>
      <c r="AG31" s="206"/>
      <c r="AH31" s="206"/>
      <c r="AI31" s="206"/>
      <c r="AJ31" s="206"/>
      <c r="AK31" s="206"/>
      <c r="AL31" s="206"/>
      <c r="AM31" s="206"/>
      <c r="AN31" s="206"/>
    </row>
    <row r="32" customFormat="false" ht="12.75" hidden="false" customHeight="false" outlineLevel="0" collapsed="false">
      <c r="D32" s="206"/>
      <c r="E32" s="206"/>
      <c r="F32" s="206"/>
      <c r="G32" s="206"/>
      <c r="H32" s="206"/>
      <c r="I32" s="206"/>
      <c r="J32" s="206"/>
      <c r="K32" s="206"/>
      <c r="L32" s="206"/>
      <c r="M32" s="206"/>
      <c r="N32" s="206"/>
      <c r="O32" s="206"/>
      <c r="P32" s="206"/>
      <c r="Q32" s="206"/>
      <c r="R32" s="206"/>
      <c r="S32" s="206"/>
      <c r="T32" s="206"/>
      <c r="U32" s="206"/>
      <c r="V32" s="206"/>
      <c r="W32" s="206"/>
      <c r="X32" s="206"/>
      <c r="Y32" s="206"/>
      <c r="Z32" s="206"/>
      <c r="AA32" s="206"/>
      <c r="AB32" s="206"/>
      <c r="AC32" s="206"/>
      <c r="AD32" s="206"/>
      <c r="AE32" s="206"/>
      <c r="AF32" s="206"/>
      <c r="AG32" s="206"/>
      <c r="AH32" s="206"/>
      <c r="AI32" s="206"/>
      <c r="AJ32" s="206"/>
      <c r="AK32" s="206"/>
      <c r="AL32" s="206"/>
      <c r="AM32" s="206"/>
      <c r="AN32" s="206"/>
    </row>
    <row r="33" customFormat="false" ht="12.75" hidden="false" customHeight="false" outlineLevel="0" collapsed="false">
      <c r="D33" s="206"/>
      <c r="E33" s="206"/>
      <c r="F33" s="206"/>
      <c r="G33" s="206"/>
      <c r="H33" s="206"/>
      <c r="I33" s="206"/>
      <c r="J33" s="206"/>
      <c r="K33" s="206"/>
      <c r="L33" s="206"/>
      <c r="M33" s="206"/>
      <c r="N33" s="206"/>
      <c r="O33" s="206"/>
      <c r="P33" s="206"/>
      <c r="Q33" s="206"/>
      <c r="R33" s="206"/>
      <c r="S33" s="206"/>
      <c r="T33" s="206"/>
      <c r="U33" s="206"/>
      <c r="V33" s="206"/>
      <c r="W33" s="206"/>
      <c r="X33" s="206"/>
      <c r="Y33" s="206"/>
      <c r="Z33" s="206"/>
      <c r="AA33" s="206"/>
      <c r="AB33" s="206"/>
      <c r="AC33" s="206"/>
      <c r="AD33" s="206"/>
      <c r="AE33" s="206"/>
      <c r="AF33" s="206"/>
      <c r="AG33" s="206"/>
      <c r="AH33" s="206"/>
      <c r="AI33" s="206"/>
      <c r="AJ33" s="206"/>
      <c r="AK33" s="206"/>
      <c r="AL33" s="206"/>
      <c r="AM33" s="206"/>
      <c r="AN33" s="206"/>
    </row>
    <row r="34" customFormat="false" ht="12.75" hidden="false" customHeight="false" outlineLevel="0" collapsed="false">
      <c r="D34" s="206"/>
      <c r="E34" s="206"/>
      <c r="F34" s="206"/>
      <c r="G34" s="206"/>
      <c r="H34" s="206"/>
      <c r="I34" s="206"/>
      <c r="J34" s="206"/>
      <c r="K34" s="206"/>
      <c r="L34" s="206"/>
      <c r="M34" s="206"/>
      <c r="N34" s="206"/>
      <c r="O34" s="206"/>
      <c r="P34" s="206"/>
      <c r="Q34" s="206"/>
      <c r="R34" s="206"/>
      <c r="S34" s="206"/>
      <c r="T34" s="206"/>
      <c r="U34" s="206"/>
      <c r="V34" s="206"/>
      <c r="W34" s="206"/>
      <c r="X34" s="206"/>
      <c r="Y34" s="206"/>
      <c r="Z34" s="206"/>
      <c r="AA34" s="206"/>
      <c r="AB34" s="206"/>
      <c r="AC34" s="206"/>
      <c r="AD34" s="206"/>
      <c r="AE34" s="206"/>
      <c r="AF34" s="206"/>
      <c r="AG34" s="206"/>
      <c r="AH34" s="206"/>
      <c r="AI34" s="206"/>
      <c r="AJ34" s="206"/>
      <c r="AK34" s="206"/>
      <c r="AL34" s="206"/>
      <c r="AM34" s="206"/>
      <c r="AN34" s="206"/>
    </row>
    <row r="35" customFormat="false" ht="12.75" hidden="false" customHeight="false" outlineLevel="0" collapsed="false">
      <c r="D35" s="206"/>
      <c r="E35" s="206"/>
      <c r="F35" s="206"/>
      <c r="G35" s="206"/>
      <c r="H35" s="206"/>
      <c r="I35" s="206"/>
      <c r="J35" s="206"/>
      <c r="K35" s="206"/>
      <c r="L35" s="206"/>
      <c r="M35" s="206"/>
      <c r="N35" s="206"/>
      <c r="O35" s="206"/>
      <c r="P35" s="206"/>
      <c r="Q35" s="206"/>
      <c r="R35" s="206"/>
      <c r="S35" s="206"/>
      <c r="T35" s="206"/>
      <c r="U35" s="206"/>
      <c r="V35" s="206"/>
      <c r="W35" s="206"/>
      <c r="X35" s="206"/>
      <c r="Y35" s="206"/>
      <c r="Z35" s="206"/>
      <c r="AA35" s="206"/>
      <c r="AB35" s="206"/>
      <c r="AC35" s="206"/>
      <c r="AD35" s="206"/>
      <c r="AE35" s="206"/>
      <c r="AF35" s="206"/>
      <c r="AG35" s="206"/>
      <c r="AH35" s="206"/>
      <c r="AI35" s="206"/>
      <c r="AJ35" s="206"/>
      <c r="AK35" s="206"/>
      <c r="AL35" s="206"/>
      <c r="AM35" s="206"/>
      <c r="AN35" s="206"/>
    </row>
    <row r="36" customFormat="false" ht="12.75" hidden="false" customHeight="false" outlineLevel="0" collapsed="false">
      <c r="D36" s="206"/>
      <c r="E36" s="206"/>
      <c r="F36" s="206"/>
      <c r="G36" s="206"/>
      <c r="H36" s="206"/>
      <c r="I36" s="206"/>
      <c r="J36" s="206"/>
      <c r="K36" s="206"/>
      <c r="L36" s="206"/>
      <c r="M36" s="206"/>
      <c r="N36" s="206"/>
      <c r="O36" s="206"/>
      <c r="P36" s="206"/>
      <c r="Q36" s="206"/>
      <c r="R36" s="206"/>
      <c r="S36" s="206"/>
      <c r="T36" s="206"/>
      <c r="U36" s="206"/>
      <c r="V36" s="206"/>
      <c r="W36" s="206"/>
      <c r="X36" s="206"/>
      <c r="Y36" s="206"/>
      <c r="Z36" s="206"/>
      <c r="AA36" s="206"/>
      <c r="AB36" s="206"/>
      <c r="AC36" s="206"/>
      <c r="AD36" s="206"/>
      <c r="AE36" s="206"/>
      <c r="AF36" s="206"/>
      <c r="AG36" s="206"/>
      <c r="AH36" s="206"/>
      <c r="AI36" s="206"/>
      <c r="AJ36" s="206"/>
      <c r="AK36" s="206"/>
      <c r="AL36" s="206"/>
      <c r="AM36" s="206"/>
      <c r="AN36" s="206"/>
    </row>
    <row r="37" customFormat="false" ht="12.75" hidden="false" customHeight="false" outlineLevel="0" collapsed="false">
      <c r="D37" s="206"/>
      <c r="E37" s="206"/>
      <c r="F37" s="206"/>
      <c r="G37" s="206"/>
      <c r="H37" s="206"/>
      <c r="I37" s="206"/>
      <c r="J37" s="206"/>
      <c r="K37" s="206"/>
      <c r="L37" s="206"/>
      <c r="M37" s="206"/>
      <c r="N37" s="206"/>
      <c r="O37" s="206"/>
      <c r="P37" s="206"/>
      <c r="Q37" s="206"/>
      <c r="R37" s="206"/>
      <c r="S37" s="206"/>
      <c r="T37" s="206"/>
      <c r="U37" s="206"/>
      <c r="V37" s="206"/>
      <c r="W37" s="206"/>
      <c r="X37" s="206"/>
      <c r="Y37" s="206"/>
      <c r="Z37" s="206"/>
      <c r="AA37" s="206"/>
      <c r="AB37" s="206"/>
      <c r="AC37" s="206"/>
      <c r="AD37" s="206"/>
      <c r="AE37" s="206"/>
      <c r="AF37" s="206"/>
      <c r="AG37" s="206"/>
      <c r="AH37" s="206"/>
      <c r="AI37" s="206"/>
      <c r="AJ37" s="206"/>
      <c r="AK37" s="206"/>
      <c r="AL37" s="206"/>
      <c r="AM37" s="206"/>
      <c r="AN37" s="206"/>
    </row>
    <row r="38" customFormat="false" ht="12.75" hidden="false" customHeight="false" outlineLevel="0" collapsed="false">
      <c r="D38" s="206"/>
      <c r="E38" s="206"/>
      <c r="F38" s="206"/>
      <c r="G38" s="206"/>
      <c r="H38" s="206"/>
      <c r="I38" s="206"/>
      <c r="J38" s="206"/>
      <c r="K38" s="206"/>
      <c r="L38" s="206"/>
      <c r="M38" s="206"/>
      <c r="N38" s="206"/>
      <c r="O38" s="206"/>
      <c r="P38" s="206"/>
      <c r="Q38" s="206"/>
      <c r="R38" s="206"/>
      <c r="S38" s="206"/>
      <c r="T38" s="206"/>
      <c r="U38" s="206"/>
      <c r="V38" s="206"/>
      <c r="W38" s="206"/>
      <c r="X38" s="206"/>
      <c r="Y38" s="206"/>
      <c r="Z38" s="206"/>
      <c r="AA38" s="206"/>
      <c r="AB38" s="206"/>
      <c r="AC38" s="206"/>
      <c r="AD38" s="206"/>
      <c r="AE38" s="206"/>
      <c r="AF38" s="206"/>
      <c r="AG38" s="206"/>
      <c r="AH38" s="206"/>
      <c r="AI38" s="206"/>
      <c r="AJ38" s="206"/>
      <c r="AK38" s="206"/>
      <c r="AL38" s="206"/>
      <c r="AM38" s="206"/>
      <c r="AN38" s="206"/>
    </row>
    <row r="39" customFormat="false" ht="12.75" hidden="false" customHeight="false" outlineLevel="0" collapsed="false">
      <c r="D39" s="206"/>
      <c r="E39" s="206"/>
      <c r="F39" s="206"/>
      <c r="G39" s="206"/>
      <c r="H39" s="206"/>
      <c r="I39" s="206"/>
      <c r="J39" s="206"/>
      <c r="K39" s="206"/>
      <c r="L39" s="206"/>
      <c r="M39" s="206"/>
      <c r="N39" s="206"/>
      <c r="O39" s="206"/>
      <c r="P39" s="206"/>
      <c r="Q39" s="206"/>
      <c r="R39" s="206"/>
      <c r="S39" s="206"/>
      <c r="T39" s="206"/>
      <c r="U39" s="206"/>
      <c r="V39" s="206"/>
      <c r="W39" s="206"/>
      <c r="X39" s="206"/>
      <c r="Y39" s="206"/>
      <c r="Z39" s="206"/>
      <c r="AA39" s="206"/>
      <c r="AB39" s="206"/>
      <c r="AC39" s="206"/>
      <c r="AD39" s="206"/>
      <c r="AE39" s="206"/>
      <c r="AF39" s="206"/>
      <c r="AG39" s="206"/>
      <c r="AH39" s="206"/>
      <c r="AI39" s="206"/>
      <c r="AJ39" s="206"/>
      <c r="AK39" s="206"/>
      <c r="AL39" s="206"/>
      <c r="AM39" s="206"/>
      <c r="AN39" s="206"/>
    </row>
    <row r="40" customFormat="false" ht="12.75" hidden="false" customHeight="false" outlineLevel="0" collapsed="false">
      <c r="D40" s="206"/>
      <c r="E40" s="206"/>
      <c r="F40" s="206"/>
      <c r="G40" s="206"/>
      <c r="H40" s="206"/>
      <c r="I40" s="206"/>
      <c r="J40" s="206"/>
      <c r="K40" s="206"/>
      <c r="L40" s="206"/>
      <c r="M40" s="206"/>
      <c r="N40" s="206"/>
      <c r="O40" s="206"/>
      <c r="P40" s="206"/>
      <c r="Q40" s="206"/>
      <c r="R40" s="206"/>
      <c r="S40" s="206"/>
      <c r="T40" s="206"/>
      <c r="U40" s="206"/>
      <c r="V40" s="206"/>
      <c r="W40" s="206"/>
      <c r="X40" s="206"/>
      <c r="Y40" s="206"/>
      <c r="Z40" s="206"/>
      <c r="AA40" s="206"/>
      <c r="AB40" s="206"/>
      <c r="AC40" s="206"/>
      <c r="AD40" s="206"/>
      <c r="AE40" s="206"/>
      <c r="AF40" s="206"/>
      <c r="AG40" s="206"/>
      <c r="AH40" s="206"/>
      <c r="AI40" s="206"/>
      <c r="AJ40" s="206"/>
      <c r="AK40" s="206"/>
      <c r="AL40" s="206"/>
      <c r="AM40" s="206"/>
      <c r="AN40" s="206"/>
    </row>
    <row r="41" customFormat="false" ht="12.75" hidden="false" customHeight="false" outlineLevel="0" collapsed="false">
      <c r="D41" s="206"/>
      <c r="E41" s="206"/>
      <c r="F41" s="206"/>
      <c r="G41" s="206"/>
      <c r="H41" s="206"/>
      <c r="I41" s="206"/>
      <c r="J41" s="206"/>
      <c r="K41" s="206"/>
      <c r="L41" s="206"/>
      <c r="M41" s="206"/>
      <c r="N41" s="206"/>
      <c r="O41" s="206"/>
      <c r="P41" s="206"/>
      <c r="Q41" s="206"/>
      <c r="R41" s="206"/>
      <c r="S41" s="206"/>
      <c r="T41" s="206"/>
      <c r="U41" s="206"/>
      <c r="V41" s="206"/>
      <c r="W41" s="206"/>
      <c r="X41" s="206"/>
      <c r="Y41" s="206"/>
      <c r="Z41" s="206"/>
      <c r="AA41" s="206"/>
      <c r="AB41" s="206"/>
      <c r="AC41" s="206"/>
      <c r="AD41" s="206"/>
      <c r="AE41" s="206"/>
      <c r="AF41" s="206"/>
      <c r="AG41" s="206"/>
      <c r="AH41" s="206"/>
      <c r="AI41" s="206"/>
      <c r="AJ41" s="206"/>
      <c r="AK41" s="206"/>
      <c r="AL41" s="206"/>
      <c r="AM41" s="206"/>
      <c r="AN41" s="206"/>
    </row>
    <row r="42" customFormat="false" ht="12.75" hidden="false" customHeight="false" outlineLevel="0" collapsed="false">
      <c r="D42" s="206"/>
      <c r="E42" s="206"/>
      <c r="F42" s="206"/>
      <c r="G42" s="206"/>
      <c r="H42" s="206"/>
      <c r="I42" s="206"/>
      <c r="J42" s="206"/>
      <c r="K42" s="206"/>
      <c r="L42" s="206"/>
      <c r="M42" s="206"/>
      <c r="N42" s="206"/>
      <c r="O42" s="206"/>
      <c r="P42" s="206"/>
      <c r="Q42" s="206"/>
      <c r="R42" s="206"/>
      <c r="S42" s="206"/>
      <c r="T42" s="206"/>
      <c r="U42" s="206"/>
      <c r="V42" s="206"/>
      <c r="W42" s="206"/>
      <c r="X42" s="206"/>
      <c r="Y42" s="206"/>
      <c r="Z42" s="206"/>
      <c r="AA42" s="206"/>
      <c r="AB42" s="206"/>
      <c r="AC42" s="206"/>
      <c r="AD42" s="206"/>
      <c r="AE42" s="206"/>
      <c r="AF42" s="206"/>
      <c r="AG42" s="206"/>
      <c r="AH42" s="206"/>
      <c r="AI42" s="206"/>
      <c r="AJ42" s="206"/>
      <c r="AK42" s="206"/>
      <c r="AL42" s="206"/>
      <c r="AM42" s="206"/>
      <c r="AN42" s="206"/>
    </row>
    <row r="43" customFormat="false" ht="12.75" hidden="false" customHeight="false" outlineLevel="0" collapsed="false">
      <c r="D43" s="206"/>
      <c r="E43" s="206"/>
      <c r="F43" s="206"/>
      <c r="G43" s="206"/>
      <c r="H43" s="206"/>
      <c r="I43" s="206"/>
      <c r="J43" s="206"/>
      <c r="K43" s="206"/>
      <c r="L43" s="206"/>
      <c r="M43" s="206"/>
      <c r="N43" s="206"/>
      <c r="O43" s="206"/>
      <c r="P43" s="206"/>
      <c r="Q43" s="206"/>
      <c r="R43" s="206"/>
      <c r="S43" s="206"/>
      <c r="T43" s="206"/>
      <c r="U43" s="206"/>
      <c r="V43" s="206"/>
      <c r="W43" s="206"/>
      <c r="X43" s="206"/>
      <c r="Y43" s="206"/>
      <c r="Z43" s="206"/>
      <c r="AA43" s="206"/>
      <c r="AB43" s="206"/>
      <c r="AC43" s="206"/>
      <c r="AD43" s="206"/>
      <c r="AE43" s="206"/>
      <c r="AF43" s="206"/>
      <c r="AG43" s="206"/>
      <c r="AH43" s="206"/>
      <c r="AI43" s="206"/>
      <c r="AJ43" s="206"/>
      <c r="AK43" s="206"/>
      <c r="AL43" s="206"/>
      <c r="AM43" s="206"/>
      <c r="AN43" s="206"/>
    </row>
    <row r="44" customFormat="false" ht="12.75" hidden="false" customHeight="false" outlineLevel="0" collapsed="false">
      <c r="D44" s="206"/>
      <c r="E44" s="206"/>
      <c r="F44" s="206"/>
      <c r="G44" s="206"/>
      <c r="H44" s="206"/>
      <c r="I44" s="206"/>
      <c r="J44" s="206"/>
      <c r="K44" s="206"/>
      <c r="L44" s="206"/>
      <c r="M44" s="206"/>
      <c r="N44" s="206"/>
      <c r="O44" s="206"/>
      <c r="P44" s="206"/>
      <c r="Q44" s="206"/>
      <c r="R44" s="206"/>
      <c r="S44" s="206"/>
      <c r="T44" s="206"/>
      <c r="U44" s="206"/>
      <c r="V44" s="206"/>
      <c r="W44" s="206"/>
      <c r="X44" s="206"/>
      <c r="Y44" s="206"/>
      <c r="Z44" s="206"/>
      <c r="AA44" s="206"/>
      <c r="AB44" s="206"/>
      <c r="AC44" s="206"/>
      <c r="AD44" s="206"/>
      <c r="AE44" s="206"/>
      <c r="AF44" s="206"/>
      <c r="AG44" s="206"/>
      <c r="AH44" s="206"/>
      <c r="AI44" s="206"/>
      <c r="AJ44" s="206"/>
      <c r="AK44" s="206"/>
      <c r="AL44" s="206"/>
      <c r="AM44" s="206"/>
      <c r="AN44" s="206"/>
    </row>
    <row r="45" customFormat="false" ht="12.75" hidden="false" customHeight="false" outlineLevel="0" collapsed="false">
      <c r="D45" s="206"/>
      <c r="E45" s="206"/>
      <c r="F45" s="206"/>
      <c r="G45" s="206"/>
      <c r="H45" s="206"/>
      <c r="I45" s="206"/>
      <c r="J45" s="206"/>
      <c r="K45" s="206"/>
      <c r="L45" s="206"/>
      <c r="M45" s="206"/>
      <c r="N45" s="206"/>
      <c r="O45" s="206"/>
      <c r="P45" s="206"/>
      <c r="Q45" s="206"/>
      <c r="R45" s="206"/>
      <c r="S45" s="206"/>
      <c r="T45" s="206"/>
      <c r="U45" s="206"/>
      <c r="V45" s="206"/>
      <c r="W45" s="206"/>
      <c r="X45" s="206"/>
      <c r="Y45" s="206"/>
      <c r="Z45" s="206"/>
      <c r="AA45" s="206"/>
      <c r="AB45" s="206"/>
      <c r="AC45" s="206"/>
      <c r="AD45" s="206"/>
      <c r="AE45" s="206"/>
      <c r="AF45" s="206"/>
      <c r="AG45" s="206"/>
      <c r="AH45" s="206"/>
      <c r="AI45" s="206"/>
      <c r="AJ45" s="206"/>
      <c r="AK45" s="206"/>
      <c r="AL45" s="206"/>
      <c r="AM45" s="206"/>
      <c r="AN45" s="206"/>
    </row>
    <row r="46" customFormat="false" ht="12.75" hidden="false" customHeight="false" outlineLevel="0" collapsed="false">
      <c r="D46" s="206"/>
      <c r="E46" s="206"/>
      <c r="F46" s="206"/>
      <c r="G46" s="206"/>
      <c r="H46" s="206"/>
      <c r="I46" s="206"/>
      <c r="J46" s="206"/>
      <c r="K46" s="206"/>
      <c r="L46" s="206"/>
      <c r="M46" s="206"/>
      <c r="N46" s="206"/>
      <c r="O46" s="206"/>
      <c r="P46" s="206"/>
      <c r="Q46" s="206"/>
      <c r="R46" s="206"/>
      <c r="S46" s="206"/>
      <c r="T46" s="206"/>
      <c r="U46" s="206"/>
      <c r="V46" s="206"/>
      <c r="W46" s="206"/>
      <c r="X46" s="206"/>
      <c r="Y46" s="206"/>
      <c r="Z46" s="206"/>
      <c r="AA46" s="206"/>
      <c r="AB46" s="206"/>
      <c r="AC46" s="206"/>
      <c r="AD46" s="206"/>
      <c r="AE46" s="206"/>
      <c r="AF46" s="206"/>
      <c r="AG46" s="206"/>
      <c r="AH46" s="206"/>
      <c r="AI46" s="206"/>
      <c r="AJ46" s="206"/>
      <c r="AK46" s="206"/>
      <c r="AL46" s="206"/>
      <c r="AM46" s="206"/>
      <c r="AN46" s="206"/>
    </row>
    <row r="47" customFormat="false" ht="12.75" hidden="false" customHeight="false" outlineLevel="0" collapsed="false">
      <c r="D47" s="206"/>
      <c r="E47" s="206"/>
      <c r="F47" s="206"/>
      <c r="G47" s="206"/>
      <c r="H47" s="206"/>
      <c r="I47" s="206"/>
      <c r="J47" s="206"/>
      <c r="K47" s="206"/>
      <c r="L47" s="206"/>
      <c r="M47" s="206"/>
      <c r="N47" s="206"/>
      <c r="O47" s="206"/>
      <c r="P47" s="206"/>
      <c r="Q47" s="206"/>
      <c r="R47" s="206"/>
      <c r="S47" s="206"/>
      <c r="T47" s="206"/>
      <c r="U47" s="206"/>
      <c r="V47" s="206"/>
      <c r="W47" s="206"/>
      <c r="X47" s="206"/>
      <c r="Y47" s="206"/>
      <c r="Z47" s="206"/>
      <c r="AA47" s="206"/>
      <c r="AB47" s="206"/>
      <c r="AC47" s="206"/>
      <c r="AD47" s="206"/>
      <c r="AE47" s="206"/>
      <c r="AF47" s="206"/>
      <c r="AG47" s="206"/>
      <c r="AH47" s="206"/>
      <c r="AI47" s="206"/>
      <c r="AJ47" s="206"/>
      <c r="AK47" s="206"/>
      <c r="AL47" s="206"/>
      <c r="AM47" s="206"/>
      <c r="AN47" s="206"/>
    </row>
    <row r="48" customFormat="false" ht="12.75" hidden="false" customHeight="false" outlineLevel="0" collapsed="false">
      <c r="D48" s="206"/>
      <c r="E48" s="206"/>
      <c r="F48" s="206"/>
      <c r="G48" s="206"/>
      <c r="H48" s="206"/>
      <c r="I48" s="206"/>
      <c r="J48" s="206"/>
      <c r="K48" s="206"/>
      <c r="L48" s="206"/>
      <c r="M48" s="206"/>
      <c r="N48" s="206"/>
      <c r="O48" s="206"/>
      <c r="P48" s="206"/>
      <c r="Q48" s="206"/>
      <c r="R48" s="206"/>
      <c r="S48" s="206"/>
      <c r="T48" s="206"/>
      <c r="U48" s="206"/>
      <c r="V48" s="206"/>
      <c r="W48" s="206"/>
      <c r="X48" s="206"/>
      <c r="Y48" s="206"/>
      <c r="Z48" s="206"/>
      <c r="AA48" s="206"/>
      <c r="AB48" s="206"/>
      <c r="AC48" s="206"/>
      <c r="AD48" s="206"/>
      <c r="AE48" s="206"/>
      <c r="AF48" s="206"/>
      <c r="AG48" s="206"/>
      <c r="AH48" s="206"/>
      <c r="AI48" s="206"/>
      <c r="AJ48" s="206"/>
      <c r="AK48" s="206"/>
      <c r="AL48" s="206"/>
      <c r="AM48" s="206"/>
      <c r="AN48" s="206"/>
    </row>
    <row r="49" customFormat="false" ht="12.75" hidden="false" customHeight="false" outlineLevel="0" collapsed="false">
      <c r="D49" s="206"/>
      <c r="E49" s="206"/>
      <c r="F49" s="206"/>
      <c r="G49" s="206"/>
      <c r="H49" s="206"/>
      <c r="I49" s="206"/>
      <c r="J49" s="206"/>
      <c r="K49" s="206"/>
      <c r="L49" s="206"/>
      <c r="M49" s="206"/>
      <c r="N49" s="206"/>
      <c r="O49" s="206"/>
      <c r="P49" s="206"/>
      <c r="Q49" s="206"/>
      <c r="R49" s="206"/>
      <c r="S49" s="206"/>
      <c r="T49" s="206"/>
      <c r="U49" s="206"/>
      <c r="V49" s="206"/>
      <c r="W49" s="206"/>
      <c r="X49" s="206"/>
      <c r="Y49" s="206"/>
      <c r="Z49" s="206"/>
      <c r="AA49" s="206"/>
      <c r="AB49" s="206"/>
      <c r="AC49" s="206"/>
      <c r="AD49" s="206"/>
      <c r="AE49" s="206"/>
      <c r="AF49" s="206"/>
      <c r="AG49" s="206"/>
      <c r="AH49" s="206"/>
      <c r="AI49" s="206"/>
      <c r="AJ49" s="206"/>
      <c r="AK49" s="206"/>
      <c r="AL49" s="206"/>
      <c r="AM49" s="206"/>
      <c r="AN49" s="206"/>
    </row>
    <row r="50" customFormat="false" ht="12.75" hidden="false" customHeight="false" outlineLevel="0" collapsed="false">
      <c r="D50" s="206"/>
      <c r="E50" s="206"/>
      <c r="F50" s="206"/>
      <c r="G50" s="206"/>
      <c r="H50" s="206"/>
      <c r="I50" s="206"/>
      <c r="J50" s="206"/>
      <c r="K50" s="206"/>
      <c r="L50" s="206"/>
      <c r="M50" s="206"/>
      <c r="N50" s="206"/>
      <c r="O50" s="206"/>
      <c r="P50" s="206"/>
      <c r="Q50" s="206"/>
      <c r="R50" s="206"/>
      <c r="S50" s="206"/>
      <c r="T50" s="206"/>
      <c r="U50" s="206"/>
      <c r="V50" s="206"/>
      <c r="W50" s="206"/>
      <c r="X50" s="206"/>
      <c r="Y50" s="206"/>
      <c r="Z50" s="206"/>
      <c r="AA50" s="206"/>
      <c r="AB50" s="206"/>
      <c r="AC50" s="206"/>
      <c r="AD50" s="206"/>
      <c r="AE50" s="206"/>
      <c r="AF50" s="206"/>
      <c r="AG50" s="206"/>
      <c r="AH50" s="206"/>
      <c r="AI50" s="206"/>
      <c r="AJ50" s="206"/>
      <c r="AK50" s="206"/>
      <c r="AL50" s="206"/>
      <c r="AM50" s="206"/>
      <c r="AN50" s="206"/>
    </row>
    <row r="51" customFormat="false" ht="12.75" hidden="false" customHeight="false" outlineLevel="0" collapsed="false">
      <c r="D51" s="206"/>
      <c r="E51" s="206"/>
      <c r="F51" s="206"/>
      <c r="G51" s="206"/>
      <c r="H51" s="206"/>
      <c r="I51" s="206"/>
      <c r="J51" s="206"/>
      <c r="K51" s="206"/>
      <c r="L51" s="206"/>
      <c r="M51" s="206"/>
      <c r="N51" s="206"/>
      <c r="O51" s="206"/>
      <c r="P51" s="206"/>
      <c r="Q51" s="206"/>
      <c r="R51" s="206"/>
      <c r="S51" s="206"/>
      <c r="T51" s="206"/>
      <c r="U51" s="206"/>
      <c r="V51" s="206"/>
      <c r="W51" s="206"/>
      <c r="X51" s="206"/>
      <c r="Y51" s="206"/>
      <c r="Z51" s="206"/>
      <c r="AA51" s="206"/>
      <c r="AB51" s="206"/>
      <c r="AC51" s="206"/>
      <c r="AD51" s="206"/>
      <c r="AE51" s="206"/>
      <c r="AF51" s="206"/>
      <c r="AG51" s="206"/>
      <c r="AH51" s="206"/>
      <c r="AI51" s="206"/>
      <c r="AJ51" s="206"/>
      <c r="AK51" s="206"/>
      <c r="AL51" s="206"/>
      <c r="AM51" s="206"/>
      <c r="AN51" s="206"/>
    </row>
    <row r="52" customFormat="false" ht="12.75" hidden="false" customHeight="false" outlineLevel="0" collapsed="false">
      <c r="D52" s="206"/>
      <c r="E52" s="206"/>
      <c r="F52" s="206"/>
      <c r="G52" s="206"/>
      <c r="H52" s="206"/>
      <c r="I52" s="206"/>
      <c r="J52" s="206"/>
      <c r="K52" s="206"/>
      <c r="L52" s="206"/>
      <c r="M52" s="206"/>
      <c r="N52" s="206"/>
      <c r="O52" s="206"/>
      <c r="P52" s="206"/>
      <c r="Q52" s="206"/>
      <c r="R52" s="206"/>
      <c r="S52" s="206"/>
      <c r="T52" s="206"/>
      <c r="U52" s="206"/>
      <c r="V52" s="206"/>
      <c r="W52" s="206"/>
      <c r="X52" s="206"/>
      <c r="Y52" s="206"/>
      <c r="Z52" s="206"/>
      <c r="AA52" s="206"/>
      <c r="AB52" s="206"/>
      <c r="AC52" s="206"/>
      <c r="AD52" s="206"/>
      <c r="AE52" s="206"/>
      <c r="AF52" s="206"/>
      <c r="AG52" s="206"/>
      <c r="AH52" s="206"/>
      <c r="AI52" s="206"/>
      <c r="AJ52" s="206"/>
      <c r="AK52" s="206"/>
      <c r="AL52" s="206"/>
      <c r="AM52" s="206"/>
      <c r="AN52" s="206"/>
    </row>
    <row r="53" customFormat="false" ht="12.75" hidden="false" customHeight="false" outlineLevel="0" collapsed="false">
      <c r="D53" s="206"/>
      <c r="E53" s="206"/>
      <c r="F53" s="206"/>
      <c r="G53" s="206"/>
      <c r="H53" s="206"/>
      <c r="I53" s="206"/>
      <c r="J53" s="206"/>
      <c r="K53" s="206"/>
      <c r="L53" s="206"/>
      <c r="M53" s="206"/>
      <c r="N53" s="206"/>
      <c r="O53" s="206"/>
      <c r="P53" s="206"/>
      <c r="Q53" s="206"/>
      <c r="R53" s="206"/>
      <c r="S53" s="206"/>
      <c r="T53" s="206"/>
      <c r="U53" s="206"/>
      <c r="V53" s="206"/>
      <c r="W53" s="206"/>
      <c r="X53" s="206"/>
      <c r="Y53" s="206"/>
      <c r="Z53" s="206"/>
      <c r="AA53" s="206"/>
      <c r="AB53" s="206"/>
      <c r="AC53" s="206"/>
      <c r="AD53" s="206"/>
      <c r="AE53" s="206"/>
      <c r="AF53" s="206"/>
      <c r="AG53" s="206"/>
      <c r="AH53" s="206"/>
      <c r="AI53" s="206"/>
      <c r="AJ53" s="206"/>
      <c r="AK53" s="206"/>
      <c r="AL53" s="206"/>
      <c r="AM53" s="206"/>
      <c r="AN53" s="206"/>
    </row>
    <row r="54" customFormat="false" ht="12.75" hidden="false" customHeight="false" outlineLevel="0" collapsed="false">
      <c r="D54" s="206"/>
      <c r="E54" s="206"/>
      <c r="F54" s="206"/>
      <c r="G54" s="206"/>
      <c r="H54" s="206"/>
      <c r="I54" s="206"/>
      <c r="J54" s="206"/>
      <c r="K54" s="206"/>
      <c r="L54" s="206"/>
      <c r="M54" s="206"/>
      <c r="N54" s="206"/>
      <c r="O54" s="206"/>
      <c r="P54" s="206"/>
      <c r="Q54" s="206"/>
      <c r="R54" s="206"/>
      <c r="S54" s="206"/>
      <c r="T54" s="206"/>
      <c r="U54" s="206"/>
      <c r="V54" s="206"/>
      <c r="W54" s="206"/>
      <c r="X54" s="206"/>
      <c r="Y54" s="206"/>
      <c r="Z54" s="206"/>
      <c r="AA54" s="206"/>
      <c r="AB54" s="206"/>
      <c r="AC54" s="206"/>
      <c r="AD54" s="206"/>
      <c r="AE54" s="206"/>
      <c r="AF54" s="206"/>
      <c r="AG54" s="206"/>
      <c r="AH54" s="206"/>
      <c r="AI54" s="206"/>
      <c r="AJ54" s="206"/>
      <c r="AK54" s="206"/>
      <c r="AL54" s="206"/>
      <c r="AM54" s="206"/>
      <c r="AN54" s="206"/>
    </row>
    <row r="55" customFormat="false" ht="12.75" hidden="false" customHeight="false" outlineLevel="0" collapsed="false">
      <c r="D55" s="206"/>
      <c r="E55" s="206"/>
      <c r="F55" s="206"/>
      <c r="G55" s="206"/>
      <c r="H55" s="206"/>
      <c r="I55" s="206"/>
      <c r="J55" s="206"/>
      <c r="K55" s="206"/>
      <c r="L55" s="206"/>
      <c r="M55" s="206"/>
      <c r="N55" s="206"/>
      <c r="O55" s="206"/>
      <c r="P55" s="206"/>
      <c r="Q55" s="206"/>
      <c r="R55" s="206"/>
      <c r="S55" s="206"/>
      <c r="T55" s="206"/>
      <c r="U55" s="206"/>
      <c r="V55" s="206"/>
      <c r="W55" s="206"/>
      <c r="X55" s="206"/>
      <c r="Y55" s="206"/>
      <c r="Z55" s="206"/>
      <c r="AA55" s="206"/>
      <c r="AB55" s="206"/>
      <c r="AC55" s="206"/>
      <c r="AD55" s="206"/>
      <c r="AE55" s="206"/>
      <c r="AF55" s="206"/>
      <c r="AG55" s="206"/>
      <c r="AH55" s="206"/>
      <c r="AI55" s="206"/>
      <c r="AJ55" s="206"/>
      <c r="AK55" s="206"/>
      <c r="AL55" s="206"/>
      <c r="AM55" s="206"/>
      <c r="AN55" s="206"/>
    </row>
    <row r="56" customFormat="false" ht="12.75" hidden="false" customHeight="false" outlineLevel="0" collapsed="false">
      <c r="D56" s="206"/>
      <c r="E56" s="206"/>
      <c r="F56" s="206"/>
      <c r="G56" s="206"/>
      <c r="H56" s="206"/>
      <c r="I56" s="206"/>
      <c r="J56" s="206"/>
      <c r="K56" s="206"/>
      <c r="L56" s="206"/>
      <c r="M56" s="206"/>
      <c r="N56" s="206"/>
      <c r="O56" s="206"/>
      <c r="P56" s="206"/>
      <c r="Q56" s="206"/>
      <c r="R56" s="206"/>
      <c r="S56" s="206"/>
      <c r="T56" s="206"/>
      <c r="U56" s="206"/>
      <c r="V56" s="206"/>
      <c r="W56" s="206"/>
      <c r="X56" s="206"/>
      <c r="Y56" s="206"/>
      <c r="Z56" s="206"/>
      <c r="AA56" s="206"/>
      <c r="AB56" s="206"/>
      <c r="AC56" s="206"/>
      <c r="AD56" s="206"/>
      <c r="AE56" s="206"/>
      <c r="AF56" s="206"/>
      <c r="AG56" s="206"/>
      <c r="AH56" s="206"/>
      <c r="AI56" s="206"/>
      <c r="AJ56" s="206"/>
      <c r="AK56" s="206"/>
      <c r="AL56" s="206"/>
      <c r="AM56" s="206"/>
      <c r="AN56" s="206"/>
    </row>
    <row r="57" customFormat="false" ht="12.75" hidden="false" customHeight="false" outlineLevel="0" collapsed="false">
      <c r="D57" s="206"/>
      <c r="E57" s="206"/>
      <c r="F57" s="206"/>
      <c r="G57" s="206"/>
      <c r="H57" s="206"/>
      <c r="I57" s="206"/>
      <c r="J57" s="206"/>
      <c r="K57" s="206"/>
      <c r="L57" s="206"/>
      <c r="M57" s="206"/>
      <c r="N57" s="206"/>
      <c r="O57" s="206"/>
      <c r="P57" s="206"/>
      <c r="Q57" s="206"/>
      <c r="R57" s="206"/>
      <c r="S57" s="206"/>
      <c r="T57" s="206"/>
      <c r="U57" s="206"/>
      <c r="V57" s="206"/>
      <c r="W57" s="206"/>
      <c r="X57" s="206"/>
      <c r="Y57" s="206"/>
      <c r="Z57" s="206"/>
      <c r="AA57" s="206"/>
      <c r="AB57" s="206"/>
      <c r="AC57" s="206"/>
      <c r="AD57" s="206"/>
      <c r="AE57" s="206"/>
      <c r="AF57" s="206"/>
      <c r="AG57" s="206"/>
      <c r="AH57" s="206"/>
      <c r="AI57" s="206"/>
      <c r="AJ57" s="206"/>
      <c r="AK57" s="206"/>
      <c r="AL57" s="206"/>
      <c r="AM57" s="206"/>
      <c r="AN57" s="206"/>
    </row>
    <row r="58" customFormat="false" ht="12.75" hidden="false" customHeight="false" outlineLevel="0" collapsed="false">
      <c r="D58" s="206"/>
      <c r="E58" s="206"/>
      <c r="F58" s="206"/>
      <c r="G58" s="206"/>
      <c r="H58" s="206"/>
      <c r="I58" s="206"/>
      <c r="J58" s="206"/>
      <c r="K58" s="206"/>
      <c r="L58" s="206"/>
      <c r="M58" s="206"/>
      <c r="N58" s="206"/>
      <c r="O58" s="206"/>
      <c r="P58" s="206"/>
      <c r="Q58" s="206"/>
      <c r="R58" s="206"/>
      <c r="S58" s="206"/>
      <c r="T58" s="206"/>
      <c r="U58" s="206"/>
      <c r="V58" s="206"/>
      <c r="W58" s="206"/>
      <c r="X58" s="206"/>
      <c r="Y58" s="206"/>
      <c r="Z58" s="206"/>
      <c r="AA58" s="206"/>
      <c r="AB58" s="206"/>
      <c r="AC58" s="206"/>
      <c r="AD58" s="206"/>
      <c r="AE58" s="206"/>
      <c r="AF58" s="206"/>
      <c r="AG58" s="206"/>
      <c r="AH58" s="206"/>
      <c r="AI58" s="206"/>
      <c r="AJ58" s="206"/>
      <c r="AK58" s="206"/>
      <c r="AL58" s="206"/>
      <c r="AM58" s="206"/>
      <c r="AN58" s="206"/>
    </row>
    <row r="59" customFormat="false" ht="12.75" hidden="false" customHeight="false" outlineLevel="0" collapsed="false">
      <c r="D59" s="206"/>
      <c r="E59" s="206"/>
      <c r="F59" s="206"/>
      <c r="G59" s="206"/>
      <c r="H59" s="206"/>
      <c r="I59" s="206"/>
      <c r="J59" s="206"/>
      <c r="K59" s="206"/>
      <c r="L59" s="206"/>
      <c r="M59" s="206"/>
      <c r="N59" s="206"/>
      <c r="O59" s="206"/>
      <c r="P59" s="206"/>
      <c r="Q59" s="206"/>
      <c r="R59" s="206"/>
      <c r="S59" s="206"/>
      <c r="T59" s="206"/>
      <c r="U59" s="206"/>
      <c r="V59" s="206"/>
      <c r="W59" s="206"/>
      <c r="X59" s="206"/>
      <c r="Y59" s="206"/>
      <c r="Z59" s="206"/>
      <c r="AA59" s="206"/>
      <c r="AB59" s="206"/>
      <c r="AC59" s="206"/>
      <c r="AD59" s="206"/>
      <c r="AE59" s="206"/>
      <c r="AF59" s="206"/>
      <c r="AG59" s="206"/>
      <c r="AH59" s="206"/>
      <c r="AI59" s="206"/>
      <c r="AJ59" s="206"/>
      <c r="AK59" s="206"/>
      <c r="AL59" s="206"/>
      <c r="AM59" s="206"/>
      <c r="AN59" s="206"/>
    </row>
    <row r="60" customFormat="false" ht="12.75" hidden="false" customHeight="false" outlineLevel="0" collapsed="false">
      <c r="D60" s="206"/>
      <c r="E60" s="206"/>
      <c r="F60" s="206"/>
      <c r="G60" s="206"/>
      <c r="H60" s="206"/>
      <c r="I60" s="206"/>
      <c r="J60" s="206"/>
      <c r="K60" s="206"/>
      <c r="L60" s="206"/>
      <c r="M60" s="206"/>
      <c r="N60" s="206"/>
      <c r="O60" s="206"/>
      <c r="P60" s="206"/>
      <c r="Q60" s="206"/>
      <c r="R60" s="206"/>
      <c r="S60" s="206"/>
      <c r="T60" s="206"/>
      <c r="U60" s="206"/>
      <c r="V60" s="206"/>
      <c r="W60" s="206"/>
      <c r="X60" s="206"/>
      <c r="Y60" s="206"/>
      <c r="Z60" s="206"/>
      <c r="AA60" s="206"/>
      <c r="AB60" s="206"/>
      <c r="AC60" s="206"/>
      <c r="AD60" s="206"/>
      <c r="AE60" s="206"/>
      <c r="AF60" s="206"/>
      <c r="AG60" s="206"/>
      <c r="AH60" s="206"/>
      <c r="AI60" s="206"/>
      <c r="AJ60" s="206"/>
      <c r="AK60" s="206"/>
      <c r="AL60" s="206"/>
      <c r="AM60" s="206"/>
      <c r="AN60" s="206"/>
    </row>
    <row r="61" customFormat="false" ht="12.75" hidden="false" customHeight="false" outlineLevel="0" collapsed="false">
      <c r="D61" s="206"/>
      <c r="E61" s="206"/>
      <c r="F61" s="206"/>
      <c r="G61" s="206"/>
      <c r="H61" s="206"/>
      <c r="I61" s="206"/>
      <c r="J61" s="206"/>
      <c r="K61" s="206"/>
      <c r="L61" s="206"/>
      <c r="M61" s="206"/>
      <c r="N61" s="206"/>
      <c r="O61" s="206"/>
      <c r="P61" s="206"/>
      <c r="Q61" s="206"/>
      <c r="R61" s="206"/>
      <c r="S61" s="206"/>
      <c r="T61" s="206"/>
      <c r="U61" s="206"/>
      <c r="V61" s="206"/>
      <c r="W61" s="206"/>
      <c r="X61" s="206"/>
      <c r="Y61" s="206"/>
      <c r="Z61" s="206"/>
      <c r="AA61" s="206"/>
      <c r="AB61" s="206"/>
      <c r="AC61" s="206"/>
      <c r="AD61" s="206"/>
      <c r="AE61" s="206"/>
      <c r="AF61" s="206"/>
      <c r="AG61" s="206"/>
      <c r="AH61" s="206"/>
      <c r="AI61" s="206"/>
      <c r="AJ61" s="206"/>
      <c r="AK61" s="206"/>
      <c r="AL61" s="206"/>
      <c r="AM61" s="206"/>
      <c r="AN61" s="206"/>
    </row>
    <row r="62" customFormat="false" ht="12.75" hidden="false" customHeight="false" outlineLevel="0" collapsed="false">
      <c r="D62" s="206"/>
      <c r="E62" s="206"/>
      <c r="F62" s="206"/>
      <c r="G62" s="206"/>
      <c r="H62" s="206"/>
      <c r="I62" s="206"/>
      <c r="J62" s="206"/>
      <c r="K62" s="206"/>
      <c r="L62" s="206"/>
      <c r="M62" s="206"/>
      <c r="N62" s="206"/>
      <c r="O62" s="206"/>
      <c r="P62" s="206"/>
      <c r="Q62" s="206"/>
      <c r="R62" s="206"/>
      <c r="S62" s="206"/>
      <c r="T62" s="206"/>
      <c r="U62" s="206"/>
      <c r="V62" s="206"/>
      <c r="W62" s="206"/>
      <c r="X62" s="206"/>
      <c r="Y62" s="206"/>
      <c r="Z62" s="206"/>
      <c r="AA62" s="206"/>
      <c r="AB62" s="206"/>
      <c r="AC62" s="206"/>
      <c r="AD62" s="206"/>
      <c r="AE62" s="206"/>
      <c r="AF62" s="206"/>
      <c r="AG62" s="206"/>
      <c r="AH62" s="206"/>
      <c r="AI62" s="206"/>
      <c r="AJ62" s="206"/>
      <c r="AK62" s="206"/>
      <c r="AL62" s="206"/>
      <c r="AM62" s="206"/>
      <c r="AN62" s="206"/>
    </row>
    <row r="63" customFormat="false" ht="12.75" hidden="false" customHeight="false" outlineLevel="0" collapsed="false">
      <c r="D63" s="206"/>
      <c r="E63" s="206"/>
      <c r="F63" s="206"/>
      <c r="G63" s="206"/>
      <c r="H63" s="206"/>
      <c r="I63" s="206"/>
      <c r="J63" s="206"/>
      <c r="K63" s="206"/>
      <c r="L63" s="206"/>
      <c r="M63" s="206"/>
      <c r="N63" s="206"/>
      <c r="O63" s="206"/>
      <c r="P63" s="206"/>
      <c r="Q63" s="206"/>
      <c r="R63" s="206"/>
      <c r="S63" s="206"/>
      <c r="T63" s="206"/>
      <c r="U63" s="206"/>
      <c r="V63" s="206"/>
      <c r="W63" s="206"/>
      <c r="X63" s="206"/>
      <c r="Y63" s="206"/>
      <c r="Z63" s="206"/>
      <c r="AA63" s="206"/>
      <c r="AB63" s="206"/>
      <c r="AC63" s="206"/>
      <c r="AD63" s="206"/>
      <c r="AE63" s="206"/>
      <c r="AF63" s="206"/>
      <c r="AG63" s="206"/>
      <c r="AH63" s="206"/>
      <c r="AI63" s="206"/>
      <c r="AJ63" s="206"/>
      <c r="AK63" s="206"/>
      <c r="AL63" s="206"/>
      <c r="AM63" s="206"/>
      <c r="AN63" s="206"/>
    </row>
    <row r="64" customFormat="false" ht="12.75" hidden="false" customHeight="false" outlineLevel="0" collapsed="false">
      <c r="D64" s="206"/>
      <c r="E64" s="206"/>
      <c r="F64" s="206"/>
      <c r="G64" s="206"/>
      <c r="H64" s="206"/>
      <c r="I64" s="206"/>
      <c r="J64" s="206"/>
      <c r="K64" s="206"/>
      <c r="L64" s="206"/>
      <c r="M64" s="206"/>
      <c r="N64" s="206"/>
      <c r="O64" s="206"/>
      <c r="P64" s="206"/>
      <c r="Q64" s="206"/>
      <c r="R64" s="206"/>
      <c r="S64" s="206"/>
      <c r="T64" s="206"/>
      <c r="U64" s="206"/>
      <c r="V64" s="206"/>
      <c r="W64" s="206"/>
      <c r="X64" s="206"/>
      <c r="Y64" s="206"/>
      <c r="Z64" s="206"/>
      <c r="AA64" s="206"/>
      <c r="AB64" s="206"/>
      <c r="AC64" s="206"/>
      <c r="AD64" s="206"/>
      <c r="AE64" s="206"/>
      <c r="AF64" s="206"/>
      <c r="AG64" s="206"/>
      <c r="AH64" s="206"/>
      <c r="AI64" s="206"/>
      <c r="AJ64" s="206"/>
      <c r="AK64" s="206"/>
      <c r="AL64" s="206"/>
      <c r="AM64" s="206"/>
      <c r="AN64" s="206"/>
    </row>
    <row r="65" customFormat="false" ht="12.75" hidden="false" customHeight="false" outlineLevel="0" collapsed="false">
      <c r="D65" s="206"/>
      <c r="E65" s="206"/>
      <c r="F65" s="206"/>
      <c r="G65" s="206"/>
      <c r="H65" s="206"/>
      <c r="I65" s="206"/>
      <c r="J65" s="206"/>
      <c r="K65" s="206"/>
      <c r="L65" s="206"/>
      <c r="M65" s="206"/>
      <c r="N65" s="206"/>
      <c r="O65" s="206"/>
      <c r="P65" s="206"/>
      <c r="Q65" s="206"/>
      <c r="R65" s="206"/>
      <c r="S65" s="206"/>
      <c r="T65" s="206"/>
      <c r="U65" s="206"/>
      <c r="V65" s="206"/>
      <c r="W65" s="206"/>
      <c r="X65" s="206"/>
      <c r="Y65" s="206"/>
      <c r="Z65" s="206"/>
      <c r="AA65" s="206"/>
      <c r="AB65" s="206"/>
      <c r="AC65" s="206"/>
      <c r="AD65" s="206"/>
      <c r="AE65" s="206"/>
      <c r="AF65" s="206"/>
      <c r="AG65" s="206"/>
      <c r="AH65" s="206"/>
      <c r="AI65" s="206"/>
      <c r="AJ65" s="206"/>
      <c r="AK65" s="206"/>
      <c r="AL65" s="206"/>
      <c r="AM65" s="206"/>
      <c r="AN65" s="206"/>
    </row>
    <row r="66" customFormat="false" ht="12.75" hidden="false" customHeight="false" outlineLevel="0" collapsed="false">
      <c r="D66" s="206"/>
      <c r="E66" s="206"/>
      <c r="F66" s="206"/>
      <c r="G66" s="206"/>
      <c r="H66" s="206"/>
      <c r="I66" s="206"/>
      <c r="J66" s="206"/>
      <c r="K66" s="206"/>
      <c r="L66" s="206"/>
      <c r="M66" s="206"/>
      <c r="N66" s="206"/>
      <c r="O66" s="206"/>
      <c r="P66" s="206"/>
      <c r="Q66" s="206"/>
      <c r="R66" s="206"/>
      <c r="S66" s="206"/>
      <c r="T66" s="206"/>
      <c r="U66" s="206"/>
      <c r="V66" s="206"/>
      <c r="W66" s="206"/>
      <c r="X66" s="206"/>
      <c r="Y66" s="206"/>
      <c r="Z66" s="206"/>
      <c r="AA66" s="206"/>
      <c r="AB66" s="206"/>
      <c r="AC66" s="206"/>
      <c r="AD66" s="206"/>
      <c r="AE66" s="206"/>
      <c r="AF66" s="206"/>
      <c r="AG66" s="206"/>
      <c r="AH66" s="206"/>
      <c r="AI66" s="206"/>
      <c r="AJ66" s="206"/>
      <c r="AK66" s="206"/>
      <c r="AL66" s="206"/>
      <c r="AM66" s="206"/>
      <c r="AN66" s="206"/>
    </row>
    <row r="67" customFormat="false" ht="12.75" hidden="false" customHeight="false" outlineLevel="0" collapsed="false">
      <c r="D67" s="206"/>
      <c r="E67" s="206"/>
      <c r="F67" s="206"/>
      <c r="G67" s="206"/>
      <c r="H67" s="206"/>
      <c r="I67" s="206"/>
      <c r="J67" s="206"/>
      <c r="K67" s="206"/>
      <c r="L67" s="206"/>
      <c r="M67" s="206"/>
      <c r="N67" s="206"/>
      <c r="O67" s="206"/>
      <c r="P67" s="206"/>
      <c r="Q67" s="206"/>
      <c r="R67" s="206"/>
      <c r="S67" s="206"/>
      <c r="T67" s="206"/>
      <c r="U67" s="206"/>
      <c r="V67" s="206"/>
      <c r="W67" s="206"/>
      <c r="X67" s="206"/>
      <c r="Y67" s="206"/>
      <c r="Z67" s="206"/>
      <c r="AA67" s="206"/>
      <c r="AB67" s="206"/>
      <c r="AC67" s="206"/>
      <c r="AD67" s="206"/>
      <c r="AE67" s="206"/>
      <c r="AF67" s="206"/>
      <c r="AG67" s="206"/>
      <c r="AH67" s="206"/>
      <c r="AI67" s="206"/>
      <c r="AJ67" s="206"/>
      <c r="AK67" s="206"/>
      <c r="AL67" s="206"/>
      <c r="AM67" s="206"/>
      <c r="AN67" s="206"/>
    </row>
    <row r="68" customFormat="false" ht="12.75" hidden="false" customHeight="false" outlineLevel="0" collapsed="false">
      <c r="D68" s="206"/>
      <c r="E68" s="206"/>
      <c r="F68" s="206"/>
      <c r="G68" s="206"/>
      <c r="H68" s="206"/>
      <c r="I68" s="206"/>
      <c r="J68" s="206"/>
      <c r="K68" s="206"/>
      <c r="L68" s="206"/>
      <c r="M68" s="206"/>
      <c r="N68" s="206"/>
      <c r="O68" s="206"/>
      <c r="P68" s="206"/>
      <c r="Q68" s="206"/>
      <c r="R68" s="206"/>
      <c r="S68" s="206"/>
      <c r="T68" s="206"/>
      <c r="U68" s="206"/>
      <c r="V68" s="206"/>
      <c r="W68" s="206"/>
      <c r="X68" s="206"/>
      <c r="Y68" s="206"/>
      <c r="Z68" s="206"/>
      <c r="AA68" s="206"/>
      <c r="AB68" s="206"/>
      <c r="AC68" s="206"/>
      <c r="AD68" s="206"/>
      <c r="AE68" s="206"/>
      <c r="AF68" s="206"/>
      <c r="AG68" s="206"/>
      <c r="AH68" s="206"/>
      <c r="AI68" s="206"/>
      <c r="AJ68" s="206"/>
      <c r="AK68" s="206"/>
      <c r="AL68" s="206"/>
      <c r="AM68" s="206"/>
      <c r="AN68" s="206"/>
    </row>
    <row r="69" customFormat="false" ht="12.75" hidden="false" customHeight="false" outlineLevel="0" collapsed="false">
      <c r="D69" s="206"/>
      <c r="E69" s="206"/>
      <c r="F69" s="206"/>
      <c r="G69" s="206"/>
      <c r="H69" s="206"/>
      <c r="I69" s="206"/>
      <c r="J69" s="206"/>
      <c r="K69" s="206"/>
      <c r="L69" s="206"/>
      <c r="M69" s="206"/>
      <c r="N69" s="206"/>
      <c r="O69" s="206"/>
      <c r="P69" s="206"/>
      <c r="Q69" s="206"/>
      <c r="R69" s="206"/>
      <c r="S69" s="206"/>
      <c r="T69" s="206"/>
      <c r="U69" s="206"/>
      <c r="V69" s="206"/>
      <c r="W69" s="206"/>
      <c r="X69" s="206"/>
      <c r="Y69" s="206"/>
      <c r="Z69" s="206"/>
      <c r="AA69" s="206"/>
      <c r="AB69" s="206"/>
      <c r="AC69" s="206"/>
      <c r="AD69" s="206"/>
      <c r="AE69" s="206"/>
      <c r="AF69" s="206"/>
      <c r="AG69" s="206"/>
      <c r="AH69" s="206"/>
      <c r="AI69" s="206"/>
      <c r="AJ69" s="206"/>
      <c r="AK69" s="206"/>
      <c r="AL69" s="206"/>
      <c r="AM69" s="206"/>
      <c r="AN69" s="206"/>
    </row>
    <row r="70" customFormat="false" ht="12.75" hidden="false" customHeight="false" outlineLevel="0" collapsed="false">
      <c r="D70" s="206"/>
      <c r="E70" s="206"/>
      <c r="F70" s="206"/>
      <c r="G70" s="206"/>
      <c r="H70" s="206"/>
      <c r="I70" s="206"/>
      <c r="J70" s="206"/>
      <c r="K70" s="206"/>
      <c r="L70" s="206"/>
      <c r="M70" s="206"/>
      <c r="N70" s="206"/>
      <c r="O70" s="206"/>
      <c r="P70" s="206"/>
      <c r="Q70" s="206"/>
      <c r="R70" s="206"/>
      <c r="S70" s="206"/>
      <c r="T70" s="206"/>
      <c r="U70" s="206"/>
      <c r="V70" s="206"/>
      <c r="W70" s="206"/>
      <c r="X70" s="206"/>
      <c r="Y70" s="206"/>
      <c r="Z70" s="206"/>
      <c r="AA70" s="206"/>
      <c r="AB70" s="206"/>
      <c r="AC70" s="206"/>
      <c r="AD70" s="206"/>
      <c r="AE70" s="206"/>
      <c r="AF70" s="206"/>
      <c r="AG70" s="206"/>
      <c r="AH70" s="206"/>
      <c r="AI70" s="206"/>
      <c r="AJ70" s="206"/>
      <c r="AK70" s="206"/>
      <c r="AL70" s="206"/>
      <c r="AM70" s="206"/>
      <c r="AN70" s="206"/>
    </row>
    <row r="71" customFormat="false" ht="12.75" hidden="false" customHeight="false" outlineLevel="0" collapsed="false">
      <c r="D71" s="206"/>
      <c r="E71" s="206"/>
      <c r="F71" s="206"/>
      <c r="G71" s="206"/>
      <c r="H71" s="206"/>
      <c r="I71" s="206"/>
      <c r="J71" s="206"/>
      <c r="K71" s="206"/>
      <c r="L71" s="206"/>
      <c r="M71" s="206"/>
      <c r="N71" s="206"/>
      <c r="O71" s="206"/>
      <c r="P71" s="206"/>
      <c r="Q71" s="206"/>
      <c r="R71" s="206"/>
      <c r="S71" s="206"/>
      <c r="T71" s="206"/>
      <c r="U71" s="206"/>
      <c r="V71" s="206"/>
      <c r="W71" s="206"/>
      <c r="X71" s="206"/>
      <c r="Y71" s="206"/>
      <c r="Z71" s="206"/>
      <c r="AA71" s="206"/>
      <c r="AB71" s="206"/>
      <c r="AC71" s="206"/>
      <c r="AD71" s="206"/>
      <c r="AE71" s="206"/>
      <c r="AF71" s="206"/>
      <c r="AG71" s="206"/>
      <c r="AH71" s="206"/>
      <c r="AI71" s="206"/>
      <c r="AJ71" s="206"/>
      <c r="AK71" s="206"/>
      <c r="AL71" s="206"/>
      <c r="AM71" s="206"/>
      <c r="AN71" s="206"/>
    </row>
    <row r="72" customFormat="false" ht="12.75" hidden="false" customHeight="false" outlineLevel="0" collapsed="false">
      <c r="D72" s="206"/>
      <c r="E72" s="206"/>
      <c r="F72" s="206"/>
      <c r="G72" s="206"/>
      <c r="H72" s="206"/>
      <c r="I72" s="206"/>
      <c r="J72" s="206"/>
      <c r="K72" s="206"/>
      <c r="L72" s="206"/>
      <c r="M72" s="206"/>
      <c r="N72" s="206"/>
      <c r="O72" s="206"/>
      <c r="P72" s="206"/>
      <c r="Q72" s="206"/>
      <c r="R72" s="206"/>
      <c r="S72" s="206"/>
      <c r="T72" s="206"/>
      <c r="U72" s="206"/>
      <c r="V72" s="206"/>
      <c r="W72" s="206"/>
      <c r="X72" s="206"/>
      <c r="Y72" s="206"/>
      <c r="Z72" s="206"/>
      <c r="AA72" s="206"/>
      <c r="AB72" s="206"/>
      <c r="AC72" s="206"/>
      <c r="AD72" s="206"/>
      <c r="AE72" s="206"/>
      <c r="AF72" s="206"/>
      <c r="AG72" s="206"/>
      <c r="AH72" s="206"/>
      <c r="AI72" s="206"/>
      <c r="AJ72" s="206"/>
      <c r="AK72" s="206"/>
      <c r="AL72" s="206"/>
      <c r="AM72" s="206"/>
      <c r="AN72" s="206"/>
    </row>
    <row r="73" customFormat="false" ht="12.75" hidden="false" customHeight="false" outlineLevel="0" collapsed="false">
      <c r="D73" s="206"/>
      <c r="E73" s="206"/>
      <c r="F73" s="206"/>
      <c r="G73" s="206"/>
      <c r="H73" s="206"/>
      <c r="I73" s="206"/>
      <c r="J73" s="206"/>
      <c r="K73" s="206"/>
      <c r="L73" s="206"/>
      <c r="M73" s="206"/>
      <c r="N73" s="206"/>
      <c r="O73" s="206"/>
      <c r="P73" s="206"/>
      <c r="Q73" s="206"/>
      <c r="R73" s="206"/>
      <c r="S73" s="206"/>
      <c r="T73" s="206"/>
      <c r="U73" s="206"/>
      <c r="V73" s="206"/>
      <c r="W73" s="206"/>
      <c r="X73" s="206"/>
      <c r="Y73" s="206"/>
      <c r="Z73" s="206"/>
      <c r="AA73" s="206"/>
      <c r="AB73" s="206"/>
      <c r="AC73" s="206"/>
      <c r="AD73" s="206"/>
      <c r="AE73" s="206"/>
      <c r="AF73" s="206"/>
      <c r="AG73" s="206"/>
      <c r="AH73" s="206"/>
      <c r="AI73" s="206"/>
      <c r="AJ73" s="206"/>
      <c r="AK73" s="206"/>
      <c r="AL73" s="206"/>
      <c r="AM73" s="206"/>
      <c r="AN73" s="206"/>
    </row>
    <row r="74" customFormat="false" ht="12.75" hidden="false" customHeight="false" outlineLevel="0" collapsed="false">
      <c r="D74" s="206"/>
      <c r="E74" s="206"/>
      <c r="F74" s="206"/>
      <c r="G74" s="206"/>
      <c r="H74" s="206"/>
      <c r="I74" s="206"/>
      <c r="J74" s="206"/>
      <c r="K74" s="206"/>
      <c r="L74" s="206"/>
      <c r="M74" s="206"/>
      <c r="N74" s="206"/>
      <c r="O74" s="206"/>
      <c r="P74" s="206"/>
      <c r="Q74" s="206"/>
      <c r="R74" s="206"/>
      <c r="S74" s="206"/>
      <c r="T74" s="206"/>
      <c r="U74" s="206"/>
      <c r="V74" s="206"/>
      <c r="W74" s="206"/>
      <c r="X74" s="206"/>
      <c r="Y74" s="206"/>
      <c r="Z74" s="206"/>
      <c r="AA74" s="206"/>
      <c r="AB74" s="206"/>
      <c r="AC74" s="206"/>
      <c r="AD74" s="206"/>
      <c r="AE74" s="206"/>
      <c r="AF74" s="206"/>
      <c r="AG74" s="206"/>
      <c r="AH74" s="206"/>
      <c r="AI74" s="206"/>
      <c r="AJ74" s="206"/>
      <c r="AK74" s="206"/>
      <c r="AL74" s="206"/>
      <c r="AM74" s="206"/>
      <c r="AN74" s="206"/>
    </row>
    <row r="75" customFormat="false" ht="12.75" hidden="false" customHeight="false" outlineLevel="0" collapsed="false">
      <c r="D75" s="206"/>
      <c r="E75" s="206"/>
      <c r="F75" s="206"/>
      <c r="G75" s="206"/>
      <c r="H75" s="206"/>
      <c r="I75" s="206"/>
      <c r="J75" s="206"/>
      <c r="K75" s="206"/>
      <c r="L75" s="206"/>
      <c r="M75" s="206"/>
      <c r="N75" s="206"/>
      <c r="O75" s="206"/>
      <c r="P75" s="206"/>
      <c r="Q75" s="206"/>
      <c r="R75" s="206"/>
      <c r="S75" s="206"/>
      <c r="T75" s="206"/>
      <c r="U75" s="206"/>
      <c r="V75" s="206"/>
      <c r="W75" s="206"/>
      <c r="X75" s="206"/>
      <c r="Y75" s="206"/>
      <c r="Z75" s="206"/>
      <c r="AA75" s="206"/>
      <c r="AB75" s="206"/>
      <c r="AC75" s="206"/>
      <c r="AD75" s="206"/>
      <c r="AE75" s="206"/>
      <c r="AF75" s="206"/>
      <c r="AG75" s="206"/>
      <c r="AH75" s="206"/>
      <c r="AI75" s="206"/>
      <c r="AJ75" s="206"/>
      <c r="AK75" s="206"/>
      <c r="AL75" s="206"/>
      <c r="AM75" s="206"/>
      <c r="AN75" s="206"/>
    </row>
    <row r="76" customFormat="false" ht="12.75" hidden="false" customHeight="false" outlineLevel="0" collapsed="false">
      <c r="D76" s="206"/>
      <c r="E76" s="206"/>
      <c r="F76" s="206"/>
      <c r="G76" s="206"/>
      <c r="H76" s="206"/>
      <c r="I76" s="206"/>
      <c r="J76" s="206"/>
      <c r="K76" s="206"/>
      <c r="L76" s="206"/>
      <c r="M76" s="206"/>
      <c r="N76" s="206"/>
      <c r="O76" s="206"/>
      <c r="P76" s="206"/>
      <c r="Q76" s="206"/>
      <c r="R76" s="206"/>
      <c r="S76" s="206"/>
      <c r="T76" s="206"/>
      <c r="U76" s="206"/>
      <c r="V76" s="206"/>
      <c r="W76" s="206"/>
      <c r="X76" s="206"/>
      <c r="Y76" s="206"/>
      <c r="Z76" s="206"/>
      <c r="AA76" s="206"/>
      <c r="AB76" s="206"/>
      <c r="AC76" s="206"/>
      <c r="AD76" s="206"/>
      <c r="AE76" s="206"/>
      <c r="AF76" s="206"/>
      <c r="AG76" s="206"/>
      <c r="AH76" s="206"/>
      <c r="AI76" s="206"/>
      <c r="AJ76" s="206"/>
      <c r="AK76" s="206"/>
      <c r="AL76" s="206"/>
      <c r="AM76" s="206"/>
      <c r="AN76" s="206"/>
    </row>
    <row r="77" customFormat="false" ht="12.75" hidden="false" customHeight="false" outlineLevel="0" collapsed="false">
      <c r="D77" s="206"/>
      <c r="E77" s="206"/>
      <c r="F77" s="206"/>
      <c r="G77" s="206"/>
      <c r="H77" s="206"/>
      <c r="I77" s="206"/>
      <c r="J77" s="206"/>
      <c r="K77" s="206"/>
      <c r="L77" s="206"/>
      <c r="M77" s="206"/>
      <c r="N77" s="206"/>
      <c r="O77" s="206"/>
      <c r="P77" s="206"/>
      <c r="Q77" s="206"/>
      <c r="R77" s="206"/>
      <c r="S77" s="206"/>
      <c r="T77" s="206"/>
      <c r="U77" s="206"/>
      <c r="V77" s="206"/>
      <c r="W77" s="206"/>
      <c r="X77" s="206"/>
      <c r="Y77" s="206"/>
      <c r="Z77" s="206"/>
      <c r="AA77" s="206"/>
      <c r="AB77" s="206"/>
      <c r="AC77" s="206"/>
      <c r="AD77" s="206"/>
      <c r="AE77" s="206"/>
      <c r="AF77" s="206"/>
      <c r="AG77" s="206"/>
      <c r="AH77" s="206"/>
      <c r="AI77" s="206"/>
      <c r="AJ77" s="206"/>
      <c r="AK77" s="206"/>
      <c r="AL77" s="206"/>
      <c r="AM77" s="206"/>
      <c r="AN77" s="206"/>
    </row>
    <row r="78" customFormat="false" ht="12.75" hidden="false" customHeight="false" outlineLevel="0" collapsed="false">
      <c r="D78" s="206"/>
      <c r="E78" s="206"/>
      <c r="F78" s="206"/>
      <c r="G78" s="206"/>
      <c r="H78" s="206"/>
      <c r="I78" s="206"/>
      <c r="J78" s="206"/>
      <c r="K78" s="206"/>
      <c r="L78" s="206"/>
      <c r="M78" s="206"/>
      <c r="N78" s="206"/>
      <c r="O78" s="206"/>
      <c r="P78" s="206"/>
      <c r="Q78" s="206"/>
      <c r="R78" s="206"/>
      <c r="S78" s="206"/>
      <c r="T78" s="206"/>
      <c r="U78" s="206"/>
      <c r="V78" s="206"/>
      <c r="W78" s="206"/>
      <c r="X78" s="206"/>
      <c r="Y78" s="206"/>
      <c r="Z78" s="206"/>
      <c r="AA78" s="206"/>
      <c r="AB78" s="206"/>
      <c r="AC78" s="206"/>
      <c r="AD78" s="206"/>
      <c r="AE78" s="206"/>
      <c r="AF78" s="206"/>
      <c r="AG78" s="206"/>
      <c r="AH78" s="206"/>
      <c r="AI78" s="206"/>
      <c r="AJ78" s="206"/>
      <c r="AK78" s="206"/>
      <c r="AL78" s="206"/>
      <c r="AM78" s="206"/>
      <c r="AN78" s="206"/>
    </row>
    <row r="79" customFormat="false" ht="12.75" hidden="false" customHeight="false" outlineLevel="0" collapsed="false">
      <c r="D79" s="206"/>
      <c r="E79" s="206"/>
      <c r="F79" s="206"/>
      <c r="G79" s="206"/>
      <c r="H79" s="206"/>
      <c r="I79" s="206"/>
      <c r="J79" s="206"/>
      <c r="K79" s="206"/>
      <c r="L79" s="206"/>
      <c r="M79" s="206"/>
      <c r="N79" s="206"/>
      <c r="O79" s="206"/>
      <c r="P79" s="206"/>
      <c r="Q79" s="206"/>
      <c r="R79" s="206"/>
      <c r="S79" s="206"/>
      <c r="T79" s="206"/>
      <c r="U79" s="206"/>
      <c r="V79" s="206"/>
      <c r="W79" s="206"/>
      <c r="X79" s="206"/>
      <c r="Y79" s="206"/>
      <c r="Z79" s="206"/>
      <c r="AA79" s="206"/>
      <c r="AB79" s="206"/>
      <c r="AC79" s="206"/>
      <c r="AD79" s="206"/>
      <c r="AE79" s="206"/>
      <c r="AF79" s="206"/>
      <c r="AG79" s="206"/>
      <c r="AH79" s="206"/>
      <c r="AI79" s="206"/>
      <c r="AJ79" s="206"/>
      <c r="AK79" s="206"/>
      <c r="AL79" s="206"/>
      <c r="AM79" s="206"/>
      <c r="AN79" s="206"/>
    </row>
    <row r="80" customFormat="false" ht="12.75" hidden="false" customHeight="false" outlineLevel="0" collapsed="false">
      <c r="D80" s="206"/>
      <c r="E80" s="206"/>
      <c r="F80" s="206"/>
      <c r="G80" s="206"/>
      <c r="H80" s="206"/>
      <c r="I80" s="206"/>
      <c r="J80" s="206"/>
      <c r="K80" s="206"/>
      <c r="L80" s="206"/>
      <c r="M80" s="206"/>
      <c r="N80" s="206"/>
      <c r="O80" s="206"/>
      <c r="P80" s="206"/>
      <c r="Q80" s="206"/>
      <c r="R80" s="206"/>
      <c r="S80" s="206"/>
      <c r="T80" s="206"/>
      <c r="U80" s="206"/>
      <c r="V80" s="206"/>
      <c r="W80" s="206"/>
      <c r="X80" s="206"/>
      <c r="Y80" s="206"/>
      <c r="Z80" s="206"/>
      <c r="AA80" s="206"/>
      <c r="AB80" s="206"/>
      <c r="AC80" s="206"/>
      <c r="AD80" s="206"/>
      <c r="AE80" s="206"/>
      <c r="AF80" s="206"/>
      <c r="AG80" s="206"/>
      <c r="AH80" s="206"/>
      <c r="AI80" s="206"/>
      <c r="AJ80" s="206"/>
      <c r="AK80" s="206"/>
      <c r="AL80" s="206"/>
      <c r="AM80" s="206"/>
      <c r="AN80" s="206"/>
    </row>
    <row r="81" customFormat="false" ht="12.75" hidden="false" customHeight="false" outlineLevel="0" collapsed="false">
      <c r="D81" s="206"/>
      <c r="E81" s="206"/>
      <c r="F81" s="206"/>
      <c r="G81" s="206"/>
      <c r="H81" s="206"/>
      <c r="I81" s="206"/>
      <c r="J81" s="206"/>
      <c r="K81" s="206"/>
      <c r="L81" s="206"/>
      <c r="M81" s="206"/>
      <c r="N81" s="206"/>
      <c r="O81" s="206"/>
      <c r="P81" s="206"/>
      <c r="Q81" s="206"/>
      <c r="R81" s="206"/>
      <c r="S81" s="206"/>
      <c r="T81" s="206"/>
      <c r="U81" s="206"/>
      <c r="V81" s="206"/>
      <c r="W81" s="206"/>
      <c r="X81" s="206"/>
      <c r="Y81" s="206"/>
      <c r="Z81" s="206"/>
      <c r="AA81" s="206"/>
      <c r="AB81" s="206"/>
      <c r="AC81" s="206"/>
      <c r="AD81" s="206"/>
      <c r="AE81" s="206"/>
      <c r="AF81" s="206"/>
      <c r="AG81" s="206"/>
      <c r="AH81" s="206"/>
      <c r="AI81" s="206"/>
      <c r="AJ81" s="206"/>
      <c r="AK81" s="206"/>
      <c r="AL81" s="206"/>
      <c r="AM81" s="206"/>
      <c r="AN81" s="206"/>
    </row>
    <row r="82" customFormat="false" ht="12.75" hidden="false" customHeight="false" outlineLevel="0" collapsed="false">
      <c r="D82" s="206"/>
      <c r="E82" s="206"/>
      <c r="F82" s="206"/>
      <c r="G82" s="206"/>
      <c r="H82" s="206"/>
      <c r="I82" s="206"/>
      <c r="J82" s="206"/>
      <c r="K82" s="206"/>
      <c r="L82" s="206"/>
      <c r="M82" s="206"/>
      <c r="N82" s="206"/>
      <c r="O82" s="206"/>
      <c r="P82" s="206"/>
      <c r="Q82" s="206"/>
      <c r="R82" s="206"/>
      <c r="S82" s="206"/>
      <c r="T82" s="206"/>
      <c r="U82" s="206"/>
      <c r="V82" s="206"/>
      <c r="W82" s="206"/>
      <c r="X82" s="206"/>
      <c r="Y82" s="206"/>
      <c r="Z82" s="206"/>
      <c r="AA82" s="206"/>
      <c r="AB82" s="206"/>
      <c r="AC82" s="206"/>
      <c r="AD82" s="206"/>
      <c r="AE82" s="206"/>
      <c r="AF82" s="206"/>
      <c r="AG82" s="206"/>
      <c r="AH82" s="206"/>
      <c r="AI82" s="206"/>
      <c r="AJ82" s="206"/>
      <c r="AK82" s="206"/>
      <c r="AL82" s="206"/>
      <c r="AM82" s="206"/>
      <c r="AN82" s="206"/>
    </row>
    <row r="83" customFormat="false" ht="12.75" hidden="false" customHeight="false" outlineLevel="0" collapsed="false">
      <c r="D83" s="206"/>
      <c r="E83" s="206"/>
      <c r="F83" s="206"/>
      <c r="G83" s="206"/>
      <c r="H83" s="206"/>
      <c r="I83" s="206"/>
      <c r="J83" s="206"/>
      <c r="K83" s="206"/>
      <c r="L83" s="206"/>
      <c r="M83" s="206"/>
      <c r="N83" s="206"/>
      <c r="O83" s="206"/>
      <c r="P83" s="206"/>
      <c r="Q83" s="206"/>
      <c r="R83" s="206"/>
      <c r="S83" s="206"/>
      <c r="T83" s="206"/>
      <c r="U83" s="206"/>
      <c r="V83" s="206"/>
      <c r="W83" s="206"/>
      <c r="X83" s="206"/>
      <c r="Y83" s="206"/>
      <c r="Z83" s="206"/>
      <c r="AA83" s="206"/>
      <c r="AB83" s="206"/>
      <c r="AC83" s="206"/>
      <c r="AD83" s="206"/>
      <c r="AE83" s="206"/>
      <c r="AF83" s="206"/>
      <c r="AG83" s="206"/>
      <c r="AH83" s="206"/>
      <c r="AI83" s="206"/>
      <c r="AJ83" s="206"/>
      <c r="AK83" s="206"/>
      <c r="AL83" s="206"/>
      <c r="AM83" s="206"/>
      <c r="AN83" s="206"/>
    </row>
    <row r="84" customFormat="false" ht="12.75" hidden="false" customHeight="false" outlineLevel="0" collapsed="false">
      <c r="D84" s="206"/>
      <c r="E84" s="206"/>
      <c r="F84" s="206"/>
      <c r="G84" s="206"/>
      <c r="H84" s="206"/>
      <c r="I84" s="206"/>
      <c r="J84" s="206"/>
      <c r="K84" s="206"/>
      <c r="L84" s="206"/>
      <c r="M84" s="206"/>
      <c r="N84" s="206"/>
      <c r="O84" s="206"/>
      <c r="P84" s="206"/>
      <c r="Q84" s="206"/>
      <c r="R84" s="206"/>
      <c r="S84" s="206"/>
      <c r="T84" s="206"/>
      <c r="U84" s="206"/>
      <c r="V84" s="206"/>
      <c r="W84" s="206"/>
      <c r="X84" s="206"/>
      <c r="Y84" s="206"/>
      <c r="Z84" s="206"/>
      <c r="AA84" s="206"/>
      <c r="AB84" s="206"/>
      <c r="AC84" s="206"/>
      <c r="AD84" s="206"/>
      <c r="AE84" s="206"/>
      <c r="AF84" s="206"/>
      <c r="AG84" s="206"/>
      <c r="AH84" s="206"/>
      <c r="AI84" s="206"/>
      <c r="AJ84" s="206"/>
      <c r="AK84" s="206"/>
      <c r="AL84" s="206"/>
      <c r="AM84" s="206"/>
      <c r="AN84" s="206"/>
    </row>
    <row r="85" customFormat="false" ht="12.75" hidden="false" customHeight="false" outlineLevel="0" collapsed="false">
      <c r="D85" s="206"/>
      <c r="E85" s="206"/>
      <c r="F85" s="206"/>
      <c r="G85" s="206"/>
      <c r="H85" s="206"/>
      <c r="I85" s="206"/>
      <c r="J85" s="206"/>
      <c r="K85" s="206"/>
      <c r="L85" s="206"/>
      <c r="M85" s="206"/>
      <c r="N85" s="206"/>
      <c r="O85" s="206"/>
      <c r="P85" s="206"/>
      <c r="Q85" s="206"/>
      <c r="R85" s="206"/>
      <c r="S85" s="206"/>
      <c r="T85" s="206"/>
      <c r="U85" s="206"/>
      <c r="V85" s="206"/>
      <c r="W85" s="206"/>
      <c r="X85" s="206"/>
      <c r="Y85" s="206"/>
      <c r="Z85" s="206"/>
      <c r="AA85" s="206"/>
      <c r="AB85" s="206"/>
      <c r="AC85" s="206"/>
      <c r="AD85" s="206"/>
      <c r="AE85" s="206"/>
      <c r="AF85" s="206"/>
      <c r="AG85" s="206"/>
      <c r="AH85" s="206"/>
      <c r="AI85" s="206"/>
      <c r="AJ85" s="206"/>
      <c r="AK85" s="206"/>
      <c r="AL85" s="206"/>
      <c r="AM85" s="206"/>
      <c r="AN85" s="206"/>
    </row>
    <row r="86" customFormat="false" ht="12.75" hidden="false" customHeight="false" outlineLevel="0" collapsed="false">
      <c r="D86" s="206"/>
      <c r="E86" s="206"/>
      <c r="F86" s="206"/>
      <c r="G86" s="206"/>
      <c r="H86" s="206"/>
      <c r="I86" s="206"/>
      <c r="J86" s="206"/>
      <c r="K86" s="206"/>
      <c r="L86" s="206"/>
      <c r="M86" s="206"/>
      <c r="N86" s="206"/>
      <c r="O86" s="206"/>
      <c r="P86" s="206"/>
      <c r="Q86" s="206"/>
      <c r="R86" s="206"/>
      <c r="S86" s="206"/>
      <c r="T86" s="206"/>
      <c r="U86" s="206"/>
      <c r="V86" s="206"/>
      <c r="W86" s="206"/>
      <c r="X86" s="206"/>
      <c r="Y86" s="206"/>
      <c r="Z86" s="206"/>
      <c r="AA86" s="206"/>
      <c r="AB86" s="206"/>
      <c r="AC86" s="206"/>
      <c r="AD86" s="206"/>
      <c r="AE86" s="206"/>
      <c r="AF86" s="206"/>
      <c r="AG86" s="206"/>
      <c r="AH86" s="206"/>
      <c r="AI86" s="206"/>
      <c r="AJ86" s="206"/>
      <c r="AK86" s="206"/>
      <c r="AL86" s="206"/>
      <c r="AM86" s="206"/>
      <c r="AN86" s="206"/>
    </row>
    <row r="87" customFormat="false" ht="12.75" hidden="false" customHeight="false" outlineLevel="0" collapsed="false">
      <c r="D87" s="206"/>
      <c r="E87" s="206"/>
      <c r="F87" s="206"/>
      <c r="G87" s="206"/>
      <c r="H87" s="206"/>
      <c r="I87" s="206"/>
      <c r="J87" s="206"/>
      <c r="K87" s="206"/>
      <c r="L87" s="206"/>
      <c r="M87" s="206"/>
      <c r="N87" s="206"/>
      <c r="O87" s="206"/>
      <c r="P87" s="206"/>
      <c r="Q87" s="206"/>
      <c r="R87" s="206"/>
      <c r="S87" s="206"/>
      <c r="T87" s="206"/>
      <c r="U87" s="206"/>
      <c r="V87" s="206"/>
      <c r="W87" s="206"/>
      <c r="X87" s="206"/>
      <c r="Y87" s="206"/>
      <c r="Z87" s="206"/>
      <c r="AA87" s="206"/>
      <c r="AB87" s="206"/>
      <c r="AC87" s="206"/>
      <c r="AD87" s="206"/>
      <c r="AE87" s="206"/>
      <c r="AF87" s="206"/>
      <c r="AG87" s="206"/>
      <c r="AH87" s="206"/>
      <c r="AI87" s="206"/>
      <c r="AJ87" s="206"/>
      <c r="AK87" s="206"/>
      <c r="AL87" s="206"/>
      <c r="AM87" s="206"/>
      <c r="AN87" s="206"/>
    </row>
    <row r="88" customFormat="false" ht="12.75" hidden="false" customHeight="false" outlineLevel="0" collapsed="false">
      <c r="D88" s="206"/>
      <c r="E88" s="206"/>
      <c r="F88" s="206"/>
      <c r="G88" s="206"/>
      <c r="H88" s="206"/>
      <c r="I88" s="206"/>
      <c r="J88" s="206"/>
      <c r="K88" s="206"/>
      <c r="L88" s="206"/>
      <c r="M88" s="206"/>
      <c r="N88" s="206"/>
      <c r="O88" s="206"/>
      <c r="P88" s="206"/>
      <c r="Q88" s="206"/>
      <c r="R88" s="206"/>
      <c r="S88" s="206"/>
      <c r="T88" s="206"/>
      <c r="U88" s="206"/>
      <c r="V88" s="206"/>
      <c r="W88" s="206"/>
      <c r="X88" s="206"/>
      <c r="Y88" s="206"/>
      <c r="Z88" s="206"/>
      <c r="AA88" s="206"/>
      <c r="AB88" s="206"/>
      <c r="AC88" s="206"/>
      <c r="AD88" s="206"/>
      <c r="AE88" s="206"/>
      <c r="AF88" s="206"/>
      <c r="AG88" s="206"/>
      <c r="AH88" s="206"/>
      <c r="AI88" s="206"/>
      <c r="AJ88" s="206"/>
      <c r="AK88" s="206"/>
      <c r="AL88" s="206"/>
      <c r="AM88" s="206"/>
      <c r="AN88" s="206"/>
    </row>
    <row r="89" customFormat="false" ht="12.75" hidden="false" customHeight="false" outlineLevel="0" collapsed="false">
      <c r="D89" s="206"/>
      <c r="E89" s="206"/>
      <c r="F89" s="206"/>
      <c r="G89" s="206"/>
      <c r="H89" s="206"/>
      <c r="I89" s="206"/>
      <c r="J89" s="206"/>
      <c r="K89" s="206"/>
      <c r="L89" s="206"/>
      <c r="M89" s="206"/>
      <c r="N89" s="206"/>
      <c r="O89" s="206"/>
      <c r="P89" s="206"/>
      <c r="Q89" s="206"/>
      <c r="R89" s="206"/>
      <c r="S89" s="206"/>
      <c r="T89" s="206"/>
      <c r="U89" s="206"/>
      <c r="V89" s="206"/>
      <c r="W89" s="206"/>
      <c r="X89" s="206"/>
      <c r="Y89" s="206"/>
      <c r="Z89" s="206"/>
      <c r="AA89" s="206"/>
      <c r="AB89" s="206"/>
      <c r="AC89" s="206"/>
      <c r="AD89" s="206"/>
      <c r="AE89" s="206"/>
      <c r="AF89" s="206"/>
      <c r="AG89" s="206"/>
      <c r="AH89" s="206"/>
      <c r="AI89" s="206"/>
      <c r="AJ89" s="206"/>
      <c r="AK89" s="206"/>
      <c r="AL89" s="206"/>
      <c r="AM89" s="206"/>
      <c r="AN89" s="206"/>
    </row>
    <row r="90" customFormat="false" ht="12.75" hidden="false" customHeight="false" outlineLevel="0" collapsed="false">
      <c r="D90" s="206"/>
      <c r="E90" s="206"/>
      <c r="F90" s="206"/>
      <c r="G90" s="206"/>
      <c r="H90" s="206"/>
      <c r="I90" s="206"/>
      <c r="J90" s="206"/>
      <c r="K90" s="206"/>
      <c r="L90" s="206"/>
      <c r="M90" s="206"/>
      <c r="N90" s="206"/>
      <c r="O90" s="206"/>
      <c r="P90" s="206"/>
      <c r="Q90" s="206"/>
      <c r="R90" s="206"/>
      <c r="S90" s="206"/>
      <c r="T90" s="206"/>
      <c r="U90" s="206"/>
      <c r="V90" s="206"/>
      <c r="W90" s="206"/>
      <c r="X90" s="206"/>
      <c r="Y90" s="206"/>
      <c r="Z90" s="206"/>
      <c r="AA90" s="206"/>
      <c r="AB90" s="206"/>
      <c r="AC90" s="206"/>
      <c r="AD90" s="206"/>
      <c r="AE90" s="206"/>
      <c r="AF90" s="206"/>
      <c r="AG90" s="206"/>
      <c r="AH90" s="206"/>
      <c r="AI90" s="206"/>
      <c r="AJ90" s="206"/>
      <c r="AK90" s="206"/>
      <c r="AL90" s="206"/>
      <c r="AM90" s="206"/>
      <c r="AN90" s="206"/>
    </row>
    <row r="91" customFormat="false" ht="12.75" hidden="false" customHeight="false" outlineLevel="0" collapsed="false">
      <c r="D91" s="206"/>
      <c r="E91" s="206"/>
      <c r="F91" s="206"/>
      <c r="G91" s="206"/>
      <c r="H91" s="206"/>
      <c r="I91" s="206"/>
      <c r="J91" s="206"/>
      <c r="K91" s="206"/>
      <c r="L91" s="206"/>
      <c r="M91" s="206"/>
      <c r="N91" s="206"/>
      <c r="O91" s="206"/>
      <c r="P91" s="206"/>
      <c r="Q91" s="206"/>
      <c r="R91" s="206"/>
      <c r="S91" s="206"/>
      <c r="T91" s="206"/>
      <c r="U91" s="206"/>
      <c r="V91" s="206"/>
      <c r="W91" s="206"/>
      <c r="X91" s="206"/>
      <c r="Y91" s="206"/>
      <c r="Z91" s="206"/>
      <c r="AA91" s="206"/>
      <c r="AB91" s="206"/>
      <c r="AC91" s="206"/>
      <c r="AD91" s="206"/>
      <c r="AE91" s="206"/>
      <c r="AF91" s="206"/>
      <c r="AG91" s="206"/>
      <c r="AH91" s="206"/>
      <c r="AI91" s="206"/>
      <c r="AJ91" s="206"/>
      <c r="AK91" s="206"/>
      <c r="AL91" s="206"/>
      <c r="AM91" s="206"/>
      <c r="AN91" s="206"/>
    </row>
    <row r="92" customFormat="false" ht="12.75" hidden="false" customHeight="false" outlineLevel="0" collapsed="false">
      <c r="D92" s="206"/>
      <c r="E92" s="206"/>
      <c r="F92" s="206"/>
      <c r="G92" s="206"/>
      <c r="H92" s="206"/>
      <c r="I92" s="206"/>
      <c r="J92" s="206"/>
      <c r="K92" s="206"/>
      <c r="L92" s="206"/>
      <c r="M92" s="206"/>
      <c r="N92" s="206"/>
      <c r="O92" s="206"/>
      <c r="P92" s="206"/>
      <c r="Q92" s="206"/>
      <c r="R92" s="206"/>
      <c r="S92" s="206"/>
      <c r="T92" s="206"/>
      <c r="U92" s="206"/>
      <c r="V92" s="206"/>
      <c r="W92" s="206"/>
      <c r="X92" s="206"/>
      <c r="Y92" s="206"/>
      <c r="Z92" s="206"/>
      <c r="AA92" s="206"/>
      <c r="AB92" s="206"/>
      <c r="AC92" s="206"/>
      <c r="AD92" s="206"/>
      <c r="AE92" s="206"/>
      <c r="AF92" s="206"/>
      <c r="AG92" s="206"/>
      <c r="AH92" s="206"/>
      <c r="AI92" s="206"/>
      <c r="AJ92" s="206"/>
      <c r="AK92" s="206"/>
      <c r="AL92" s="206"/>
      <c r="AM92" s="206"/>
      <c r="AN92" s="206"/>
    </row>
    <row r="93" customFormat="false" ht="12.75" hidden="false" customHeight="false" outlineLevel="0" collapsed="false">
      <c r="D93" s="206"/>
      <c r="E93" s="206"/>
      <c r="F93" s="206"/>
      <c r="G93" s="206"/>
      <c r="H93" s="206"/>
      <c r="I93" s="206"/>
      <c r="J93" s="206"/>
      <c r="K93" s="206"/>
      <c r="L93" s="206"/>
      <c r="M93" s="206"/>
      <c r="N93" s="206"/>
      <c r="O93" s="206"/>
      <c r="P93" s="206"/>
      <c r="Q93" s="206"/>
      <c r="R93" s="206"/>
      <c r="S93" s="206"/>
      <c r="T93" s="206"/>
      <c r="U93" s="206"/>
      <c r="V93" s="206"/>
      <c r="W93" s="206"/>
      <c r="X93" s="206"/>
      <c r="Y93" s="206"/>
      <c r="Z93" s="206"/>
      <c r="AA93" s="206"/>
      <c r="AB93" s="206"/>
      <c r="AC93" s="206"/>
      <c r="AD93" s="206"/>
      <c r="AE93" s="206"/>
      <c r="AF93" s="206"/>
      <c r="AG93" s="206"/>
      <c r="AH93" s="206"/>
      <c r="AI93" s="206"/>
      <c r="AJ93" s="206"/>
      <c r="AK93" s="206"/>
      <c r="AL93" s="206"/>
      <c r="AM93" s="206"/>
      <c r="AN93" s="206"/>
    </row>
    <row r="94" customFormat="false" ht="12.75" hidden="false" customHeight="false" outlineLevel="0" collapsed="false">
      <c r="D94" s="206"/>
      <c r="E94" s="206"/>
      <c r="F94" s="206"/>
      <c r="G94" s="206"/>
      <c r="H94" s="206"/>
      <c r="I94" s="206"/>
      <c r="J94" s="206"/>
      <c r="K94" s="206"/>
      <c r="L94" s="206"/>
      <c r="M94" s="206"/>
      <c r="N94" s="206"/>
      <c r="O94" s="206"/>
      <c r="P94" s="206"/>
      <c r="Q94" s="206"/>
      <c r="R94" s="206"/>
      <c r="S94" s="206"/>
      <c r="T94" s="206"/>
      <c r="U94" s="206"/>
      <c r="V94" s="206"/>
      <c r="W94" s="206"/>
      <c r="X94" s="206"/>
      <c r="Y94" s="206"/>
      <c r="Z94" s="206"/>
      <c r="AA94" s="206"/>
      <c r="AB94" s="206"/>
      <c r="AC94" s="206"/>
      <c r="AD94" s="206"/>
      <c r="AE94" s="206"/>
      <c r="AF94" s="206"/>
      <c r="AG94" s="206"/>
      <c r="AH94" s="206"/>
      <c r="AI94" s="206"/>
      <c r="AJ94" s="206"/>
      <c r="AK94" s="206"/>
      <c r="AL94" s="206"/>
      <c r="AM94" s="206"/>
      <c r="AN94" s="206"/>
    </row>
    <row r="95" customFormat="false" ht="12.75" hidden="false" customHeight="false" outlineLevel="0" collapsed="false">
      <c r="D95" s="206"/>
      <c r="E95" s="206"/>
      <c r="F95" s="206"/>
      <c r="G95" s="206"/>
      <c r="H95" s="206"/>
      <c r="I95" s="206"/>
      <c r="J95" s="206"/>
      <c r="K95" s="206"/>
      <c r="L95" s="206"/>
      <c r="M95" s="206"/>
      <c r="N95" s="206"/>
      <c r="O95" s="206"/>
      <c r="P95" s="206"/>
      <c r="Q95" s="206"/>
      <c r="R95" s="206"/>
      <c r="S95" s="206"/>
      <c r="T95" s="206"/>
      <c r="U95" s="206"/>
      <c r="V95" s="206"/>
      <c r="W95" s="206"/>
      <c r="X95" s="206"/>
      <c r="Y95" s="206"/>
      <c r="Z95" s="206"/>
      <c r="AA95" s="206"/>
      <c r="AB95" s="206"/>
      <c r="AC95" s="206"/>
      <c r="AD95" s="206"/>
      <c r="AE95" s="206"/>
      <c r="AF95" s="206"/>
      <c r="AG95" s="206"/>
      <c r="AH95" s="206"/>
      <c r="AI95" s="206"/>
      <c r="AJ95" s="206"/>
      <c r="AK95" s="206"/>
      <c r="AL95" s="206"/>
      <c r="AM95" s="206"/>
      <c r="AN95" s="206"/>
    </row>
    <row r="96" customFormat="false" ht="12.75" hidden="false" customHeight="false" outlineLevel="0" collapsed="false">
      <c r="D96" s="206"/>
      <c r="E96" s="206"/>
      <c r="F96" s="206"/>
      <c r="G96" s="206"/>
      <c r="H96" s="206"/>
      <c r="I96" s="206"/>
      <c r="J96" s="206"/>
      <c r="K96" s="206"/>
      <c r="L96" s="206"/>
      <c r="M96" s="206"/>
      <c r="N96" s="206"/>
      <c r="O96" s="206"/>
      <c r="P96" s="206"/>
      <c r="Q96" s="206"/>
      <c r="R96" s="206"/>
      <c r="S96" s="206"/>
      <c r="T96" s="206"/>
      <c r="U96" s="206"/>
      <c r="V96" s="206"/>
      <c r="W96" s="206"/>
      <c r="X96" s="206"/>
      <c r="Y96" s="206"/>
      <c r="Z96" s="206"/>
      <c r="AA96" s="206"/>
      <c r="AB96" s="206"/>
      <c r="AC96" s="206"/>
      <c r="AD96" s="206"/>
      <c r="AE96" s="206"/>
      <c r="AF96" s="206"/>
      <c r="AG96" s="206"/>
      <c r="AH96" s="206"/>
      <c r="AI96" s="206"/>
      <c r="AJ96" s="206"/>
      <c r="AK96" s="206"/>
      <c r="AL96" s="206"/>
      <c r="AM96" s="206"/>
      <c r="AN96" s="206"/>
    </row>
    <row r="97" customFormat="false" ht="12.75" hidden="false" customHeight="false" outlineLevel="0" collapsed="false">
      <c r="D97" s="206"/>
      <c r="E97" s="206"/>
      <c r="F97" s="206"/>
      <c r="G97" s="206"/>
      <c r="H97" s="206"/>
      <c r="I97" s="206"/>
      <c r="J97" s="206"/>
      <c r="K97" s="206"/>
      <c r="L97" s="206"/>
      <c r="M97" s="206"/>
      <c r="N97" s="206"/>
      <c r="O97" s="206"/>
      <c r="P97" s="206"/>
      <c r="Q97" s="206"/>
      <c r="R97" s="206"/>
      <c r="S97" s="206"/>
      <c r="T97" s="206"/>
      <c r="U97" s="206"/>
      <c r="V97" s="206"/>
      <c r="W97" s="206"/>
      <c r="X97" s="206"/>
      <c r="Y97" s="206"/>
      <c r="Z97" s="206"/>
      <c r="AA97" s="206"/>
      <c r="AB97" s="206"/>
      <c r="AC97" s="206"/>
      <c r="AD97" s="206"/>
      <c r="AE97" s="206"/>
      <c r="AF97" s="206"/>
      <c r="AG97" s="206"/>
      <c r="AH97" s="206"/>
      <c r="AI97" s="206"/>
      <c r="AJ97" s="206"/>
      <c r="AK97" s="206"/>
      <c r="AL97" s="206"/>
      <c r="AM97" s="206"/>
      <c r="AN97" s="206"/>
    </row>
    <row r="98" customFormat="false" ht="12.75" hidden="false" customHeight="false" outlineLevel="0" collapsed="false">
      <c r="D98" s="206"/>
      <c r="E98" s="206"/>
      <c r="F98" s="206"/>
      <c r="G98" s="206"/>
      <c r="H98" s="206"/>
      <c r="I98" s="206"/>
      <c r="J98" s="206"/>
      <c r="K98" s="206"/>
      <c r="L98" s="206"/>
      <c r="M98" s="206"/>
      <c r="N98" s="206"/>
      <c r="O98" s="206"/>
      <c r="P98" s="206"/>
      <c r="Q98" s="206"/>
      <c r="R98" s="206"/>
      <c r="S98" s="206"/>
      <c r="T98" s="206"/>
      <c r="U98" s="206"/>
      <c r="V98" s="206"/>
      <c r="W98" s="206"/>
      <c r="X98" s="206"/>
      <c r="Y98" s="206"/>
      <c r="Z98" s="206"/>
      <c r="AA98" s="206"/>
      <c r="AB98" s="206"/>
      <c r="AC98" s="206"/>
      <c r="AD98" s="206"/>
      <c r="AE98" s="206"/>
      <c r="AF98" s="206"/>
      <c r="AG98" s="206"/>
      <c r="AH98" s="206"/>
      <c r="AI98" s="206"/>
      <c r="AJ98" s="206"/>
      <c r="AK98" s="206"/>
      <c r="AL98" s="206"/>
      <c r="AM98" s="206"/>
      <c r="AN98" s="206"/>
    </row>
    <row r="99" customFormat="false" ht="12.75" hidden="false" customHeight="false" outlineLevel="0" collapsed="false">
      <c r="D99" s="206"/>
      <c r="E99" s="206"/>
      <c r="F99" s="206"/>
      <c r="G99" s="206"/>
      <c r="H99" s="206"/>
      <c r="I99" s="206"/>
      <c r="J99" s="206"/>
      <c r="K99" s="206"/>
      <c r="L99" s="206"/>
      <c r="M99" s="206"/>
      <c r="N99" s="206"/>
      <c r="O99" s="206"/>
      <c r="P99" s="206"/>
      <c r="Q99" s="206"/>
      <c r="R99" s="206"/>
      <c r="S99" s="206"/>
      <c r="T99" s="206"/>
      <c r="U99" s="206"/>
      <c r="V99" s="206"/>
      <c r="W99" s="206"/>
      <c r="X99" s="206"/>
      <c r="Y99" s="206"/>
      <c r="Z99" s="206"/>
      <c r="AA99" s="206"/>
      <c r="AB99" s="206"/>
      <c r="AC99" s="206"/>
      <c r="AD99" s="206"/>
      <c r="AE99" s="206"/>
      <c r="AF99" s="206"/>
      <c r="AG99" s="206"/>
      <c r="AH99" s="206"/>
      <c r="AI99" s="206"/>
      <c r="AJ99" s="206"/>
      <c r="AK99" s="206"/>
      <c r="AL99" s="206"/>
      <c r="AM99" s="206"/>
      <c r="AN99" s="206"/>
    </row>
    <row r="100" customFormat="false" ht="12.75" hidden="false" customHeight="false" outlineLevel="0" collapsed="false">
      <c r="D100" s="206"/>
      <c r="E100" s="206"/>
      <c r="F100" s="206"/>
      <c r="G100" s="206"/>
      <c r="H100" s="206"/>
      <c r="I100" s="206"/>
      <c r="J100" s="206"/>
      <c r="K100" s="206"/>
      <c r="L100" s="206"/>
      <c r="M100" s="206"/>
      <c r="N100" s="206"/>
      <c r="O100" s="206"/>
      <c r="P100" s="206"/>
      <c r="Q100" s="206"/>
      <c r="R100" s="206"/>
      <c r="S100" s="206"/>
      <c r="T100" s="206"/>
      <c r="U100" s="206"/>
      <c r="V100" s="206"/>
      <c r="W100" s="206"/>
      <c r="X100" s="206"/>
      <c r="Y100" s="206"/>
      <c r="Z100" s="206"/>
      <c r="AA100" s="206"/>
      <c r="AB100" s="206"/>
      <c r="AC100" s="206"/>
      <c r="AD100" s="206"/>
      <c r="AE100" s="206"/>
      <c r="AF100" s="206"/>
      <c r="AG100" s="206"/>
      <c r="AH100" s="206"/>
      <c r="AI100" s="206"/>
      <c r="AJ100" s="206"/>
      <c r="AK100" s="206"/>
      <c r="AL100" s="206"/>
      <c r="AM100" s="206"/>
      <c r="AN100" s="206"/>
    </row>
    <row r="101" customFormat="false" ht="12.75" hidden="false" customHeight="false" outlineLevel="0" collapsed="false">
      <c r="D101" s="206"/>
      <c r="E101" s="206"/>
      <c r="F101" s="206"/>
      <c r="G101" s="206"/>
      <c r="H101" s="206"/>
      <c r="I101" s="206"/>
      <c r="J101" s="206"/>
      <c r="K101" s="206"/>
      <c r="L101" s="206"/>
      <c r="M101" s="206"/>
      <c r="N101" s="206"/>
      <c r="O101" s="206"/>
      <c r="P101" s="206"/>
      <c r="Q101" s="206"/>
      <c r="R101" s="206"/>
      <c r="S101" s="206"/>
      <c r="T101" s="206"/>
      <c r="U101" s="206"/>
      <c r="V101" s="206"/>
      <c r="W101" s="206"/>
      <c r="X101" s="206"/>
      <c r="Y101" s="206"/>
      <c r="Z101" s="206"/>
      <c r="AA101" s="206"/>
      <c r="AB101" s="206"/>
      <c r="AC101" s="206"/>
      <c r="AD101" s="206"/>
      <c r="AE101" s="206"/>
      <c r="AF101" s="206"/>
      <c r="AG101" s="206"/>
      <c r="AH101" s="206"/>
      <c r="AI101" s="206"/>
      <c r="AJ101" s="206"/>
      <c r="AK101" s="206"/>
      <c r="AL101" s="206"/>
      <c r="AM101" s="206"/>
      <c r="AN101" s="206"/>
    </row>
    <row r="102" customFormat="false" ht="12.75" hidden="false" customHeight="false" outlineLevel="0" collapsed="false">
      <c r="D102" s="206"/>
      <c r="E102" s="206"/>
      <c r="F102" s="206"/>
      <c r="G102" s="206"/>
      <c r="H102" s="206"/>
      <c r="I102" s="206"/>
      <c r="J102" s="206"/>
      <c r="K102" s="206"/>
      <c r="L102" s="206"/>
      <c r="M102" s="206"/>
      <c r="N102" s="206"/>
      <c r="O102" s="206"/>
      <c r="P102" s="206"/>
      <c r="Q102" s="206"/>
      <c r="R102" s="206"/>
      <c r="S102" s="206"/>
      <c r="T102" s="206"/>
      <c r="U102" s="206"/>
      <c r="V102" s="206"/>
      <c r="W102" s="206"/>
      <c r="X102" s="206"/>
      <c r="Y102" s="206"/>
      <c r="Z102" s="206"/>
      <c r="AA102" s="206"/>
      <c r="AB102" s="206"/>
      <c r="AC102" s="206"/>
      <c r="AD102" s="206"/>
      <c r="AE102" s="206"/>
      <c r="AF102" s="206"/>
      <c r="AG102" s="206"/>
      <c r="AH102" s="206"/>
      <c r="AI102" s="206"/>
      <c r="AJ102" s="206"/>
      <c r="AK102" s="206"/>
      <c r="AL102" s="206"/>
      <c r="AM102" s="206"/>
      <c r="AN102" s="206"/>
    </row>
    <row r="103" customFormat="false" ht="12.75" hidden="false" customHeight="false" outlineLevel="0" collapsed="false">
      <c r="D103" s="206"/>
      <c r="E103" s="206"/>
      <c r="F103" s="206"/>
      <c r="G103" s="206"/>
      <c r="H103" s="206"/>
      <c r="I103" s="206"/>
      <c r="J103" s="206"/>
      <c r="K103" s="206"/>
      <c r="L103" s="206"/>
      <c r="M103" s="206"/>
      <c r="N103" s="206"/>
      <c r="O103" s="206"/>
      <c r="P103" s="206"/>
      <c r="Q103" s="206"/>
      <c r="R103" s="206"/>
      <c r="S103" s="206"/>
      <c r="T103" s="206"/>
      <c r="U103" s="206"/>
      <c r="V103" s="206"/>
      <c r="W103" s="206"/>
      <c r="X103" s="206"/>
      <c r="Y103" s="206"/>
      <c r="Z103" s="206"/>
      <c r="AA103" s="206"/>
      <c r="AB103" s="206"/>
      <c r="AC103" s="206"/>
      <c r="AD103" s="206"/>
      <c r="AE103" s="206"/>
      <c r="AF103" s="206"/>
      <c r="AG103" s="206"/>
      <c r="AH103" s="206"/>
      <c r="AI103" s="206"/>
      <c r="AJ103" s="206"/>
      <c r="AK103" s="206"/>
      <c r="AL103" s="206"/>
      <c r="AM103" s="206"/>
      <c r="AN103" s="206"/>
    </row>
    <row r="104" customFormat="false" ht="12.75" hidden="false" customHeight="false" outlineLevel="0" collapsed="false">
      <c r="D104" s="206"/>
      <c r="E104" s="206"/>
      <c r="F104" s="206"/>
      <c r="G104" s="206"/>
      <c r="H104" s="206"/>
      <c r="I104" s="206"/>
      <c r="J104" s="206"/>
      <c r="K104" s="206"/>
      <c r="L104" s="206"/>
      <c r="M104" s="206"/>
      <c r="N104" s="206"/>
      <c r="O104" s="206"/>
      <c r="P104" s="206"/>
      <c r="Q104" s="206"/>
      <c r="R104" s="206"/>
      <c r="S104" s="206"/>
      <c r="T104" s="206"/>
      <c r="U104" s="206"/>
      <c r="V104" s="206"/>
      <c r="W104" s="206"/>
      <c r="X104" s="206"/>
      <c r="Y104" s="206"/>
      <c r="Z104" s="206"/>
      <c r="AA104" s="206"/>
      <c r="AB104" s="206"/>
      <c r="AC104" s="206"/>
      <c r="AD104" s="206"/>
      <c r="AE104" s="206"/>
      <c r="AF104" s="206"/>
      <c r="AG104" s="206"/>
      <c r="AH104" s="206"/>
      <c r="AI104" s="206"/>
      <c r="AJ104" s="206"/>
      <c r="AK104" s="206"/>
      <c r="AL104" s="206"/>
      <c r="AM104" s="206"/>
      <c r="AN104" s="206"/>
    </row>
    <row r="105" customFormat="false" ht="12.75" hidden="false" customHeight="false" outlineLevel="0" collapsed="false">
      <c r="D105" s="206"/>
      <c r="E105" s="206"/>
      <c r="F105" s="206"/>
      <c r="G105" s="206"/>
      <c r="H105" s="206"/>
      <c r="I105" s="206"/>
      <c r="J105" s="206"/>
      <c r="K105" s="206"/>
      <c r="L105" s="206"/>
      <c r="M105" s="206"/>
      <c r="N105" s="206"/>
      <c r="O105" s="206"/>
      <c r="P105" s="206"/>
      <c r="Q105" s="206"/>
      <c r="R105" s="206"/>
      <c r="S105" s="206"/>
      <c r="T105" s="206"/>
      <c r="U105" s="206"/>
      <c r="V105" s="206"/>
      <c r="W105" s="206"/>
      <c r="X105" s="206"/>
      <c r="Y105" s="206"/>
      <c r="Z105" s="206"/>
      <c r="AA105" s="206"/>
      <c r="AB105" s="206"/>
      <c r="AC105" s="206"/>
      <c r="AD105" s="206"/>
      <c r="AE105" s="206"/>
      <c r="AF105" s="206"/>
      <c r="AG105" s="206"/>
      <c r="AH105" s="206"/>
      <c r="AI105" s="206"/>
      <c r="AJ105" s="206"/>
      <c r="AK105" s="206"/>
      <c r="AL105" s="206"/>
      <c r="AM105" s="206"/>
      <c r="AN105" s="206"/>
    </row>
    <row r="106" customFormat="false" ht="12.75" hidden="false" customHeight="false" outlineLevel="0" collapsed="false">
      <c r="D106" s="206"/>
      <c r="E106" s="206"/>
      <c r="F106" s="206"/>
      <c r="G106" s="206"/>
      <c r="H106" s="206"/>
      <c r="I106" s="206"/>
      <c r="J106" s="206"/>
      <c r="K106" s="206"/>
      <c r="L106" s="206"/>
      <c r="M106" s="206"/>
      <c r="N106" s="206"/>
      <c r="O106" s="206"/>
      <c r="P106" s="206"/>
      <c r="Q106" s="206"/>
      <c r="R106" s="206"/>
      <c r="S106" s="206"/>
      <c r="T106" s="206"/>
      <c r="U106" s="206"/>
      <c r="V106" s="206"/>
      <c r="W106" s="206"/>
      <c r="X106" s="206"/>
      <c r="Y106" s="206"/>
      <c r="Z106" s="206"/>
      <c r="AA106" s="206"/>
      <c r="AB106" s="206"/>
      <c r="AC106" s="206"/>
      <c r="AD106" s="206"/>
      <c r="AE106" s="206"/>
      <c r="AF106" s="206"/>
      <c r="AG106" s="206"/>
      <c r="AH106" s="206"/>
      <c r="AI106" s="206"/>
      <c r="AJ106" s="206"/>
      <c r="AK106" s="206"/>
      <c r="AL106" s="206"/>
      <c r="AM106" s="206"/>
      <c r="AN106" s="206"/>
    </row>
    <row r="107" customFormat="false" ht="12.75" hidden="false" customHeight="false" outlineLevel="0" collapsed="false">
      <c r="D107" s="206"/>
      <c r="E107" s="206"/>
      <c r="F107" s="206"/>
      <c r="G107" s="206"/>
      <c r="H107" s="206"/>
      <c r="I107" s="206"/>
      <c r="J107" s="206"/>
      <c r="K107" s="206"/>
      <c r="L107" s="206"/>
      <c r="M107" s="206"/>
      <c r="N107" s="206"/>
      <c r="O107" s="206"/>
      <c r="P107" s="206"/>
      <c r="Q107" s="206"/>
      <c r="R107" s="206"/>
      <c r="S107" s="206"/>
      <c r="T107" s="206"/>
      <c r="U107" s="206"/>
      <c r="V107" s="206"/>
      <c r="W107" s="206"/>
      <c r="X107" s="206"/>
      <c r="Y107" s="206"/>
      <c r="Z107" s="206"/>
      <c r="AA107" s="206"/>
      <c r="AB107" s="206"/>
      <c r="AC107" s="206"/>
      <c r="AD107" s="206"/>
      <c r="AE107" s="206"/>
      <c r="AF107" s="206"/>
      <c r="AG107" s="206"/>
      <c r="AH107" s="206"/>
      <c r="AI107" s="206"/>
      <c r="AJ107" s="206"/>
      <c r="AK107" s="206"/>
      <c r="AL107" s="206"/>
      <c r="AM107" s="206"/>
      <c r="AN107" s="206"/>
    </row>
    <row r="108" customFormat="false" ht="12.75" hidden="false" customHeight="false" outlineLevel="0" collapsed="false">
      <c r="D108" s="206"/>
      <c r="E108" s="206"/>
      <c r="F108" s="206"/>
      <c r="G108" s="206"/>
      <c r="H108" s="206"/>
      <c r="I108" s="206"/>
      <c r="J108" s="206"/>
      <c r="K108" s="206"/>
      <c r="L108" s="206"/>
      <c r="M108" s="206"/>
      <c r="N108" s="206"/>
      <c r="O108" s="206"/>
      <c r="P108" s="206"/>
      <c r="Q108" s="206"/>
      <c r="R108" s="206"/>
      <c r="S108" s="206"/>
      <c r="T108" s="206"/>
      <c r="U108" s="206"/>
      <c r="V108" s="206"/>
      <c r="W108" s="206"/>
      <c r="X108" s="206"/>
      <c r="Y108" s="206"/>
      <c r="Z108" s="206"/>
      <c r="AA108" s="206"/>
      <c r="AB108" s="206"/>
      <c r="AC108" s="206"/>
      <c r="AD108" s="206"/>
      <c r="AE108" s="206"/>
      <c r="AF108" s="206"/>
      <c r="AG108" s="206"/>
      <c r="AH108" s="206"/>
      <c r="AI108" s="206"/>
      <c r="AJ108" s="206"/>
      <c r="AK108" s="206"/>
      <c r="AL108" s="206"/>
      <c r="AM108" s="206"/>
      <c r="AN108" s="206"/>
    </row>
    <row r="109" customFormat="false" ht="12.75" hidden="false" customHeight="false" outlineLevel="0" collapsed="false">
      <c r="D109" s="206"/>
      <c r="E109" s="206"/>
      <c r="F109" s="206"/>
      <c r="G109" s="206"/>
      <c r="H109" s="206"/>
      <c r="I109" s="206"/>
      <c r="J109" s="206"/>
      <c r="K109" s="206"/>
      <c r="L109" s="206"/>
      <c r="M109" s="206"/>
      <c r="N109" s="206"/>
      <c r="O109" s="206"/>
      <c r="P109" s="206"/>
      <c r="Q109" s="206"/>
      <c r="R109" s="206"/>
      <c r="S109" s="206"/>
      <c r="T109" s="206"/>
      <c r="U109" s="206"/>
      <c r="V109" s="206"/>
      <c r="W109" s="206"/>
      <c r="X109" s="206"/>
      <c r="Y109" s="206"/>
      <c r="Z109" s="206"/>
      <c r="AA109" s="206"/>
      <c r="AB109" s="206"/>
      <c r="AC109" s="206"/>
      <c r="AD109" s="206"/>
      <c r="AE109" s="206"/>
      <c r="AF109" s="206"/>
      <c r="AG109" s="206"/>
      <c r="AH109" s="206"/>
      <c r="AI109" s="206"/>
      <c r="AJ109" s="206"/>
      <c r="AK109" s="206"/>
      <c r="AL109" s="206"/>
      <c r="AM109" s="206"/>
      <c r="AN109" s="206"/>
    </row>
    <row r="110" customFormat="false" ht="12.75" hidden="false" customHeight="false" outlineLevel="0" collapsed="false">
      <c r="D110" s="206"/>
      <c r="E110" s="206"/>
      <c r="F110" s="206"/>
      <c r="G110" s="206"/>
      <c r="H110" s="206"/>
      <c r="I110" s="206"/>
      <c r="J110" s="206"/>
      <c r="K110" s="206"/>
      <c r="L110" s="206"/>
      <c r="M110" s="206"/>
      <c r="N110" s="206"/>
      <c r="O110" s="206"/>
      <c r="P110" s="206"/>
      <c r="Q110" s="206"/>
      <c r="R110" s="206"/>
      <c r="S110" s="206"/>
      <c r="T110" s="206"/>
      <c r="U110" s="206"/>
      <c r="V110" s="206"/>
      <c r="W110" s="206"/>
      <c r="X110" s="206"/>
      <c r="Y110" s="206"/>
      <c r="Z110" s="206"/>
      <c r="AA110" s="206"/>
      <c r="AB110" s="206"/>
      <c r="AC110" s="206"/>
      <c r="AD110" s="206"/>
      <c r="AE110" s="206"/>
      <c r="AF110" s="206"/>
      <c r="AG110" s="206"/>
      <c r="AH110" s="206"/>
      <c r="AI110" s="206"/>
      <c r="AJ110" s="206"/>
      <c r="AK110" s="206"/>
      <c r="AL110" s="206"/>
      <c r="AM110" s="206"/>
      <c r="AN110" s="206"/>
    </row>
    <row r="111" customFormat="false" ht="12.75" hidden="false" customHeight="false" outlineLevel="0" collapsed="false">
      <c r="D111" s="206"/>
      <c r="E111" s="206"/>
      <c r="F111" s="206"/>
      <c r="G111" s="206"/>
      <c r="H111" s="206"/>
      <c r="I111" s="206"/>
      <c r="J111" s="206"/>
      <c r="K111" s="206"/>
      <c r="L111" s="206"/>
      <c r="M111" s="206"/>
      <c r="N111" s="206"/>
      <c r="O111" s="206"/>
      <c r="P111" s="206"/>
      <c r="Q111" s="206"/>
      <c r="R111" s="206"/>
      <c r="S111" s="206"/>
      <c r="T111" s="206"/>
      <c r="U111" s="206"/>
      <c r="V111" s="206"/>
      <c r="W111" s="206"/>
      <c r="X111" s="206"/>
      <c r="Y111" s="206"/>
      <c r="Z111" s="206"/>
      <c r="AA111" s="206"/>
      <c r="AB111" s="206"/>
      <c r="AC111" s="206"/>
      <c r="AD111" s="206"/>
      <c r="AE111" s="206"/>
      <c r="AF111" s="206"/>
      <c r="AG111" s="206"/>
      <c r="AH111" s="206"/>
      <c r="AI111" s="206"/>
      <c r="AJ111" s="206"/>
      <c r="AK111" s="206"/>
      <c r="AL111" s="206"/>
      <c r="AM111" s="206"/>
      <c r="AN111" s="206"/>
    </row>
    <row r="112" customFormat="false" ht="12.75" hidden="false" customHeight="false" outlineLevel="0" collapsed="false">
      <c r="D112" s="206"/>
      <c r="E112" s="206"/>
      <c r="F112" s="206"/>
      <c r="G112" s="206"/>
      <c r="H112" s="206"/>
      <c r="I112" s="206"/>
      <c r="J112" s="206"/>
      <c r="K112" s="206"/>
      <c r="L112" s="206"/>
      <c r="M112" s="206"/>
      <c r="N112" s="206"/>
      <c r="O112" s="206"/>
      <c r="P112" s="206"/>
      <c r="Q112" s="206"/>
      <c r="R112" s="206"/>
      <c r="S112" s="206"/>
      <c r="T112" s="206"/>
      <c r="U112" s="206"/>
      <c r="V112" s="206"/>
      <c r="W112" s="206"/>
      <c r="X112" s="206"/>
      <c r="Y112" s="206"/>
      <c r="Z112" s="206"/>
      <c r="AA112" s="206"/>
      <c r="AB112" s="206"/>
      <c r="AC112" s="206"/>
      <c r="AD112" s="206"/>
      <c r="AE112" s="206"/>
      <c r="AF112" s="206"/>
      <c r="AG112" s="206"/>
      <c r="AH112" s="206"/>
      <c r="AI112" s="206"/>
      <c r="AJ112" s="206"/>
      <c r="AK112" s="206"/>
      <c r="AL112" s="206"/>
      <c r="AM112" s="206"/>
      <c r="AN112" s="206"/>
    </row>
    <row r="113" customFormat="false" ht="12.75" hidden="false" customHeight="false" outlineLevel="0" collapsed="false">
      <c r="D113" s="206"/>
      <c r="E113" s="206"/>
      <c r="F113" s="206"/>
      <c r="G113" s="206"/>
      <c r="H113" s="206"/>
      <c r="I113" s="206"/>
      <c r="J113" s="206"/>
      <c r="K113" s="206"/>
      <c r="L113" s="206"/>
      <c r="M113" s="206"/>
      <c r="N113" s="206"/>
      <c r="O113" s="206"/>
      <c r="P113" s="206"/>
      <c r="Q113" s="206"/>
      <c r="R113" s="206"/>
      <c r="S113" s="206"/>
      <c r="T113" s="206"/>
      <c r="U113" s="206"/>
      <c r="V113" s="206"/>
      <c r="W113" s="206"/>
      <c r="X113" s="206"/>
      <c r="Y113" s="206"/>
      <c r="Z113" s="206"/>
      <c r="AA113" s="206"/>
      <c r="AB113" s="206"/>
      <c r="AC113" s="206"/>
      <c r="AD113" s="206"/>
      <c r="AE113" s="206"/>
      <c r="AF113" s="206"/>
      <c r="AG113" s="206"/>
      <c r="AH113" s="206"/>
      <c r="AI113" s="206"/>
      <c r="AJ113" s="206"/>
      <c r="AK113" s="206"/>
      <c r="AL113" s="206"/>
      <c r="AM113" s="206"/>
      <c r="AN113" s="206"/>
    </row>
    <row r="114" customFormat="false" ht="12.75" hidden="false" customHeight="false" outlineLevel="0" collapsed="false">
      <c r="D114" s="206"/>
      <c r="E114" s="206"/>
      <c r="F114" s="206"/>
      <c r="G114" s="206"/>
      <c r="H114" s="206"/>
      <c r="I114" s="206"/>
      <c r="J114" s="206"/>
      <c r="K114" s="206"/>
      <c r="L114" s="206"/>
      <c r="M114" s="206"/>
      <c r="N114" s="206"/>
      <c r="O114" s="206"/>
      <c r="P114" s="206"/>
      <c r="Q114" s="206"/>
      <c r="R114" s="206"/>
      <c r="S114" s="206"/>
      <c r="T114" s="206"/>
      <c r="U114" s="206"/>
      <c r="V114" s="206"/>
      <c r="W114" s="206"/>
      <c r="X114" s="206"/>
      <c r="Y114" s="206"/>
      <c r="Z114" s="206"/>
      <c r="AA114" s="206"/>
      <c r="AB114" s="206"/>
      <c r="AC114" s="206"/>
      <c r="AD114" s="206"/>
      <c r="AE114" s="206"/>
      <c r="AF114" s="206"/>
      <c r="AG114" s="206"/>
      <c r="AH114" s="206"/>
      <c r="AI114" s="206"/>
      <c r="AJ114" s="206"/>
      <c r="AK114" s="206"/>
      <c r="AL114" s="206"/>
      <c r="AM114" s="206"/>
      <c r="AN114" s="206"/>
    </row>
    <row r="115" customFormat="false" ht="12.75" hidden="false" customHeight="false" outlineLevel="0" collapsed="false">
      <c r="D115" s="206"/>
      <c r="E115" s="206"/>
      <c r="F115" s="206"/>
      <c r="G115" s="206"/>
      <c r="H115" s="206"/>
      <c r="I115" s="206"/>
      <c r="J115" s="206"/>
      <c r="K115" s="206"/>
      <c r="L115" s="206"/>
      <c r="M115" s="206"/>
      <c r="N115" s="206"/>
      <c r="O115" s="206"/>
      <c r="P115" s="206"/>
      <c r="Q115" s="206"/>
      <c r="R115" s="206"/>
      <c r="S115" s="206"/>
      <c r="T115" s="206"/>
      <c r="U115" s="206"/>
      <c r="V115" s="206"/>
      <c r="W115" s="206"/>
      <c r="X115" s="206"/>
      <c r="Y115" s="206"/>
      <c r="Z115" s="206"/>
      <c r="AA115" s="206"/>
      <c r="AB115" s="206"/>
      <c r="AC115" s="206"/>
      <c r="AD115" s="206"/>
      <c r="AE115" s="206"/>
      <c r="AF115" s="206"/>
      <c r="AG115" s="206"/>
      <c r="AH115" s="206"/>
      <c r="AI115" s="206"/>
      <c r="AJ115" s="206"/>
      <c r="AK115" s="206"/>
      <c r="AL115" s="206"/>
      <c r="AM115" s="206"/>
      <c r="AN115" s="206"/>
    </row>
    <row r="116" customFormat="false" ht="12.75" hidden="false" customHeight="false" outlineLevel="0" collapsed="false">
      <c r="D116" s="206"/>
      <c r="E116" s="206"/>
      <c r="F116" s="206"/>
      <c r="G116" s="206"/>
      <c r="H116" s="206"/>
      <c r="I116" s="206"/>
      <c r="J116" s="206"/>
      <c r="K116" s="206"/>
      <c r="L116" s="206"/>
      <c r="M116" s="206"/>
      <c r="N116" s="206"/>
      <c r="O116" s="206"/>
      <c r="P116" s="206"/>
      <c r="Q116" s="206"/>
      <c r="R116" s="206"/>
      <c r="S116" s="206"/>
      <c r="T116" s="206"/>
      <c r="U116" s="206"/>
      <c r="V116" s="206"/>
      <c r="W116" s="206"/>
      <c r="X116" s="206"/>
      <c r="Y116" s="206"/>
      <c r="Z116" s="206"/>
      <c r="AA116" s="206"/>
      <c r="AB116" s="206"/>
      <c r="AC116" s="206"/>
      <c r="AD116" s="206"/>
      <c r="AE116" s="206"/>
      <c r="AF116" s="206"/>
      <c r="AG116" s="206"/>
      <c r="AH116" s="206"/>
      <c r="AI116" s="206"/>
      <c r="AJ116" s="206"/>
      <c r="AK116" s="206"/>
      <c r="AL116" s="206"/>
      <c r="AM116" s="206"/>
      <c r="AN116" s="206"/>
    </row>
    <row r="117" customFormat="false" ht="12.75" hidden="false" customHeight="false" outlineLevel="0" collapsed="false">
      <c r="D117" s="206"/>
      <c r="E117" s="206"/>
      <c r="F117" s="206"/>
      <c r="G117" s="206"/>
      <c r="H117" s="206"/>
      <c r="I117" s="206"/>
      <c r="J117" s="206"/>
      <c r="K117" s="206"/>
      <c r="L117" s="206"/>
      <c r="M117" s="206"/>
      <c r="N117" s="206"/>
      <c r="O117" s="206"/>
      <c r="P117" s="206"/>
      <c r="Q117" s="206"/>
      <c r="R117" s="206"/>
      <c r="S117" s="206"/>
      <c r="T117" s="206"/>
      <c r="U117" s="206"/>
      <c r="V117" s="206"/>
      <c r="W117" s="206"/>
      <c r="X117" s="206"/>
      <c r="Y117" s="206"/>
      <c r="Z117" s="206"/>
      <c r="AA117" s="206"/>
      <c r="AB117" s="206"/>
      <c r="AC117" s="206"/>
      <c r="AD117" s="206"/>
      <c r="AE117" s="206"/>
      <c r="AF117" s="206"/>
      <c r="AG117" s="206"/>
      <c r="AH117" s="206"/>
      <c r="AI117" s="206"/>
      <c r="AJ117" s="206"/>
      <c r="AK117" s="206"/>
      <c r="AL117" s="206"/>
      <c r="AM117" s="206"/>
      <c r="AN117" s="206"/>
    </row>
    <row r="118" customFormat="false" ht="12.75" hidden="false" customHeight="false" outlineLevel="0" collapsed="false">
      <c r="D118" s="206"/>
      <c r="E118" s="206"/>
      <c r="F118" s="206"/>
      <c r="G118" s="206"/>
      <c r="H118" s="206"/>
      <c r="I118" s="206"/>
      <c r="J118" s="206"/>
      <c r="K118" s="206"/>
      <c r="L118" s="206"/>
      <c r="M118" s="206"/>
      <c r="N118" s="206"/>
      <c r="O118" s="206"/>
      <c r="P118" s="206"/>
      <c r="Q118" s="206"/>
      <c r="R118" s="206"/>
      <c r="S118" s="206"/>
      <c r="T118" s="206"/>
      <c r="U118" s="206"/>
      <c r="V118" s="206"/>
      <c r="W118" s="206"/>
      <c r="X118" s="206"/>
      <c r="Y118" s="206"/>
      <c r="Z118" s="206"/>
      <c r="AA118" s="206"/>
      <c r="AB118" s="206"/>
      <c r="AC118" s="206"/>
      <c r="AD118" s="206"/>
      <c r="AE118" s="206"/>
      <c r="AF118" s="206"/>
      <c r="AG118" s="206"/>
      <c r="AH118" s="206"/>
      <c r="AI118" s="206"/>
      <c r="AJ118" s="206"/>
      <c r="AK118" s="206"/>
      <c r="AL118" s="206"/>
      <c r="AM118" s="206"/>
      <c r="AN118" s="206"/>
    </row>
    <row r="119" customFormat="false" ht="12.75" hidden="false" customHeight="false" outlineLevel="0" collapsed="false">
      <c r="D119" s="206"/>
      <c r="E119" s="206"/>
      <c r="F119" s="206"/>
      <c r="G119" s="206"/>
      <c r="H119" s="206"/>
      <c r="I119" s="206"/>
      <c r="J119" s="206"/>
      <c r="K119" s="206"/>
      <c r="L119" s="206"/>
      <c r="M119" s="206"/>
      <c r="N119" s="206"/>
      <c r="O119" s="206"/>
      <c r="P119" s="206"/>
      <c r="Q119" s="206"/>
      <c r="R119" s="206"/>
      <c r="S119" s="206"/>
      <c r="T119" s="206"/>
      <c r="U119" s="206"/>
      <c r="V119" s="206"/>
      <c r="W119" s="206"/>
      <c r="X119" s="206"/>
      <c r="Y119" s="206"/>
      <c r="Z119" s="206"/>
      <c r="AA119" s="206"/>
      <c r="AB119" s="206"/>
      <c r="AC119" s="206"/>
      <c r="AD119" s="206"/>
      <c r="AE119" s="206"/>
      <c r="AF119" s="206"/>
      <c r="AG119" s="206"/>
      <c r="AH119" s="206"/>
      <c r="AI119" s="206"/>
      <c r="AJ119" s="206"/>
      <c r="AK119" s="206"/>
      <c r="AL119" s="206"/>
      <c r="AM119" s="206"/>
      <c r="AN119" s="206"/>
    </row>
  </sheetData>
  <mergeCells count="6">
    <mergeCell ref="B1:N1"/>
    <mergeCell ref="B2:N2"/>
    <mergeCell ref="B3:N3"/>
    <mergeCell ref="D6:F6"/>
    <mergeCell ref="H6:J6"/>
    <mergeCell ref="L6:N6"/>
  </mergeCells>
  <printOptions headings="false" gridLines="false" gridLinesSet="true" horizontalCentered="true" verticalCentered="false"/>
  <pageMargins left="0.25" right="0.25" top="0.5" bottom="0.5" header="0.511811023622047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&amp;L&amp;8&amp;A
&amp;D &amp;T&amp;R&amp;8&amp;F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1999-10-18T10:06:30Z</dcterms:created>
  <dc:creator>Patricia Anderson</dc:creator>
  <dc:description/>
  <dc:language>en-US</dc:language>
  <cp:lastModifiedBy>pander2</cp:lastModifiedBy>
  <cp:lastPrinted>2001-04-16T10:22:19Z</cp:lastPrinted>
  <dcterms:modified xsi:type="dcterms:W3CDTF">2001-04-16T10:31:17Z</dcterms:modified>
  <cp:revision>0</cp:revision>
  <dc:subject/>
  <dc:title/>
</cp:coreProperties>
</file>