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vmlDrawing2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eensheet" sheetId="1" state="visible" r:id="rId3"/>
    <sheet name="Summary" sheetId="2" state="visible" r:id="rId4"/>
    <sheet name="Summary YTD" sheetId="3" state="hidden" r:id="rId5"/>
    <sheet name="Summary YTD-Qtr" sheetId="4" state="hidden" r:id="rId6"/>
    <sheet name="GrossMargin" sheetId="5" state="visible" r:id="rId7"/>
    <sheet name="GM-WklyChnge" sheetId="6" state="visible" r:id="rId8"/>
    <sheet name="Expenses" sheetId="7" state="visible" r:id="rId9"/>
    <sheet name="CapChrg-AllocExp" sheetId="8" state="visible" r:id="rId10"/>
    <sheet name="Upside Downside" sheetId="9" state="hidden" r:id="rId11"/>
    <sheet name="Headcount" sheetId="10" state="visible" r:id="rId12"/>
    <sheet name="Whalley" sheetId="11" state="hidden" r:id="rId13"/>
    <sheet name="Shankman" sheetId="12" state="hidden" r:id="rId14"/>
    <sheet name="Fallon" sheetId="13" state="hidden" r:id="rId15"/>
  </sheets>
  <externalReferences>
    <externalReference r:id="rId16"/>
  </externalReferences>
  <definedNames>
    <definedName function="false" hidden="false" localSheetId="7" name="_xlnm.Print_Area" vbProcedure="false">'CapChrg-AllocExp'!$B$2:$P$55</definedName>
    <definedName function="false" hidden="false" localSheetId="6" name="_xlnm.Print_Area" vbProcedure="false">Expenses!$B$2:$K$59</definedName>
    <definedName function="false" hidden="false" localSheetId="12" name="_xlnm.Print_Area" vbProcedure="false">Fallon!$A$1:$W$11</definedName>
    <definedName function="false" hidden="false" localSheetId="5" name="_xlnm.Print_Area" vbProcedure="false">'GM-WklyChnge'!$A$1:$K$64</definedName>
    <definedName function="false" hidden="false" localSheetId="0" name="_xlnm.Print_Area" vbProcedure="false">Greensheet!$A$1:$M$142</definedName>
    <definedName function="false" hidden="false" localSheetId="0" name="_xlnm.Print_Titles" vbProcedure="false">Greensheet!$1:$4</definedName>
    <definedName function="false" hidden="false" localSheetId="4" name="_xlnm.Print_Area" vbProcedure="false">GrossMargin!$B$2:$N$58</definedName>
    <definedName function="false" hidden="false" localSheetId="9" name="_xlnm.Print_Area" vbProcedure="false">Headcount!$B$1:$N$52</definedName>
    <definedName function="false" hidden="false" localSheetId="11" name="_xlnm.Print_Area" vbProcedure="false">Shankman!$A$1:$W$13</definedName>
    <definedName function="false" hidden="false" localSheetId="1" name="_xlnm.Print_Area" vbProcedure="false">Summary!$A$1:$W$65</definedName>
    <definedName function="false" hidden="false" localSheetId="2" name="_xlnm.Print_Area" vbProcedure="false">'Summary YTD'!$C$3:$X$64</definedName>
    <definedName function="false" hidden="false" localSheetId="3" name="_xlnm.Print_Area" vbProcedure="false">'Summary YTD-Qtr'!$B$2:$V$63</definedName>
    <definedName function="false" hidden="false" localSheetId="10" name="_xlnm.Print_Area" vbProcedure="false">Whalley!$A$1:$W$20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5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2</xdr:row>
                <xdr:rowOff>11</xdr:rowOff>
              </xdr:from>
              <xdr:to>
                <xdr:col>21</xdr:col>
                <xdr:colOff>16</xdr:colOff>
                <xdr:row>11</xdr:row>
                <xdr:rowOff>12</xdr:rowOff>
              </xdr:to>
            </anchor>
          </commentPr>
        </mc:Choice>
        <mc:Fallback/>
      </mc:AlternateContent>
    </comment>
    <comment ref="S76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72</xdr:row>
                <xdr:rowOff>0</xdr:rowOff>
              </xdr:from>
              <xdr:to>
                <xdr:col>21</xdr:col>
                <xdr:colOff>16</xdr:colOff>
                <xdr:row>73</xdr:row>
                <xdr:rowOff>-14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34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ECP Accretion $3,000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33</xdr:row>
                <xdr:rowOff>1</xdr:rowOff>
              </xdr:from>
              <xdr:to>
                <xdr:col>13</xdr:col>
                <xdr:colOff>6</xdr:colOff>
                <xdr:row>34</xdr:row>
                <xdr:rowOff>15</xdr:rowOff>
              </xdr:to>
            </anchor>
          </commentPr>
        </mc:Choice>
        <mc:Fallback/>
      </mc:AlternateContent>
    </comment>
    <comment ref="K42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2"/>
          </rPr>
          <t xml:space="preserve">Kafus Canfibre Riverside IPC -$3,000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54</xdr:colOff>
                <xdr:row>41</xdr:row>
                <xdr:rowOff>7</xdr:rowOff>
              </xdr:from>
              <xdr:to>
                <xdr:col>15</xdr:col>
                <xdr:colOff>55</xdr:colOff>
                <xdr:row>46</xdr:row>
                <xdr:rowOff>2</xdr:rowOff>
              </xdr:to>
            </anchor>
          </commentPr>
        </mc:Choice>
        <mc:Fallback/>
      </mc:AlternateContent>
    </comment>
    <comment ref="K43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CGas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40</xdr:row>
                <xdr:rowOff>10</xdr:rowOff>
              </xdr:from>
              <xdr:to>
                <xdr:col>12</xdr:col>
                <xdr:colOff>37</xdr:colOff>
                <xdr:row>42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<sst xmlns="http://schemas.openxmlformats.org/spreadsheetml/2006/main" count="1098" uniqueCount="304">
  <si>
    <t xml:space="preserve">ENRON NORTH AMERICA</t>
  </si>
  <si>
    <t xml:space="preserve">1ST QUARTER 2000 GREENSHEET</t>
  </si>
  <si>
    <t xml:space="preserve">TRANSACTIONS IN PROGRESS</t>
  </si>
  <si>
    <t xml:space="preserve">90-99%</t>
  </si>
  <si>
    <t xml:space="preserve">75-89%</t>
  </si>
  <si>
    <t xml:space="preserve">50-74%</t>
  </si>
  <si>
    <t xml:space="preserve">&lt; $100K</t>
  </si>
  <si>
    <t xml:space="preserve">Total</t>
  </si>
  <si>
    <t xml:space="preserve">Type</t>
  </si>
  <si>
    <t xml:space="preserve">Insurance</t>
  </si>
  <si>
    <t xml:space="preserve">EEX Insurance</t>
  </si>
  <si>
    <t xml:space="preserve">Overdyke</t>
  </si>
  <si>
    <t xml:space="preserve">F</t>
  </si>
  <si>
    <t xml:space="preserve">East Midstream Origination</t>
  </si>
  <si>
    <t xml:space="preserve">Electricities</t>
  </si>
  <si>
    <t xml:space="preserve">Kroll</t>
  </si>
  <si>
    <t xml:space="preserve">P</t>
  </si>
  <si>
    <t xml:space="preserve">Entex</t>
  </si>
  <si>
    <t xml:space="preserve">Ducote</t>
  </si>
  <si>
    <t xml:space="preserve">Mexico</t>
  </si>
  <si>
    <t xml:space="preserve">TFM</t>
  </si>
  <si>
    <t xml:space="preserve">Williams</t>
  </si>
  <si>
    <t xml:space="preserve">Industrial Downstream - Paper</t>
  </si>
  <si>
    <t xml:space="preserve">Rebox</t>
  </si>
  <si>
    <t xml:space="preserve">Paper Team</t>
  </si>
  <si>
    <t xml:space="preserve">C</t>
  </si>
  <si>
    <t xml:space="preserve">Norampac, Inc.</t>
  </si>
  <si>
    <t xml:space="preserve">Moulton</t>
  </si>
  <si>
    <t xml:space="preserve">Perkins Tissue</t>
  </si>
  <si>
    <t xml:space="preserve">Money Mailer</t>
  </si>
  <si>
    <t xml:space="preserve">Shields</t>
  </si>
  <si>
    <t xml:space="preserve">Industrial Downstream - Chemicals</t>
  </si>
  <si>
    <t xml:space="preserve">Kaiser</t>
  </si>
  <si>
    <t xml:space="preserve">West Midstream Orgination</t>
  </si>
  <si>
    <t xml:space="preserve">Upstream E&amp;P</t>
  </si>
  <si>
    <t xml:space="preserve">Generation Investments</t>
  </si>
  <si>
    <t xml:space="preserve">Motown</t>
  </si>
  <si>
    <t xml:space="preserve">Clifford</t>
  </si>
  <si>
    <t xml:space="preserve">Gas Assets</t>
  </si>
  <si>
    <t xml:space="preserve">Knippa</t>
  </si>
  <si>
    <t xml:space="preserve">Courtney</t>
  </si>
  <si>
    <t xml:space="preserve">A</t>
  </si>
  <si>
    <t xml:space="preserve">North Central Oil</t>
  </si>
  <si>
    <t xml:space="preserve">Bierbach</t>
  </si>
  <si>
    <t xml:space="preserve">Saxet Osprey #3</t>
  </si>
  <si>
    <t xml:space="preserve">Bryan</t>
  </si>
  <si>
    <t xml:space="preserve">Rollovers</t>
  </si>
  <si>
    <t xml:space="preserve">Martinez</t>
  </si>
  <si>
    <t xml:space="preserve">Chusei</t>
  </si>
  <si>
    <t xml:space="preserve">Lamphier</t>
  </si>
  <si>
    <t xml:space="preserve">Vastar Black Martin</t>
  </si>
  <si>
    <t xml:space="preserve">Louis Dreyfus Services</t>
  </si>
  <si>
    <t xml:space="preserve">Riley</t>
  </si>
  <si>
    <t xml:space="preserve">17 Deals</t>
  </si>
  <si>
    <t xml:space="preserve">Various</t>
  </si>
  <si>
    <t xml:space="preserve">Principal Investing</t>
  </si>
  <si>
    <t xml:space="preserve">Restructuring</t>
  </si>
  <si>
    <t xml:space="preserve">TOTAL TRANSACTIONS IN PROGRESS</t>
  </si>
  <si>
    <t xml:space="preserve">COMPLETED TRANSACTIONS</t>
  </si>
  <si>
    <t xml:space="preserve">Gas</t>
  </si>
  <si>
    <t xml:space="preserve">Power</t>
  </si>
  <si>
    <t xml:space="preserve">Commodity</t>
  </si>
  <si>
    <t xml:space="preserve">Assets</t>
  </si>
  <si>
    <t xml:space="preserve">Financial</t>
  </si>
  <si>
    <t xml:space="preserve">Fair Value</t>
  </si>
  <si>
    <t xml:space="preserve">Wilton Centre 2</t>
  </si>
  <si>
    <t xml:space="preserve">Healy/Luce</t>
  </si>
  <si>
    <t xml:space="preserve">AEC</t>
  </si>
  <si>
    <t xml:space="preserve">Dalton</t>
  </si>
  <si>
    <t xml:space="preserve">G</t>
  </si>
  <si>
    <t xml:space="preserve">West Midstream Origination</t>
  </si>
  <si>
    <t xml:space="preserve">Project Bighorn</t>
  </si>
  <si>
    <t xml:space="preserve">Donovan</t>
  </si>
  <si>
    <t xml:space="preserve">Norampac Inc.</t>
  </si>
  <si>
    <t xml:space="preserve">Espresso</t>
  </si>
  <si>
    <t xml:space="preserve">Holmes</t>
  </si>
  <si>
    <t xml:space="preserve">Gaylord Container</t>
  </si>
  <si>
    <t xml:space="preserve">Horning</t>
  </si>
  <si>
    <t xml:space="preserve">St. Laurent Paperboard</t>
  </si>
  <si>
    <t xml:space="preserve">Cummings</t>
  </si>
  <si>
    <t xml:space="preserve">Bay Corrugated</t>
  </si>
  <si>
    <t xml:space="preserve">Bonner</t>
  </si>
  <si>
    <t xml:space="preserve">Waste Management</t>
  </si>
  <si>
    <t xml:space="preserve">Pacific Forest Resources</t>
  </si>
  <si>
    <t xml:space="preserve">Waste Management (3 deals)</t>
  </si>
  <si>
    <t xml:space="preserve">ConAgra Energy Services</t>
  </si>
  <si>
    <t xml:space="preserve">Quinn</t>
  </si>
  <si>
    <t xml:space="preserve">4 Deals Under $100K</t>
  </si>
  <si>
    <t xml:space="preserve">Burnett</t>
  </si>
  <si>
    <t xml:space="preserve">Canada</t>
  </si>
  <si>
    <t xml:space="preserve">Ranger/Berkley/ECC</t>
  </si>
  <si>
    <t xml:space="preserve">Tycholiz</t>
  </si>
  <si>
    <t xml:space="preserve">Blue Range (Finance)</t>
  </si>
  <si>
    <t xml:space="preserve">Milnthorp/Kitigawa</t>
  </si>
  <si>
    <t xml:space="preserve">Blue Range (Commodity)</t>
  </si>
  <si>
    <t xml:space="preserve">Saxet Energy LTD</t>
  </si>
  <si>
    <t xml:space="preserve">Costilla Freeman</t>
  </si>
  <si>
    <t xml:space="preserve">Zivley</t>
  </si>
  <si>
    <t xml:space="preserve">Velsicol - GL</t>
  </si>
  <si>
    <t xml:space="preserve">EOG Resources</t>
  </si>
  <si>
    <t xml:space="preserve">Austin</t>
  </si>
  <si>
    <t xml:space="preserve">Lonza</t>
  </si>
  <si>
    <t xml:space="preserve">Papayoti</t>
  </si>
  <si>
    <t xml:space="preserve">Exxon Company</t>
  </si>
  <si>
    <t xml:space="preserve">Bilberry</t>
  </si>
  <si>
    <t xml:space="preserve">Eagle Gas Marketing</t>
  </si>
  <si>
    <t xml:space="preserve">Johnson</t>
  </si>
  <si>
    <t xml:space="preserve">South Hampton</t>
  </si>
  <si>
    <t xml:space="preserve">79 Deals</t>
  </si>
  <si>
    <t xml:space="preserve">Cook Inlet</t>
  </si>
  <si>
    <t xml:space="preserve">Schorr</t>
  </si>
  <si>
    <t xml:space="preserve">Sapphire Bay</t>
  </si>
  <si>
    <t xml:space="preserve">Tripoint</t>
  </si>
  <si>
    <t xml:space="preserve">Hopley</t>
  </si>
  <si>
    <t xml:space="preserve">TOTAL COMPLETED TRANSACTIONS</t>
  </si>
  <si>
    <t xml:space="preserve">1ST QUARTER 2000 EARNINGS ESTIMATE</t>
  </si>
  <si>
    <t xml:space="preserve">Results based on Activity through March 3, 2000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</si>
  <si>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</si>
  <si>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</si>
  <si>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</si>
  <si>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</si>
  <si>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</si>
  <si>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</si>
  <si>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</si>
  <si>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</si>
  <si>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</si>
  <si>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</si>
  <si>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</si>
  <si>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</si>
  <si>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t xml:space="preserve">Expenses*</t>
  </si>
  <si>
    <t xml:space="preserve">EBT</t>
  </si>
  <si>
    <t xml:space="preserve">Identified</t>
  </si>
  <si>
    <t xml:space="preserve">Expenses</t>
  </si>
  <si>
    <t xml:space="preserve">Charge</t>
  </si>
  <si>
    <t xml:space="preserve">Gas Trading</t>
  </si>
  <si>
    <t xml:space="preserve">Power Trading</t>
  </si>
  <si>
    <t xml:space="preserve">Financial Drift</t>
  </si>
  <si>
    <t xml:space="preserve">Financial Trading</t>
  </si>
  <si>
    <t xml:space="preserve">Coal</t>
  </si>
  <si>
    <t xml:space="preserve">Weather</t>
  </si>
  <si>
    <t xml:space="preserve">Emissions</t>
  </si>
  <si>
    <t xml:space="preserve">Insurance Group</t>
  </si>
  <si>
    <t xml:space="preserve">Executive Trading</t>
  </si>
  <si>
    <t xml:space="preserve">Total Trading &amp; Risk Mgt.</t>
  </si>
  <si>
    <t xml:space="preserve">East Midstream</t>
  </si>
  <si>
    <t xml:space="preserve">West Midstream</t>
  </si>
  <si>
    <t xml:space="preserve">Midstream IPP</t>
  </si>
  <si>
    <t xml:space="preserve">Executive Origination</t>
  </si>
  <si>
    <t xml:space="preserve">Total Origination</t>
  </si>
  <si>
    <t xml:space="preserve">Genco</t>
  </si>
  <si>
    <t xml:space="preserve">Gas Assets - Trading</t>
  </si>
  <si>
    <t xml:space="preserve">Total Assets</t>
  </si>
  <si>
    <t xml:space="preserve">Asset Management</t>
  </si>
  <si>
    <t xml:space="preserve">Canada - Investing</t>
  </si>
  <si>
    <t xml:space="preserve">Total Investing</t>
  </si>
  <si>
    <t xml:space="preserve">Commercial Transactions Group</t>
  </si>
  <si>
    <t xml:space="preserve">Office of the Chairman</t>
  </si>
  <si>
    <t xml:space="preserve">Total Commercial</t>
  </si>
  <si>
    <t xml:space="preserve">Group</t>
  </si>
  <si>
    <t xml:space="preserve">Other Interest Related Charges</t>
  </si>
  <si>
    <t xml:space="preserve">Capital Charge Offset</t>
  </si>
  <si>
    <t xml:space="preserve">Overview</t>
  </si>
  <si>
    <t xml:space="preserve">ENA EBIT</t>
  </si>
  <si>
    <t xml:space="preserve">Interest Income/(Expense)</t>
  </si>
  <si>
    <t xml:space="preserve">ENA Pre-tax Income</t>
  </si>
  <si>
    <t xml:space="preserve">MPR Change:</t>
  </si>
  <si>
    <t xml:space="preserve">* Includes Capital Charge &amp; Operating, Direct, and Allocated Expenses</t>
  </si>
  <si>
    <t xml:space="preserve">PLAN2000</t>
  </si>
  <si>
    <t xml:space="preserve">ACTUAL</t>
  </si>
  <si>
    <t xml:space="preserve">GROSS_MARGIN</t>
  </si>
  <si>
    <t xml:space="preserve">CAP_CHRG</t>
  </si>
  <si>
    <t xml:space="preserve">TOT_OPS_EXPENSES</t>
  </si>
  <si>
    <t xml:space="preserve">TOT_ALLOCATION</t>
  </si>
  <si>
    <t xml:space="preserve">M.QTD</t>
  </si>
  <si>
    <t xml:space="preserve">M.YTD</t>
  </si>
  <si>
    <t xml:space="preserve">ENA</t>
  </si>
  <si>
    <t xml:space="preserve">4TH QUARTER 1999 EARNINGS ESTIMATE</t>
  </si>
  <si>
    <t xml:space="preserve">YTD Earnings through Q4</t>
  </si>
  <si>
    <t xml:space="preserve">Earnings Before Tax</t>
  </si>
  <si>
    <t xml:space="preserve">Estimate</t>
  </si>
  <si>
    <t xml:space="preserve">Variance</t>
  </si>
  <si>
    <t xml:space="preserve">GAS_COMBINED</t>
  </si>
  <si>
    <t xml:space="preserve">PWR_TRD</t>
  </si>
  <si>
    <t xml:space="preserve">IR_FX</t>
  </si>
  <si>
    <t xml:space="preserve">Interest Rate &amp; Currency Trading</t>
  </si>
  <si>
    <t xml:space="preserve">EQU_TRD</t>
  </si>
  <si>
    <t xml:space="preserve">Equity Trading</t>
  </si>
  <si>
    <t xml:space="preserve">CANADA</t>
  </si>
  <si>
    <t xml:space="preserve">COAL</t>
  </si>
  <si>
    <t xml:space="preserve">WEATHER</t>
  </si>
  <si>
    <t xml:space="preserve">SO2</t>
  </si>
  <si>
    <t xml:space="preserve">INSURANCE</t>
  </si>
  <si>
    <t xml:space="preserve">EXEC_TRD</t>
  </si>
  <si>
    <t xml:space="preserve">Total Trading &amp; Risk Management</t>
  </si>
  <si>
    <t xml:space="preserve">E_ORG</t>
  </si>
  <si>
    <t xml:space="preserve">W_ORIG</t>
  </si>
  <si>
    <t xml:space="preserve">PAPER</t>
  </si>
  <si>
    <t xml:space="preserve">DWNSTRM_IND_ORIG</t>
  </si>
  <si>
    <t xml:space="preserve">MDSTRM_IPP_ORIG</t>
  </si>
  <si>
    <t xml:space="preserve">MEXICO</t>
  </si>
  <si>
    <t xml:space="preserve">EXEC_ORIG</t>
  </si>
  <si>
    <t xml:space="preserve">GENCOS</t>
  </si>
  <si>
    <t xml:space="preserve">N_BS_DEV</t>
  </si>
  <si>
    <t xml:space="preserve">ASST_ORIG</t>
  </si>
  <si>
    <t xml:space="preserve">ASST_TRD</t>
  </si>
  <si>
    <t xml:space="preserve">EQUITY</t>
  </si>
  <si>
    <t xml:space="preserve">PROD_FIN</t>
  </si>
  <si>
    <t xml:space="preserve">ENVR_ENGY</t>
  </si>
  <si>
    <t xml:space="preserve">RESTRUCTURING</t>
  </si>
  <si>
    <t xml:space="preserve">CTG</t>
  </si>
  <si>
    <t xml:space="preserve">OF_CHAIR</t>
  </si>
  <si>
    <t xml:space="preserve">GROUP</t>
  </si>
  <si>
    <t xml:space="preserve">TREASURY_INT</t>
  </si>
  <si>
    <t xml:space="preserve">PRETAX_INCOME</t>
  </si>
  <si>
    <t xml:space="preserve">Q.QTD</t>
  </si>
  <si>
    <t xml:space="preserve">2000 EARNINGS ESTIMATE</t>
  </si>
  <si>
    <t xml:space="preserve">1Q</t>
  </si>
  <si>
    <t xml:space="preserve">2Q</t>
  </si>
  <si>
    <t xml:space="preserve">3Q</t>
  </si>
  <si>
    <t xml:space="preserve">4Q</t>
  </si>
  <si>
    <t xml:space="preserve">PWR_TRd</t>
  </si>
  <si>
    <t xml:space="preserve">1ST QUARTER 2000 DETAIL OF GROSS MARGIN</t>
  </si>
  <si>
    <t xml:space="preserve">Forecast Margin Calculation</t>
  </si>
  <si>
    <t xml:space="preserve">Earnings Before Allocated Expenses</t>
  </si>
  <si>
    <t xml:space="preserve">DPR*</t>
  </si>
  <si>
    <t xml:space="preserve">MPR</t>
  </si>
  <si>
    <t xml:space="preserve">Accruals</t>
  </si>
  <si>
    <t xml:space="preserve">Other</t>
  </si>
  <si>
    <t xml:space="preserve">FTA</t>
  </si>
  <si>
    <t xml:space="preserve">ECT_INV_IRFX</t>
  </si>
  <si>
    <t xml:space="preserve">TRD_MKT</t>
  </si>
  <si>
    <t xml:space="preserve">FIN</t>
  </si>
  <si>
    <t xml:space="preserve">* Excludes Cap. Charge &amp; Operating Costs</t>
  </si>
  <si>
    <t xml:space="preserve">Check Figures</t>
  </si>
  <si>
    <t xml:space="preserve">Emerging Businesses</t>
  </si>
  <si>
    <t xml:space="preserve">WEEKLY CHANGE</t>
  </si>
  <si>
    <t xml:space="preserve">Deals Added:</t>
  </si>
  <si>
    <t xml:space="preserve">Deals Changed:</t>
  </si>
  <si>
    <t xml:space="preserve">Deals Removed:</t>
  </si>
  <si>
    <t xml:space="preserve">Deals Completed:</t>
  </si>
  <si>
    <t xml:space="preserve">Tri-Union Services</t>
  </si>
  <si>
    <t xml:space="preserve">Various Deals</t>
  </si>
  <si>
    <t xml:space="preserve">Drift</t>
  </si>
  <si>
    <t xml:space="preserve">1ST QUARTER 2000 EXPENSES</t>
  </si>
  <si>
    <t xml:space="preserve">Direct Expenses</t>
  </si>
  <si>
    <t xml:space="preserve">Variance Explanation</t>
  </si>
  <si>
    <t xml:space="preserve">Compensation increases related to promotions</t>
  </si>
  <si>
    <t xml:space="preserve">London expenses deferred from 4Q99 &amp; current quarter FX loss</t>
  </si>
  <si>
    <t xml:space="preserve">4Q99 FTA of $2,434</t>
  </si>
  <si>
    <t xml:space="preserve">London expenses deferred from 4Q99; 2 Directors promoted to VP; Current qtr FX loss</t>
  </si>
  <si>
    <t xml:space="preserve">Special pay in January</t>
  </si>
  <si>
    <t xml:space="preserve">Special pay</t>
  </si>
  <si>
    <t xml:space="preserve">RC 2948 - Enron Online related expenses</t>
  </si>
  <si>
    <t xml:space="preserve">Drift reimbursement adjustment</t>
  </si>
  <si>
    <t xml:space="preserve">Operating Expenses</t>
  </si>
  <si>
    <t xml:space="preserve">1ST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</si>
  <si>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</si>
  <si>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</si>
  <si>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</si>
  <si>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Merlin (American Coal, Dakota, Panther)</t>
  </si>
  <si>
    <t xml:space="preserve">Plan only includes BA&amp;R allocation</t>
  </si>
  <si>
    <t xml:space="preserve">Total Trading &amp; Risk Mgmt</t>
  </si>
  <si>
    <t xml:space="preserve">Big Horn investment</t>
  </si>
  <si>
    <t xml:space="preserve">Merlin (City Forest, Oconto Falls) &amp; Repap sale 2 months early</t>
  </si>
  <si>
    <t xml:space="preserve">Lower 1999 investing activity</t>
  </si>
  <si>
    <t xml:space="preserve">Merlin (ECP)</t>
  </si>
  <si>
    <t xml:space="preserve">Hurricane delay &amp; Nahanni credit</t>
  </si>
  <si>
    <t xml:space="preserve">Condor (Quanta)</t>
  </si>
  <si>
    <t xml:space="preserve">Merlin (HV Marine, LSI, Ridgelake)</t>
  </si>
  <si>
    <t xml:space="preserve">Merlin (CanFibre, Heartland, Kafus Bridge) &amp; Condor (Heartland)</t>
  </si>
  <si>
    <t xml:space="preserve">Carrizo sale</t>
  </si>
  <si>
    <t xml:space="preserve">Upside / Downside Analysis</t>
  </si>
  <si>
    <t xml:space="preserve">Actual Margin</t>
  </si>
  <si>
    <t xml:space="preserve">Deals Identified</t>
  </si>
  <si>
    <t xml:space="preserve">Forecast Items:</t>
  </si>
  <si>
    <t xml:space="preserve">Trading Margin Required Meet Expectations</t>
  </si>
  <si>
    <t xml:space="preserve">Drift (IR &amp; F/X)</t>
  </si>
  <si>
    <t xml:space="preserve">Sycamore Forecast (Equity Trading)</t>
  </si>
  <si>
    <t xml:space="preserve">ECOGAS Credits</t>
  </si>
  <si>
    <t xml:space="preserve">Credit Release (Treasury)</t>
  </si>
  <si>
    <t xml:space="preserve">ComEd (Genco)</t>
  </si>
  <si>
    <t xml:space="preserve">Less Expenses:</t>
  </si>
  <si>
    <t xml:space="preserve">Commercial &amp; Group Expenses</t>
  </si>
  <si>
    <t xml:space="preserve">Interest &amp; Interest Related Charges</t>
  </si>
  <si>
    <t xml:space="preserve">Identified Earnings</t>
  </si>
  <si>
    <t xml:space="preserve">Potential Upsides:</t>
  </si>
  <si>
    <t xml:space="preserve">Upstream Transactions</t>
  </si>
  <si>
    <t xml:space="preserve">Generation Investments Transactions</t>
  </si>
  <si>
    <t xml:space="preserve">East Midstream Transactions</t>
  </si>
  <si>
    <t xml:space="preserve">West Midstream Transactions</t>
  </si>
  <si>
    <t xml:space="preserve">Principal Investing (Byers Locate?)</t>
  </si>
  <si>
    <t xml:space="preserve">Pulp &amp; Paper Forecast</t>
  </si>
  <si>
    <t xml:space="preserve">Assets (No support)</t>
  </si>
  <si>
    <t xml:space="preserve">Potential Downsides:</t>
  </si>
  <si>
    <t xml:space="preserve">Portfolio Valuation Issues:</t>
  </si>
  <si>
    <t xml:space="preserve">TOT_COM_HC</t>
  </si>
  <si>
    <t xml:space="preserve">1ST QUARTER 2000 HEADCOUNT</t>
  </si>
  <si>
    <t xml:space="preserve">TOT_NC_HC</t>
  </si>
  <si>
    <t xml:space="preserve">Actuals - January Team Report</t>
  </si>
  <si>
    <t xml:space="preserve">Plan - January</t>
  </si>
  <si>
    <t xml:space="preserve">Variance to Plan</t>
  </si>
  <si>
    <t xml:space="preserve">Commercial</t>
  </si>
  <si>
    <t xml:space="preserve">Results based on Activity through February 17, 2000</t>
  </si>
  <si>
    <t xml:space="preserve">Expense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</si>
</sst>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  <numFmt numFmtId="170" formatCode="[$-409]mmm\-yy"/>
    <numFmt numFmtId="171" formatCode="@"/>
    <numFmt numFmtId="172" formatCode="_(\$* #,##0.0_);_(\$* \(#,##0.0\);_(\$* \-??_);_(@_)"/>
    <numFmt numFmtId="173" formatCode="_(* #,##0.0_);_(* \(#,##0.0\);_(* \-??_);_(@_)"/>
    <numFmt numFmtId="174" formatCode="_(* #,##0.0_);_(* \(#,##0.0\);_(* \-?_);_(@_)"/>
  </numFmts>
  <fonts count="3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i val="true"/>
      <sz val="8"/>
      <name val="Arial Narrow"/>
      <family val="2"/>
    </font>
    <font>
      <sz val="8"/>
      <name val="Arial Narrow"/>
      <family val="2"/>
    </font>
    <font>
      <b val="true"/>
      <sz val="8"/>
      <name val="Arial Narrow"/>
      <family val="2"/>
    </font>
    <font>
      <b val="true"/>
      <u val="single"/>
      <sz val="8"/>
      <name val="Arial Narrow"/>
      <family val="2"/>
    </font>
    <font>
      <b val="true"/>
      <sz val="10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9"/>
      <name val="Arial Narrow"/>
      <family val="2"/>
    </font>
    <font>
      <sz val="9"/>
      <name val="Arial Narrow"/>
      <family val="2"/>
    </font>
    <font>
      <sz val="6"/>
      <name val="Arial Narrow"/>
      <family val="2"/>
    </font>
    <font>
      <sz val="6"/>
      <name val="Arial"/>
      <family val="2"/>
    </font>
    <font>
      <i val="true"/>
      <sz val="6"/>
      <name val="Arial Narrow"/>
      <family val="2"/>
    </font>
    <font>
      <i val="true"/>
      <sz val="8"/>
      <name val="Arial Narrow"/>
      <family val="2"/>
    </font>
    <font>
      <sz val="8"/>
      <color rgb="FF000000"/>
      <name val="Tahoma"/>
      <family val="2"/>
    </font>
    <font>
      <b val="true"/>
      <i val="true"/>
      <sz val="8"/>
      <color rgb="FFFFFFFF"/>
      <name val="Arial Narrow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3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10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3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0" fillId="3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3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5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0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0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6" fillId="3" borderId="1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16" fillId="3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110880</xdr:colOff>
      <xdr:row>0</xdr:row>
      <xdr:rowOff>95400</xdr:rowOff>
    </xdr:from>
    <xdr:to>
      <xdr:col>12</xdr:col>
      <xdr:colOff>533880</xdr:colOff>
      <xdr:row>2</xdr:row>
      <xdr:rowOff>86040</xdr:rowOff>
    </xdr:to>
    <xdr:sp>
      <xdr:nvSpPr>
        <xdr:cNvPr id="0" name="Text 1"/>
        <xdr:cNvSpPr/>
      </xdr:nvSpPr>
      <xdr:spPr>
        <a:xfrm>
          <a:off x="4694400" y="95400"/>
          <a:ext cx="1156320" cy="400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9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10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1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492480</xdr:colOff>
      <xdr:row>2</xdr:row>
      <xdr:rowOff>76680</xdr:rowOff>
    </xdr:from>
    <xdr:to>
      <xdr:col>23</xdr:col>
      <xdr:colOff>452880</xdr:colOff>
      <xdr:row>4</xdr:row>
      <xdr:rowOff>38160</xdr:rowOff>
    </xdr:to>
    <xdr:sp>
      <xdr:nvSpPr>
        <xdr:cNvPr id="2" name="Text 109"/>
        <xdr:cNvSpPr/>
      </xdr:nvSpPr>
      <xdr:spPr>
        <a:xfrm>
          <a:off x="10820880" y="34344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19800</xdr:colOff>
      <xdr:row>1</xdr:row>
      <xdr:rowOff>76680</xdr:rowOff>
    </xdr:from>
    <xdr:to>
      <xdr:col>21</xdr:col>
      <xdr:colOff>462960</xdr:colOff>
      <xdr:row>3</xdr:row>
      <xdr:rowOff>76320</xdr:rowOff>
    </xdr:to>
    <xdr:sp>
      <xdr:nvSpPr>
        <xdr:cNvPr id="3" name="Text 191"/>
        <xdr:cNvSpPr/>
      </xdr:nvSpPr>
      <xdr:spPr>
        <a:xfrm>
          <a:off x="8454600" y="76680"/>
          <a:ext cx="1588680" cy="409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76680</xdr:rowOff>
    </xdr:from>
    <xdr:to>
      <xdr:col>13</xdr:col>
      <xdr:colOff>543240</xdr:colOff>
      <xdr:row>3</xdr:row>
      <xdr:rowOff>38160</xdr:rowOff>
    </xdr:to>
    <xdr:sp>
      <xdr:nvSpPr>
        <xdr:cNvPr id="4" name="Text 5"/>
        <xdr:cNvSpPr/>
      </xdr:nvSpPr>
      <xdr:spPr>
        <a:xfrm>
          <a:off x="6406560" y="76680"/>
          <a:ext cx="21319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543600</xdr:colOff>
      <xdr:row>2</xdr:row>
      <xdr:rowOff>38160</xdr:rowOff>
    </xdr:to>
    <xdr:sp>
      <xdr:nvSpPr>
        <xdr:cNvPr id="5" name="Text 1"/>
        <xdr:cNvSpPr/>
      </xdr:nvSpPr>
      <xdr:spPr>
        <a:xfrm>
          <a:off x="5290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47520</xdr:rowOff>
    </xdr:to>
    <xdr:sp>
      <xdr:nvSpPr>
        <xdr:cNvPr id="6" name="Text 1"/>
        <xdr:cNvSpPr/>
      </xdr:nvSpPr>
      <xdr:spPr>
        <a:xfrm>
          <a:off x="680040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543240</xdr:colOff>
      <xdr:row>3</xdr:row>
      <xdr:rowOff>56880</xdr:rowOff>
    </xdr:to>
    <xdr:sp>
      <xdr:nvSpPr>
        <xdr:cNvPr id="7" name="Text 1"/>
        <xdr:cNvSpPr/>
      </xdr:nvSpPr>
      <xdr:spPr>
        <a:xfrm>
          <a:off x="7995960" y="76680"/>
          <a:ext cx="213192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8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MgmtSum-Q1-022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Summary"/>
      <sheetName val="Summary YTD"/>
      <sheetName val="Summary YTD-Qtr"/>
      <sheetName val="GrossMargin"/>
      <sheetName val="GM-WklyChnge"/>
      <sheetName val="Expenses"/>
      <sheetName val="CapChrg-AllocExp"/>
      <sheetName val="Upside Downside"/>
      <sheetName val="Headcount"/>
      <sheetName val="Whalley"/>
      <sheetName val="Shankman"/>
      <sheetName val="Fallon"/>
    </sheetNames>
    <sheetDataSet>
      <sheetData sheetId="0"/>
      <sheetData sheetId="1"/>
      <sheetData sheetId="2"/>
      <sheetData sheetId="3"/>
      <sheetData sheetId="4">
        <row r="10">
          <cell r="D10">
            <v>22262</v>
          </cell>
        </row>
        <row r="11">
          <cell r="D11">
            <v>38996</v>
          </cell>
        </row>
        <row r="12">
          <cell r="D12">
            <v>15727</v>
          </cell>
        </row>
        <row r="12">
          <cell r="K12">
            <v>6716</v>
          </cell>
        </row>
        <row r="13">
          <cell r="D13">
            <v>15876</v>
          </cell>
        </row>
        <row r="14">
          <cell r="D14">
            <v>12037</v>
          </cell>
          <cell r="E14">
            <v>983</v>
          </cell>
          <cell r="F14">
            <v>1462</v>
          </cell>
          <cell r="G14">
            <v>6294</v>
          </cell>
          <cell r="H14">
            <v>-2820</v>
          </cell>
        </row>
        <row r="15">
          <cell r="D15">
            <v>784</v>
          </cell>
          <cell r="E15">
            <v>-127</v>
          </cell>
          <cell r="F15">
            <v>25</v>
          </cell>
        </row>
        <row r="16">
          <cell r="D16">
            <v>40</v>
          </cell>
        </row>
        <row r="17">
          <cell r="D17">
            <v>1731</v>
          </cell>
        </row>
        <row r="18">
          <cell r="J18">
            <v>1050</v>
          </cell>
        </row>
        <row r="19">
          <cell r="D19">
            <v>-923</v>
          </cell>
        </row>
        <row r="23">
          <cell r="G23">
            <v>3188</v>
          </cell>
        </row>
        <row r="23">
          <cell r="J23">
            <v>4500</v>
          </cell>
        </row>
        <row r="24">
          <cell r="E24">
            <v>2900</v>
          </cell>
          <cell r="F24">
            <v>823</v>
          </cell>
        </row>
        <row r="24">
          <cell r="J24">
            <v>0</v>
          </cell>
        </row>
        <row r="25">
          <cell r="D25">
            <v>2952</v>
          </cell>
          <cell r="E25">
            <v>12</v>
          </cell>
          <cell r="F25">
            <v>178</v>
          </cell>
        </row>
        <row r="25">
          <cell r="J25">
            <v>10060</v>
          </cell>
        </row>
        <row r="26">
          <cell r="F26">
            <v>1</v>
          </cell>
        </row>
        <row r="26">
          <cell r="J26">
            <v>5000</v>
          </cell>
        </row>
        <row r="28">
          <cell r="J28">
            <v>850</v>
          </cell>
        </row>
        <row r="33">
          <cell r="D33">
            <v>17339</v>
          </cell>
        </row>
        <row r="34">
          <cell r="F34">
            <v>3553</v>
          </cell>
        </row>
        <row r="34">
          <cell r="J34">
            <v>6000</v>
          </cell>
          <cell r="K34">
            <v>3000</v>
          </cell>
        </row>
        <row r="35">
          <cell r="G35">
            <v>12973</v>
          </cell>
        </row>
        <row r="35">
          <cell r="J35">
            <v>5057</v>
          </cell>
          <cell r="K35">
            <v>8780</v>
          </cell>
        </row>
        <row r="36">
          <cell r="D36">
            <v>8977</v>
          </cell>
        </row>
        <row r="40">
          <cell r="E40">
            <v>14854</v>
          </cell>
          <cell r="F40">
            <v>479</v>
          </cell>
        </row>
        <row r="40">
          <cell r="J40">
            <v>0</v>
          </cell>
        </row>
        <row r="41">
          <cell r="E41">
            <v>7674</v>
          </cell>
          <cell r="F41">
            <v>3562</v>
          </cell>
        </row>
        <row r="41">
          <cell r="J41">
            <v>0</v>
          </cell>
        </row>
        <row r="42">
          <cell r="E42">
            <v>-14246</v>
          </cell>
          <cell r="F42">
            <v>268</v>
          </cell>
        </row>
        <row r="42">
          <cell r="K42">
            <v>-3000</v>
          </cell>
        </row>
        <row r="43">
          <cell r="E43">
            <v>1472</v>
          </cell>
          <cell r="F43">
            <v>621</v>
          </cell>
        </row>
        <row r="43">
          <cell r="K43">
            <v>-4000</v>
          </cell>
        </row>
        <row r="48">
          <cell r="G48">
            <v>100</v>
          </cell>
        </row>
        <row r="52">
          <cell r="K52">
            <v>-18382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19.7"/>
    <col collapsed="false" customWidth="true" hidden="false" outlineLevel="0" max="3" min="3" style="1" width="10.71"/>
    <col collapsed="false" customWidth="true" hidden="false" outlineLevel="0" max="4" min="4" style="1" width="1.7"/>
    <col collapsed="false" customWidth="true" hidden="false" outlineLevel="0" max="5" min="5" style="1" width="8.7"/>
    <col collapsed="false" customWidth="true" hidden="false" outlineLevel="0" max="6" min="6" style="1" width="1.7"/>
    <col collapsed="false" customWidth="true" hidden="false" outlineLevel="0" max="7" min="7" style="1" width="8.7"/>
    <col collapsed="false" customWidth="true" hidden="false" outlineLevel="0" max="8" min="8" style="1" width="1.7"/>
    <col collapsed="false" customWidth="true" hidden="false" outlineLevel="0" max="9" min="9" style="1" width="8.7"/>
    <col collapsed="false" customWidth="true" hidden="false" outlineLevel="0" max="10" min="10" style="1" width="1.7"/>
    <col collapsed="false" customWidth="true" hidden="false" outlineLevel="0" max="11" min="11" style="1" width="8.7"/>
    <col collapsed="false" customWidth="true" hidden="false" outlineLevel="0" max="12" min="12" style="1" width="1.7"/>
    <col collapsed="false" customWidth="true" hidden="false" outlineLevel="0" max="13" min="13" style="1" width="8.7"/>
    <col collapsed="false" customWidth="false" hidden="false" outlineLevel="0" max="14" min="14" style="2" width="9.14"/>
    <col collapsed="false" customWidth="false" hidden="false" outlineLevel="0" max="15" min="15" style="3" width="9.14"/>
    <col collapsed="false" customWidth="false" hidden="false" outlineLevel="0" max="24" min="16" style="2" width="9.14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6"/>
      <c r="P1" s="5"/>
      <c r="Q1" s="5"/>
      <c r="R1" s="5"/>
      <c r="S1" s="5"/>
      <c r="T1" s="5"/>
      <c r="U1" s="5"/>
      <c r="V1" s="5"/>
      <c r="W1" s="5"/>
      <c r="X1" s="5"/>
    </row>
    <row r="2" customFormat="false" ht="16.5" hidden="false" customHeight="fals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8"/>
      <c r="Q2" s="8"/>
      <c r="R2" s="8"/>
      <c r="S2" s="8"/>
      <c r="T2" s="8"/>
      <c r="U2" s="8"/>
      <c r="V2" s="8"/>
      <c r="W2" s="8"/>
      <c r="X2" s="8"/>
    </row>
    <row r="3" customFormat="false" ht="12.75" hidden="false" customHeight="false" outlineLevel="0" collapsed="false">
      <c r="A3" s="10" t="str">
        <f aca="false">Summary!A3</f>
        <v>Results based on Activity through March 3, 2000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/>
      <c r="P3" s="11"/>
      <c r="Q3" s="11"/>
      <c r="R3" s="11"/>
      <c r="S3" s="11"/>
      <c r="T3" s="11"/>
      <c r="U3" s="11"/>
      <c r="V3" s="11"/>
      <c r="W3" s="11"/>
      <c r="X3" s="11"/>
    </row>
    <row r="4" customFormat="false" ht="3" hidden="false" customHeight="true" outlineLevel="0" collapsed="false"/>
    <row r="5" customFormat="false" ht="12.75" hidden="false" customHeight="false" outlineLevel="0" collapsed="false">
      <c r="A5" s="13" t="s">
        <v>2</v>
      </c>
      <c r="B5" s="14"/>
      <c r="C5" s="14"/>
      <c r="D5" s="14"/>
      <c r="E5" s="15" t="s">
        <v>3</v>
      </c>
      <c r="F5" s="14"/>
      <c r="G5" s="15" t="s">
        <v>4</v>
      </c>
      <c r="H5" s="14"/>
      <c r="I5" s="15" t="s">
        <v>5</v>
      </c>
      <c r="J5" s="14"/>
      <c r="K5" s="15" t="s">
        <v>6</v>
      </c>
      <c r="L5" s="14"/>
      <c r="M5" s="16" t="s">
        <v>7</v>
      </c>
      <c r="N5" s="17"/>
      <c r="O5" s="18"/>
      <c r="P5" s="17"/>
      <c r="Q5" s="17"/>
      <c r="R5" s="17"/>
      <c r="S5" s="19" t="s">
        <v>8</v>
      </c>
      <c r="T5" s="17"/>
      <c r="U5" s="17"/>
      <c r="V5" s="17"/>
      <c r="W5" s="17"/>
      <c r="X5" s="17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3" hidden="false" customHeight="tru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7"/>
      <c r="O6" s="21"/>
      <c r="P6" s="17"/>
      <c r="Q6" s="17"/>
      <c r="R6" s="17"/>
      <c r="S6" s="17"/>
      <c r="T6" s="17"/>
      <c r="U6" s="17"/>
      <c r="V6" s="17"/>
      <c r="W6" s="17"/>
      <c r="X6" s="17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12.75" hidden="false" customHeight="false" outlineLevel="0" collapsed="false">
      <c r="A7" s="22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7"/>
      <c r="O7" s="21"/>
      <c r="P7" s="17"/>
      <c r="Q7" s="17"/>
      <c r="R7" s="17"/>
      <c r="S7" s="17"/>
      <c r="T7" s="17"/>
      <c r="U7" s="17"/>
      <c r="V7" s="17"/>
      <c r="W7" s="17"/>
      <c r="X7" s="17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</row>
    <row r="8" customFormat="false" ht="12.75" hidden="false" customHeight="false" outlineLevel="0" collapsed="false">
      <c r="A8" s="20"/>
      <c r="B8" s="20" t="s">
        <v>10</v>
      </c>
      <c r="C8" s="20" t="s">
        <v>11</v>
      </c>
      <c r="D8" s="20"/>
      <c r="E8" s="23"/>
      <c r="F8" s="23"/>
      <c r="G8" s="23"/>
      <c r="H8" s="23"/>
      <c r="I8" s="23" t="n">
        <v>1050</v>
      </c>
      <c r="J8" s="23"/>
      <c r="K8" s="23"/>
      <c r="L8" s="23"/>
      <c r="M8" s="24"/>
      <c r="N8" s="17"/>
      <c r="O8" s="21"/>
      <c r="P8" s="17"/>
      <c r="Q8" s="17"/>
      <c r="R8" s="17"/>
      <c r="S8" s="17" t="s">
        <v>12</v>
      </c>
      <c r="T8" s="17"/>
      <c r="U8" s="17"/>
      <c r="V8" s="17"/>
      <c r="W8" s="17"/>
      <c r="X8" s="17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</row>
    <row r="9" customFormat="false" ht="3" hidden="false" customHeight="true" outlineLevel="0" collapsed="false">
      <c r="A9" s="20"/>
      <c r="B9" s="20"/>
      <c r="C9" s="20"/>
      <c r="D9" s="20"/>
      <c r="E9" s="23"/>
      <c r="F9" s="23"/>
      <c r="G9" s="23"/>
      <c r="H9" s="23"/>
      <c r="I9" s="23"/>
      <c r="J9" s="23"/>
      <c r="K9" s="23"/>
      <c r="L9" s="23"/>
      <c r="M9" s="23"/>
      <c r="N9" s="17"/>
      <c r="O9" s="21"/>
      <c r="P9" s="17"/>
      <c r="Q9" s="17"/>
      <c r="R9" s="17"/>
      <c r="S9" s="17"/>
      <c r="T9" s="17"/>
      <c r="U9" s="17"/>
      <c r="V9" s="17"/>
      <c r="W9" s="17"/>
      <c r="X9" s="17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</row>
    <row r="10" customFormat="false" ht="12.75" hidden="false" customHeight="false" outlineLevel="0" collapsed="false">
      <c r="A10" s="25"/>
      <c r="B10" s="25"/>
      <c r="C10" s="25"/>
      <c r="D10" s="25"/>
      <c r="E10" s="26" t="n">
        <f aca="false">SUM(E8)</f>
        <v>0</v>
      </c>
      <c r="F10" s="27"/>
      <c r="G10" s="26" t="n">
        <f aca="false">SUM(G8)</f>
        <v>0</v>
      </c>
      <c r="H10" s="27"/>
      <c r="I10" s="26" t="n">
        <f aca="false">SUM(I8)</f>
        <v>1050</v>
      </c>
      <c r="J10" s="27"/>
      <c r="K10" s="26" t="n">
        <f aca="false">SUM(K8)</f>
        <v>0</v>
      </c>
      <c r="L10" s="27"/>
      <c r="M10" s="26" t="n">
        <f aca="false">SUM(E10:K10)</f>
        <v>1050</v>
      </c>
      <c r="N10" s="17"/>
      <c r="O10" s="21"/>
      <c r="P10" s="17"/>
      <c r="Q10" s="17"/>
      <c r="R10" s="17"/>
      <c r="S10" s="17"/>
      <c r="T10" s="17"/>
      <c r="U10" s="17"/>
      <c r="V10" s="17"/>
      <c r="W10" s="17"/>
      <c r="X10" s="17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</row>
    <row r="11" customFormat="false" ht="3" hidden="false" customHeight="true" outlineLevel="0" collapsed="false">
      <c r="A11" s="20"/>
      <c r="B11" s="20"/>
      <c r="C11" s="20"/>
      <c r="D11" s="20"/>
      <c r="E11" s="23"/>
      <c r="F11" s="23"/>
      <c r="G11" s="23"/>
      <c r="H11" s="23"/>
      <c r="I11" s="23"/>
      <c r="J11" s="23"/>
      <c r="K11" s="23"/>
      <c r="L11" s="23"/>
      <c r="M11" s="23"/>
      <c r="N11" s="17"/>
      <c r="O11" s="21"/>
      <c r="P11" s="17"/>
      <c r="Q11" s="17"/>
      <c r="R11" s="17"/>
      <c r="S11" s="17"/>
      <c r="T11" s="17"/>
      <c r="U11" s="17"/>
      <c r="V11" s="17"/>
      <c r="W11" s="17"/>
      <c r="X11" s="17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</row>
    <row r="12" customFormat="false" ht="12.75" hidden="false" customHeight="false" outlineLevel="0" collapsed="false">
      <c r="A12" s="22" t="s">
        <v>13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7"/>
      <c r="O12" s="21"/>
      <c r="P12" s="17"/>
      <c r="Q12" s="17"/>
      <c r="R12" s="17"/>
      <c r="S12" s="17"/>
      <c r="T12" s="17"/>
      <c r="U12" s="17"/>
      <c r="V12" s="17"/>
      <c r="W12" s="17"/>
      <c r="X12" s="17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2.75" hidden="false" customHeight="false" outlineLevel="0" collapsed="false">
      <c r="A13" s="20"/>
      <c r="B13" s="20" t="s">
        <v>14</v>
      </c>
      <c r="C13" s="20" t="s">
        <v>15</v>
      </c>
      <c r="D13" s="20"/>
      <c r="E13" s="23"/>
      <c r="F13" s="23"/>
      <c r="G13" s="23"/>
      <c r="H13" s="23"/>
      <c r="I13" s="23" t="n">
        <v>4000</v>
      </c>
      <c r="J13" s="23"/>
      <c r="K13" s="23"/>
      <c r="L13" s="23"/>
      <c r="M13" s="24"/>
      <c r="N13" s="17"/>
      <c r="O13" s="21"/>
      <c r="P13" s="17"/>
      <c r="Q13" s="17"/>
      <c r="R13" s="17"/>
      <c r="S13" s="17" t="s">
        <v>16</v>
      </c>
      <c r="T13" s="17"/>
      <c r="U13" s="17"/>
      <c r="V13" s="17"/>
      <c r="W13" s="17"/>
      <c r="X13" s="17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12.75" hidden="false" customHeight="false" outlineLevel="0" collapsed="false">
      <c r="A14" s="20"/>
      <c r="B14" s="20" t="s">
        <v>17</v>
      </c>
      <c r="C14" s="20" t="s">
        <v>18</v>
      </c>
      <c r="D14" s="20"/>
      <c r="E14" s="23"/>
      <c r="F14" s="23"/>
      <c r="G14" s="23"/>
      <c r="H14" s="23"/>
      <c r="I14" s="23" t="n">
        <v>500</v>
      </c>
      <c r="J14" s="23"/>
      <c r="K14" s="23"/>
      <c r="L14" s="23"/>
      <c r="M14" s="24"/>
      <c r="N14" s="17"/>
      <c r="O14" s="21"/>
      <c r="P14" s="17"/>
      <c r="Q14" s="17"/>
      <c r="R14" s="17"/>
      <c r="S14" s="17" t="s">
        <v>16</v>
      </c>
      <c r="T14" s="17"/>
      <c r="U14" s="17"/>
      <c r="V14" s="17"/>
      <c r="W14" s="17"/>
      <c r="X14" s="17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</row>
    <row r="15" customFormat="false" ht="3" hidden="false" customHeight="true" outlineLevel="0" collapsed="false">
      <c r="A15" s="20"/>
      <c r="B15" s="20"/>
      <c r="C15" s="20"/>
      <c r="D15" s="20"/>
      <c r="E15" s="23"/>
      <c r="F15" s="23"/>
      <c r="G15" s="23"/>
      <c r="H15" s="23"/>
      <c r="I15" s="23"/>
      <c r="J15" s="23"/>
      <c r="K15" s="23"/>
      <c r="L15" s="23"/>
      <c r="M15" s="23"/>
      <c r="N15" s="17"/>
      <c r="O15" s="21"/>
      <c r="P15" s="17"/>
      <c r="Q15" s="17"/>
      <c r="R15" s="17"/>
      <c r="S15" s="17"/>
      <c r="T15" s="17"/>
      <c r="U15" s="17"/>
      <c r="V15" s="17"/>
      <c r="W15" s="17"/>
      <c r="X15" s="17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customFormat="false" ht="12.75" hidden="false" customHeight="false" outlineLevel="0" collapsed="false">
      <c r="A16" s="25"/>
      <c r="B16" s="25"/>
      <c r="C16" s="25"/>
      <c r="D16" s="25"/>
      <c r="E16" s="26" t="n">
        <f aca="false">SUM(E13:E14)</f>
        <v>0</v>
      </c>
      <c r="F16" s="27"/>
      <c r="G16" s="26" t="n">
        <f aca="false">SUM(G13:G14)</f>
        <v>0</v>
      </c>
      <c r="H16" s="27"/>
      <c r="I16" s="26" t="n">
        <f aca="false">SUM(I13:I14)</f>
        <v>4500</v>
      </c>
      <c r="J16" s="27"/>
      <c r="K16" s="26" t="n">
        <f aca="false">SUM(K13:K14)</f>
        <v>0</v>
      </c>
      <c r="L16" s="27"/>
      <c r="M16" s="26" t="n">
        <f aca="false">SUM(E16:K16)</f>
        <v>4500</v>
      </c>
      <c r="N16" s="17"/>
      <c r="O16" s="21"/>
      <c r="P16" s="17"/>
      <c r="Q16" s="17"/>
      <c r="R16" s="17"/>
      <c r="S16" s="17"/>
      <c r="T16" s="17"/>
      <c r="U16" s="17"/>
      <c r="V16" s="17"/>
      <c r="W16" s="17"/>
      <c r="X16" s="17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3" hidden="false" customHeight="true" outlineLevel="0" collapsed="false">
      <c r="A17" s="20"/>
      <c r="B17" s="20"/>
      <c r="C17" s="20"/>
      <c r="D17" s="20"/>
      <c r="E17" s="23"/>
      <c r="F17" s="23"/>
      <c r="G17" s="23"/>
      <c r="H17" s="23"/>
      <c r="I17" s="23"/>
      <c r="J17" s="23"/>
      <c r="K17" s="23"/>
      <c r="L17" s="23"/>
      <c r="M17" s="23"/>
      <c r="N17" s="17"/>
      <c r="O17" s="21"/>
      <c r="P17" s="17"/>
      <c r="Q17" s="17"/>
      <c r="R17" s="17"/>
      <c r="S17" s="17"/>
      <c r="T17" s="17"/>
      <c r="U17" s="17"/>
      <c r="V17" s="17"/>
      <c r="W17" s="17"/>
      <c r="X17" s="17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</row>
    <row r="18" customFormat="false" ht="12.75" hidden="false" customHeight="true" outlineLevel="0" collapsed="false">
      <c r="A18" s="22" t="s">
        <v>19</v>
      </c>
      <c r="B18" s="20"/>
      <c r="C18" s="20"/>
      <c r="D18" s="20"/>
      <c r="E18" s="23"/>
      <c r="F18" s="23"/>
      <c r="G18" s="23"/>
      <c r="H18" s="23"/>
      <c r="I18" s="23"/>
      <c r="J18" s="23"/>
      <c r="K18" s="23"/>
      <c r="L18" s="23"/>
      <c r="M18" s="23"/>
      <c r="N18" s="17"/>
      <c r="O18" s="21"/>
      <c r="P18" s="17"/>
      <c r="Q18" s="17"/>
      <c r="R18" s="17"/>
      <c r="S18" s="17"/>
      <c r="T18" s="17"/>
      <c r="U18" s="17"/>
      <c r="V18" s="17"/>
      <c r="W18" s="17"/>
      <c r="X18" s="17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12.75" hidden="false" customHeight="true" outlineLevel="0" collapsed="false">
      <c r="A19" s="20"/>
      <c r="B19" s="20" t="s">
        <v>20</v>
      </c>
      <c r="C19" s="20" t="s">
        <v>21</v>
      </c>
      <c r="D19" s="20"/>
      <c r="E19" s="23"/>
      <c r="F19" s="23"/>
      <c r="G19" s="23"/>
      <c r="H19" s="23"/>
      <c r="I19" s="23" t="n">
        <v>850</v>
      </c>
      <c r="J19" s="23"/>
      <c r="K19" s="23"/>
      <c r="L19" s="23"/>
      <c r="M19" s="23"/>
      <c r="N19" s="17"/>
      <c r="O19" s="21"/>
      <c r="P19" s="17"/>
      <c r="Q19" s="17"/>
      <c r="R19" s="17"/>
      <c r="S19" s="17"/>
      <c r="T19" s="17"/>
      <c r="U19" s="17"/>
      <c r="V19" s="17"/>
      <c r="W19" s="17"/>
      <c r="X19" s="17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3" hidden="false" customHeight="true" outlineLevel="0" collapsed="false">
      <c r="A20" s="20"/>
      <c r="B20" s="20"/>
      <c r="C20" s="20"/>
      <c r="D20" s="20"/>
      <c r="E20" s="23"/>
      <c r="F20" s="23"/>
      <c r="G20" s="23"/>
      <c r="H20" s="23"/>
      <c r="I20" s="23"/>
      <c r="J20" s="23"/>
      <c r="K20" s="23"/>
      <c r="L20" s="23"/>
      <c r="M20" s="23"/>
      <c r="N20" s="17"/>
      <c r="O20" s="21"/>
      <c r="P20" s="17"/>
      <c r="Q20" s="17"/>
      <c r="R20" s="17"/>
      <c r="S20" s="17"/>
      <c r="T20" s="17"/>
      <c r="U20" s="17"/>
      <c r="V20" s="17"/>
      <c r="W20" s="17"/>
      <c r="X20" s="17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customFormat="false" ht="12.75" hidden="false" customHeight="true" outlineLevel="0" collapsed="false">
      <c r="A21" s="25"/>
      <c r="B21" s="25"/>
      <c r="C21" s="25"/>
      <c r="D21" s="25"/>
      <c r="E21" s="26" t="n">
        <f aca="false">SUM(E19)</f>
        <v>0</v>
      </c>
      <c r="F21" s="27"/>
      <c r="G21" s="26" t="n">
        <f aca="false">SUM(G19)</f>
        <v>0</v>
      </c>
      <c r="H21" s="27"/>
      <c r="I21" s="26" t="n">
        <f aca="false">SUM(I19)</f>
        <v>850</v>
      </c>
      <c r="J21" s="27"/>
      <c r="K21" s="26" t="n">
        <f aca="false">SUM(K19)</f>
        <v>0</v>
      </c>
      <c r="L21" s="27"/>
      <c r="M21" s="26" t="n">
        <f aca="false">SUM(E21:K21)</f>
        <v>850</v>
      </c>
      <c r="N21" s="17"/>
      <c r="O21" s="21"/>
      <c r="P21" s="17"/>
      <c r="Q21" s="17"/>
      <c r="R21" s="17"/>
      <c r="S21" s="17"/>
      <c r="T21" s="17"/>
      <c r="U21" s="17"/>
      <c r="V21" s="17"/>
      <c r="W21" s="17"/>
      <c r="X21" s="17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</row>
    <row r="22" customFormat="false" ht="3" hidden="false" customHeight="true" outlineLevel="0" collapsed="false">
      <c r="A22" s="20"/>
      <c r="B22" s="20"/>
      <c r="C22" s="20"/>
      <c r="D22" s="20"/>
      <c r="E22" s="23"/>
      <c r="F22" s="23"/>
      <c r="G22" s="23"/>
      <c r="H22" s="23"/>
      <c r="I22" s="23"/>
      <c r="J22" s="23"/>
      <c r="K22" s="23"/>
      <c r="L22" s="23"/>
      <c r="M22" s="23"/>
      <c r="N22" s="17"/>
      <c r="O22" s="21"/>
      <c r="P22" s="17"/>
      <c r="Q22" s="17"/>
      <c r="R22" s="17"/>
      <c r="S22" s="17"/>
      <c r="T22" s="17"/>
      <c r="U22" s="17"/>
      <c r="V22" s="17"/>
      <c r="W22" s="17"/>
      <c r="X22" s="17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</row>
    <row r="23" customFormat="false" ht="12.75" hidden="false" customHeight="false" outlineLevel="0" collapsed="false">
      <c r="A23" s="22" t="s">
        <v>22</v>
      </c>
      <c r="B23" s="20"/>
      <c r="C23" s="20"/>
      <c r="D23" s="20"/>
      <c r="E23" s="23"/>
      <c r="F23" s="23"/>
      <c r="G23" s="23"/>
      <c r="H23" s="23"/>
      <c r="I23" s="23"/>
      <c r="J23" s="23"/>
      <c r="K23" s="23"/>
      <c r="L23" s="23"/>
      <c r="M23" s="23"/>
      <c r="N23" s="17"/>
      <c r="O23" s="21"/>
      <c r="P23" s="17"/>
      <c r="Q23" s="17"/>
      <c r="R23" s="17"/>
      <c r="S23" s="17"/>
      <c r="T23" s="17"/>
      <c r="U23" s="17"/>
      <c r="V23" s="17"/>
      <c r="W23" s="17"/>
      <c r="X23" s="17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</row>
    <row r="24" customFormat="false" ht="12.75" hidden="false" customHeight="false" outlineLevel="0" collapsed="false">
      <c r="A24" s="20"/>
      <c r="B24" s="20" t="s">
        <v>23</v>
      </c>
      <c r="C24" s="20" t="s">
        <v>24</v>
      </c>
      <c r="D24" s="20"/>
      <c r="E24" s="23"/>
      <c r="F24" s="23"/>
      <c r="G24" s="23"/>
      <c r="H24" s="23"/>
      <c r="I24" s="23" t="n">
        <v>9500</v>
      </c>
      <c r="J24" s="23"/>
      <c r="K24" s="23"/>
      <c r="L24" s="23"/>
      <c r="M24" s="23"/>
      <c r="N24" s="17"/>
      <c r="O24" s="21"/>
      <c r="P24" s="17"/>
      <c r="Q24" s="17"/>
      <c r="R24" s="17"/>
      <c r="S24" s="17" t="s">
        <v>25</v>
      </c>
      <c r="T24" s="17"/>
      <c r="U24" s="17"/>
      <c r="V24" s="17"/>
      <c r="W24" s="17"/>
      <c r="X24" s="17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customFormat="false" ht="12.75" hidden="false" customHeight="false" outlineLevel="0" collapsed="false">
      <c r="A25" s="20"/>
      <c r="B25" s="20" t="s">
        <v>26</v>
      </c>
      <c r="C25" s="20" t="s">
        <v>27</v>
      </c>
      <c r="D25" s="20"/>
      <c r="E25" s="23"/>
      <c r="F25" s="23"/>
      <c r="G25" s="23"/>
      <c r="H25" s="23"/>
      <c r="I25" s="23" t="n">
        <v>360</v>
      </c>
      <c r="J25" s="23"/>
      <c r="K25" s="23"/>
      <c r="L25" s="23"/>
      <c r="M25" s="23"/>
      <c r="N25" s="17"/>
      <c r="O25" s="21"/>
      <c r="P25" s="17"/>
      <c r="Q25" s="17"/>
      <c r="R25" s="17"/>
      <c r="S25" s="17" t="s">
        <v>25</v>
      </c>
      <c r="T25" s="17"/>
      <c r="U25" s="17"/>
      <c r="V25" s="17"/>
      <c r="W25" s="17"/>
      <c r="X25" s="17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</row>
    <row r="26" customFormat="false" ht="12.75" hidden="false" customHeight="false" outlineLevel="0" collapsed="false">
      <c r="A26" s="20"/>
      <c r="B26" s="20" t="s">
        <v>28</v>
      </c>
      <c r="C26" s="20" t="s">
        <v>27</v>
      </c>
      <c r="D26" s="20"/>
      <c r="E26" s="23"/>
      <c r="F26" s="23"/>
      <c r="G26" s="23"/>
      <c r="H26" s="23"/>
      <c r="I26" s="23" t="n">
        <v>150</v>
      </c>
      <c r="J26" s="23"/>
      <c r="K26" s="23"/>
      <c r="L26" s="23"/>
      <c r="M26" s="23"/>
      <c r="N26" s="17"/>
      <c r="O26" s="21"/>
      <c r="P26" s="17"/>
      <c r="Q26" s="17"/>
      <c r="R26" s="17"/>
      <c r="S26" s="17" t="s">
        <v>25</v>
      </c>
      <c r="T26" s="17"/>
      <c r="U26" s="17"/>
      <c r="V26" s="17"/>
      <c r="W26" s="17"/>
      <c r="X26" s="17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</row>
    <row r="27" customFormat="false" ht="12.75" hidden="false" customHeight="false" outlineLevel="0" collapsed="false">
      <c r="A27" s="20"/>
      <c r="B27" s="20" t="s">
        <v>29</v>
      </c>
      <c r="C27" s="20" t="s">
        <v>30</v>
      </c>
      <c r="D27" s="20"/>
      <c r="E27" s="23"/>
      <c r="F27" s="23"/>
      <c r="G27" s="23"/>
      <c r="H27" s="23"/>
      <c r="I27" s="23"/>
      <c r="J27" s="23"/>
      <c r="K27" s="23" t="n">
        <v>50</v>
      </c>
      <c r="L27" s="23"/>
      <c r="M27" s="23"/>
      <c r="N27" s="17"/>
      <c r="O27" s="21"/>
      <c r="P27" s="17"/>
      <c r="Q27" s="17"/>
      <c r="R27" s="17"/>
      <c r="S27" s="17" t="s">
        <v>25</v>
      </c>
      <c r="T27" s="17"/>
      <c r="U27" s="17"/>
      <c r="V27" s="17"/>
      <c r="W27" s="17"/>
      <c r="X27" s="17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</row>
    <row r="28" customFormat="false" ht="3" hidden="false" customHeight="true" outlineLevel="0" collapsed="false">
      <c r="A28" s="20"/>
      <c r="B28" s="20"/>
      <c r="C28" s="20"/>
      <c r="D28" s="20"/>
      <c r="E28" s="23"/>
      <c r="F28" s="23"/>
      <c r="G28" s="23"/>
      <c r="H28" s="23"/>
      <c r="I28" s="23"/>
      <c r="J28" s="23"/>
      <c r="K28" s="23"/>
      <c r="L28" s="23"/>
      <c r="M28" s="23"/>
      <c r="N28" s="17"/>
      <c r="O28" s="21"/>
      <c r="P28" s="17"/>
      <c r="Q28" s="17"/>
      <c r="R28" s="17"/>
      <c r="S28" s="17"/>
      <c r="T28" s="17"/>
      <c r="U28" s="17"/>
      <c r="V28" s="17"/>
      <c r="W28" s="17"/>
      <c r="X28" s="17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</row>
    <row r="29" customFormat="false" ht="12.75" hidden="false" customHeight="false" outlineLevel="0" collapsed="false">
      <c r="A29" s="25"/>
      <c r="B29" s="25"/>
      <c r="C29" s="25"/>
      <c r="D29" s="25"/>
      <c r="E29" s="26" t="n">
        <f aca="false">SUM(E24:E27)</f>
        <v>0</v>
      </c>
      <c r="F29" s="27"/>
      <c r="G29" s="26" t="n">
        <f aca="false">SUM(G24:G27)</f>
        <v>0</v>
      </c>
      <c r="H29" s="27"/>
      <c r="I29" s="26" t="n">
        <f aca="false">SUM(I24:I27)</f>
        <v>10010</v>
      </c>
      <c r="J29" s="27"/>
      <c r="K29" s="26" t="n">
        <f aca="false">SUM(K24:K27)</f>
        <v>50</v>
      </c>
      <c r="L29" s="27"/>
      <c r="M29" s="26" t="n">
        <f aca="false">SUM(E29:K29)</f>
        <v>10060</v>
      </c>
      <c r="N29" s="17"/>
      <c r="O29" s="21"/>
      <c r="P29" s="17"/>
      <c r="Q29" s="17"/>
      <c r="R29" s="17"/>
      <c r="S29" s="17"/>
      <c r="T29" s="17"/>
      <c r="U29" s="17"/>
      <c r="V29" s="17"/>
      <c r="W29" s="17"/>
      <c r="X29" s="17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3" hidden="false" customHeight="true" outlineLevel="0" collapsed="false">
      <c r="A30" s="20"/>
      <c r="B30" s="20"/>
      <c r="C30" s="20"/>
      <c r="D30" s="20"/>
      <c r="E30" s="23"/>
      <c r="F30" s="23"/>
      <c r="G30" s="23"/>
      <c r="H30" s="23"/>
      <c r="I30" s="23"/>
      <c r="J30" s="23"/>
      <c r="K30" s="23"/>
      <c r="L30" s="23"/>
      <c r="M30" s="23"/>
      <c r="N30" s="17"/>
      <c r="O30" s="21"/>
      <c r="P30" s="17"/>
      <c r="Q30" s="17"/>
      <c r="R30" s="17"/>
      <c r="S30" s="17"/>
      <c r="T30" s="17"/>
      <c r="U30" s="17"/>
      <c r="V30" s="17"/>
      <c r="W30" s="17"/>
      <c r="X30" s="17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</row>
    <row r="31" customFormat="false" ht="12.75" hidden="false" customHeight="false" outlineLevel="0" collapsed="false">
      <c r="A31" s="22" t="s">
        <v>31</v>
      </c>
      <c r="B31" s="20"/>
      <c r="C31" s="20"/>
      <c r="D31" s="20"/>
      <c r="E31" s="23"/>
      <c r="F31" s="23"/>
      <c r="G31" s="23"/>
      <c r="H31" s="23"/>
      <c r="I31" s="23"/>
      <c r="J31" s="23"/>
      <c r="K31" s="23"/>
      <c r="L31" s="23"/>
      <c r="M31" s="23"/>
      <c r="N31" s="17"/>
      <c r="O31" s="21"/>
      <c r="P31" s="17"/>
      <c r="Q31" s="17"/>
      <c r="R31" s="17"/>
      <c r="S31" s="17"/>
      <c r="T31" s="17"/>
      <c r="U31" s="17"/>
      <c r="V31" s="17"/>
      <c r="W31" s="17"/>
      <c r="X31" s="17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</row>
    <row r="32" customFormat="false" ht="12.75" hidden="false" customHeight="false" outlineLevel="0" collapsed="false">
      <c r="A32" s="20"/>
      <c r="B32" s="20" t="s">
        <v>32</v>
      </c>
      <c r="C32" s="20"/>
      <c r="D32" s="20"/>
      <c r="E32" s="23"/>
      <c r="F32" s="23"/>
      <c r="G32" s="23"/>
      <c r="H32" s="23"/>
      <c r="I32" s="23" t="n">
        <v>5000</v>
      </c>
      <c r="J32" s="23"/>
      <c r="K32" s="23"/>
      <c r="L32" s="23"/>
      <c r="M32" s="23"/>
      <c r="N32" s="17"/>
      <c r="O32" s="21"/>
      <c r="P32" s="17"/>
      <c r="Q32" s="17"/>
      <c r="R32" s="17"/>
      <c r="S32" s="17" t="s">
        <v>25</v>
      </c>
      <c r="T32" s="17"/>
      <c r="U32" s="17"/>
      <c r="V32" s="17"/>
      <c r="W32" s="17"/>
      <c r="X32" s="17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</row>
    <row r="33" customFormat="false" ht="3" hidden="false" customHeight="true" outlineLevel="0" collapsed="false">
      <c r="A33" s="20"/>
      <c r="B33" s="20"/>
      <c r="C33" s="20"/>
      <c r="D33" s="20"/>
      <c r="E33" s="23"/>
      <c r="F33" s="23"/>
      <c r="G33" s="23"/>
      <c r="H33" s="23"/>
      <c r="I33" s="23"/>
      <c r="J33" s="23"/>
      <c r="K33" s="23"/>
      <c r="L33" s="23"/>
      <c r="M33" s="23"/>
      <c r="N33" s="17"/>
      <c r="O33" s="21"/>
      <c r="P33" s="17"/>
      <c r="Q33" s="17"/>
      <c r="R33" s="17"/>
      <c r="S33" s="17"/>
      <c r="T33" s="17"/>
      <c r="U33" s="17"/>
      <c r="V33" s="17"/>
      <c r="W33" s="17"/>
      <c r="X33" s="17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</row>
    <row r="34" customFormat="false" ht="12.75" hidden="false" customHeight="false" outlineLevel="0" collapsed="false">
      <c r="A34" s="25"/>
      <c r="B34" s="25"/>
      <c r="C34" s="25"/>
      <c r="D34" s="25"/>
      <c r="E34" s="26" t="n">
        <f aca="false">SUM(E32)</f>
        <v>0</v>
      </c>
      <c r="F34" s="27"/>
      <c r="G34" s="26" t="n">
        <f aca="false">SUM(G32)</f>
        <v>0</v>
      </c>
      <c r="H34" s="27"/>
      <c r="I34" s="26" t="n">
        <f aca="false">SUM(I32)</f>
        <v>5000</v>
      </c>
      <c r="J34" s="27"/>
      <c r="K34" s="26" t="n">
        <f aca="false">SUM(K32)</f>
        <v>0</v>
      </c>
      <c r="L34" s="27"/>
      <c r="M34" s="26" t="n">
        <f aca="false">SUM(E34:K34)</f>
        <v>5000</v>
      </c>
      <c r="N34" s="17"/>
      <c r="O34" s="21"/>
      <c r="P34" s="17"/>
      <c r="Q34" s="17"/>
      <c r="R34" s="17"/>
      <c r="S34" s="17"/>
      <c r="T34" s="17"/>
      <c r="U34" s="17"/>
      <c r="V34" s="17"/>
      <c r="W34" s="17"/>
      <c r="X34" s="17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</row>
    <row r="35" customFormat="false" ht="3" hidden="false" customHeight="true" outlineLevel="0" collapsed="false">
      <c r="A35" s="20"/>
      <c r="B35" s="20"/>
      <c r="C35" s="20"/>
      <c r="D35" s="20"/>
      <c r="E35" s="23"/>
      <c r="F35" s="23"/>
      <c r="G35" s="23"/>
      <c r="H35" s="23"/>
      <c r="I35" s="23"/>
      <c r="J35" s="23"/>
      <c r="K35" s="23"/>
      <c r="L35" s="23"/>
      <c r="M35" s="23"/>
      <c r="N35" s="17"/>
      <c r="O35" s="21"/>
      <c r="P35" s="17"/>
      <c r="Q35" s="17"/>
      <c r="R35" s="17"/>
      <c r="S35" s="17"/>
      <c r="T35" s="17"/>
      <c r="U35" s="17"/>
      <c r="V35" s="17"/>
      <c r="W35" s="17"/>
      <c r="X35" s="17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</row>
    <row r="36" customFormat="false" ht="12.75" hidden="true" customHeight="false" outlineLevel="0" collapsed="false">
      <c r="A36" s="22" t="s">
        <v>33</v>
      </c>
      <c r="B36" s="20"/>
      <c r="C36" s="20"/>
      <c r="D36" s="20"/>
      <c r="E36" s="23"/>
      <c r="F36" s="23"/>
      <c r="G36" s="23"/>
      <c r="H36" s="23"/>
      <c r="I36" s="23"/>
      <c r="J36" s="23"/>
      <c r="K36" s="23"/>
      <c r="L36" s="23"/>
      <c r="M36" s="23"/>
      <c r="N36" s="17"/>
      <c r="O36" s="21"/>
      <c r="P36" s="17"/>
      <c r="Q36" s="17"/>
      <c r="R36" s="17"/>
      <c r="S36" s="17"/>
      <c r="T36" s="17"/>
      <c r="U36" s="17"/>
      <c r="V36" s="17"/>
      <c r="W36" s="17"/>
      <c r="X36" s="17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</row>
    <row r="37" customFormat="false" ht="12.75" hidden="true" customHeight="false" outlineLevel="0" collapsed="false">
      <c r="A37" s="20"/>
      <c r="B37" s="20"/>
      <c r="C37" s="20"/>
      <c r="D37" s="20"/>
      <c r="E37" s="23"/>
      <c r="F37" s="23"/>
      <c r="G37" s="23"/>
      <c r="H37" s="23"/>
      <c r="I37" s="23"/>
      <c r="J37" s="23"/>
      <c r="K37" s="23"/>
      <c r="L37" s="23"/>
      <c r="M37" s="23"/>
      <c r="N37" s="17"/>
      <c r="O37" s="21"/>
      <c r="P37" s="17"/>
      <c r="Q37" s="17"/>
      <c r="R37" s="17"/>
      <c r="S37" s="17"/>
      <c r="T37" s="17"/>
      <c r="U37" s="17"/>
      <c r="V37" s="17"/>
      <c r="W37" s="17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</row>
    <row r="38" customFormat="false" ht="3" hidden="true" customHeight="true" outlineLevel="0" collapsed="false">
      <c r="A38" s="20"/>
      <c r="B38" s="20"/>
      <c r="C38" s="20"/>
      <c r="D38" s="20"/>
      <c r="E38" s="23"/>
      <c r="F38" s="23"/>
      <c r="G38" s="23"/>
      <c r="H38" s="23"/>
      <c r="I38" s="23"/>
      <c r="J38" s="23"/>
      <c r="K38" s="23"/>
      <c r="L38" s="23"/>
      <c r="M38" s="23"/>
      <c r="N38" s="17"/>
      <c r="O38" s="21"/>
      <c r="P38" s="17"/>
      <c r="Q38" s="17"/>
      <c r="R38" s="17"/>
      <c r="S38" s="17"/>
      <c r="T38" s="17"/>
      <c r="U38" s="17"/>
      <c r="V38" s="17"/>
      <c r="W38" s="17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</row>
    <row r="39" customFormat="false" ht="12.75" hidden="true" customHeight="false" outlineLevel="0" collapsed="false">
      <c r="A39" s="25"/>
      <c r="B39" s="25"/>
      <c r="C39" s="25"/>
      <c r="D39" s="25"/>
      <c r="E39" s="26" t="n">
        <f aca="false">SUM(E37)</f>
        <v>0</v>
      </c>
      <c r="F39" s="27"/>
      <c r="G39" s="26" t="n">
        <f aca="false">SUM(G37)</f>
        <v>0</v>
      </c>
      <c r="H39" s="27"/>
      <c r="I39" s="26" t="n">
        <f aca="false">SUM(I37)</f>
        <v>0</v>
      </c>
      <c r="J39" s="27"/>
      <c r="K39" s="26" t="n">
        <f aca="false">SUM(K37)</f>
        <v>0</v>
      </c>
      <c r="L39" s="27"/>
      <c r="M39" s="26" t="n">
        <f aca="false">SUM(E39:K39)</f>
        <v>0</v>
      </c>
      <c r="N39" s="17"/>
      <c r="O39" s="21"/>
      <c r="P39" s="17"/>
      <c r="Q39" s="17"/>
      <c r="R39" s="17"/>
      <c r="S39" s="17"/>
      <c r="T39" s="17"/>
      <c r="U39" s="17"/>
      <c r="V39" s="17"/>
      <c r="W39" s="17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</row>
    <row r="40" customFormat="false" ht="3" hidden="true" customHeight="true" outlineLevel="0" collapsed="false">
      <c r="A40" s="20"/>
      <c r="B40" s="20"/>
      <c r="C40" s="20"/>
      <c r="D40" s="20"/>
      <c r="E40" s="23"/>
      <c r="F40" s="23"/>
      <c r="G40" s="23"/>
      <c r="H40" s="23"/>
      <c r="I40" s="23"/>
      <c r="J40" s="23"/>
      <c r="K40" s="23"/>
      <c r="L40" s="23"/>
      <c r="M40" s="23"/>
      <c r="N40" s="17"/>
      <c r="O40" s="21"/>
      <c r="P40" s="17"/>
      <c r="Q40" s="17"/>
      <c r="R40" s="17"/>
      <c r="S40" s="17"/>
      <c r="T40" s="17"/>
      <c r="U40" s="17"/>
      <c r="V40" s="17"/>
      <c r="W40" s="17"/>
      <c r="X40" s="17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</row>
    <row r="41" customFormat="false" ht="12.75" hidden="true" customHeight="false" outlineLevel="0" collapsed="false">
      <c r="A41" s="22" t="s">
        <v>34</v>
      </c>
      <c r="B41" s="20"/>
      <c r="C41" s="20"/>
      <c r="D41" s="20"/>
      <c r="E41" s="23"/>
      <c r="F41" s="23"/>
      <c r="G41" s="23"/>
      <c r="H41" s="23"/>
      <c r="I41" s="23"/>
      <c r="J41" s="23"/>
      <c r="K41" s="23"/>
      <c r="L41" s="23"/>
      <c r="M41" s="23"/>
      <c r="N41" s="17"/>
      <c r="O41" s="21"/>
      <c r="P41" s="17"/>
      <c r="Q41" s="17"/>
      <c r="R41" s="17"/>
      <c r="S41" s="17"/>
      <c r="T41" s="17"/>
      <c r="U41" s="17"/>
      <c r="V41" s="17"/>
      <c r="W41" s="17"/>
      <c r="X41" s="17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</row>
    <row r="42" customFormat="false" ht="12.75" hidden="true" customHeight="false" outlineLevel="0" collapsed="false">
      <c r="A42" s="20"/>
      <c r="B42" s="20"/>
      <c r="C42" s="20"/>
      <c r="D42" s="20"/>
      <c r="E42" s="23"/>
      <c r="F42" s="23"/>
      <c r="G42" s="23"/>
      <c r="H42" s="23"/>
      <c r="I42" s="23"/>
      <c r="J42" s="23"/>
      <c r="K42" s="23"/>
      <c r="L42" s="23"/>
      <c r="M42" s="23"/>
      <c r="N42" s="17"/>
      <c r="O42" s="21"/>
      <c r="P42" s="17"/>
      <c r="Q42" s="17"/>
      <c r="R42" s="17"/>
      <c r="S42" s="17"/>
      <c r="T42" s="17"/>
      <c r="U42" s="17"/>
      <c r="V42" s="17"/>
      <c r="W42" s="17"/>
      <c r="X42" s="17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</row>
    <row r="43" customFormat="false" ht="3" hidden="true" customHeight="true" outlineLevel="0" collapsed="false">
      <c r="A43" s="20"/>
      <c r="B43" s="20"/>
      <c r="C43" s="20"/>
      <c r="D43" s="20"/>
      <c r="E43" s="23"/>
      <c r="F43" s="23"/>
      <c r="G43" s="23"/>
      <c r="H43" s="23"/>
      <c r="I43" s="23"/>
      <c r="J43" s="23"/>
      <c r="K43" s="23"/>
      <c r="L43" s="23"/>
      <c r="M43" s="23"/>
      <c r="N43" s="17"/>
      <c r="O43" s="21"/>
      <c r="P43" s="17"/>
      <c r="Q43" s="17"/>
      <c r="R43" s="17"/>
      <c r="S43" s="17"/>
      <c r="T43" s="17"/>
      <c r="U43" s="17"/>
      <c r="V43" s="17"/>
      <c r="W43" s="17"/>
      <c r="X43" s="17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</row>
    <row r="44" customFormat="false" ht="12.75" hidden="true" customHeight="false" outlineLevel="0" collapsed="false">
      <c r="A44" s="25"/>
      <c r="B44" s="25"/>
      <c r="C44" s="25"/>
      <c r="D44" s="25"/>
      <c r="E44" s="26" t="n">
        <f aca="false">SUM(E42)</f>
        <v>0</v>
      </c>
      <c r="F44" s="27"/>
      <c r="G44" s="26" t="n">
        <f aca="false">SUM(G42)</f>
        <v>0</v>
      </c>
      <c r="H44" s="27"/>
      <c r="I44" s="26" t="n">
        <f aca="false">SUM(I42)</f>
        <v>0</v>
      </c>
      <c r="J44" s="27"/>
      <c r="K44" s="26" t="n">
        <f aca="false">SUM(K42)</f>
        <v>0</v>
      </c>
      <c r="L44" s="27"/>
      <c r="M44" s="26" t="n">
        <f aca="false">SUM(E44:K44)</f>
        <v>0</v>
      </c>
      <c r="N44" s="17"/>
      <c r="O44" s="21"/>
      <c r="P44" s="17"/>
      <c r="Q44" s="17"/>
      <c r="R44" s="17"/>
      <c r="S44" s="17"/>
      <c r="T44" s="17"/>
      <c r="U44" s="17"/>
      <c r="V44" s="17"/>
      <c r="W44" s="17"/>
      <c r="X44" s="17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</row>
    <row r="45" customFormat="false" ht="3" hidden="true" customHeight="true" outlineLevel="0" collapsed="false">
      <c r="A45" s="20"/>
      <c r="B45" s="20"/>
      <c r="C45" s="20"/>
      <c r="D45" s="20"/>
      <c r="E45" s="23"/>
      <c r="F45" s="23"/>
      <c r="G45" s="23"/>
      <c r="H45" s="23"/>
      <c r="I45" s="23"/>
      <c r="J45" s="23"/>
      <c r="K45" s="23"/>
      <c r="L45" s="23"/>
      <c r="M45" s="23"/>
      <c r="N45" s="17"/>
      <c r="O45" s="21"/>
      <c r="P45" s="17"/>
      <c r="Q45" s="17"/>
      <c r="R45" s="17"/>
      <c r="S45" s="17"/>
      <c r="T45" s="17"/>
      <c r="U45" s="17"/>
      <c r="V45" s="17"/>
      <c r="W45" s="17"/>
      <c r="X45" s="17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</row>
    <row r="46" customFormat="false" ht="12.75" hidden="false" customHeight="false" outlineLevel="0" collapsed="false">
      <c r="A46" s="22" t="s">
        <v>35</v>
      </c>
      <c r="B46" s="20"/>
      <c r="C46" s="20"/>
      <c r="D46" s="20"/>
      <c r="E46" s="23"/>
      <c r="F46" s="23"/>
      <c r="G46" s="23"/>
      <c r="H46" s="23"/>
      <c r="I46" s="23"/>
      <c r="J46" s="23"/>
      <c r="K46" s="23"/>
      <c r="L46" s="23"/>
      <c r="M46" s="23"/>
      <c r="N46" s="17"/>
      <c r="O46" s="21"/>
      <c r="P46" s="17"/>
      <c r="Q46" s="17"/>
      <c r="R46" s="17"/>
      <c r="S46" s="17"/>
      <c r="T46" s="17"/>
      <c r="U46" s="17"/>
      <c r="V46" s="17"/>
      <c r="W46" s="17"/>
      <c r="X46" s="17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2.75" hidden="false" customHeight="false" outlineLevel="0" collapsed="false">
      <c r="A47" s="22"/>
      <c r="B47" s="20" t="s">
        <v>36</v>
      </c>
      <c r="C47" s="20" t="s">
        <v>37</v>
      </c>
      <c r="D47" s="20"/>
      <c r="E47" s="23"/>
      <c r="F47" s="23"/>
      <c r="G47" s="23"/>
      <c r="H47" s="23"/>
      <c r="I47" s="23" t="n">
        <v>6000</v>
      </c>
      <c r="J47" s="23"/>
      <c r="K47" s="23"/>
      <c r="L47" s="23"/>
      <c r="M47" s="23"/>
      <c r="N47" s="17"/>
      <c r="O47" s="21"/>
      <c r="P47" s="17"/>
      <c r="Q47" s="17"/>
      <c r="R47" s="17"/>
      <c r="S47" s="17" t="s">
        <v>12</v>
      </c>
      <c r="T47" s="17"/>
      <c r="U47" s="17"/>
      <c r="V47" s="17"/>
      <c r="W47" s="17"/>
      <c r="X47" s="17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</row>
    <row r="48" customFormat="false" ht="3" hidden="false" customHeight="true" outlineLevel="0" collapsed="false">
      <c r="A48" s="20"/>
      <c r="B48" s="20"/>
      <c r="C48" s="20"/>
      <c r="D48" s="20"/>
      <c r="E48" s="23"/>
      <c r="F48" s="23"/>
      <c r="G48" s="23"/>
      <c r="H48" s="23"/>
      <c r="I48" s="23"/>
      <c r="J48" s="23"/>
      <c r="K48" s="23"/>
      <c r="L48" s="23"/>
      <c r="M48" s="23"/>
      <c r="N48" s="17"/>
      <c r="O48" s="21"/>
      <c r="P48" s="17"/>
      <c r="Q48" s="17"/>
      <c r="R48" s="17"/>
      <c r="S48" s="17"/>
      <c r="T48" s="17"/>
      <c r="U48" s="17"/>
      <c r="V48" s="17"/>
      <c r="W48" s="17"/>
      <c r="X48" s="17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</row>
    <row r="49" customFormat="false" ht="12.75" hidden="false" customHeight="false" outlineLevel="0" collapsed="false">
      <c r="A49" s="25"/>
      <c r="B49" s="25"/>
      <c r="C49" s="25"/>
      <c r="D49" s="25"/>
      <c r="E49" s="26" t="n">
        <f aca="false">SUM(E47)</f>
        <v>0</v>
      </c>
      <c r="F49" s="27"/>
      <c r="G49" s="26" t="n">
        <f aca="false">SUM(G47)</f>
        <v>0</v>
      </c>
      <c r="H49" s="27"/>
      <c r="I49" s="26" t="n">
        <f aca="false">SUM(I47)</f>
        <v>6000</v>
      </c>
      <c r="J49" s="27"/>
      <c r="K49" s="26" t="n">
        <f aca="false">SUM(K47)</f>
        <v>0</v>
      </c>
      <c r="L49" s="27"/>
      <c r="M49" s="26" t="n">
        <f aca="false">SUM(E49:K49)</f>
        <v>6000</v>
      </c>
      <c r="N49" s="17"/>
      <c r="O49" s="21"/>
      <c r="P49" s="17"/>
      <c r="Q49" s="17"/>
      <c r="R49" s="17"/>
      <c r="S49" s="17"/>
      <c r="T49" s="17"/>
      <c r="U49" s="17"/>
      <c r="V49" s="17"/>
      <c r="W49" s="17"/>
      <c r="X49" s="17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</row>
    <row r="50" customFormat="false" ht="3" hidden="false" customHeight="true" outlineLevel="0" collapsed="false">
      <c r="A50" s="20"/>
      <c r="B50" s="20"/>
      <c r="C50" s="20"/>
      <c r="D50" s="20"/>
      <c r="E50" s="23"/>
      <c r="F50" s="23"/>
      <c r="G50" s="23"/>
      <c r="H50" s="23"/>
      <c r="I50" s="23"/>
      <c r="J50" s="23"/>
      <c r="K50" s="23"/>
      <c r="L50" s="23"/>
      <c r="M50" s="23"/>
      <c r="N50" s="17"/>
      <c r="O50" s="21"/>
      <c r="P50" s="17"/>
      <c r="Q50" s="17"/>
      <c r="R50" s="17"/>
      <c r="S50" s="17"/>
      <c r="T50" s="17"/>
      <c r="U50" s="17"/>
      <c r="V50" s="17"/>
      <c r="W50" s="17"/>
      <c r="X50" s="17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  <c r="IW50" s="20"/>
    </row>
    <row r="51" customFormat="false" ht="12.75" hidden="false" customHeight="false" outlineLevel="0" collapsed="false">
      <c r="A51" s="22" t="s">
        <v>38</v>
      </c>
      <c r="B51" s="20"/>
      <c r="C51" s="20"/>
      <c r="D51" s="20"/>
      <c r="E51" s="23"/>
      <c r="F51" s="23"/>
      <c r="G51" s="23"/>
      <c r="H51" s="23"/>
      <c r="I51" s="23"/>
      <c r="J51" s="23"/>
      <c r="K51" s="23"/>
      <c r="L51" s="23"/>
      <c r="M51" s="23"/>
      <c r="N51" s="17"/>
      <c r="O51" s="21"/>
      <c r="P51" s="17"/>
      <c r="Q51" s="17"/>
      <c r="R51" s="17"/>
      <c r="S51" s="17"/>
      <c r="T51" s="17"/>
      <c r="U51" s="17"/>
      <c r="V51" s="17"/>
      <c r="W51" s="17"/>
      <c r="X51" s="17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12.75" hidden="false" customHeight="false" outlineLevel="0" collapsed="false">
      <c r="A52" s="20"/>
      <c r="B52" s="20" t="s">
        <v>39</v>
      </c>
      <c r="C52" s="20" t="s">
        <v>40</v>
      </c>
      <c r="D52" s="20"/>
      <c r="E52" s="23" t="n">
        <v>1500</v>
      </c>
      <c r="F52" s="23"/>
      <c r="G52" s="23"/>
      <c r="H52" s="23"/>
      <c r="I52" s="23"/>
      <c r="J52" s="23"/>
      <c r="K52" s="23"/>
      <c r="L52" s="23"/>
      <c r="M52" s="23"/>
      <c r="N52" s="17"/>
      <c r="O52" s="21"/>
      <c r="P52" s="17"/>
      <c r="Q52" s="17"/>
      <c r="R52" s="17"/>
      <c r="S52" s="17" t="s">
        <v>41</v>
      </c>
      <c r="T52" s="17"/>
      <c r="U52" s="17"/>
      <c r="V52" s="17"/>
      <c r="W52" s="17"/>
      <c r="X52" s="17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12.75" hidden="false" customHeight="false" outlineLevel="0" collapsed="false">
      <c r="A53" s="20"/>
      <c r="B53" s="20" t="s">
        <v>42</v>
      </c>
      <c r="C53" s="20" t="s">
        <v>43</v>
      </c>
      <c r="D53" s="20"/>
      <c r="E53" s="23" t="n">
        <v>1500</v>
      </c>
      <c r="F53" s="23"/>
      <c r="G53" s="23"/>
      <c r="H53" s="23"/>
      <c r="I53" s="23"/>
      <c r="J53" s="23"/>
      <c r="K53" s="23"/>
      <c r="L53" s="23"/>
      <c r="M53" s="23"/>
      <c r="N53" s="17"/>
      <c r="O53" s="21"/>
      <c r="P53" s="17"/>
      <c r="Q53" s="17"/>
      <c r="R53" s="17"/>
      <c r="S53" s="17" t="s">
        <v>41</v>
      </c>
      <c r="T53" s="17"/>
      <c r="U53" s="17"/>
      <c r="V53" s="17"/>
      <c r="W53" s="17"/>
      <c r="X53" s="17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12.75" hidden="false" customHeight="false" outlineLevel="0" collapsed="false">
      <c r="A54" s="20"/>
      <c r="B54" s="20" t="s">
        <v>44</v>
      </c>
      <c r="C54" s="20" t="s">
        <v>45</v>
      </c>
      <c r="D54" s="20"/>
      <c r="E54" s="23" t="n">
        <v>500</v>
      </c>
      <c r="F54" s="23"/>
      <c r="G54" s="23"/>
      <c r="H54" s="23"/>
      <c r="I54" s="23"/>
      <c r="J54" s="23"/>
      <c r="K54" s="23"/>
      <c r="L54" s="23"/>
      <c r="M54" s="23"/>
      <c r="N54" s="17"/>
      <c r="O54" s="21"/>
      <c r="P54" s="17"/>
      <c r="Q54" s="17"/>
      <c r="R54" s="17"/>
      <c r="S54" s="17" t="s">
        <v>41</v>
      </c>
      <c r="T54" s="17"/>
      <c r="U54" s="17"/>
      <c r="V54" s="17"/>
      <c r="W54" s="17"/>
      <c r="X54" s="17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12.75" hidden="false" customHeight="false" outlineLevel="0" collapsed="false">
      <c r="A55" s="20"/>
      <c r="B55" s="20" t="s">
        <v>46</v>
      </c>
      <c r="C55" s="20" t="s">
        <v>47</v>
      </c>
      <c r="D55" s="20"/>
      <c r="E55" s="23"/>
      <c r="F55" s="23"/>
      <c r="G55" s="23"/>
      <c r="H55" s="23"/>
      <c r="I55" s="23" t="n">
        <v>280</v>
      </c>
      <c r="J55" s="23"/>
      <c r="K55" s="23"/>
      <c r="L55" s="23"/>
      <c r="M55" s="23"/>
      <c r="N55" s="17"/>
      <c r="O55" s="21"/>
      <c r="P55" s="17"/>
      <c r="Q55" s="17"/>
      <c r="R55" s="17"/>
      <c r="S55" s="17" t="s">
        <v>41</v>
      </c>
      <c r="T55" s="17"/>
      <c r="U55" s="17"/>
      <c r="V55" s="17"/>
      <c r="W55" s="17"/>
      <c r="X55" s="17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12.75" hidden="false" customHeight="false" outlineLevel="0" collapsed="false">
      <c r="A56" s="20"/>
      <c r="B56" s="20" t="s">
        <v>48</v>
      </c>
      <c r="C56" s="20" t="s">
        <v>49</v>
      </c>
      <c r="D56" s="20"/>
      <c r="E56" s="23" t="n">
        <v>200</v>
      </c>
      <c r="F56" s="23"/>
      <c r="G56" s="23"/>
      <c r="H56" s="23"/>
      <c r="I56" s="23"/>
      <c r="J56" s="23"/>
      <c r="K56" s="23"/>
      <c r="L56" s="23"/>
      <c r="M56" s="23"/>
      <c r="N56" s="17"/>
      <c r="O56" s="21"/>
      <c r="P56" s="17"/>
      <c r="Q56" s="17"/>
      <c r="R56" s="17"/>
      <c r="S56" s="17" t="s">
        <v>41</v>
      </c>
      <c r="T56" s="17"/>
      <c r="U56" s="17"/>
      <c r="V56" s="17"/>
      <c r="W56" s="17"/>
      <c r="X56" s="17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12.75" hidden="false" customHeight="false" outlineLevel="0" collapsed="false">
      <c r="A57" s="20"/>
      <c r="B57" s="20" t="s">
        <v>50</v>
      </c>
      <c r="C57" s="20" t="s">
        <v>45</v>
      </c>
      <c r="D57" s="20"/>
      <c r="E57" s="23"/>
      <c r="F57" s="23"/>
      <c r="G57" s="23"/>
      <c r="H57" s="23"/>
      <c r="I57" s="23" t="n">
        <v>150</v>
      </c>
      <c r="J57" s="23"/>
      <c r="K57" s="23"/>
      <c r="L57" s="23"/>
      <c r="M57" s="23"/>
      <c r="N57" s="17"/>
      <c r="O57" s="21"/>
      <c r="P57" s="17"/>
      <c r="Q57" s="17"/>
      <c r="R57" s="17"/>
      <c r="S57" s="17" t="s">
        <v>41</v>
      </c>
      <c r="T57" s="17"/>
      <c r="U57" s="17"/>
      <c r="V57" s="17"/>
      <c r="W57" s="17"/>
      <c r="X57" s="17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12.75" hidden="false" customHeight="false" outlineLevel="0" collapsed="false">
      <c r="A58" s="20"/>
      <c r="B58" s="20" t="s">
        <v>51</v>
      </c>
      <c r="C58" s="20" t="s">
        <v>52</v>
      </c>
      <c r="D58" s="20"/>
      <c r="E58" s="23" t="n">
        <v>132</v>
      </c>
      <c r="F58" s="23"/>
      <c r="G58" s="23"/>
      <c r="H58" s="23"/>
      <c r="I58" s="23"/>
      <c r="J58" s="23"/>
      <c r="K58" s="23"/>
      <c r="L58" s="23"/>
      <c r="M58" s="23"/>
      <c r="N58" s="17"/>
      <c r="O58" s="21"/>
      <c r="P58" s="17"/>
      <c r="Q58" s="17"/>
      <c r="R58" s="17"/>
      <c r="S58" s="17" t="s">
        <v>41</v>
      </c>
      <c r="T58" s="17"/>
      <c r="U58" s="17"/>
      <c r="V58" s="17"/>
      <c r="W58" s="17"/>
      <c r="X58" s="17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12.75" hidden="false" customHeight="false" outlineLevel="0" collapsed="false">
      <c r="A59" s="20"/>
      <c r="B59" s="20" t="s">
        <v>53</v>
      </c>
      <c r="C59" s="20" t="s">
        <v>54</v>
      </c>
      <c r="D59" s="20"/>
      <c r="E59" s="23"/>
      <c r="F59" s="23"/>
      <c r="G59" s="23"/>
      <c r="H59" s="23"/>
      <c r="I59" s="23"/>
      <c r="J59" s="23"/>
      <c r="K59" s="23" t="n">
        <v>459</v>
      </c>
      <c r="L59" s="23"/>
      <c r="M59" s="23"/>
      <c r="N59" s="17"/>
      <c r="O59" s="21"/>
      <c r="P59" s="17"/>
      <c r="Q59" s="17"/>
      <c r="R59" s="17"/>
      <c r="S59" s="17" t="s">
        <v>41</v>
      </c>
      <c r="T59" s="17"/>
      <c r="U59" s="17"/>
      <c r="V59" s="17"/>
      <c r="W59" s="17"/>
      <c r="X59" s="17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3" hidden="false" customHeight="true" outlineLevel="0" collapsed="false">
      <c r="A60" s="20"/>
      <c r="B60" s="20"/>
      <c r="C60" s="20"/>
      <c r="D60" s="20"/>
      <c r="E60" s="23"/>
      <c r="F60" s="23"/>
      <c r="G60" s="23"/>
      <c r="H60" s="23"/>
      <c r="I60" s="23"/>
      <c r="J60" s="23"/>
      <c r="K60" s="23"/>
      <c r="L60" s="23"/>
      <c r="M60" s="23"/>
      <c r="N60" s="17"/>
      <c r="O60" s="21"/>
      <c r="P60" s="17"/>
      <c r="Q60" s="17"/>
      <c r="R60" s="17"/>
      <c r="S60" s="17"/>
      <c r="T60" s="17"/>
      <c r="U60" s="17"/>
      <c r="V60" s="17"/>
      <c r="W60" s="17"/>
      <c r="X60" s="17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12.75" hidden="false" customHeight="false" outlineLevel="0" collapsed="false">
      <c r="A61" s="25"/>
      <c r="B61" s="25"/>
      <c r="C61" s="25"/>
      <c r="D61" s="25"/>
      <c r="E61" s="26" t="n">
        <f aca="false">SUM(E52:E59)</f>
        <v>3832</v>
      </c>
      <c r="F61" s="27"/>
      <c r="G61" s="26" t="n">
        <f aca="false">SUM(G52:G59)</f>
        <v>0</v>
      </c>
      <c r="H61" s="27"/>
      <c r="I61" s="26" t="n">
        <f aca="false">SUM(I52:I59)</f>
        <v>430</v>
      </c>
      <c r="J61" s="27"/>
      <c r="K61" s="26" t="n">
        <f aca="false">SUM(K52:K59)</f>
        <v>459</v>
      </c>
      <c r="L61" s="27"/>
      <c r="M61" s="26" t="n">
        <f aca="false">SUM(E61:K61)</f>
        <v>4721</v>
      </c>
      <c r="N61" s="17"/>
      <c r="O61" s="21"/>
      <c r="P61" s="17"/>
      <c r="Q61" s="17"/>
      <c r="R61" s="17"/>
      <c r="S61" s="17"/>
      <c r="T61" s="17"/>
      <c r="U61" s="17"/>
      <c r="V61" s="17"/>
      <c r="W61" s="17"/>
      <c r="X61" s="17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12.75" hidden="true" customHeight="false" outlineLevel="0" collapsed="false">
      <c r="A62" s="22" t="s">
        <v>55</v>
      </c>
      <c r="B62" s="20"/>
      <c r="C62" s="20"/>
      <c r="D62" s="20"/>
      <c r="E62" s="23"/>
      <c r="F62" s="23"/>
      <c r="G62" s="23"/>
      <c r="H62" s="23"/>
      <c r="I62" s="23"/>
      <c r="J62" s="23"/>
      <c r="K62" s="23"/>
      <c r="L62" s="23"/>
      <c r="M62" s="23"/>
      <c r="N62" s="17"/>
      <c r="O62" s="21"/>
      <c r="P62" s="17"/>
      <c r="Q62" s="17"/>
      <c r="R62" s="17"/>
      <c r="S62" s="17"/>
      <c r="T62" s="17"/>
      <c r="U62" s="17"/>
      <c r="V62" s="17"/>
      <c r="W62" s="17"/>
      <c r="X62" s="17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12.75" hidden="true" customHeight="false" outlineLevel="0" collapsed="false">
      <c r="A63" s="20"/>
      <c r="B63" s="20"/>
      <c r="C63" s="20"/>
      <c r="D63" s="20"/>
      <c r="E63" s="23"/>
      <c r="F63" s="23"/>
      <c r="G63" s="23"/>
      <c r="H63" s="23"/>
      <c r="I63" s="23"/>
      <c r="J63" s="23"/>
      <c r="K63" s="23"/>
      <c r="L63" s="23"/>
      <c r="M63" s="23"/>
      <c r="N63" s="17"/>
      <c r="O63" s="21"/>
      <c r="P63" s="17"/>
      <c r="Q63" s="17"/>
      <c r="R63" s="17"/>
      <c r="S63" s="17"/>
      <c r="T63" s="17"/>
      <c r="U63" s="17"/>
      <c r="V63" s="17"/>
      <c r="W63" s="17"/>
      <c r="X63" s="17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</row>
    <row r="64" customFormat="false" ht="3" hidden="true" customHeight="true" outlineLevel="0" collapsed="false">
      <c r="A64" s="20"/>
      <c r="B64" s="20"/>
      <c r="C64" s="20"/>
      <c r="D64" s="20"/>
      <c r="E64" s="23"/>
      <c r="F64" s="23"/>
      <c r="G64" s="23"/>
      <c r="H64" s="23"/>
      <c r="I64" s="23"/>
      <c r="J64" s="23"/>
      <c r="K64" s="23"/>
      <c r="L64" s="23"/>
      <c r="M64" s="23"/>
      <c r="N64" s="17"/>
      <c r="O64" s="21"/>
      <c r="P64" s="17"/>
      <c r="Q64" s="17"/>
      <c r="R64" s="17"/>
      <c r="S64" s="17"/>
      <c r="T64" s="17"/>
      <c r="U64" s="17"/>
      <c r="V64" s="17"/>
      <c r="W64" s="17"/>
      <c r="X64" s="17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</row>
    <row r="65" customFormat="false" ht="12.75" hidden="true" customHeight="false" outlineLevel="0" collapsed="false">
      <c r="A65" s="25"/>
      <c r="B65" s="25"/>
      <c r="C65" s="25"/>
      <c r="D65" s="25"/>
      <c r="E65" s="26" t="n">
        <f aca="false">SUM(E63)</f>
        <v>0</v>
      </c>
      <c r="F65" s="27"/>
      <c r="G65" s="26" t="n">
        <f aca="false">SUM(G63)</f>
        <v>0</v>
      </c>
      <c r="H65" s="27"/>
      <c r="I65" s="26" t="n">
        <f aca="false">SUM(I63)</f>
        <v>0</v>
      </c>
      <c r="J65" s="27"/>
      <c r="K65" s="26" t="n">
        <f aca="false">SUM(K63)</f>
        <v>0</v>
      </c>
      <c r="L65" s="27"/>
      <c r="M65" s="26" t="n">
        <f aca="false">SUM(E65:K65)</f>
        <v>0</v>
      </c>
      <c r="N65" s="17"/>
      <c r="O65" s="21"/>
      <c r="P65" s="17"/>
      <c r="Q65" s="17"/>
      <c r="R65" s="17"/>
      <c r="S65" s="17"/>
      <c r="T65" s="17"/>
      <c r="U65" s="17"/>
      <c r="V65" s="17"/>
      <c r="W65" s="17"/>
      <c r="X65" s="17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</row>
    <row r="66" customFormat="false" ht="3" hidden="true" customHeight="true" outlineLevel="0" collapsed="false">
      <c r="A66" s="20"/>
      <c r="B66" s="20"/>
      <c r="C66" s="20"/>
      <c r="D66" s="20"/>
      <c r="E66" s="23"/>
      <c r="F66" s="23"/>
      <c r="G66" s="23"/>
      <c r="H66" s="23"/>
      <c r="I66" s="23"/>
      <c r="J66" s="23"/>
      <c r="K66" s="23"/>
      <c r="L66" s="23"/>
      <c r="M66" s="23"/>
      <c r="N66" s="17"/>
      <c r="O66" s="21"/>
      <c r="P66" s="17"/>
      <c r="Q66" s="17"/>
      <c r="R66" s="17"/>
      <c r="S66" s="17"/>
      <c r="T66" s="17"/>
      <c r="U66" s="17"/>
      <c r="V66" s="17"/>
      <c r="W66" s="17"/>
      <c r="X66" s="17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</row>
    <row r="67" customFormat="false" ht="12.75" hidden="true" customHeight="false" outlineLevel="0" collapsed="false">
      <c r="A67" s="22" t="s">
        <v>56</v>
      </c>
      <c r="B67" s="20"/>
      <c r="C67" s="20"/>
      <c r="D67" s="20"/>
      <c r="E67" s="23"/>
      <c r="F67" s="23"/>
      <c r="G67" s="23"/>
      <c r="H67" s="23"/>
      <c r="I67" s="23"/>
      <c r="J67" s="23"/>
      <c r="K67" s="23"/>
      <c r="L67" s="23"/>
      <c r="M67" s="23"/>
      <c r="N67" s="17"/>
      <c r="O67" s="21"/>
      <c r="P67" s="17"/>
      <c r="Q67" s="17"/>
      <c r="R67" s="17"/>
      <c r="S67" s="17"/>
      <c r="T67" s="17"/>
      <c r="U67" s="17"/>
      <c r="V67" s="17"/>
      <c r="W67" s="17"/>
      <c r="X67" s="17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</row>
    <row r="68" customFormat="false" ht="12.75" hidden="true" customHeight="false" outlineLevel="0" collapsed="false">
      <c r="A68" s="20"/>
      <c r="B68" s="20"/>
      <c r="C68" s="20"/>
      <c r="D68" s="20"/>
      <c r="E68" s="23"/>
      <c r="F68" s="23"/>
      <c r="G68" s="23"/>
      <c r="H68" s="23"/>
      <c r="I68" s="23"/>
      <c r="J68" s="23"/>
      <c r="K68" s="23"/>
      <c r="L68" s="23"/>
      <c r="M68" s="23"/>
      <c r="N68" s="17"/>
      <c r="O68" s="21"/>
      <c r="P68" s="17"/>
      <c r="Q68" s="17"/>
      <c r="R68" s="17"/>
      <c r="S68" s="17"/>
      <c r="T68" s="17"/>
      <c r="U68" s="17"/>
      <c r="V68" s="17"/>
      <c r="W68" s="17"/>
      <c r="X68" s="17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</row>
    <row r="69" customFormat="false" ht="3" hidden="true" customHeight="true" outlineLevel="0" collapsed="false">
      <c r="A69" s="20"/>
      <c r="B69" s="20"/>
      <c r="C69" s="20"/>
      <c r="D69" s="20"/>
      <c r="E69" s="23"/>
      <c r="F69" s="23"/>
      <c r="G69" s="23"/>
      <c r="H69" s="23"/>
      <c r="I69" s="23"/>
      <c r="J69" s="23"/>
      <c r="K69" s="23"/>
      <c r="L69" s="23"/>
      <c r="M69" s="23"/>
      <c r="N69" s="17"/>
      <c r="O69" s="21"/>
      <c r="P69" s="17"/>
      <c r="Q69" s="17"/>
      <c r="R69" s="17"/>
      <c r="S69" s="17"/>
      <c r="T69" s="17"/>
      <c r="U69" s="17"/>
      <c r="V69" s="17"/>
      <c r="W69" s="17"/>
      <c r="X69" s="17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</row>
    <row r="70" customFormat="false" ht="12.75" hidden="true" customHeight="false" outlineLevel="0" collapsed="false">
      <c r="A70" s="25"/>
      <c r="B70" s="25"/>
      <c r="C70" s="25"/>
      <c r="D70" s="25"/>
      <c r="E70" s="26" t="n">
        <f aca="false">SUM(E68)</f>
        <v>0</v>
      </c>
      <c r="F70" s="27"/>
      <c r="G70" s="26" t="n">
        <f aca="false">SUM(G68)</f>
        <v>0</v>
      </c>
      <c r="H70" s="27"/>
      <c r="I70" s="26" t="n">
        <f aca="false">SUM(I68)</f>
        <v>0</v>
      </c>
      <c r="J70" s="27"/>
      <c r="K70" s="26" t="n">
        <f aca="false">SUM(K68)</f>
        <v>0</v>
      </c>
      <c r="L70" s="27"/>
      <c r="M70" s="26" t="n">
        <f aca="false">SUM(E70:K70)</f>
        <v>0</v>
      </c>
      <c r="N70" s="17"/>
      <c r="O70" s="21"/>
      <c r="P70" s="17"/>
      <c r="Q70" s="17"/>
      <c r="R70" s="17"/>
      <c r="S70" s="17"/>
      <c r="T70" s="17"/>
      <c r="U70" s="17"/>
      <c r="V70" s="17"/>
      <c r="W70" s="17"/>
      <c r="X70" s="17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</row>
    <row r="71" customFormat="false" ht="3" hidden="true" customHeight="true" outlineLevel="0" collapsed="false">
      <c r="A71" s="20"/>
      <c r="B71" s="20"/>
      <c r="C71" s="20"/>
      <c r="D71" s="20"/>
      <c r="E71" s="23"/>
      <c r="F71" s="23"/>
      <c r="G71" s="23"/>
      <c r="H71" s="23"/>
      <c r="I71" s="23"/>
      <c r="J71" s="23"/>
      <c r="K71" s="23"/>
      <c r="L71" s="23"/>
      <c r="M71" s="23"/>
      <c r="N71" s="17"/>
      <c r="O71" s="21"/>
      <c r="P71" s="17"/>
      <c r="Q71" s="17"/>
      <c r="R71" s="17"/>
      <c r="S71" s="17"/>
      <c r="T71" s="17"/>
      <c r="U71" s="17"/>
      <c r="V71" s="17"/>
      <c r="W71" s="17"/>
      <c r="X71" s="17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</row>
    <row r="72" customFormat="false" ht="3" hidden="false" customHeight="true" outlineLevel="0" collapsed="false">
      <c r="A72" s="20"/>
      <c r="B72" s="20"/>
      <c r="C72" s="20"/>
      <c r="D72" s="20"/>
      <c r="E72" s="23"/>
      <c r="F72" s="23"/>
      <c r="G72" s="23"/>
      <c r="H72" s="23"/>
      <c r="I72" s="23"/>
      <c r="J72" s="23"/>
      <c r="K72" s="23"/>
      <c r="L72" s="23"/>
      <c r="M72" s="23"/>
      <c r="N72" s="17"/>
      <c r="O72" s="21"/>
      <c r="P72" s="17"/>
      <c r="Q72" s="17"/>
      <c r="R72" s="17"/>
      <c r="S72" s="17"/>
      <c r="T72" s="17"/>
      <c r="U72" s="17"/>
      <c r="V72" s="17"/>
      <c r="W72" s="17"/>
      <c r="X72" s="17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  <c r="IW72" s="20"/>
    </row>
    <row r="73" customFormat="false" ht="13.5" hidden="false" customHeight="false" outlineLevel="0" collapsed="false">
      <c r="A73" s="28" t="s">
        <v>57</v>
      </c>
      <c r="B73" s="29"/>
      <c r="C73" s="29"/>
      <c r="D73" s="29"/>
      <c r="E73" s="30" t="n">
        <f aca="false">E10+E16+E21+E29+E34+E39+E44+E49+E61+E65</f>
        <v>3832</v>
      </c>
      <c r="F73" s="31"/>
      <c r="G73" s="30" t="n">
        <f aca="false">G10+G16+G21+G29+G34+G39+G44+G49+G61+G65</f>
        <v>0</v>
      </c>
      <c r="H73" s="31"/>
      <c r="I73" s="30" t="n">
        <f aca="false">I10+I16+I21+I29+I34+I39+I44+I49+I61+I65</f>
        <v>27840</v>
      </c>
      <c r="J73" s="31"/>
      <c r="K73" s="30" t="n">
        <f aca="false">K10+K16+K21+K29+K34+K39+K44+K49+K61+K65</f>
        <v>509</v>
      </c>
      <c r="L73" s="31"/>
      <c r="M73" s="30" t="n">
        <f aca="false">SUM(E73:K73)</f>
        <v>32181</v>
      </c>
      <c r="N73" s="17"/>
      <c r="O73" s="21"/>
      <c r="P73" s="17"/>
      <c r="Q73" s="17"/>
      <c r="R73" s="17"/>
      <c r="S73" s="17"/>
      <c r="T73" s="17"/>
      <c r="U73" s="17"/>
      <c r="V73" s="17"/>
      <c r="W73" s="17"/>
      <c r="X73" s="17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0"/>
    </row>
    <row r="74" customFormat="false" ht="3" hidden="false" customHeight="true" outlineLevel="0" collapsed="false"/>
    <row r="75" customFormat="false" ht="12" hidden="false" customHeight="true" outlineLevel="0" collapsed="false"/>
    <row r="76" customFormat="false" ht="12.75" hidden="false" customHeight="false" outlineLevel="0" collapsed="false">
      <c r="A76" s="13" t="s">
        <v>58</v>
      </c>
      <c r="B76" s="14"/>
      <c r="C76" s="14"/>
      <c r="D76" s="14"/>
      <c r="E76" s="15"/>
      <c r="F76" s="14"/>
      <c r="G76" s="15"/>
      <c r="H76" s="14"/>
      <c r="I76" s="15"/>
      <c r="J76" s="14"/>
      <c r="K76" s="15"/>
      <c r="L76" s="14"/>
      <c r="M76" s="16" t="s">
        <v>7</v>
      </c>
      <c r="N76" s="17"/>
      <c r="O76" s="21"/>
      <c r="P76" s="17"/>
      <c r="Q76" s="17"/>
      <c r="R76" s="17"/>
      <c r="S76" s="19" t="s">
        <v>8</v>
      </c>
      <c r="T76" s="32" t="s">
        <v>59</v>
      </c>
      <c r="U76" s="32" t="s">
        <v>60</v>
      </c>
      <c r="V76" s="32" t="s">
        <v>61</v>
      </c>
      <c r="W76" s="32" t="s">
        <v>62</v>
      </c>
      <c r="X76" s="32" t="s">
        <v>63</v>
      </c>
      <c r="Y76" s="19" t="s">
        <v>64</v>
      </c>
      <c r="Z76" s="19" t="s">
        <v>7</v>
      </c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0"/>
    </row>
    <row r="77" customFormat="false" ht="3" hidden="false" customHeight="true" outlineLevel="0" collapsed="false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17"/>
      <c r="O77" s="21"/>
      <c r="P77" s="17"/>
      <c r="Q77" s="17"/>
      <c r="R77" s="17"/>
      <c r="S77" s="17"/>
      <c r="T77" s="17"/>
      <c r="U77" s="17"/>
      <c r="V77" s="17"/>
      <c r="W77" s="17"/>
      <c r="X77" s="17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  <c r="IW77" s="20"/>
    </row>
    <row r="78" customFormat="false" ht="12.75" hidden="false" customHeight="false" outlineLevel="0" collapsed="false">
      <c r="A78" s="22" t="s">
        <v>13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17"/>
      <c r="O78" s="21"/>
      <c r="P78" s="17"/>
      <c r="Q78" s="17"/>
      <c r="R78" s="17"/>
      <c r="S78" s="17"/>
      <c r="T78" s="17"/>
      <c r="U78" s="17"/>
      <c r="V78" s="17"/>
      <c r="W78" s="17"/>
      <c r="X78" s="17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  <c r="IW78" s="20"/>
    </row>
    <row r="79" customFormat="false" ht="12.75" hidden="false" customHeight="false" outlineLevel="0" collapsed="false">
      <c r="A79" s="20"/>
      <c r="B79" s="20" t="s">
        <v>65</v>
      </c>
      <c r="C79" s="20" t="s">
        <v>66</v>
      </c>
      <c r="D79" s="20"/>
      <c r="E79" s="23"/>
      <c r="F79" s="23"/>
      <c r="G79" s="23"/>
      <c r="H79" s="23"/>
      <c r="I79" s="23"/>
      <c r="J79" s="23"/>
      <c r="K79" s="23"/>
      <c r="L79" s="23"/>
      <c r="M79" s="23" t="n">
        <v>2036</v>
      </c>
      <c r="N79" s="17"/>
      <c r="O79" s="21"/>
      <c r="P79" s="17"/>
      <c r="Q79" s="17"/>
      <c r="R79" s="17"/>
      <c r="S79" s="17" t="s">
        <v>16</v>
      </c>
      <c r="T79" s="23" t="n">
        <f aca="false">IF($S79="G",$M79,0)</f>
        <v>0</v>
      </c>
      <c r="U79" s="23" t="n">
        <f aca="false">IF($S79="P",$M79,0)</f>
        <v>2036</v>
      </c>
      <c r="V79" s="23" t="n">
        <f aca="false">IF($S79="C",$M79,0)</f>
        <v>0</v>
      </c>
      <c r="W79" s="23" t="n">
        <f aca="false">IF($S79="A",$M79,0)</f>
        <v>0</v>
      </c>
      <c r="X79" s="23" t="n">
        <f aca="false">IF($S79="F",$M79,0)</f>
        <v>0</v>
      </c>
      <c r="Y79" s="23" t="n">
        <f aca="false">IF($S79="V",$M79,0)</f>
        <v>0</v>
      </c>
      <c r="Z79" s="33" t="n">
        <f aca="false">SUM(T79:Y79)</f>
        <v>2036</v>
      </c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</row>
    <row r="80" customFormat="false" ht="12.75" hidden="false" customHeight="false" outlineLevel="0" collapsed="false">
      <c r="A80" s="20"/>
      <c r="B80" s="20" t="s">
        <v>67</v>
      </c>
      <c r="C80" s="20" t="s">
        <v>68</v>
      </c>
      <c r="D80" s="20"/>
      <c r="E80" s="23"/>
      <c r="F80" s="23"/>
      <c r="G80" s="23"/>
      <c r="H80" s="23"/>
      <c r="I80" s="23"/>
      <c r="J80" s="23"/>
      <c r="K80" s="23"/>
      <c r="L80" s="23"/>
      <c r="M80" s="23" t="n">
        <v>1152</v>
      </c>
      <c r="N80" s="17"/>
      <c r="O80" s="21"/>
      <c r="P80" s="17"/>
      <c r="Q80" s="17"/>
      <c r="R80" s="17"/>
      <c r="S80" s="17" t="s">
        <v>69</v>
      </c>
      <c r="T80" s="23" t="n">
        <f aca="false">IF($S80="G",$M80,0)</f>
        <v>1152</v>
      </c>
      <c r="U80" s="23" t="n">
        <f aca="false">IF($S80="P",$M80,0)</f>
        <v>0</v>
      </c>
      <c r="V80" s="23" t="n">
        <f aca="false">IF($S80="C",$M80,0)</f>
        <v>0</v>
      </c>
      <c r="W80" s="23" t="n">
        <f aca="false">IF($S80="A",$M80,0)</f>
        <v>0</v>
      </c>
      <c r="X80" s="23" t="n">
        <f aca="false">IF($S80="F",$M80,0)</f>
        <v>0</v>
      </c>
      <c r="Y80" s="23" t="n">
        <f aca="false">IF($S80="V",$M80,0)</f>
        <v>0</v>
      </c>
      <c r="Z80" s="33" t="n">
        <f aca="false">SUM(T80:Y80)</f>
        <v>1152</v>
      </c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</row>
    <row r="81" customFormat="false" ht="3" hidden="false" customHeight="true" outlineLevel="0" collapsed="false">
      <c r="A81" s="20"/>
      <c r="B81" s="20"/>
      <c r="C81" s="20"/>
      <c r="D81" s="20"/>
      <c r="E81" s="23"/>
      <c r="F81" s="23"/>
      <c r="G81" s="23"/>
      <c r="H81" s="23"/>
      <c r="I81" s="23"/>
      <c r="J81" s="23"/>
      <c r="K81" s="23"/>
      <c r="L81" s="23"/>
      <c r="M81" s="23"/>
      <c r="N81" s="17"/>
      <c r="O81" s="21"/>
      <c r="P81" s="17"/>
      <c r="Q81" s="17"/>
      <c r="R81" s="17"/>
      <c r="S81" s="17"/>
      <c r="T81" s="17"/>
      <c r="U81" s="17"/>
      <c r="V81" s="17"/>
      <c r="W81" s="17"/>
      <c r="X81" s="17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</row>
    <row r="82" customFormat="false" ht="12.75" hidden="false" customHeight="false" outlineLevel="0" collapsed="false">
      <c r="A82" s="25"/>
      <c r="B82" s="25"/>
      <c r="C82" s="25"/>
      <c r="D82" s="25"/>
      <c r="E82" s="26"/>
      <c r="F82" s="27"/>
      <c r="G82" s="26"/>
      <c r="H82" s="27"/>
      <c r="I82" s="26"/>
      <c r="J82" s="27"/>
      <c r="K82" s="26"/>
      <c r="L82" s="27"/>
      <c r="M82" s="26" t="n">
        <f aca="false">SUM(M79:M80)</f>
        <v>3188</v>
      </c>
      <c r="N82" s="17"/>
      <c r="O82" s="21"/>
      <c r="P82" s="17"/>
      <c r="Q82" s="17"/>
      <c r="R82" s="17"/>
      <c r="S82" s="17"/>
      <c r="T82" s="17"/>
      <c r="U82" s="17"/>
      <c r="V82" s="17"/>
      <c r="W82" s="17"/>
      <c r="X82" s="17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</row>
    <row r="83" customFormat="false" ht="3" hidden="false" customHeight="true" outlineLevel="0" collapsed="false">
      <c r="A83" s="20"/>
      <c r="B83" s="20"/>
      <c r="C83" s="20"/>
      <c r="D83" s="20"/>
      <c r="E83" s="23"/>
      <c r="F83" s="23"/>
      <c r="G83" s="23"/>
      <c r="H83" s="23"/>
      <c r="I83" s="23"/>
      <c r="J83" s="23"/>
      <c r="K83" s="23"/>
      <c r="L83" s="23"/>
      <c r="M83" s="23"/>
      <c r="N83" s="17"/>
      <c r="O83" s="21"/>
      <c r="P83" s="17"/>
      <c r="Q83" s="17"/>
      <c r="R83" s="17"/>
      <c r="S83" s="17"/>
      <c r="T83" s="17"/>
      <c r="U83" s="17"/>
      <c r="V83" s="17"/>
      <c r="W83" s="17"/>
      <c r="X83" s="17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</row>
    <row r="84" customFormat="false" ht="12.75" hidden="false" customHeight="false" outlineLevel="0" collapsed="false">
      <c r="A84" s="22" t="s">
        <v>70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17"/>
      <c r="O84" s="21"/>
      <c r="P84" s="17"/>
      <c r="Q84" s="17"/>
      <c r="R84" s="17"/>
      <c r="S84" s="17"/>
      <c r="T84" s="17"/>
      <c r="U84" s="17"/>
      <c r="V84" s="17"/>
      <c r="W84" s="17"/>
      <c r="X84" s="17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</row>
    <row r="85" customFormat="false" ht="12.75" hidden="false" customHeight="false" outlineLevel="0" collapsed="false">
      <c r="A85" s="20"/>
      <c r="B85" s="20" t="s">
        <v>71</v>
      </c>
      <c r="C85" s="20" t="s">
        <v>72</v>
      </c>
      <c r="D85" s="20"/>
      <c r="E85" s="23"/>
      <c r="F85" s="23"/>
      <c r="G85" s="23"/>
      <c r="H85" s="23"/>
      <c r="I85" s="23"/>
      <c r="J85" s="23"/>
      <c r="K85" s="23"/>
      <c r="L85" s="23"/>
      <c r="M85" s="23" t="n">
        <v>2900</v>
      </c>
      <c r="N85" s="17"/>
      <c r="O85" s="21"/>
      <c r="P85" s="17"/>
      <c r="Q85" s="17"/>
      <c r="R85" s="17"/>
      <c r="S85" s="17" t="s">
        <v>12</v>
      </c>
      <c r="T85" s="23" t="n">
        <f aca="false">IF($S85="G",$M85,0)</f>
        <v>0</v>
      </c>
      <c r="U85" s="23" t="n">
        <f aca="false">IF($S85="P",$M85,0)</f>
        <v>0</v>
      </c>
      <c r="V85" s="23" t="n">
        <f aca="false">IF($S85="C",$M85,0)</f>
        <v>0</v>
      </c>
      <c r="W85" s="23" t="n">
        <f aca="false">IF($S85="A",$M85,0)</f>
        <v>0</v>
      </c>
      <c r="X85" s="23" t="n">
        <f aca="false">IF($S85="F",$M85,0)</f>
        <v>2900</v>
      </c>
      <c r="Y85" s="23" t="n">
        <f aca="false">IF($S85="V",$M85,0)</f>
        <v>0</v>
      </c>
      <c r="Z85" s="33" t="n">
        <f aca="false">SUM(T85:Y85)</f>
        <v>2900</v>
      </c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</row>
    <row r="86" customFormat="false" ht="3" hidden="false" customHeight="true" outlineLevel="0" collapsed="false">
      <c r="A86" s="20"/>
      <c r="B86" s="20"/>
      <c r="C86" s="20"/>
      <c r="D86" s="20"/>
      <c r="E86" s="23"/>
      <c r="F86" s="23"/>
      <c r="G86" s="23"/>
      <c r="H86" s="23"/>
      <c r="I86" s="23"/>
      <c r="J86" s="23"/>
      <c r="K86" s="23"/>
      <c r="L86" s="23"/>
      <c r="M86" s="23"/>
      <c r="N86" s="17"/>
      <c r="O86" s="21"/>
      <c r="P86" s="17"/>
      <c r="Q86" s="17"/>
      <c r="R86" s="17"/>
      <c r="S86" s="17"/>
      <c r="T86" s="17"/>
      <c r="U86" s="17"/>
      <c r="V86" s="17"/>
      <c r="W86" s="17"/>
      <c r="X86" s="17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</row>
    <row r="87" customFormat="false" ht="12.75" hidden="false" customHeight="false" outlineLevel="0" collapsed="false">
      <c r="A87" s="25"/>
      <c r="B87" s="25"/>
      <c r="C87" s="25"/>
      <c r="D87" s="25"/>
      <c r="E87" s="26"/>
      <c r="F87" s="27"/>
      <c r="G87" s="26"/>
      <c r="H87" s="27"/>
      <c r="I87" s="26"/>
      <c r="J87" s="27"/>
      <c r="K87" s="26"/>
      <c r="L87" s="27"/>
      <c r="M87" s="26" t="n">
        <f aca="false">SUM(M85)</f>
        <v>2900</v>
      </c>
      <c r="N87" s="17"/>
      <c r="O87" s="21"/>
      <c r="P87" s="17"/>
      <c r="Q87" s="17"/>
      <c r="R87" s="17"/>
      <c r="S87" s="17"/>
      <c r="T87" s="17"/>
      <c r="U87" s="17"/>
      <c r="V87" s="17"/>
      <c r="W87" s="17"/>
      <c r="X87" s="17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</row>
    <row r="88" customFormat="false" ht="3" hidden="false" customHeight="true" outlineLevel="0" collapsed="false">
      <c r="A88" s="20"/>
      <c r="B88" s="20"/>
      <c r="C88" s="20"/>
      <c r="D88" s="20"/>
      <c r="E88" s="23"/>
      <c r="F88" s="23"/>
      <c r="G88" s="23"/>
      <c r="H88" s="23"/>
      <c r="I88" s="23"/>
      <c r="J88" s="23"/>
      <c r="K88" s="23"/>
      <c r="L88" s="23"/>
      <c r="M88" s="23"/>
      <c r="N88" s="17"/>
      <c r="O88" s="21"/>
      <c r="P88" s="17"/>
      <c r="Q88" s="17"/>
      <c r="R88" s="17"/>
      <c r="S88" s="17"/>
      <c r="T88" s="17"/>
      <c r="U88" s="17"/>
      <c r="V88" s="17"/>
      <c r="W88" s="17"/>
      <c r="X88" s="17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</row>
    <row r="89" customFormat="false" ht="12.75" hidden="false" customHeight="false" outlineLevel="0" collapsed="false">
      <c r="A89" s="22" t="s">
        <v>22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17"/>
      <c r="O89" s="21"/>
      <c r="P89" s="17"/>
      <c r="Q89" s="17"/>
      <c r="R89" s="17"/>
      <c r="S89" s="17"/>
      <c r="T89" s="17"/>
      <c r="U89" s="17"/>
      <c r="V89" s="17"/>
      <c r="W89" s="17"/>
      <c r="X89" s="17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</row>
    <row r="90" customFormat="false" ht="12.75" hidden="false" customHeight="false" outlineLevel="0" collapsed="false">
      <c r="A90" s="22"/>
      <c r="B90" s="20" t="s">
        <v>73</v>
      </c>
      <c r="C90" s="20" t="s">
        <v>27</v>
      </c>
      <c r="D90" s="20"/>
      <c r="E90" s="20"/>
      <c r="F90" s="20"/>
      <c r="G90" s="20"/>
      <c r="H90" s="20"/>
      <c r="I90" s="20"/>
      <c r="J90" s="20"/>
      <c r="K90" s="20"/>
      <c r="L90" s="20"/>
      <c r="M90" s="23" t="n">
        <v>1280</v>
      </c>
      <c r="N90" s="17"/>
      <c r="O90" s="21"/>
      <c r="P90" s="17"/>
      <c r="Q90" s="17"/>
      <c r="R90" s="17"/>
      <c r="S90" s="17" t="s">
        <v>25</v>
      </c>
      <c r="T90" s="23" t="n">
        <f aca="false">IF($S90="G",$M90,0)</f>
        <v>0</v>
      </c>
      <c r="U90" s="23" t="n">
        <f aca="false">IF($S90="P",$M90,0)</f>
        <v>0</v>
      </c>
      <c r="V90" s="23" t="n">
        <f aca="false">IF($S90="C",$M90,0)</f>
        <v>1280</v>
      </c>
      <c r="W90" s="23" t="n">
        <f aca="false">IF($S90="A",$M90,0)</f>
        <v>0</v>
      </c>
      <c r="X90" s="23" t="n">
        <f aca="false">IF($S90="F",$M90,0)</f>
        <v>0</v>
      </c>
      <c r="Y90" s="23" t="n">
        <f aca="false">IF($S90="V",$M90,0)</f>
        <v>0</v>
      </c>
      <c r="Z90" s="33" t="n">
        <f aca="false">SUM(T90:Y90)</f>
        <v>1280</v>
      </c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  <c r="IW90" s="20"/>
    </row>
    <row r="91" customFormat="false" ht="12.75" hidden="false" customHeight="false" outlineLevel="0" collapsed="false">
      <c r="A91" s="20"/>
      <c r="B91" s="20" t="s">
        <v>74</v>
      </c>
      <c r="C91" s="20" t="s">
        <v>75</v>
      </c>
      <c r="D91" s="20"/>
      <c r="E91" s="23"/>
      <c r="F91" s="23"/>
      <c r="G91" s="23"/>
      <c r="H91" s="23"/>
      <c r="I91" s="23"/>
      <c r="J91" s="23"/>
      <c r="K91" s="23"/>
      <c r="L91" s="23"/>
      <c r="M91" s="23" t="n">
        <v>700</v>
      </c>
      <c r="N91" s="17"/>
      <c r="O91" s="21"/>
      <c r="P91" s="17"/>
      <c r="Q91" s="17"/>
      <c r="R91" s="17"/>
      <c r="S91" s="17" t="s">
        <v>25</v>
      </c>
      <c r="T91" s="23" t="n">
        <f aca="false">IF($S91="G",$M91,0)</f>
        <v>0</v>
      </c>
      <c r="U91" s="23" t="n">
        <f aca="false">IF($S91="P",$M91,0)</f>
        <v>0</v>
      </c>
      <c r="V91" s="23" t="n">
        <f aca="false">IF($S91="C",$M91,0)</f>
        <v>700</v>
      </c>
      <c r="W91" s="23" t="n">
        <f aca="false">IF($S91="A",$M91,0)</f>
        <v>0</v>
      </c>
      <c r="X91" s="23" t="n">
        <f aca="false">IF($S91="F",$M91,0)</f>
        <v>0</v>
      </c>
      <c r="Y91" s="23" t="n">
        <f aca="false">IF($S91="V",$M91,0)</f>
        <v>0</v>
      </c>
      <c r="Z91" s="33" t="n">
        <f aca="false">SUM(T91:Y91)</f>
        <v>700</v>
      </c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</row>
    <row r="92" customFormat="false" ht="12.75" hidden="false" customHeight="false" outlineLevel="0" collapsed="false">
      <c r="A92" s="22"/>
      <c r="B92" s="20" t="s">
        <v>76</v>
      </c>
      <c r="C92" s="20" t="s">
        <v>77</v>
      </c>
      <c r="D92" s="20"/>
      <c r="E92" s="20"/>
      <c r="F92" s="20"/>
      <c r="G92" s="20"/>
      <c r="H92" s="20"/>
      <c r="I92" s="20"/>
      <c r="J92" s="20"/>
      <c r="K92" s="20"/>
      <c r="L92" s="20"/>
      <c r="M92" s="23" t="n">
        <v>378</v>
      </c>
      <c r="N92" s="17"/>
      <c r="O92" s="21"/>
      <c r="P92" s="17"/>
      <c r="Q92" s="17"/>
      <c r="R92" s="17"/>
      <c r="S92" s="17" t="s">
        <v>25</v>
      </c>
      <c r="T92" s="23" t="n">
        <f aca="false">IF($S92="G",$M92,0)</f>
        <v>0</v>
      </c>
      <c r="U92" s="23" t="n">
        <f aca="false">IF($S92="P",$M92,0)</f>
        <v>0</v>
      </c>
      <c r="V92" s="23" t="n">
        <f aca="false">IF($S92="C",$M92,0)</f>
        <v>378</v>
      </c>
      <c r="W92" s="23" t="n">
        <f aca="false">IF($S92="A",$M92,0)</f>
        <v>0</v>
      </c>
      <c r="X92" s="23" t="n">
        <f aca="false">IF($S92="F",$M92,0)</f>
        <v>0</v>
      </c>
      <c r="Y92" s="23" t="n">
        <f aca="false">IF($S92="V",$M92,0)</f>
        <v>0</v>
      </c>
      <c r="Z92" s="33" t="n">
        <f aca="false">SUM(T92:Y92)</f>
        <v>378</v>
      </c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</row>
    <row r="93" customFormat="false" ht="12.75" hidden="false" customHeight="false" outlineLevel="0" collapsed="false">
      <c r="A93" s="22"/>
      <c r="B93" s="20" t="s">
        <v>78</v>
      </c>
      <c r="C93" s="20" t="s">
        <v>79</v>
      </c>
      <c r="D93" s="20"/>
      <c r="E93" s="20"/>
      <c r="F93" s="20"/>
      <c r="G93" s="20"/>
      <c r="H93" s="20"/>
      <c r="I93" s="20"/>
      <c r="J93" s="20"/>
      <c r="K93" s="20"/>
      <c r="L93" s="20"/>
      <c r="M93" s="23" t="n">
        <v>239</v>
      </c>
      <c r="N93" s="17"/>
      <c r="O93" s="21"/>
      <c r="P93" s="17"/>
      <c r="Q93" s="17"/>
      <c r="R93" s="17"/>
      <c r="S93" s="17" t="s">
        <v>25</v>
      </c>
      <c r="T93" s="23" t="n">
        <f aca="false">IF($S93="G",$M93,0)</f>
        <v>0</v>
      </c>
      <c r="U93" s="23" t="n">
        <f aca="false">IF($S93="P",$M93,0)</f>
        <v>0</v>
      </c>
      <c r="V93" s="23" t="n">
        <f aca="false">IF($S93="C",$M93,0)</f>
        <v>239</v>
      </c>
      <c r="W93" s="23" t="n">
        <f aca="false">IF($S93="A",$M93,0)</f>
        <v>0</v>
      </c>
      <c r="X93" s="23" t="n">
        <f aca="false">IF($S93="F",$M93,0)</f>
        <v>0</v>
      </c>
      <c r="Y93" s="23" t="n">
        <f aca="false">IF($S93="V",$M93,0)</f>
        <v>0</v>
      </c>
      <c r="Z93" s="33" t="n">
        <f aca="false">SUM(T93:Y93)</f>
        <v>239</v>
      </c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  <c r="IW93" s="20"/>
    </row>
    <row r="94" customFormat="false" ht="12.75" hidden="false" customHeight="false" outlineLevel="0" collapsed="false">
      <c r="A94" s="22"/>
      <c r="B94" s="20" t="s">
        <v>80</v>
      </c>
      <c r="C94" s="20" t="s">
        <v>81</v>
      </c>
      <c r="D94" s="20"/>
      <c r="E94" s="23"/>
      <c r="F94" s="23"/>
      <c r="G94" s="23"/>
      <c r="H94" s="23"/>
      <c r="I94" s="23"/>
      <c r="J94" s="23"/>
      <c r="K94" s="23"/>
      <c r="L94" s="23"/>
      <c r="M94" s="23" t="n">
        <v>210</v>
      </c>
      <c r="N94" s="17"/>
      <c r="O94" s="21"/>
      <c r="P94" s="17"/>
      <c r="Q94" s="17"/>
      <c r="R94" s="17"/>
      <c r="S94" s="17" t="s">
        <v>25</v>
      </c>
      <c r="T94" s="23" t="n">
        <f aca="false">IF($S94="G",$M94,0)</f>
        <v>0</v>
      </c>
      <c r="U94" s="23" t="n">
        <f aca="false">IF($S94="P",$M94,0)</f>
        <v>0</v>
      </c>
      <c r="V94" s="23" t="n">
        <f aca="false">IF($S94="C",$M94,0)</f>
        <v>210</v>
      </c>
      <c r="W94" s="23" t="n">
        <f aca="false">IF($S94="A",$M94,0)</f>
        <v>0</v>
      </c>
      <c r="X94" s="23" t="n">
        <f aca="false">IF($S94="F",$M94,0)</f>
        <v>0</v>
      </c>
      <c r="Y94" s="23" t="n">
        <f aca="false">IF($S94="V",$M94,0)</f>
        <v>0</v>
      </c>
      <c r="Z94" s="33" t="n">
        <f aca="false">SUM(T94:Y94)</f>
        <v>210</v>
      </c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</row>
    <row r="95" customFormat="false" ht="12.75" hidden="false" customHeight="false" outlineLevel="0" collapsed="false">
      <c r="A95" s="22"/>
      <c r="B95" s="20" t="s">
        <v>82</v>
      </c>
      <c r="C95" s="20" t="s">
        <v>27</v>
      </c>
      <c r="D95" s="20"/>
      <c r="E95" s="20"/>
      <c r="F95" s="20"/>
      <c r="G95" s="20"/>
      <c r="H95" s="20"/>
      <c r="I95" s="20"/>
      <c r="J95" s="20"/>
      <c r="K95" s="20"/>
      <c r="L95" s="20"/>
      <c r="M95" s="23" t="n">
        <v>186</v>
      </c>
      <c r="N95" s="34"/>
      <c r="O95" s="21"/>
      <c r="P95" s="17"/>
      <c r="Q95" s="17"/>
      <c r="R95" s="17"/>
      <c r="S95" s="17" t="s">
        <v>25</v>
      </c>
      <c r="T95" s="23" t="n">
        <f aca="false">IF($S95="G",$M95,0)</f>
        <v>0</v>
      </c>
      <c r="U95" s="23" t="n">
        <f aca="false">IF($S95="P",$M95,0)</f>
        <v>0</v>
      </c>
      <c r="V95" s="23" t="n">
        <f aca="false">IF($S95="C",$M95,0)</f>
        <v>186</v>
      </c>
      <c r="W95" s="23" t="n">
        <f aca="false">IF($S95="A",$M95,0)</f>
        <v>0</v>
      </c>
      <c r="X95" s="23" t="n">
        <f aca="false">IF($S95="F",$M95,0)</f>
        <v>0</v>
      </c>
      <c r="Y95" s="23" t="n">
        <f aca="false">IF($S95="V",$M95,0)</f>
        <v>0</v>
      </c>
      <c r="Z95" s="33" t="n">
        <f aca="false">SUM(T95:Y95)</f>
        <v>186</v>
      </c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  <c r="IW95" s="20"/>
    </row>
    <row r="96" customFormat="false" ht="12.75" hidden="false" customHeight="false" outlineLevel="0" collapsed="false">
      <c r="A96" s="22"/>
      <c r="B96" s="20" t="s">
        <v>83</v>
      </c>
      <c r="C96" s="20" t="s">
        <v>27</v>
      </c>
      <c r="D96" s="20"/>
      <c r="E96" s="20"/>
      <c r="F96" s="20"/>
      <c r="G96" s="20"/>
      <c r="H96" s="20"/>
      <c r="I96" s="20"/>
      <c r="J96" s="20"/>
      <c r="K96" s="20"/>
      <c r="L96" s="20"/>
      <c r="M96" s="23" t="n">
        <v>183</v>
      </c>
      <c r="N96" s="17"/>
      <c r="O96" s="21"/>
      <c r="P96" s="17"/>
      <c r="Q96" s="17"/>
      <c r="R96" s="17"/>
      <c r="S96" s="17" t="s">
        <v>25</v>
      </c>
      <c r="T96" s="23" t="n">
        <f aca="false">IF($S96="G",$M96,0)</f>
        <v>0</v>
      </c>
      <c r="U96" s="23" t="n">
        <f aca="false">IF($S96="P",$M96,0)</f>
        <v>0</v>
      </c>
      <c r="V96" s="23" t="n">
        <f aca="false">IF($S96="C",$M96,0)</f>
        <v>183</v>
      </c>
      <c r="W96" s="23" t="n">
        <f aca="false">IF($S96="A",$M96,0)</f>
        <v>0</v>
      </c>
      <c r="X96" s="23" t="n">
        <f aca="false">IF($S96="F",$M96,0)</f>
        <v>0</v>
      </c>
      <c r="Y96" s="23" t="n">
        <f aca="false">IF($S96="V",$M96,0)</f>
        <v>0</v>
      </c>
      <c r="Z96" s="33" t="n">
        <f aca="false">SUM(T96:Y96)</f>
        <v>183</v>
      </c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  <c r="IV96" s="20"/>
      <c r="IW96" s="20"/>
    </row>
    <row r="97" customFormat="false" ht="12.75" hidden="false" customHeight="false" outlineLevel="0" collapsed="false">
      <c r="A97" s="22"/>
      <c r="B97" s="20" t="s">
        <v>82</v>
      </c>
      <c r="C97" s="20" t="s">
        <v>27</v>
      </c>
      <c r="D97" s="20"/>
      <c r="E97" s="20"/>
      <c r="F97" s="20"/>
      <c r="G97" s="20"/>
      <c r="H97" s="20"/>
      <c r="I97" s="20"/>
      <c r="J97" s="20"/>
      <c r="K97" s="20"/>
      <c r="L97" s="20"/>
      <c r="M97" s="23" t="n">
        <v>130</v>
      </c>
      <c r="N97" s="34"/>
      <c r="O97" s="21"/>
      <c r="P97" s="17"/>
      <c r="Q97" s="17"/>
      <c r="R97" s="17"/>
      <c r="S97" s="17" t="s">
        <v>25</v>
      </c>
      <c r="T97" s="23" t="n">
        <f aca="false">IF($S97="G",$M97,0)</f>
        <v>0</v>
      </c>
      <c r="U97" s="23" t="n">
        <f aca="false">IF($S97="P",$M97,0)</f>
        <v>0</v>
      </c>
      <c r="V97" s="23" t="n">
        <f aca="false">IF($S97="C",$M97,0)</f>
        <v>130</v>
      </c>
      <c r="W97" s="23" t="n">
        <f aca="false">IF($S97="A",$M97,0)</f>
        <v>0</v>
      </c>
      <c r="X97" s="23" t="n">
        <f aca="false">IF($S97="F",$M97,0)</f>
        <v>0</v>
      </c>
      <c r="Y97" s="23" t="n">
        <f aca="false">IF($S97="V",$M97,0)</f>
        <v>0</v>
      </c>
      <c r="Z97" s="33" t="n">
        <f aca="false">SUM(T97:Y97)</f>
        <v>130</v>
      </c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  <c r="IW97" s="20"/>
    </row>
    <row r="98" customFormat="false" ht="12.75" hidden="false" customHeight="false" outlineLevel="0" collapsed="false">
      <c r="A98" s="22"/>
      <c r="B98" s="20" t="s">
        <v>78</v>
      </c>
      <c r="C98" s="20" t="s">
        <v>79</v>
      </c>
      <c r="D98" s="20"/>
      <c r="E98" s="20"/>
      <c r="F98" s="20"/>
      <c r="G98" s="20"/>
      <c r="H98" s="20"/>
      <c r="I98" s="20"/>
      <c r="J98" s="20"/>
      <c r="K98" s="20"/>
      <c r="L98" s="20"/>
      <c r="M98" s="23" t="n">
        <v>123</v>
      </c>
      <c r="N98" s="17"/>
      <c r="O98" s="21"/>
      <c r="P98" s="17"/>
      <c r="Q98" s="17"/>
      <c r="R98" s="17"/>
      <c r="S98" s="17" t="s">
        <v>25</v>
      </c>
      <c r="T98" s="23" t="n">
        <f aca="false">IF($S98="G",$M98,0)</f>
        <v>0</v>
      </c>
      <c r="U98" s="23" t="n">
        <f aca="false">IF($S98="P",$M98,0)</f>
        <v>0</v>
      </c>
      <c r="V98" s="23" t="n">
        <f aca="false">IF($S98="C",$M98,0)</f>
        <v>123</v>
      </c>
      <c r="W98" s="23" t="n">
        <f aca="false">IF($S98="A",$M98,0)</f>
        <v>0</v>
      </c>
      <c r="X98" s="23" t="n">
        <f aca="false">IF($S98="F",$M98,0)</f>
        <v>0</v>
      </c>
      <c r="Y98" s="23" t="n">
        <f aca="false">IF($S98="V",$M98,0)</f>
        <v>0</v>
      </c>
      <c r="Z98" s="33" t="n">
        <f aca="false">SUM(T98:Y98)</f>
        <v>123</v>
      </c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  <c r="IV98" s="20"/>
      <c r="IW98" s="20"/>
    </row>
    <row r="99" customFormat="false" ht="12.75" hidden="false" customHeight="false" outlineLevel="0" collapsed="false">
      <c r="A99" s="22"/>
      <c r="B99" s="20" t="s">
        <v>84</v>
      </c>
      <c r="C99" s="20" t="s">
        <v>27</v>
      </c>
      <c r="D99" s="20"/>
      <c r="E99" s="20"/>
      <c r="F99" s="20"/>
      <c r="G99" s="20"/>
      <c r="H99" s="20"/>
      <c r="I99" s="20"/>
      <c r="J99" s="20"/>
      <c r="K99" s="20"/>
      <c r="L99" s="20"/>
      <c r="M99" s="23" t="n">
        <v>123</v>
      </c>
      <c r="N99" s="34"/>
      <c r="O99" s="21"/>
      <c r="P99" s="17"/>
      <c r="Q99" s="17"/>
      <c r="R99" s="17"/>
      <c r="S99" s="17" t="s">
        <v>25</v>
      </c>
      <c r="T99" s="23" t="n">
        <f aca="false">IF($S99="G",$M99,0)</f>
        <v>0</v>
      </c>
      <c r="U99" s="23" t="n">
        <f aca="false">IF($S99="P",$M99,0)</f>
        <v>0</v>
      </c>
      <c r="V99" s="23" t="n">
        <f aca="false">IF($S99="C",$M99,0)</f>
        <v>123</v>
      </c>
      <c r="W99" s="23" t="n">
        <f aca="false">IF($S99="A",$M99,0)</f>
        <v>0</v>
      </c>
      <c r="X99" s="23" t="n">
        <f aca="false">IF($S99="F",$M99,0)</f>
        <v>0</v>
      </c>
      <c r="Y99" s="23" t="n">
        <f aca="false">IF($S99="V",$M99,0)</f>
        <v>0</v>
      </c>
      <c r="Z99" s="33" t="n">
        <f aca="false">SUM(T99:Y99)</f>
        <v>123</v>
      </c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  <c r="IW99" s="20"/>
    </row>
    <row r="100" customFormat="false" ht="12.75" hidden="false" customHeight="false" outlineLevel="0" collapsed="false">
      <c r="A100" s="22"/>
      <c r="B100" s="20" t="s">
        <v>85</v>
      </c>
      <c r="C100" s="20" t="s">
        <v>86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3" t="n">
        <v>123</v>
      </c>
      <c r="N100" s="34"/>
      <c r="O100" s="21"/>
      <c r="P100" s="17"/>
      <c r="Q100" s="17"/>
      <c r="R100" s="17"/>
      <c r="S100" s="17" t="s">
        <v>25</v>
      </c>
      <c r="T100" s="23" t="n">
        <f aca="false">IF($S100="G",$M100,0)</f>
        <v>0</v>
      </c>
      <c r="U100" s="23" t="n">
        <f aca="false">IF($S100="P",$M100,0)</f>
        <v>0</v>
      </c>
      <c r="V100" s="23" t="n">
        <f aca="false">IF($S100="C",$M100,0)</f>
        <v>123</v>
      </c>
      <c r="W100" s="23" t="n">
        <f aca="false">IF($S100="A",$M100,0)</f>
        <v>0</v>
      </c>
      <c r="X100" s="23" t="n">
        <f aca="false">IF($S100="F",$M100,0)</f>
        <v>0</v>
      </c>
      <c r="Y100" s="23" t="n">
        <f aca="false">IF($S100="V",$M100,0)</f>
        <v>0</v>
      </c>
      <c r="Z100" s="33" t="n">
        <f aca="false">SUM(T100:Y100)</f>
        <v>123</v>
      </c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  <c r="IU100" s="20"/>
      <c r="IV100" s="20"/>
      <c r="IW100" s="20"/>
    </row>
    <row r="101" customFormat="false" ht="12.75" hidden="false" customHeight="false" outlineLevel="0" collapsed="false">
      <c r="A101" s="22"/>
      <c r="B101" s="20" t="s">
        <v>87</v>
      </c>
      <c r="C101" s="20" t="s">
        <v>88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3" t="n">
        <v>148</v>
      </c>
      <c r="N101" s="34"/>
      <c r="O101" s="21"/>
      <c r="P101" s="17"/>
      <c r="Q101" s="17"/>
      <c r="R101" s="17"/>
      <c r="S101" s="17" t="s">
        <v>25</v>
      </c>
      <c r="T101" s="23" t="n">
        <f aca="false">IF($S101="G",$M101,0)</f>
        <v>0</v>
      </c>
      <c r="U101" s="23" t="n">
        <f aca="false">IF($S101="P",$M101,0)</f>
        <v>0</v>
      </c>
      <c r="V101" s="23" t="n">
        <f aca="false">IF($S101="C",$M101,0)</f>
        <v>148</v>
      </c>
      <c r="W101" s="23" t="n">
        <f aca="false">IF($S101="A",$M101,0)</f>
        <v>0</v>
      </c>
      <c r="X101" s="23" t="n">
        <f aca="false">IF($S101="F",$M101,0)</f>
        <v>0</v>
      </c>
      <c r="Y101" s="23" t="n">
        <f aca="false">IF($S101="V",$M101,0)</f>
        <v>0</v>
      </c>
      <c r="Z101" s="33" t="n">
        <f aca="false">SUM(T101:Y101)</f>
        <v>148</v>
      </c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  <c r="IV101" s="20"/>
      <c r="IW101" s="20"/>
    </row>
    <row r="102" customFormat="false" ht="3" hidden="false" customHeight="true" outlineLevel="0" collapsed="false">
      <c r="A102" s="20"/>
      <c r="B102" s="20"/>
      <c r="C102" s="20"/>
      <c r="D102" s="20"/>
      <c r="E102" s="23"/>
      <c r="F102" s="23"/>
      <c r="G102" s="23"/>
      <c r="H102" s="23"/>
      <c r="I102" s="23"/>
      <c r="J102" s="23"/>
      <c r="K102" s="23"/>
      <c r="L102" s="23"/>
      <c r="M102" s="23"/>
      <c r="N102" s="17"/>
      <c r="O102" s="21"/>
      <c r="P102" s="17"/>
      <c r="Q102" s="17"/>
      <c r="R102" s="17"/>
      <c r="S102" s="17"/>
      <c r="T102" s="17"/>
      <c r="U102" s="17"/>
      <c r="V102" s="17"/>
      <c r="W102" s="17"/>
      <c r="X102" s="17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  <c r="IQ102" s="20"/>
      <c r="IR102" s="20"/>
      <c r="IS102" s="20"/>
      <c r="IT102" s="20"/>
      <c r="IU102" s="20"/>
      <c r="IV102" s="20"/>
      <c r="IW102" s="20"/>
    </row>
    <row r="103" customFormat="false" ht="12.75" hidden="false" customHeight="false" outlineLevel="0" collapsed="false">
      <c r="A103" s="25"/>
      <c r="B103" s="25"/>
      <c r="C103" s="25"/>
      <c r="D103" s="25"/>
      <c r="E103" s="26"/>
      <c r="F103" s="27"/>
      <c r="G103" s="26"/>
      <c r="H103" s="27"/>
      <c r="I103" s="26"/>
      <c r="J103" s="27"/>
      <c r="K103" s="26"/>
      <c r="L103" s="27"/>
      <c r="M103" s="26" t="n">
        <f aca="false">SUM(M90:M101)</f>
        <v>3823</v>
      </c>
      <c r="N103" s="17"/>
      <c r="O103" s="21"/>
      <c r="P103" s="17"/>
      <c r="Q103" s="17"/>
      <c r="R103" s="17"/>
      <c r="S103" s="17"/>
      <c r="T103" s="17"/>
      <c r="U103" s="17"/>
      <c r="V103" s="17"/>
      <c r="W103" s="17"/>
      <c r="X103" s="17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  <c r="IQ103" s="20"/>
      <c r="IR103" s="20"/>
      <c r="IS103" s="20"/>
      <c r="IT103" s="20"/>
      <c r="IU103" s="20"/>
      <c r="IV103" s="20"/>
      <c r="IW103" s="20"/>
    </row>
    <row r="104" customFormat="false" ht="3" hidden="false" customHeight="true" outlineLevel="0" collapsed="false">
      <c r="A104" s="20"/>
      <c r="B104" s="20"/>
      <c r="C104" s="20"/>
      <c r="D104" s="20"/>
      <c r="E104" s="23"/>
      <c r="F104" s="23"/>
      <c r="G104" s="23"/>
      <c r="H104" s="23"/>
      <c r="I104" s="23"/>
      <c r="J104" s="23"/>
      <c r="K104" s="23"/>
      <c r="L104" s="23"/>
      <c r="M104" s="23"/>
      <c r="N104" s="17"/>
      <c r="O104" s="21"/>
      <c r="P104" s="17"/>
      <c r="Q104" s="17"/>
      <c r="R104" s="17"/>
      <c r="S104" s="17"/>
      <c r="T104" s="17"/>
      <c r="U104" s="17"/>
      <c r="V104" s="17"/>
      <c r="W104" s="17"/>
      <c r="X104" s="17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  <c r="IQ104" s="20"/>
      <c r="IR104" s="20"/>
      <c r="IS104" s="20"/>
      <c r="IT104" s="20"/>
      <c r="IU104" s="20"/>
      <c r="IV104" s="20"/>
      <c r="IW104" s="20"/>
    </row>
    <row r="105" customFormat="false" ht="12.75" hidden="false" customHeight="false" outlineLevel="0" collapsed="false">
      <c r="A105" s="22" t="s">
        <v>89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17"/>
      <c r="O105" s="21"/>
      <c r="P105" s="17"/>
      <c r="Q105" s="17"/>
      <c r="R105" s="17"/>
      <c r="S105" s="17"/>
      <c r="T105" s="17"/>
      <c r="U105" s="17"/>
      <c r="V105" s="17"/>
      <c r="W105" s="17"/>
      <c r="X105" s="17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  <c r="IQ105" s="20"/>
      <c r="IR105" s="20"/>
      <c r="IS105" s="20"/>
      <c r="IT105" s="20"/>
      <c r="IU105" s="20"/>
      <c r="IV105" s="20"/>
      <c r="IW105" s="20"/>
    </row>
    <row r="106" customFormat="false" ht="12.75" hidden="false" customHeight="false" outlineLevel="0" collapsed="false">
      <c r="A106" s="22"/>
      <c r="B106" s="20" t="s">
        <v>90</v>
      </c>
      <c r="C106" s="20" t="s">
        <v>91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3" t="n">
        <v>2400</v>
      </c>
      <c r="N106" s="17"/>
      <c r="O106" s="21"/>
      <c r="P106" s="17"/>
      <c r="Q106" s="17"/>
      <c r="R106" s="17"/>
      <c r="S106" s="17" t="s">
        <v>69</v>
      </c>
      <c r="T106" s="23" t="n">
        <f aca="false">IF($S106="G",$M106,0)</f>
        <v>2400</v>
      </c>
      <c r="U106" s="23" t="n">
        <f aca="false">IF($S106="P",$M106,0)</f>
        <v>0</v>
      </c>
      <c r="V106" s="23" t="n">
        <f aca="false">IF($S106="C",$M106,0)</f>
        <v>0</v>
      </c>
      <c r="W106" s="23" t="n">
        <f aca="false">IF($S106="A",$M106,0)</f>
        <v>0</v>
      </c>
      <c r="X106" s="23" t="n">
        <f aca="false">IF($S106="F",$M106,0)</f>
        <v>0</v>
      </c>
      <c r="Y106" s="23" t="n">
        <f aca="false">IF($S106="V",$M106,0)</f>
        <v>0</v>
      </c>
      <c r="Z106" s="33" t="n">
        <f aca="false">SUM(T106:Y106)</f>
        <v>2400</v>
      </c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  <c r="IS106" s="20"/>
      <c r="IT106" s="20"/>
      <c r="IU106" s="20"/>
      <c r="IV106" s="20"/>
      <c r="IW106" s="20"/>
    </row>
    <row r="107" customFormat="false" ht="12.75" hidden="false" customHeight="false" outlineLevel="0" collapsed="false">
      <c r="A107" s="22"/>
      <c r="B107" s="20" t="s">
        <v>92</v>
      </c>
      <c r="C107" s="20" t="s">
        <v>93</v>
      </c>
      <c r="D107" s="20"/>
      <c r="E107" s="20"/>
      <c r="F107" s="20"/>
      <c r="G107" s="20"/>
      <c r="H107" s="20"/>
      <c r="I107" s="20"/>
      <c r="J107" s="20"/>
      <c r="K107" s="20"/>
      <c r="L107" s="20"/>
      <c r="M107" s="23" t="n">
        <v>3147</v>
      </c>
      <c r="N107" s="17"/>
      <c r="O107" s="21"/>
      <c r="P107" s="17"/>
      <c r="Q107" s="17"/>
      <c r="R107" s="17"/>
      <c r="S107" s="17" t="s">
        <v>69</v>
      </c>
      <c r="T107" s="23" t="n">
        <f aca="false">IF($S107="G",$M107,0)</f>
        <v>3147</v>
      </c>
      <c r="U107" s="23" t="n">
        <f aca="false">IF($S107="P",$M107,0)</f>
        <v>0</v>
      </c>
      <c r="V107" s="23" t="n">
        <f aca="false">IF($S107="C",$M107,0)</f>
        <v>0</v>
      </c>
      <c r="W107" s="23" t="n">
        <f aca="false">IF($S107="A",$M107,0)</f>
        <v>0</v>
      </c>
      <c r="X107" s="23" t="n">
        <f aca="false">IF($S107="F",$M107,0)</f>
        <v>0</v>
      </c>
      <c r="Y107" s="23" t="n">
        <f aca="false">IF($S107="V",$M107,0)</f>
        <v>0</v>
      </c>
      <c r="Z107" s="33" t="n">
        <f aca="false">SUM(T107:Y107)</f>
        <v>3147</v>
      </c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  <c r="IQ107" s="20"/>
      <c r="IR107" s="20"/>
      <c r="IS107" s="20"/>
      <c r="IT107" s="20"/>
      <c r="IU107" s="20"/>
      <c r="IV107" s="20"/>
      <c r="IW107" s="20"/>
    </row>
    <row r="108" customFormat="false" ht="12.75" hidden="false" customHeight="false" outlineLevel="0" collapsed="false">
      <c r="A108" s="20"/>
      <c r="B108" s="20" t="s">
        <v>94</v>
      </c>
      <c r="C108" s="20" t="s">
        <v>93</v>
      </c>
      <c r="D108" s="20"/>
      <c r="E108" s="23"/>
      <c r="F108" s="23"/>
      <c r="G108" s="23"/>
      <c r="H108" s="23"/>
      <c r="I108" s="23"/>
      <c r="J108" s="23"/>
      <c r="K108" s="23"/>
      <c r="L108" s="23"/>
      <c r="M108" s="23" t="n">
        <v>3147</v>
      </c>
      <c r="N108" s="17"/>
      <c r="O108" s="21"/>
      <c r="P108" s="17"/>
      <c r="Q108" s="17"/>
      <c r="R108" s="17"/>
      <c r="S108" s="17" t="s">
        <v>12</v>
      </c>
      <c r="T108" s="23" t="n">
        <f aca="false">IF($S108="G",$M108,0)</f>
        <v>0</v>
      </c>
      <c r="U108" s="23" t="n">
        <f aca="false">IF($S108="P",$M108,0)</f>
        <v>0</v>
      </c>
      <c r="V108" s="23" t="n">
        <f aca="false">IF($S108="C",$M108,0)</f>
        <v>0</v>
      </c>
      <c r="W108" s="23" t="n">
        <f aca="false">IF($S108="A",$M108,0)</f>
        <v>0</v>
      </c>
      <c r="X108" s="23" t="n">
        <f aca="false">IF($S108="F",$M108,0)</f>
        <v>3147</v>
      </c>
      <c r="Y108" s="23" t="n">
        <f aca="false">IF($S108="V",$M108,0)</f>
        <v>0</v>
      </c>
      <c r="Z108" s="33" t="n">
        <f aca="false">SUM(T108:Y108)</f>
        <v>3147</v>
      </c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  <c r="IN108" s="20"/>
      <c r="IO108" s="20"/>
      <c r="IP108" s="20"/>
      <c r="IQ108" s="20"/>
      <c r="IR108" s="20"/>
      <c r="IS108" s="20"/>
      <c r="IT108" s="20"/>
      <c r="IU108" s="20"/>
      <c r="IV108" s="20"/>
      <c r="IW108" s="20"/>
    </row>
    <row r="109" customFormat="false" ht="3" hidden="false" customHeight="true" outlineLevel="0" collapsed="false">
      <c r="A109" s="20"/>
      <c r="B109" s="20"/>
      <c r="C109" s="20"/>
      <c r="D109" s="20"/>
      <c r="E109" s="23"/>
      <c r="F109" s="23"/>
      <c r="G109" s="23"/>
      <c r="H109" s="23"/>
      <c r="I109" s="23"/>
      <c r="J109" s="23"/>
      <c r="K109" s="23"/>
      <c r="L109" s="23"/>
      <c r="M109" s="23"/>
      <c r="N109" s="17"/>
      <c r="O109" s="21"/>
      <c r="P109" s="17"/>
      <c r="Q109" s="17"/>
      <c r="R109" s="17"/>
      <c r="S109" s="17"/>
      <c r="T109" s="17"/>
      <c r="U109" s="17"/>
      <c r="V109" s="17"/>
      <c r="W109" s="17"/>
      <c r="X109" s="17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  <c r="IQ109" s="20"/>
      <c r="IR109" s="20"/>
      <c r="IS109" s="20"/>
      <c r="IT109" s="20"/>
      <c r="IU109" s="20"/>
      <c r="IV109" s="20"/>
      <c r="IW109" s="20"/>
    </row>
    <row r="110" customFormat="false" ht="12.75" hidden="false" customHeight="false" outlineLevel="0" collapsed="false">
      <c r="A110" s="25"/>
      <c r="B110" s="25"/>
      <c r="C110" s="25"/>
      <c r="D110" s="25"/>
      <c r="E110" s="26"/>
      <c r="F110" s="27"/>
      <c r="G110" s="26"/>
      <c r="H110" s="27"/>
      <c r="I110" s="26"/>
      <c r="J110" s="27"/>
      <c r="K110" s="26"/>
      <c r="L110" s="27"/>
      <c r="M110" s="26" t="n">
        <f aca="false">SUM(M106:M108)</f>
        <v>8694</v>
      </c>
      <c r="N110" s="17"/>
      <c r="O110" s="21"/>
      <c r="P110" s="17"/>
      <c r="Q110" s="17"/>
      <c r="R110" s="17"/>
      <c r="S110" s="17"/>
      <c r="T110" s="17"/>
      <c r="U110" s="17"/>
      <c r="V110" s="17"/>
      <c r="W110" s="17"/>
      <c r="X110" s="17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  <c r="IQ110" s="20"/>
      <c r="IR110" s="20"/>
      <c r="IS110" s="20"/>
      <c r="IT110" s="20"/>
      <c r="IU110" s="20"/>
      <c r="IV110" s="20"/>
      <c r="IW110" s="20"/>
    </row>
    <row r="111" customFormat="false" ht="3" hidden="false" customHeight="true" outlineLevel="0" collapsed="false">
      <c r="A111" s="20"/>
      <c r="B111" s="20"/>
      <c r="C111" s="20"/>
      <c r="D111" s="20"/>
      <c r="E111" s="23"/>
      <c r="F111" s="23"/>
      <c r="G111" s="23"/>
      <c r="H111" s="23"/>
      <c r="I111" s="23"/>
      <c r="J111" s="23"/>
      <c r="K111" s="23"/>
      <c r="L111" s="23"/>
      <c r="M111" s="23"/>
      <c r="N111" s="17"/>
      <c r="O111" s="21"/>
      <c r="P111" s="17"/>
      <c r="Q111" s="17"/>
      <c r="R111" s="17"/>
      <c r="S111" s="17"/>
      <c r="T111" s="17"/>
      <c r="U111" s="17"/>
      <c r="V111" s="17"/>
      <c r="W111" s="17"/>
      <c r="X111" s="17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/>
      <c r="IU111" s="20"/>
      <c r="IV111" s="20"/>
      <c r="IW111" s="20"/>
    </row>
    <row r="112" customFormat="false" ht="12.75" hidden="false" customHeight="false" outlineLevel="0" collapsed="false">
      <c r="A112" s="22" t="s">
        <v>38</v>
      </c>
      <c r="B112" s="20"/>
      <c r="C112" s="20"/>
      <c r="D112" s="20"/>
      <c r="E112" s="23"/>
      <c r="F112" s="23"/>
      <c r="G112" s="23"/>
      <c r="H112" s="23"/>
      <c r="I112" s="23"/>
      <c r="J112" s="23"/>
      <c r="K112" s="23"/>
      <c r="L112" s="23"/>
      <c r="M112" s="23"/>
      <c r="N112" s="17"/>
      <c r="O112" s="21"/>
      <c r="P112" s="17"/>
      <c r="Q112" s="17"/>
      <c r="R112" s="17"/>
      <c r="S112" s="17"/>
      <c r="T112" s="17"/>
      <c r="U112" s="17"/>
      <c r="V112" s="17"/>
      <c r="W112" s="17"/>
      <c r="X112" s="17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  <c r="IQ112" s="20"/>
      <c r="IR112" s="20"/>
      <c r="IS112" s="20"/>
      <c r="IT112" s="20"/>
      <c r="IU112" s="20"/>
      <c r="IV112" s="20"/>
      <c r="IW112" s="20"/>
    </row>
    <row r="113" customFormat="false" ht="12.75" hidden="false" customHeight="false" outlineLevel="0" collapsed="false">
      <c r="A113" s="22"/>
      <c r="B113" s="20" t="s">
        <v>95</v>
      </c>
      <c r="C113" s="20" t="s">
        <v>45</v>
      </c>
      <c r="D113" s="20"/>
      <c r="E113" s="23"/>
      <c r="F113" s="23"/>
      <c r="G113" s="23"/>
      <c r="H113" s="23"/>
      <c r="I113" s="23"/>
      <c r="J113" s="23"/>
      <c r="K113" s="23"/>
      <c r="L113" s="23"/>
      <c r="M113" s="23" t="n">
        <v>660</v>
      </c>
      <c r="N113" s="17"/>
      <c r="O113" s="21"/>
      <c r="P113" s="17"/>
      <c r="Q113" s="17"/>
      <c r="R113" s="17"/>
      <c r="S113" s="17" t="s">
        <v>41</v>
      </c>
      <c r="T113" s="23" t="n">
        <f aca="false">IF($S113="G",$M113,0)</f>
        <v>0</v>
      </c>
      <c r="U113" s="23" t="n">
        <f aca="false">IF($S113="P",$M113,0)</f>
        <v>0</v>
      </c>
      <c r="V113" s="23" t="n">
        <f aca="false">IF($S113="C",$M113,0)</f>
        <v>0</v>
      </c>
      <c r="W113" s="23" t="n">
        <f aca="false">IF($S113="A",$M113,0)</f>
        <v>660</v>
      </c>
      <c r="X113" s="23" t="n">
        <f aca="false">IF($S113="F",$M113,0)</f>
        <v>0</v>
      </c>
      <c r="Y113" s="23" t="n">
        <f aca="false">IF($S113="V",$M113,0)</f>
        <v>0</v>
      </c>
      <c r="Z113" s="33" t="n">
        <f aca="false">SUM(T113:Y113)</f>
        <v>660</v>
      </c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  <c r="IN113" s="20"/>
      <c r="IO113" s="20"/>
      <c r="IP113" s="20"/>
      <c r="IQ113" s="20"/>
      <c r="IR113" s="20"/>
      <c r="IS113" s="20"/>
      <c r="IT113" s="20"/>
      <c r="IU113" s="20"/>
      <c r="IV113" s="20"/>
      <c r="IW113" s="20"/>
    </row>
    <row r="114" customFormat="false" ht="12.75" hidden="false" customHeight="false" outlineLevel="0" collapsed="false">
      <c r="A114" s="22"/>
      <c r="B114" s="20" t="s">
        <v>96</v>
      </c>
      <c r="C114" s="20" t="s">
        <v>97</v>
      </c>
      <c r="D114" s="20"/>
      <c r="E114" s="23"/>
      <c r="F114" s="23"/>
      <c r="G114" s="23"/>
      <c r="H114" s="23"/>
      <c r="I114" s="23"/>
      <c r="J114" s="23"/>
      <c r="K114" s="23"/>
      <c r="L114" s="23"/>
      <c r="M114" s="23" t="n">
        <v>592</v>
      </c>
      <c r="N114" s="17"/>
      <c r="O114" s="21"/>
      <c r="P114" s="17"/>
      <c r="Q114" s="17"/>
      <c r="R114" s="17"/>
      <c r="S114" s="17" t="s">
        <v>41</v>
      </c>
      <c r="T114" s="23" t="n">
        <f aca="false">IF($S114="G",$M114,0)</f>
        <v>0</v>
      </c>
      <c r="U114" s="23" t="n">
        <f aca="false">IF($S114="P",$M114,0)</f>
        <v>0</v>
      </c>
      <c r="V114" s="23" t="n">
        <f aca="false">IF($S114="C",$M114,0)</f>
        <v>0</v>
      </c>
      <c r="W114" s="23" t="n">
        <f aca="false">IF($S114="A",$M114,0)</f>
        <v>592</v>
      </c>
      <c r="X114" s="23" t="n">
        <f aca="false">IF($S114="F",$M114,0)</f>
        <v>0</v>
      </c>
      <c r="Y114" s="23" t="n">
        <f aca="false">IF($S114="V",$M114,0)</f>
        <v>0</v>
      </c>
      <c r="Z114" s="33" t="n">
        <f aca="false">SUM(T114:Y114)</f>
        <v>592</v>
      </c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  <c r="IN114" s="20"/>
      <c r="IO114" s="20"/>
      <c r="IP114" s="20"/>
      <c r="IQ114" s="20"/>
      <c r="IR114" s="20"/>
      <c r="IS114" s="20"/>
      <c r="IT114" s="20"/>
      <c r="IU114" s="20"/>
      <c r="IV114" s="20"/>
      <c r="IW114" s="20"/>
    </row>
    <row r="115" customFormat="false" ht="12.75" hidden="false" customHeight="false" outlineLevel="0" collapsed="false">
      <c r="A115" s="22"/>
      <c r="B115" s="20" t="s">
        <v>98</v>
      </c>
      <c r="C115" s="20" t="s">
        <v>49</v>
      </c>
      <c r="D115" s="20"/>
      <c r="E115" s="23"/>
      <c r="F115" s="23"/>
      <c r="G115" s="23"/>
      <c r="H115" s="23"/>
      <c r="I115" s="23"/>
      <c r="J115" s="23"/>
      <c r="K115" s="23"/>
      <c r="L115" s="23"/>
      <c r="M115" s="23" t="n">
        <v>356</v>
      </c>
      <c r="N115" s="17"/>
      <c r="O115" s="21"/>
      <c r="P115" s="17"/>
      <c r="Q115" s="17"/>
      <c r="R115" s="17"/>
      <c r="S115" s="17" t="s">
        <v>41</v>
      </c>
      <c r="T115" s="23" t="n">
        <f aca="false">IF($S115="G",$M115,0)</f>
        <v>0</v>
      </c>
      <c r="U115" s="23" t="n">
        <f aca="false">IF($S115="P",$M115,0)</f>
        <v>0</v>
      </c>
      <c r="V115" s="23" t="n">
        <f aca="false">IF($S115="C",$M115,0)</f>
        <v>0</v>
      </c>
      <c r="W115" s="23" t="n">
        <f aca="false">IF($S115="A",$M115,0)</f>
        <v>356</v>
      </c>
      <c r="X115" s="23" t="n">
        <f aca="false">IF($S115="F",$M115,0)</f>
        <v>0</v>
      </c>
      <c r="Y115" s="23" t="n">
        <f aca="false">IF($S115="V",$M115,0)</f>
        <v>0</v>
      </c>
      <c r="Z115" s="33" t="n">
        <f aca="false">SUM(T115:Y115)</f>
        <v>356</v>
      </c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  <c r="IN115" s="20"/>
      <c r="IO115" s="20"/>
      <c r="IP115" s="20"/>
      <c r="IQ115" s="20"/>
      <c r="IR115" s="20"/>
      <c r="IS115" s="20"/>
      <c r="IT115" s="20"/>
      <c r="IU115" s="20"/>
      <c r="IV115" s="20"/>
      <c r="IW115" s="20"/>
    </row>
    <row r="116" customFormat="false" ht="12.75" hidden="false" customHeight="false" outlineLevel="0" collapsed="false">
      <c r="A116" s="22"/>
      <c r="B116" s="20" t="s">
        <v>99</v>
      </c>
      <c r="C116" s="20" t="s">
        <v>100</v>
      </c>
      <c r="D116" s="20"/>
      <c r="E116" s="23"/>
      <c r="F116" s="23"/>
      <c r="G116" s="23"/>
      <c r="H116" s="23"/>
      <c r="I116" s="23"/>
      <c r="J116" s="23"/>
      <c r="K116" s="23"/>
      <c r="L116" s="23"/>
      <c r="M116" s="23" t="n">
        <v>309</v>
      </c>
      <c r="N116" s="17"/>
      <c r="O116" s="21"/>
      <c r="P116" s="17"/>
      <c r="Q116" s="17"/>
      <c r="R116" s="17"/>
      <c r="S116" s="17" t="s">
        <v>41</v>
      </c>
      <c r="T116" s="23" t="n">
        <f aca="false">IF($S116="G",$M116,0)</f>
        <v>0</v>
      </c>
      <c r="U116" s="23" t="n">
        <f aca="false">IF($S116="P",$M116,0)</f>
        <v>0</v>
      </c>
      <c r="V116" s="23" t="n">
        <f aca="false">IF($S116="C",$M116,0)</f>
        <v>0</v>
      </c>
      <c r="W116" s="23" t="n">
        <f aca="false">IF($S116="A",$M116,0)</f>
        <v>309</v>
      </c>
      <c r="X116" s="23" t="n">
        <f aca="false">IF($S116="F",$M116,0)</f>
        <v>0</v>
      </c>
      <c r="Y116" s="23" t="n">
        <f aca="false">IF($S116="V",$M116,0)</f>
        <v>0</v>
      </c>
      <c r="Z116" s="33" t="n">
        <f aca="false">SUM(T116:Y116)</f>
        <v>309</v>
      </c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  <c r="IQ116" s="20"/>
      <c r="IR116" s="20"/>
      <c r="IS116" s="20"/>
      <c r="IT116" s="20"/>
      <c r="IU116" s="20"/>
      <c r="IV116" s="20"/>
      <c r="IW116" s="20"/>
    </row>
    <row r="117" customFormat="false" ht="12.75" hidden="false" customHeight="false" outlineLevel="0" collapsed="false">
      <c r="A117" s="22"/>
      <c r="B117" s="20" t="s">
        <v>101</v>
      </c>
      <c r="C117" s="20" t="s">
        <v>102</v>
      </c>
      <c r="D117" s="20"/>
      <c r="E117" s="23"/>
      <c r="F117" s="23"/>
      <c r="G117" s="23"/>
      <c r="H117" s="23"/>
      <c r="I117" s="23"/>
      <c r="J117" s="23"/>
      <c r="K117" s="23"/>
      <c r="L117" s="23"/>
      <c r="M117" s="23" t="n">
        <v>279</v>
      </c>
      <c r="N117" s="17"/>
      <c r="O117" s="21"/>
      <c r="P117" s="17"/>
      <c r="Q117" s="17"/>
      <c r="R117" s="17"/>
      <c r="S117" s="17" t="s">
        <v>41</v>
      </c>
      <c r="T117" s="23" t="n">
        <f aca="false">IF($S117="G",$M117,0)</f>
        <v>0</v>
      </c>
      <c r="U117" s="23" t="n">
        <f aca="false">IF($S117="P",$M117,0)</f>
        <v>0</v>
      </c>
      <c r="V117" s="23" t="n">
        <f aca="false">IF($S117="C",$M117,0)</f>
        <v>0</v>
      </c>
      <c r="W117" s="23" t="n">
        <f aca="false">IF($S117="A",$M117,0)</f>
        <v>279</v>
      </c>
      <c r="X117" s="23" t="n">
        <f aca="false">IF($S117="F",$M117,0)</f>
        <v>0</v>
      </c>
      <c r="Y117" s="23" t="n">
        <f aca="false">IF($S117="V",$M117,0)</f>
        <v>0</v>
      </c>
      <c r="Z117" s="33" t="n">
        <f aca="false">SUM(T117:Y117)</f>
        <v>279</v>
      </c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  <c r="IQ117" s="20"/>
      <c r="IR117" s="20"/>
      <c r="IS117" s="20"/>
      <c r="IT117" s="20"/>
      <c r="IU117" s="20"/>
      <c r="IV117" s="20"/>
      <c r="IW117" s="20"/>
    </row>
    <row r="118" customFormat="false" ht="12.75" hidden="false" customHeight="false" outlineLevel="0" collapsed="false">
      <c r="A118" s="22"/>
      <c r="B118" s="20" t="s">
        <v>96</v>
      </c>
      <c r="C118" s="20" t="s">
        <v>97</v>
      </c>
      <c r="D118" s="20"/>
      <c r="E118" s="23"/>
      <c r="F118" s="23"/>
      <c r="G118" s="23"/>
      <c r="H118" s="23"/>
      <c r="I118" s="23"/>
      <c r="J118" s="23"/>
      <c r="K118" s="23"/>
      <c r="L118" s="23"/>
      <c r="M118" s="23" t="n">
        <v>248</v>
      </c>
      <c r="N118" s="17"/>
      <c r="O118" s="21"/>
      <c r="P118" s="17"/>
      <c r="Q118" s="17"/>
      <c r="R118" s="17"/>
      <c r="S118" s="17" t="s">
        <v>41</v>
      </c>
      <c r="T118" s="23" t="n">
        <f aca="false">IF($S118="G",$M118,0)</f>
        <v>0</v>
      </c>
      <c r="U118" s="23" t="n">
        <f aca="false">IF($S118="P",$M118,0)</f>
        <v>0</v>
      </c>
      <c r="V118" s="23" t="n">
        <f aca="false">IF($S118="C",$M118,0)</f>
        <v>0</v>
      </c>
      <c r="W118" s="23" t="n">
        <f aca="false">IF($S118="A",$M118,0)</f>
        <v>248</v>
      </c>
      <c r="X118" s="23" t="n">
        <f aca="false">IF($S118="F",$M118,0)</f>
        <v>0</v>
      </c>
      <c r="Y118" s="23" t="n">
        <f aca="false">IF($S118="V",$M118,0)</f>
        <v>0</v>
      </c>
      <c r="Z118" s="33" t="n">
        <f aca="false">SUM(T118:Y118)</f>
        <v>248</v>
      </c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/>
      <c r="IU118" s="20"/>
      <c r="IV118" s="20"/>
      <c r="IW118" s="20"/>
    </row>
    <row r="119" customFormat="false" ht="12.75" hidden="false" customHeight="false" outlineLevel="0" collapsed="false">
      <c r="A119" s="22"/>
      <c r="B119" s="20" t="s">
        <v>99</v>
      </c>
      <c r="C119" s="20" t="s">
        <v>100</v>
      </c>
      <c r="D119" s="20"/>
      <c r="E119" s="23"/>
      <c r="F119" s="23"/>
      <c r="G119" s="23"/>
      <c r="H119" s="23"/>
      <c r="I119" s="23"/>
      <c r="J119" s="23"/>
      <c r="K119" s="23"/>
      <c r="L119" s="23"/>
      <c r="M119" s="23" t="n">
        <v>139</v>
      </c>
      <c r="N119" s="17"/>
      <c r="O119" s="21"/>
      <c r="P119" s="17"/>
      <c r="Q119" s="17"/>
      <c r="R119" s="17"/>
      <c r="S119" s="17" t="s">
        <v>41</v>
      </c>
      <c r="T119" s="23" t="n">
        <f aca="false">IF($S119="G",$M119,0)</f>
        <v>0</v>
      </c>
      <c r="U119" s="23" t="n">
        <f aca="false">IF($S119="P",$M119,0)</f>
        <v>0</v>
      </c>
      <c r="V119" s="23" t="n">
        <f aca="false">IF($S119="C",$M119,0)</f>
        <v>0</v>
      </c>
      <c r="W119" s="23" t="n">
        <f aca="false">IF($S119="A",$M119,0)</f>
        <v>139</v>
      </c>
      <c r="X119" s="23" t="n">
        <f aca="false">IF($S119="F",$M119,0)</f>
        <v>0</v>
      </c>
      <c r="Y119" s="23" t="n">
        <f aca="false">IF($S119="V",$M119,0)</f>
        <v>0</v>
      </c>
      <c r="Z119" s="33" t="n">
        <f aca="false">SUM(T119:Y119)</f>
        <v>139</v>
      </c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/>
      <c r="IU119" s="20"/>
      <c r="IV119" s="20"/>
      <c r="IW119" s="20"/>
    </row>
    <row r="120" customFormat="false" ht="12.75" hidden="false" customHeight="false" outlineLevel="0" collapsed="false">
      <c r="A120" s="22"/>
      <c r="B120" s="20" t="s">
        <v>103</v>
      </c>
      <c r="C120" s="20" t="s">
        <v>104</v>
      </c>
      <c r="D120" s="20"/>
      <c r="E120" s="23"/>
      <c r="F120" s="23"/>
      <c r="G120" s="23"/>
      <c r="H120" s="23"/>
      <c r="I120" s="23"/>
      <c r="J120" s="23"/>
      <c r="K120" s="23"/>
      <c r="L120" s="23"/>
      <c r="M120" s="23" t="n">
        <v>118</v>
      </c>
      <c r="N120" s="17"/>
      <c r="O120" s="21"/>
      <c r="P120" s="17"/>
      <c r="Q120" s="17"/>
      <c r="R120" s="17"/>
      <c r="S120" s="17" t="s">
        <v>41</v>
      </c>
      <c r="T120" s="23" t="n">
        <f aca="false">IF($S120="G",$M120,0)</f>
        <v>0</v>
      </c>
      <c r="U120" s="23" t="n">
        <f aca="false">IF($S120="P",$M120,0)</f>
        <v>0</v>
      </c>
      <c r="V120" s="23" t="n">
        <f aca="false">IF($S120="C",$M120,0)</f>
        <v>0</v>
      </c>
      <c r="W120" s="23" t="n">
        <f aca="false">IF($S120="A",$M120,0)</f>
        <v>118</v>
      </c>
      <c r="X120" s="23" t="n">
        <f aca="false">IF($S120="F",$M120,0)</f>
        <v>0</v>
      </c>
      <c r="Y120" s="23" t="n">
        <f aca="false">IF($S120="V",$M120,0)</f>
        <v>0</v>
      </c>
      <c r="Z120" s="33" t="n">
        <f aca="false">SUM(T120:Y120)</f>
        <v>118</v>
      </c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  <c r="IW120" s="20"/>
    </row>
    <row r="121" customFormat="false" ht="12.75" hidden="false" customHeight="false" outlineLevel="0" collapsed="false">
      <c r="A121" s="22"/>
      <c r="B121" s="20" t="s">
        <v>105</v>
      </c>
      <c r="C121" s="20" t="s">
        <v>106</v>
      </c>
      <c r="D121" s="20"/>
      <c r="E121" s="23"/>
      <c r="F121" s="23"/>
      <c r="G121" s="23"/>
      <c r="H121" s="23"/>
      <c r="I121" s="23"/>
      <c r="J121" s="23"/>
      <c r="K121" s="23"/>
      <c r="L121" s="23"/>
      <c r="M121" s="23" t="n">
        <v>109</v>
      </c>
      <c r="N121" s="17"/>
      <c r="O121" s="21"/>
      <c r="P121" s="17"/>
      <c r="Q121" s="17"/>
      <c r="R121" s="17"/>
      <c r="S121" s="17" t="s">
        <v>41</v>
      </c>
      <c r="T121" s="23" t="n">
        <f aca="false">IF($S121="G",$M121,0)</f>
        <v>0</v>
      </c>
      <c r="U121" s="23" t="n">
        <f aca="false">IF($S121="P",$M121,0)</f>
        <v>0</v>
      </c>
      <c r="V121" s="23" t="n">
        <f aca="false">IF($S121="C",$M121,0)</f>
        <v>0</v>
      </c>
      <c r="W121" s="23" t="n">
        <f aca="false">IF($S121="A",$M121,0)</f>
        <v>109</v>
      </c>
      <c r="X121" s="23" t="n">
        <f aca="false">IF($S121="F",$M121,0)</f>
        <v>0</v>
      </c>
      <c r="Y121" s="23" t="n">
        <f aca="false">IF($S121="V",$M121,0)</f>
        <v>0</v>
      </c>
      <c r="Z121" s="33" t="n">
        <f aca="false">SUM(T121:Y121)</f>
        <v>109</v>
      </c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  <c r="IW121" s="20"/>
    </row>
    <row r="122" customFormat="false" ht="12.75" hidden="false" customHeight="false" outlineLevel="0" collapsed="false">
      <c r="A122" s="22"/>
      <c r="B122" s="20" t="s">
        <v>107</v>
      </c>
      <c r="C122" s="20" t="s">
        <v>49</v>
      </c>
      <c r="D122" s="20"/>
      <c r="E122" s="23"/>
      <c r="F122" s="23"/>
      <c r="G122" s="23"/>
      <c r="H122" s="23"/>
      <c r="I122" s="23"/>
      <c r="J122" s="23"/>
      <c r="K122" s="23"/>
      <c r="L122" s="23"/>
      <c r="M122" s="23" t="n">
        <v>104</v>
      </c>
      <c r="N122" s="17"/>
      <c r="O122" s="21"/>
      <c r="P122" s="17"/>
      <c r="Q122" s="17"/>
      <c r="R122" s="17"/>
      <c r="S122" s="17" t="s">
        <v>41</v>
      </c>
      <c r="T122" s="23" t="n">
        <f aca="false">IF($S122="G",$M122,0)</f>
        <v>0</v>
      </c>
      <c r="U122" s="23" t="n">
        <f aca="false">IF($S122="P",$M122,0)</f>
        <v>0</v>
      </c>
      <c r="V122" s="23" t="n">
        <f aca="false">IF($S122="C",$M122,0)</f>
        <v>0</v>
      </c>
      <c r="W122" s="23" t="n">
        <f aca="false">IF($S122="A",$M122,0)</f>
        <v>104</v>
      </c>
      <c r="X122" s="23" t="n">
        <f aca="false">IF($S122="F",$M122,0)</f>
        <v>0</v>
      </c>
      <c r="Y122" s="23" t="n">
        <f aca="false">IF($S122="V",$M122,0)</f>
        <v>0</v>
      </c>
      <c r="Z122" s="33" t="n">
        <f aca="false">SUM(T122:Y122)</f>
        <v>104</v>
      </c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  <c r="IW122" s="20"/>
    </row>
    <row r="123" customFormat="false" ht="12.75" hidden="false" customHeight="false" outlineLevel="0" collapsed="false">
      <c r="A123" s="22"/>
      <c r="B123" s="20" t="s">
        <v>108</v>
      </c>
      <c r="C123" s="20" t="s">
        <v>54</v>
      </c>
      <c r="D123" s="20"/>
      <c r="E123" s="23"/>
      <c r="F123" s="23"/>
      <c r="G123" s="23"/>
      <c r="H123" s="23"/>
      <c r="I123" s="23"/>
      <c r="J123" s="23"/>
      <c r="K123" s="23"/>
      <c r="L123" s="23"/>
      <c r="M123" s="23" t="n">
        <v>932</v>
      </c>
      <c r="N123" s="17"/>
      <c r="O123" s="21"/>
      <c r="P123" s="17"/>
      <c r="Q123" s="17"/>
      <c r="R123" s="17"/>
      <c r="S123" s="17" t="s">
        <v>41</v>
      </c>
      <c r="T123" s="23" t="n">
        <f aca="false">IF($S123="G",$M123,0)</f>
        <v>0</v>
      </c>
      <c r="U123" s="23" t="n">
        <f aca="false">IF($S123="P",$M123,0)</f>
        <v>0</v>
      </c>
      <c r="V123" s="23" t="n">
        <f aca="false">IF($S123="C",$M123,0)</f>
        <v>0</v>
      </c>
      <c r="W123" s="23" t="n">
        <f aca="false">IF($S123="A",$M123,0)</f>
        <v>932</v>
      </c>
      <c r="X123" s="23" t="n">
        <f aca="false">IF($S123="F",$M123,0)</f>
        <v>0</v>
      </c>
      <c r="Y123" s="23" t="n">
        <f aca="false">IF($S123="V",$M123,0)</f>
        <v>0</v>
      </c>
      <c r="Z123" s="33" t="n">
        <f aca="false">SUM(T123:Y123)</f>
        <v>932</v>
      </c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  <c r="IW123" s="20"/>
    </row>
    <row r="124" customFormat="false" ht="3" hidden="false" customHeight="true" outlineLevel="0" collapsed="false">
      <c r="A124" s="20"/>
      <c r="B124" s="20"/>
      <c r="C124" s="20"/>
      <c r="D124" s="20"/>
      <c r="E124" s="23"/>
      <c r="F124" s="23"/>
      <c r="G124" s="23"/>
      <c r="H124" s="23"/>
      <c r="I124" s="23"/>
      <c r="J124" s="23"/>
      <c r="K124" s="23"/>
      <c r="L124" s="23"/>
      <c r="M124" s="23"/>
      <c r="N124" s="17"/>
      <c r="O124" s="21"/>
      <c r="P124" s="17"/>
      <c r="Q124" s="17"/>
      <c r="R124" s="17"/>
      <c r="S124" s="17"/>
      <c r="T124" s="17"/>
      <c r="U124" s="17"/>
      <c r="V124" s="17"/>
      <c r="W124" s="17"/>
      <c r="X124" s="17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  <c r="IW124" s="20"/>
    </row>
    <row r="125" customFormat="false" ht="12.75" hidden="false" customHeight="false" outlineLevel="0" collapsed="false">
      <c r="A125" s="25"/>
      <c r="B125" s="25"/>
      <c r="C125" s="25"/>
      <c r="D125" s="25"/>
      <c r="E125" s="26"/>
      <c r="F125" s="27"/>
      <c r="G125" s="26"/>
      <c r="H125" s="27"/>
      <c r="I125" s="26"/>
      <c r="J125" s="27"/>
      <c r="K125" s="26"/>
      <c r="L125" s="27"/>
      <c r="M125" s="26" t="n">
        <f aca="false">SUM(M113:M123)</f>
        <v>3846</v>
      </c>
      <c r="N125" s="17"/>
      <c r="O125" s="21"/>
      <c r="P125" s="17"/>
      <c r="Q125" s="17"/>
      <c r="R125" s="17"/>
      <c r="S125" s="17"/>
      <c r="T125" s="17"/>
      <c r="U125" s="17"/>
      <c r="V125" s="17"/>
      <c r="W125" s="17"/>
      <c r="X125" s="17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  <c r="IW125" s="20"/>
    </row>
    <row r="126" customFormat="false" ht="3" hidden="false" customHeight="true" outlineLevel="0" collapsed="false">
      <c r="A126" s="21"/>
      <c r="B126" s="21"/>
      <c r="C126" s="21"/>
      <c r="D126" s="21"/>
      <c r="E126" s="35"/>
      <c r="F126" s="23"/>
      <c r="G126" s="35"/>
      <c r="H126" s="23"/>
      <c r="I126" s="35"/>
      <c r="J126" s="23"/>
      <c r="K126" s="35"/>
      <c r="L126" s="23"/>
      <c r="M126" s="35"/>
      <c r="N126" s="17"/>
      <c r="O126" s="21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  <c r="IW126" s="17"/>
    </row>
    <row r="127" customFormat="false" ht="12.75" hidden="false" customHeight="false" outlineLevel="0" collapsed="false">
      <c r="A127" s="22" t="s">
        <v>55</v>
      </c>
      <c r="B127" s="20"/>
      <c r="C127" s="20"/>
      <c r="D127" s="20"/>
      <c r="E127" s="23"/>
      <c r="F127" s="23"/>
      <c r="G127" s="23"/>
      <c r="H127" s="23"/>
      <c r="I127" s="23"/>
      <c r="J127" s="23"/>
      <c r="K127" s="23"/>
      <c r="L127" s="23"/>
      <c r="M127" s="23"/>
      <c r="N127" s="17"/>
      <c r="O127" s="21"/>
      <c r="P127" s="17"/>
      <c r="Q127" s="17"/>
      <c r="R127" s="17"/>
      <c r="S127" s="17"/>
      <c r="T127" s="17"/>
      <c r="U127" s="17"/>
      <c r="V127" s="17"/>
      <c r="W127" s="17"/>
      <c r="X127" s="17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  <c r="IQ127" s="20"/>
      <c r="IR127" s="20"/>
      <c r="IS127" s="20"/>
      <c r="IT127" s="20"/>
      <c r="IU127" s="20"/>
      <c r="IV127" s="20"/>
      <c r="IW127" s="20"/>
    </row>
    <row r="128" customFormat="false" ht="12.75" hidden="false" customHeight="false" outlineLevel="0" collapsed="false">
      <c r="A128" s="20"/>
      <c r="B128" s="20" t="s">
        <v>109</v>
      </c>
      <c r="C128" s="20" t="s">
        <v>110</v>
      </c>
      <c r="D128" s="20"/>
      <c r="E128" s="23"/>
      <c r="F128" s="23"/>
      <c r="G128" s="23"/>
      <c r="H128" s="23"/>
      <c r="I128" s="23"/>
      <c r="J128" s="23"/>
      <c r="K128" s="23"/>
      <c r="L128" s="23"/>
      <c r="M128" s="23" t="n">
        <v>2300</v>
      </c>
      <c r="N128" s="17"/>
      <c r="O128" s="21"/>
      <c r="P128" s="17"/>
      <c r="Q128" s="17"/>
      <c r="R128" s="17"/>
      <c r="S128" s="17" t="s">
        <v>12</v>
      </c>
      <c r="T128" s="23" t="n">
        <f aca="false">IF($S128="G",$M128,0)</f>
        <v>0</v>
      </c>
      <c r="U128" s="23" t="n">
        <f aca="false">IF($S128="P",$M128,0)</f>
        <v>0</v>
      </c>
      <c r="V128" s="23" t="n">
        <f aca="false">IF($S128="C",$M128,0)</f>
        <v>0</v>
      </c>
      <c r="W128" s="23" t="n">
        <f aca="false">IF($S128="A",$M128,0)</f>
        <v>0</v>
      </c>
      <c r="X128" s="23" t="n">
        <f aca="false">IF($S128="F",$M128,0)</f>
        <v>2300</v>
      </c>
      <c r="Y128" s="23" t="n">
        <f aca="false">IF($S128="V",$M128,0)</f>
        <v>0</v>
      </c>
      <c r="Z128" s="33" t="n">
        <f aca="false">SUM(T128:Y128)</f>
        <v>2300</v>
      </c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  <c r="IQ128" s="20"/>
      <c r="IR128" s="20"/>
      <c r="IS128" s="20"/>
      <c r="IT128" s="20"/>
      <c r="IU128" s="20"/>
      <c r="IV128" s="20"/>
      <c r="IW128" s="20"/>
    </row>
    <row r="129" customFormat="false" ht="3" hidden="false" customHeight="true" outlineLevel="0" collapsed="false">
      <c r="A129" s="20"/>
      <c r="B129" s="20"/>
      <c r="C129" s="20"/>
      <c r="D129" s="20"/>
      <c r="E129" s="23"/>
      <c r="F129" s="23"/>
      <c r="G129" s="23"/>
      <c r="H129" s="23"/>
      <c r="I129" s="23"/>
      <c r="J129" s="23"/>
      <c r="K129" s="23"/>
      <c r="L129" s="23"/>
      <c r="M129" s="23"/>
      <c r="N129" s="17"/>
      <c r="O129" s="21"/>
      <c r="P129" s="17"/>
      <c r="Q129" s="17"/>
      <c r="R129" s="17"/>
      <c r="S129" s="17"/>
      <c r="T129" s="17"/>
      <c r="U129" s="17"/>
      <c r="V129" s="17"/>
      <c r="W129" s="17"/>
      <c r="X129" s="17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  <c r="IN129" s="20"/>
      <c r="IO129" s="20"/>
      <c r="IP129" s="20"/>
      <c r="IQ129" s="20"/>
      <c r="IR129" s="20"/>
      <c r="IS129" s="20"/>
      <c r="IT129" s="20"/>
      <c r="IU129" s="20"/>
      <c r="IV129" s="20"/>
      <c r="IW129" s="20"/>
    </row>
    <row r="130" customFormat="false" ht="12.75" hidden="false" customHeight="false" outlineLevel="0" collapsed="false">
      <c r="A130" s="25"/>
      <c r="B130" s="25"/>
      <c r="C130" s="25"/>
      <c r="D130" s="25"/>
      <c r="E130" s="26"/>
      <c r="F130" s="27"/>
      <c r="G130" s="26"/>
      <c r="H130" s="27"/>
      <c r="I130" s="26"/>
      <c r="J130" s="27"/>
      <c r="K130" s="26"/>
      <c r="L130" s="27"/>
      <c r="M130" s="26" t="n">
        <f aca="false">SUM(M128:M129)</f>
        <v>2300</v>
      </c>
      <c r="N130" s="17"/>
      <c r="O130" s="21"/>
      <c r="P130" s="17"/>
      <c r="Q130" s="17"/>
      <c r="R130" s="17"/>
      <c r="S130" s="17"/>
      <c r="T130" s="17"/>
      <c r="U130" s="17"/>
      <c r="V130" s="17"/>
      <c r="W130" s="17"/>
      <c r="X130" s="17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  <c r="IQ130" s="20"/>
      <c r="IR130" s="20"/>
      <c r="IS130" s="20"/>
      <c r="IT130" s="20"/>
      <c r="IU130" s="20"/>
      <c r="IV130" s="20"/>
      <c r="IW130" s="20"/>
    </row>
    <row r="131" customFormat="false" ht="3" hidden="false" customHeight="true" outlineLevel="0" collapsed="false">
      <c r="A131" s="20"/>
      <c r="B131" s="20"/>
      <c r="C131" s="20"/>
      <c r="D131" s="20"/>
      <c r="E131" s="23"/>
      <c r="F131" s="23"/>
      <c r="G131" s="23"/>
      <c r="H131" s="23"/>
      <c r="I131" s="23"/>
      <c r="J131" s="23"/>
      <c r="K131" s="23"/>
      <c r="L131" s="23"/>
      <c r="M131" s="23"/>
      <c r="N131" s="17"/>
      <c r="O131" s="21"/>
      <c r="P131" s="17"/>
      <c r="Q131" s="17"/>
      <c r="R131" s="17"/>
      <c r="S131" s="17"/>
      <c r="T131" s="17"/>
      <c r="U131" s="17"/>
      <c r="V131" s="17"/>
      <c r="W131" s="17"/>
      <c r="X131" s="17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  <c r="IQ131" s="20"/>
      <c r="IR131" s="20"/>
      <c r="IS131" s="20"/>
      <c r="IT131" s="20"/>
      <c r="IU131" s="20"/>
      <c r="IV131" s="20"/>
      <c r="IW131" s="20"/>
    </row>
    <row r="132" customFormat="false" ht="12.75" hidden="false" customHeight="false" outlineLevel="0" collapsed="false">
      <c r="A132" s="22" t="s">
        <v>34</v>
      </c>
      <c r="B132" s="20"/>
      <c r="C132" s="20"/>
      <c r="D132" s="20"/>
      <c r="E132" s="23"/>
      <c r="F132" s="23"/>
      <c r="G132" s="23"/>
      <c r="H132" s="23"/>
      <c r="I132" s="23"/>
      <c r="J132" s="23"/>
      <c r="K132" s="23"/>
      <c r="L132" s="23"/>
      <c r="M132" s="23"/>
      <c r="N132" s="17"/>
      <c r="O132" s="21"/>
      <c r="P132" s="17"/>
      <c r="Q132" s="17"/>
      <c r="R132" s="17"/>
      <c r="S132" s="17"/>
      <c r="T132" s="17"/>
      <c r="U132" s="17"/>
      <c r="V132" s="17"/>
      <c r="W132" s="17"/>
      <c r="X132" s="17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  <c r="IQ132" s="20"/>
      <c r="IR132" s="20"/>
      <c r="IS132" s="20"/>
      <c r="IT132" s="20"/>
      <c r="IU132" s="20"/>
      <c r="IV132" s="20"/>
      <c r="IW132" s="20"/>
    </row>
    <row r="133" customFormat="false" ht="12.75" hidden="false" customHeight="false" outlineLevel="0" collapsed="false">
      <c r="A133" s="20"/>
      <c r="B133" s="20" t="s">
        <v>111</v>
      </c>
      <c r="C133" s="20"/>
      <c r="D133" s="20"/>
      <c r="E133" s="23"/>
      <c r="F133" s="23"/>
      <c r="G133" s="23"/>
      <c r="H133" s="23"/>
      <c r="I133" s="23"/>
      <c r="J133" s="23"/>
      <c r="K133" s="23"/>
      <c r="L133" s="23"/>
      <c r="M133" s="23" t="n">
        <v>23</v>
      </c>
      <c r="N133" s="17"/>
      <c r="O133" s="21"/>
      <c r="P133" s="17"/>
      <c r="Q133" s="17"/>
      <c r="R133" s="17"/>
      <c r="S133" s="17" t="s">
        <v>12</v>
      </c>
      <c r="T133" s="23" t="n">
        <f aca="false">IF($S133="G",$M133,0)</f>
        <v>0</v>
      </c>
      <c r="U133" s="23" t="n">
        <f aca="false">IF($S133="P",$M133,0)</f>
        <v>0</v>
      </c>
      <c r="V133" s="23" t="n">
        <f aca="false">IF($S133="C",$M133,0)</f>
        <v>0</v>
      </c>
      <c r="W133" s="23" t="n">
        <f aca="false">IF($S133="A",$M133,0)</f>
        <v>0</v>
      </c>
      <c r="X133" s="23" t="n">
        <f aca="false">IF($S133="F",$M133,0)</f>
        <v>23</v>
      </c>
      <c r="Y133" s="23" t="n">
        <f aca="false">IF($S133="V",$M133,0)</f>
        <v>0</v>
      </c>
      <c r="Z133" s="33" t="n">
        <f aca="false">SUM(T133:Y133)</f>
        <v>23</v>
      </c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  <c r="IW133" s="20"/>
    </row>
    <row r="134" customFormat="false" ht="3" hidden="false" customHeight="true" outlineLevel="0" collapsed="false">
      <c r="A134" s="20"/>
      <c r="B134" s="20"/>
      <c r="C134" s="20"/>
      <c r="D134" s="20"/>
      <c r="E134" s="23"/>
      <c r="F134" s="23"/>
      <c r="G134" s="23"/>
      <c r="H134" s="23"/>
      <c r="I134" s="23"/>
      <c r="J134" s="23"/>
      <c r="K134" s="23"/>
      <c r="L134" s="23"/>
      <c r="M134" s="23"/>
      <c r="N134" s="17"/>
      <c r="O134" s="21"/>
      <c r="P134" s="17"/>
      <c r="Q134" s="17"/>
      <c r="R134" s="17"/>
      <c r="S134" s="17"/>
      <c r="T134" s="17"/>
      <c r="U134" s="17"/>
      <c r="V134" s="17"/>
      <c r="W134" s="17"/>
      <c r="X134" s="17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  <c r="IN134" s="20"/>
      <c r="IO134" s="20"/>
      <c r="IP134" s="20"/>
      <c r="IQ134" s="20"/>
      <c r="IR134" s="20"/>
      <c r="IS134" s="20"/>
      <c r="IT134" s="20"/>
      <c r="IU134" s="20"/>
      <c r="IV134" s="20"/>
      <c r="IW134" s="20"/>
    </row>
    <row r="135" customFormat="false" ht="12.75" hidden="false" customHeight="false" outlineLevel="0" collapsed="false">
      <c r="A135" s="25"/>
      <c r="B135" s="25"/>
      <c r="C135" s="25"/>
      <c r="D135" s="25"/>
      <c r="E135" s="26"/>
      <c r="F135" s="27"/>
      <c r="G135" s="26"/>
      <c r="H135" s="27"/>
      <c r="I135" s="26"/>
      <c r="J135" s="27"/>
      <c r="K135" s="26"/>
      <c r="L135" s="27"/>
      <c r="M135" s="26" t="n">
        <f aca="false">SUM(M133)</f>
        <v>23</v>
      </c>
      <c r="N135" s="17"/>
      <c r="O135" s="21"/>
      <c r="P135" s="17"/>
      <c r="Q135" s="17"/>
      <c r="R135" s="17"/>
      <c r="S135" s="17"/>
      <c r="T135" s="17"/>
      <c r="U135" s="17"/>
      <c r="V135" s="17"/>
      <c r="W135" s="17"/>
      <c r="X135" s="17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  <c r="IQ135" s="20"/>
      <c r="IR135" s="20"/>
      <c r="IS135" s="20"/>
      <c r="IT135" s="20"/>
      <c r="IU135" s="20"/>
      <c r="IV135" s="20"/>
      <c r="IW135" s="20"/>
    </row>
    <row r="136" customFormat="false" ht="3" hidden="false" customHeight="true" outlineLevel="0" collapsed="false">
      <c r="A136" s="20"/>
      <c r="B136" s="20"/>
      <c r="C136" s="20"/>
      <c r="D136" s="20"/>
      <c r="E136" s="23"/>
      <c r="F136" s="23"/>
      <c r="G136" s="23"/>
      <c r="H136" s="23"/>
      <c r="I136" s="23"/>
      <c r="J136" s="23"/>
      <c r="K136" s="23"/>
      <c r="L136" s="23"/>
      <c r="M136" s="23"/>
      <c r="N136" s="17"/>
      <c r="O136" s="21"/>
      <c r="P136" s="17"/>
      <c r="Q136" s="17"/>
      <c r="R136" s="17"/>
      <c r="S136" s="17"/>
      <c r="T136" s="17"/>
      <c r="U136" s="17"/>
      <c r="V136" s="17"/>
      <c r="W136" s="17"/>
      <c r="X136" s="17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  <c r="IQ136" s="20"/>
      <c r="IR136" s="20"/>
      <c r="IS136" s="20"/>
      <c r="IT136" s="20"/>
      <c r="IU136" s="20"/>
      <c r="IV136" s="20"/>
      <c r="IW136" s="20"/>
    </row>
    <row r="137" customFormat="false" ht="12.75" hidden="false" customHeight="false" outlineLevel="0" collapsed="false">
      <c r="A137" s="22" t="s">
        <v>56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17"/>
      <c r="O137" s="21"/>
      <c r="P137" s="17"/>
      <c r="Q137" s="17"/>
      <c r="R137" s="17"/>
      <c r="S137" s="17"/>
      <c r="T137" s="17"/>
      <c r="U137" s="17"/>
      <c r="V137" s="17"/>
      <c r="W137" s="17"/>
      <c r="X137" s="17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  <c r="IQ137" s="20"/>
      <c r="IR137" s="20"/>
      <c r="IS137" s="20"/>
      <c r="IT137" s="20"/>
      <c r="IU137" s="20"/>
      <c r="IV137" s="20"/>
      <c r="IW137" s="20"/>
    </row>
    <row r="138" customFormat="false" ht="12.75" hidden="false" customHeight="false" outlineLevel="0" collapsed="false">
      <c r="A138" s="20"/>
      <c r="B138" s="20" t="s">
        <v>112</v>
      </c>
      <c r="C138" s="20" t="s">
        <v>113</v>
      </c>
      <c r="D138" s="20"/>
      <c r="E138" s="23"/>
      <c r="F138" s="23"/>
      <c r="G138" s="23"/>
      <c r="H138" s="23"/>
      <c r="I138" s="23"/>
      <c r="J138" s="23"/>
      <c r="K138" s="23"/>
      <c r="L138" s="23"/>
      <c r="M138" s="23" t="n">
        <v>1388</v>
      </c>
      <c r="N138" s="17"/>
      <c r="O138" s="21"/>
      <c r="P138" s="17"/>
      <c r="Q138" s="17"/>
      <c r="R138" s="17"/>
      <c r="S138" s="17" t="s">
        <v>12</v>
      </c>
      <c r="T138" s="23" t="n">
        <f aca="false">IF($S138="G",$M138,0)</f>
        <v>0</v>
      </c>
      <c r="U138" s="23" t="n">
        <f aca="false">IF($S138="P",$M138,0)</f>
        <v>0</v>
      </c>
      <c r="V138" s="23" t="n">
        <f aca="false">IF($S138="C",$M138,0)</f>
        <v>0</v>
      </c>
      <c r="W138" s="23" t="n">
        <f aca="false">IF($S138="A",$M138,0)</f>
        <v>0</v>
      </c>
      <c r="X138" s="23" t="n">
        <f aca="false">IF($S138="F",$M138,0)</f>
        <v>1388</v>
      </c>
      <c r="Y138" s="23" t="n">
        <f aca="false">IF($S138="V",$M138,0)</f>
        <v>0</v>
      </c>
      <c r="Z138" s="33" t="n">
        <f aca="false">SUM(T138:Y138)</f>
        <v>1388</v>
      </c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/>
      <c r="IU138" s="20"/>
      <c r="IV138" s="20"/>
      <c r="IW138" s="20"/>
    </row>
    <row r="139" customFormat="false" ht="3" hidden="false" customHeight="true" outlineLevel="0" collapsed="false">
      <c r="A139" s="20"/>
      <c r="B139" s="20"/>
      <c r="C139" s="20"/>
      <c r="D139" s="20"/>
      <c r="E139" s="23"/>
      <c r="F139" s="23"/>
      <c r="G139" s="23"/>
      <c r="H139" s="23"/>
      <c r="I139" s="23"/>
      <c r="J139" s="23"/>
      <c r="K139" s="23"/>
      <c r="L139" s="23"/>
      <c r="M139" s="23"/>
      <c r="N139" s="17"/>
      <c r="O139" s="21"/>
      <c r="P139" s="17"/>
      <c r="Q139" s="17"/>
      <c r="R139" s="17"/>
      <c r="S139" s="17"/>
      <c r="T139" s="17"/>
      <c r="U139" s="17"/>
      <c r="V139" s="17"/>
      <c r="W139" s="17"/>
      <c r="X139" s="17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  <c r="IU139" s="20"/>
      <c r="IV139" s="20"/>
      <c r="IW139" s="20"/>
    </row>
    <row r="140" customFormat="false" ht="12.75" hidden="false" customHeight="false" outlineLevel="0" collapsed="false">
      <c r="A140" s="25"/>
      <c r="B140" s="25"/>
      <c r="C140" s="25"/>
      <c r="D140" s="25"/>
      <c r="E140" s="26"/>
      <c r="F140" s="27"/>
      <c r="G140" s="26"/>
      <c r="H140" s="27"/>
      <c r="I140" s="26"/>
      <c r="J140" s="27"/>
      <c r="K140" s="26"/>
      <c r="L140" s="27"/>
      <c r="M140" s="26" t="n">
        <f aca="false">SUM(M138)</f>
        <v>1388</v>
      </c>
      <c r="N140" s="17"/>
      <c r="O140" s="21"/>
      <c r="P140" s="17"/>
      <c r="Q140" s="17"/>
      <c r="R140" s="17"/>
      <c r="S140" s="17"/>
      <c r="T140" s="17"/>
      <c r="U140" s="17"/>
      <c r="V140" s="17"/>
      <c r="W140" s="17"/>
      <c r="X140" s="17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/>
      <c r="IU140" s="20"/>
      <c r="IV140" s="20"/>
      <c r="IW140" s="20"/>
    </row>
    <row r="141" customFormat="false" ht="3" hidden="false" customHeight="true" outlineLevel="0" collapsed="false">
      <c r="A141" s="20"/>
      <c r="B141" s="20"/>
      <c r="C141" s="20"/>
      <c r="D141" s="20"/>
      <c r="E141" s="23"/>
      <c r="F141" s="23"/>
      <c r="G141" s="23"/>
      <c r="H141" s="23"/>
      <c r="I141" s="23"/>
      <c r="J141" s="23"/>
      <c r="K141" s="23"/>
      <c r="L141" s="23"/>
      <c r="M141" s="23"/>
      <c r="N141" s="17"/>
      <c r="O141" s="21"/>
      <c r="P141" s="17"/>
      <c r="Q141" s="17"/>
      <c r="R141" s="17"/>
      <c r="S141" s="17"/>
      <c r="T141" s="17"/>
      <c r="U141" s="17"/>
      <c r="V141" s="17"/>
      <c r="W141" s="17"/>
      <c r="X141" s="17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  <c r="IU141" s="20"/>
      <c r="IV141" s="20"/>
      <c r="IW141" s="20"/>
    </row>
    <row r="142" customFormat="false" ht="13.5" hidden="false" customHeight="false" outlineLevel="0" collapsed="false">
      <c r="A142" s="28" t="s">
        <v>114</v>
      </c>
      <c r="B142" s="29"/>
      <c r="C142" s="29"/>
      <c r="D142" s="29"/>
      <c r="E142" s="30"/>
      <c r="F142" s="31"/>
      <c r="G142" s="30"/>
      <c r="H142" s="31"/>
      <c r="I142" s="30"/>
      <c r="J142" s="31"/>
      <c r="K142" s="30"/>
      <c r="L142" s="31"/>
      <c r="M142" s="30" t="n">
        <f aca="false">M87+M103+M110+M125+M140+M130+M135+M82</f>
        <v>26162</v>
      </c>
      <c r="N142" s="17"/>
      <c r="O142" s="21"/>
      <c r="P142" s="17"/>
      <c r="Q142" s="17"/>
      <c r="R142" s="17"/>
      <c r="S142" s="17"/>
      <c r="T142" s="17"/>
      <c r="U142" s="17"/>
      <c r="V142" s="17"/>
      <c r="W142" s="17"/>
      <c r="X142" s="17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  <c r="IW142" s="20"/>
    </row>
    <row r="143" customFormat="false" ht="13.5" hidden="false" customHeight="false" outlineLevel="0" collapsed="false">
      <c r="A143" s="20"/>
      <c r="B143" s="20"/>
      <c r="C143" s="20"/>
      <c r="D143" s="20"/>
      <c r="E143" s="23"/>
      <c r="F143" s="23"/>
      <c r="G143" s="23"/>
      <c r="H143" s="23"/>
      <c r="I143" s="23"/>
      <c r="J143" s="23"/>
      <c r="K143" s="23"/>
      <c r="L143" s="23"/>
      <c r="M143" s="23"/>
      <c r="N143" s="17"/>
      <c r="O143" s="21"/>
      <c r="P143" s="17"/>
      <c r="Q143" s="17"/>
      <c r="R143" s="17"/>
      <c r="S143" s="17"/>
      <c r="T143" s="17"/>
      <c r="U143" s="17"/>
      <c r="V143" s="17"/>
      <c r="W143" s="17"/>
      <c r="X143" s="17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  <c r="IU143" s="20"/>
      <c r="IV143" s="20"/>
      <c r="IW143" s="20"/>
    </row>
    <row r="144" customFormat="false" ht="12.75" hidden="false" customHeight="false" outlineLevel="0" collapsed="false">
      <c r="A144" s="20"/>
      <c r="B144" s="20"/>
      <c r="C144" s="20"/>
      <c r="D144" s="20"/>
      <c r="E144" s="23"/>
      <c r="F144" s="23"/>
      <c r="G144" s="23"/>
      <c r="H144" s="23"/>
      <c r="I144" s="23"/>
      <c r="J144" s="23"/>
      <c r="K144" s="23"/>
      <c r="L144" s="23"/>
      <c r="M144" s="23"/>
      <c r="N144" s="17"/>
      <c r="O144" s="21"/>
      <c r="P144" s="17"/>
      <c r="Q144" s="17"/>
      <c r="R144" s="17"/>
      <c r="S144" s="17"/>
      <c r="T144" s="17"/>
      <c r="U144" s="17"/>
      <c r="V144" s="17"/>
      <c r="W144" s="17"/>
      <c r="X144" s="17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  <c r="IU144" s="20"/>
      <c r="IV144" s="20"/>
      <c r="IW144" s="20"/>
    </row>
    <row r="145" customFormat="false" ht="12.75" hidden="false" customHeight="false" outlineLevel="0" collapsed="false">
      <c r="A145" s="20"/>
      <c r="B145" s="20"/>
      <c r="C145" s="20"/>
      <c r="D145" s="20"/>
      <c r="E145" s="23"/>
      <c r="F145" s="23"/>
      <c r="G145" s="23"/>
      <c r="H145" s="23"/>
      <c r="I145" s="23"/>
      <c r="J145" s="23"/>
      <c r="K145" s="23"/>
      <c r="L145" s="23"/>
      <c r="M145" s="23"/>
      <c r="N145" s="17"/>
      <c r="O145" s="21"/>
      <c r="P145" s="17"/>
      <c r="Q145" s="17"/>
      <c r="R145" s="17"/>
      <c r="S145" s="17"/>
      <c r="T145" s="17"/>
      <c r="U145" s="17"/>
      <c r="V145" s="17"/>
      <c r="W145" s="17"/>
      <c r="X145" s="17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  <c r="IU145" s="20"/>
      <c r="IV145" s="20"/>
      <c r="IW145" s="20"/>
    </row>
    <row r="146" customFormat="false" ht="12.75" hidden="false" customHeight="false" outlineLevel="0" collapsed="false">
      <c r="A146" s="20"/>
      <c r="B146" s="20"/>
      <c r="C146" s="20"/>
      <c r="D146" s="20"/>
      <c r="E146" s="23"/>
      <c r="F146" s="23"/>
      <c r="G146" s="23"/>
      <c r="H146" s="23"/>
      <c r="I146" s="23"/>
      <c r="J146" s="23"/>
      <c r="K146" s="23"/>
      <c r="L146" s="23"/>
      <c r="M146" s="23"/>
      <c r="N146" s="17"/>
      <c r="O146" s="21"/>
      <c r="P146" s="17"/>
      <c r="Q146" s="17"/>
      <c r="R146" s="17"/>
      <c r="S146" s="17"/>
      <c r="T146" s="17"/>
      <c r="U146" s="17"/>
      <c r="V146" s="17"/>
      <c r="W146" s="17"/>
      <c r="X146" s="17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  <c r="IU146" s="20"/>
      <c r="IV146" s="20"/>
      <c r="IW146" s="20"/>
    </row>
    <row r="147" customFormat="false" ht="12.75" hidden="false" customHeight="false" outlineLevel="0" collapsed="false">
      <c r="A147" s="20"/>
      <c r="B147" s="20"/>
      <c r="C147" s="20"/>
      <c r="D147" s="20"/>
      <c r="E147" s="23"/>
      <c r="F147" s="23"/>
      <c r="G147" s="23"/>
      <c r="H147" s="23"/>
      <c r="I147" s="23"/>
      <c r="J147" s="23"/>
      <c r="K147" s="23"/>
      <c r="L147" s="23"/>
      <c r="M147" s="23"/>
      <c r="N147" s="17"/>
      <c r="O147" s="21"/>
      <c r="P147" s="17"/>
      <c r="Q147" s="17"/>
      <c r="R147" s="17"/>
      <c r="S147" s="17"/>
      <c r="T147" s="17"/>
      <c r="U147" s="17"/>
      <c r="V147" s="17"/>
      <c r="W147" s="17"/>
      <c r="X147" s="17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  <c r="IU147" s="20"/>
      <c r="IV147" s="20"/>
      <c r="IW147" s="20"/>
    </row>
    <row r="148" customFormat="false" ht="12.75" hidden="false" customHeight="false" outlineLevel="0" collapsed="false">
      <c r="A148" s="20"/>
      <c r="B148" s="20"/>
      <c r="C148" s="20"/>
      <c r="D148" s="20"/>
      <c r="E148" s="23"/>
      <c r="F148" s="23"/>
      <c r="G148" s="23"/>
      <c r="H148" s="23"/>
      <c r="I148" s="23"/>
      <c r="J148" s="23"/>
      <c r="K148" s="23"/>
      <c r="L148" s="23"/>
      <c r="M148" s="23"/>
      <c r="N148" s="17"/>
      <c r="O148" s="21"/>
      <c r="P148" s="17"/>
      <c r="Q148" s="17"/>
      <c r="R148" s="17"/>
      <c r="S148" s="17"/>
      <c r="T148" s="17"/>
      <c r="U148" s="17"/>
      <c r="V148" s="17"/>
      <c r="W148" s="17"/>
      <c r="X148" s="17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  <c r="IU148" s="20"/>
      <c r="IV148" s="20"/>
      <c r="IW148" s="20"/>
    </row>
    <row r="149" customFormat="false" ht="12.75" hidden="false" customHeight="false" outlineLevel="0" collapsed="false">
      <c r="A149" s="20"/>
      <c r="B149" s="20"/>
      <c r="C149" s="20"/>
      <c r="D149" s="20"/>
      <c r="E149" s="23"/>
      <c r="F149" s="23"/>
      <c r="G149" s="23"/>
      <c r="H149" s="23"/>
      <c r="I149" s="23"/>
      <c r="J149" s="23"/>
      <c r="K149" s="23"/>
      <c r="L149" s="23"/>
      <c r="M149" s="23"/>
      <c r="N149" s="17"/>
      <c r="O149" s="21"/>
      <c r="P149" s="17"/>
      <c r="Q149" s="17"/>
      <c r="R149" s="17"/>
      <c r="S149" s="17"/>
      <c r="T149" s="17"/>
      <c r="U149" s="17"/>
      <c r="V149" s="17"/>
      <c r="W149" s="17"/>
      <c r="X149" s="17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  <c r="IQ149" s="20"/>
      <c r="IR149" s="20"/>
      <c r="IS149" s="20"/>
      <c r="IT149" s="20"/>
      <c r="IU149" s="20"/>
      <c r="IV149" s="20"/>
      <c r="IW149" s="20"/>
    </row>
    <row r="150" customFormat="false" ht="12.75" hidden="false" customHeight="false" outlineLevel="0" collapsed="false">
      <c r="A150" s="20"/>
      <c r="B150" s="20"/>
      <c r="C150" s="20"/>
      <c r="D150" s="20"/>
      <c r="E150" s="23"/>
      <c r="F150" s="23"/>
      <c r="G150" s="23"/>
      <c r="H150" s="23"/>
      <c r="I150" s="23"/>
      <c r="J150" s="23"/>
      <c r="K150" s="23"/>
      <c r="L150" s="23"/>
      <c r="M150" s="23"/>
      <c r="N150" s="17"/>
      <c r="O150" s="21"/>
      <c r="P150" s="17"/>
      <c r="Q150" s="17"/>
      <c r="R150" s="17"/>
      <c r="S150" s="17"/>
      <c r="T150" s="17"/>
      <c r="U150" s="17"/>
      <c r="V150" s="17"/>
      <c r="W150" s="17"/>
      <c r="X150" s="17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  <c r="IU150" s="20"/>
      <c r="IV150" s="20"/>
      <c r="IW150" s="20"/>
    </row>
    <row r="151" customFormat="false" ht="12.75" hidden="false" customHeight="false" outlineLevel="0" collapsed="false">
      <c r="A151" s="20"/>
      <c r="B151" s="20"/>
      <c r="C151" s="20"/>
      <c r="D151" s="20"/>
      <c r="E151" s="23"/>
      <c r="F151" s="23"/>
      <c r="G151" s="23"/>
      <c r="H151" s="23"/>
      <c r="I151" s="23"/>
      <c r="J151" s="23"/>
      <c r="K151" s="23"/>
      <c r="L151" s="23"/>
      <c r="M151" s="23"/>
      <c r="N151" s="17"/>
      <c r="O151" s="21"/>
      <c r="P151" s="17"/>
      <c r="Q151" s="17"/>
      <c r="R151" s="17"/>
      <c r="S151" s="17"/>
      <c r="T151" s="17"/>
      <c r="U151" s="17"/>
      <c r="V151" s="17"/>
      <c r="W151" s="17"/>
      <c r="X151" s="17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  <c r="IU151" s="20"/>
      <c r="IV151" s="20"/>
      <c r="IW151" s="20"/>
    </row>
    <row r="152" customFormat="false" ht="12.75" hidden="false" customHeight="false" outlineLevel="0" collapsed="false">
      <c r="A152" s="20"/>
      <c r="B152" s="20"/>
      <c r="C152" s="20"/>
      <c r="D152" s="20"/>
      <c r="E152" s="23"/>
      <c r="F152" s="23"/>
      <c r="G152" s="23"/>
      <c r="H152" s="23"/>
      <c r="I152" s="23"/>
      <c r="J152" s="23"/>
      <c r="K152" s="23"/>
      <c r="L152" s="23"/>
      <c r="M152" s="23"/>
      <c r="N152" s="17"/>
      <c r="O152" s="21"/>
      <c r="P152" s="17"/>
      <c r="Q152" s="17"/>
      <c r="R152" s="17"/>
      <c r="S152" s="17"/>
      <c r="T152" s="17"/>
      <c r="U152" s="17"/>
      <c r="V152" s="17"/>
      <c r="W152" s="17"/>
      <c r="X152" s="17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  <c r="IU152" s="20"/>
      <c r="IV152" s="20"/>
      <c r="IW152" s="20"/>
    </row>
    <row r="153" customFormat="false" ht="12.75" hidden="false" customHeight="false" outlineLevel="0" collapsed="false">
      <c r="A153" s="20"/>
      <c r="B153" s="20"/>
      <c r="C153" s="20"/>
      <c r="D153" s="20"/>
      <c r="E153" s="23"/>
      <c r="F153" s="23"/>
      <c r="G153" s="23"/>
      <c r="H153" s="23"/>
      <c r="I153" s="23"/>
      <c r="J153" s="23"/>
      <c r="K153" s="23"/>
      <c r="L153" s="23"/>
      <c r="M153" s="23"/>
      <c r="N153" s="17"/>
      <c r="O153" s="21"/>
      <c r="P153" s="17"/>
      <c r="Q153" s="17"/>
      <c r="R153" s="17"/>
      <c r="S153" s="17"/>
      <c r="T153" s="17"/>
      <c r="U153" s="17"/>
      <c r="V153" s="17"/>
      <c r="W153" s="17"/>
      <c r="X153" s="17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/>
      <c r="IU153" s="20"/>
      <c r="IV153" s="20"/>
      <c r="IW153" s="20"/>
    </row>
    <row r="154" customFormat="false" ht="12.75" hidden="false" customHeight="false" outlineLevel="0" collapsed="false">
      <c r="A154" s="20"/>
      <c r="B154" s="20"/>
      <c r="C154" s="20"/>
      <c r="D154" s="20"/>
      <c r="E154" s="23"/>
      <c r="F154" s="23"/>
      <c r="G154" s="23"/>
      <c r="H154" s="23"/>
      <c r="I154" s="23"/>
      <c r="J154" s="23"/>
      <c r="K154" s="23"/>
      <c r="L154" s="23"/>
      <c r="M154" s="23"/>
      <c r="N154" s="17"/>
      <c r="O154" s="21"/>
      <c r="P154" s="17"/>
      <c r="Q154" s="17"/>
      <c r="R154" s="17"/>
      <c r="S154" s="17"/>
      <c r="T154" s="17"/>
      <c r="U154" s="17"/>
      <c r="V154" s="17"/>
      <c r="W154" s="17"/>
      <c r="X154" s="17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/>
      <c r="IU154" s="20"/>
      <c r="IV154" s="20"/>
      <c r="IW154" s="20"/>
    </row>
    <row r="155" customFormat="false" ht="12.75" hidden="false" customHeight="false" outlineLevel="0" collapsed="false">
      <c r="A155" s="20"/>
      <c r="B155" s="20"/>
      <c r="C155" s="20"/>
      <c r="D155" s="20"/>
      <c r="E155" s="23"/>
      <c r="F155" s="23"/>
      <c r="G155" s="23"/>
      <c r="H155" s="23"/>
      <c r="I155" s="23"/>
      <c r="J155" s="23"/>
      <c r="K155" s="23"/>
      <c r="L155" s="23"/>
      <c r="M155" s="23"/>
      <c r="N155" s="17"/>
      <c r="O155" s="21"/>
      <c r="P155" s="17"/>
      <c r="Q155" s="17"/>
      <c r="R155" s="17"/>
      <c r="S155" s="17"/>
      <c r="T155" s="17"/>
      <c r="U155" s="17"/>
      <c r="V155" s="17"/>
      <c r="W155" s="17"/>
      <c r="X155" s="17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  <c r="IQ155" s="20"/>
      <c r="IR155" s="20"/>
      <c r="IS155" s="20"/>
      <c r="IT155" s="20"/>
      <c r="IU155" s="20"/>
      <c r="IV155" s="20"/>
      <c r="IW155" s="20"/>
    </row>
    <row r="156" customFormat="false" ht="12.75" hidden="false" customHeight="false" outlineLevel="0" collapsed="false">
      <c r="A156" s="20"/>
      <c r="B156" s="20"/>
      <c r="C156" s="20"/>
      <c r="D156" s="20"/>
      <c r="E156" s="23"/>
      <c r="F156" s="23"/>
      <c r="G156" s="23"/>
      <c r="H156" s="23"/>
      <c r="I156" s="23"/>
      <c r="J156" s="23"/>
      <c r="K156" s="23"/>
      <c r="L156" s="23"/>
      <c r="M156" s="23"/>
      <c r="N156" s="17"/>
      <c r="O156" s="21"/>
      <c r="P156" s="17"/>
      <c r="Q156" s="17"/>
      <c r="R156" s="17"/>
      <c r="S156" s="17"/>
      <c r="T156" s="17"/>
      <c r="U156" s="17"/>
      <c r="V156" s="17"/>
      <c r="W156" s="17"/>
      <c r="X156" s="17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  <c r="IQ156" s="20"/>
      <c r="IR156" s="20"/>
      <c r="IS156" s="20"/>
      <c r="IT156" s="20"/>
      <c r="IU156" s="20"/>
      <c r="IV156" s="20"/>
      <c r="IW156" s="20"/>
    </row>
    <row r="157" customFormat="false" ht="12.75" hidden="false" customHeight="false" outlineLevel="0" collapsed="false">
      <c r="A157" s="20"/>
      <c r="B157" s="20"/>
      <c r="C157" s="20"/>
      <c r="D157" s="20"/>
      <c r="E157" s="23"/>
      <c r="F157" s="23"/>
      <c r="G157" s="23"/>
      <c r="H157" s="23"/>
      <c r="I157" s="23"/>
      <c r="J157" s="23"/>
      <c r="K157" s="23"/>
      <c r="L157" s="23"/>
      <c r="M157" s="23"/>
      <c r="N157" s="17"/>
      <c r="O157" s="21"/>
      <c r="P157" s="17"/>
      <c r="Q157" s="17"/>
      <c r="R157" s="17"/>
      <c r="S157" s="17"/>
      <c r="T157" s="17"/>
      <c r="U157" s="17"/>
      <c r="V157" s="17"/>
      <c r="W157" s="17"/>
      <c r="X157" s="17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  <c r="IQ157" s="20"/>
      <c r="IR157" s="20"/>
      <c r="IS157" s="20"/>
      <c r="IT157" s="20"/>
      <c r="IU157" s="20"/>
      <c r="IV157" s="20"/>
      <c r="IW157" s="20"/>
    </row>
    <row r="158" customFormat="false" ht="12.75" hidden="false" customHeight="false" outlineLevel="0" collapsed="false">
      <c r="A158" s="20"/>
      <c r="B158" s="20"/>
      <c r="C158" s="20"/>
      <c r="D158" s="20"/>
      <c r="E158" s="23"/>
      <c r="F158" s="23"/>
      <c r="G158" s="23"/>
      <c r="H158" s="23"/>
      <c r="I158" s="23"/>
      <c r="J158" s="23"/>
      <c r="K158" s="23"/>
      <c r="L158" s="23"/>
      <c r="M158" s="23"/>
      <c r="N158" s="17"/>
      <c r="O158" s="21"/>
      <c r="P158" s="17"/>
      <c r="Q158" s="17"/>
      <c r="R158" s="17"/>
      <c r="S158" s="17"/>
      <c r="T158" s="17"/>
      <c r="U158" s="17"/>
      <c r="V158" s="17"/>
      <c r="W158" s="17"/>
      <c r="X158" s="17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  <c r="IM158" s="20"/>
      <c r="IN158" s="20"/>
      <c r="IO158" s="20"/>
      <c r="IP158" s="20"/>
      <c r="IQ158" s="20"/>
      <c r="IR158" s="20"/>
      <c r="IS158" s="20"/>
      <c r="IT158" s="20"/>
      <c r="IU158" s="20"/>
      <c r="IV158" s="20"/>
      <c r="IW158" s="20"/>
    </row>
    <row r="159" customFormat="false" ht="12.75" hidden="false" customHeight="false" outlineLevel="0" collapsed="false">
      <c r="A159" s="20"/>
      <c r="B159" s="20"/>
      <c r="C159" s="20"/>
      <c r="D159" s="20"/>
      <c r="E159" s="23"/>
      <c r="F159" s="23"/>
      <c r="G159" s="23"/>
      <c r="H159" s="23"/>
      <c r="I159" s="23"/>
      <c r="J159" s="23"/>
      <c r="K159" s="23"/>
      <c r="L159" s="23"/>
      <c r="M159" s="23"/>
      <c r="N159" s="17"/>
      <c r="O159" s="21"/>
      <c r="P159" s="17"/>
      <c r="Q159" s="17"/>
      <c r="R159" s="17"/>
      <c r="S159" s="17"/>
      <c r="T159" s="17"/>
      <c r="U159" s="17"/>
      <c r="V159" s="17"/>
      <c r="W159" s="17"/>
      <c r="X159" s="17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  <c r="IQ159" s="20"/>
      <c r="IR159" s="20"/>
      <c r="IS159" s="20"/>
      <c r="IT159" s="20"/>
      <c r="IU159" s="20"/>
      <c r="IV159" s="20"/>
      <c r="IW159" s="20"/>
    </row>
    <row r="160" customFormat="false" ht="12.75" hidden="false" customHeight="false" outlineLevel="0" collapsed="false">
      <c r="A160" s="20"/>
      <c r="B160" s="20"/>
      <c r="C160" s="20"/>
      <c r="D160" s="20"/>
      <c r="E160" s="23"/>
      <c r="F160" s="23"/>
      <c r="G160" s="23"/>
      <c r="H160" s="23"/>
      <c r="I160" s="23"/>
      <c r="J160" s="23"/>
      <c r="K160" s="23"/>
      <c r="L160" s="23"/>
      <c r="M160" s="23"/>
      <c r="N160" s="17"/>
      <c r="O160" s="21"/>
      <c r="P160" s="17"/>
      <c r="Q160" s="17"/>
      <c r="R160" s="17"/>
      <c r="S160" s="17"/>
      <c r="T160" s="17"/>
      <c r="U160" s="17"/>
      <c r="V160" s="17"/>
      <c r="W160" s="17"/>
      <c r="X160" s="17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  <c r="IU160" s="20"/>
      <c r="IV160" s="20"/>
      <c r="IW160" s="20"/>
    </row>
    <row r="161" customFormat="false" ht="12.75" hidden="false" customHeight="false" outlineLevel="0" collapsed="false">
      <c r="A161" s="20"/>
      <c r="B161" s="20"/>
      <c r="C161" s="20"/>
      <c r="D161" s="20"/>
      <c r="E161" s="23"/>
      <c r="F161" s="23"/>
      <c r="G161" s="23"/>
      <c r="H161" s="23"/>
      <c r="I161" s="23"/>
      <c r="J161" s="23"/>
      <c r="K161" s="23"/>
      <c r="L161" s="23"/>
      <c r="M161" s="23"/>
      <c r="N161" s="17"/>
      <c r="O161" s="21"/>
      <c r="P161" s="17"/>
      <c r="Q161" s="17"/>
      <c r="R161" s="17"/>
      <c r="S161" s="17"/>
      <c r="T161" s="17"/>
      <c r="U161" s="17"/>
      <c r="V161" s="17"/>
      <c r="W161" s="17"/>
      <c r="X161" s="17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  <c r="IQ161" s="20"/>
      <c r="IR161" s="20"/>
      <c r="IS161" s="20"/>
      <c r="IT161" s="20"/>
      <c r="IU161" s="20"/>
      <c r="IV161" s="20"/>
      <c r="IW161" s="20"/>
    </row>
    <row r="162" customFormat="false" ht="12.75" hidden="false" customHeight="false" outlineLevel="0" collapsed="false">
      <c r="A162" s="20"/>
      <c r="B162" s="20"/>
      <c r="C162" s="20"/>
      <c r="D162" s="20"/>
      <c r="E162" s="23"/>
      <c r="F162" s="23"/>
      <c r="G162" s="23"/>
      <c r="H162" s="23"/>
      <c r="I162" s="23"/>
      <c r="J162" s="23"/>
      <c r="K162" s="23"/>
      <c r="L162" s="23"/>
      <c r="M162" s="23"/>
      <c r="N162" s="17"/>
      <c r="O162" s="21"/>
      <c r="P162" s="17"/>
      <c r="Q162" s="17"/>
      <c r="R162" s="17"/>
      <c r="S162" s="17"/>
      <c r="T162" s="17"/>
      <c r="U162" s="17"/>
      <c r="V162" s="17"/>
      <c r="W162" s="17"/>
      <c r="X162" s="17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  <c r="IQ162" s="20"/>
      <c r="IR162" s="20"/>
      <c r="IS162" s="20"/>
      <c r="IT162" s="20"/>
      <c r="IU162" s="20"/>
      <c r="IV162" s="20"/>
      <c r="IW162" s="20"/>
    </row>
    <row r="163" customFormat="false" ht="12.75" hidden="false" customHeight="false" outlineLevel="0" collapsed="false">
      <c r="A163" s="20"/>
      <c r="B163" s="20"/>
      <c r="C163" s="20"/>
      <c r="D163" s="20"/>
      <c r="E163" s="23"/>
      <c r="F163" s="23"/>
      <c r="G163" s="23"/>
      <c r="H163" s="23"/>
      <c r="I163" s="23"/>
      <c r="J163" s="23"/>
      <c r="K163" s="23"/>
      <c r="L163" s="23"/>
      <c r="M163" s="23"/>
      <c r="N163" s="17"/>
      <c r="O163" s="21"/>
      <c r="P163" s="17"/>
      <c r="Q163" s="17"/>
      <c r="R163" s="17"/>
      <c r="S163" s="17"/>
      <c r="T163" s="17"/>
      <c r="U163" s="17"/>
      <c r="V163" s="17"/>
      <c r="W163" s="17"/>
      <c r="X163" s="17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  <c r="IQ163" s="20"/>
      <c r="IR163" s="20"/>
      <c r="IS163" s="20"/>
      <c r="IT163" s="20"/>
      <c r="IU163" s="20"/>
      <c r="IV163" s="20"/>
      <c r="IW163" s="20"/>
    </row>
    <row r="164" customFormat="false" ht="12.75" hidden="false" customHeight="false" outlineLevel="0" collapsed="false">
      <c r="A164" s="20"/>
      <c r="B164" s="20"/>
      <c r="C164" s="20"/>
      <c r="D164" s="20"/>
      <c r="E164" s="23"/>
      <c r="F164" s="23"/>
      <c r="G164" s="23"/>
      <c r="H164" s="23"/>
      <c r="I164" s="23"/>
      <c r="J164" s="23"/>
      <c r="K164" s="23"/>
      <c r="L164" s="23"/>
      <c r="M164" s="23"/>
      <c r="N164" s="17"/>
      <c r="O164" s="21"/>
      <c r="P164" s="17"/>
      <c r="Q164" s="17"/>
      <c r="R164" s="17"/>
      <c r="S164" s="17"/>
      <c r="T164" s="17"/>
      <c r="U164" s="17"/>
      <c r="V164" s="17"/>
      <c r="W164" s="17"/>
      <c r="X164" s="17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  <c r="IQ164" s="20"/>
      <c r="IR164" s="20"/>
      <c r="IS164" s="20"/>
      <c r="IT164" s="20"/>
      <c r="IU164" s="20"/>
      <c r="IV164" s="20"/>
      <c r="IW164" s="20"/>
    </row>
    <row r="165" customFormat="false" ht="12.75" hidden="false" customHeight="false" outlineLevel="0" collapsed="false">
      <c r="A165" s="20"/>
      <c r="B165" s="20"/>
      <c r="C165" s="20"/>
      <c r="D165" s="20"/>
      <c r="E165" s="23"/>
      <c r="F165" s="23"/>
      <c r="G165" s="23"/>
      <c r="H165" s="23"/>
      <c r="I165" s="23"/>
      <c r="J165" s="23"/>
      <c r="K165" s="23"/>
      <c r="L165" s="23"/>
      <c r="M165" s="23"/>
      <c r="N165" s="17"/>
      <c r="O165" s="21"/>
      <c r="P165" s="17"/>
      <c r="Q165" s="17"/>
      <c r="R165" s="17"/>
      <c r="S165" s="17"/>
      <c r="T165" s="17"/>
      <c r="U165" s="17"/>
      <c r="V165" s="17"/>
      <c r="W165" s="17"/>
      <c r="X165" s="17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  <c r="IS165" s="20"/>
      <c r="IT165" s="20"/>
      <c r="IU165" s="20"/>
      <c r="IV165" s="20"/>
      <c r="IW165" s="20"/>
    </row>
    <row r="166" customFormat="false" ht="12.75" hidden="false" customHeight="false" outlineLevel="0" collapsed="false">
      <c r="A166" s="20"/>
      <c r="B166" s="20"/>
      <c r="C166" s="20"/>
      <c r="D166" s="20"/>
      <c r="E166" s="23"/>
      <c r="F166" s="23"/>
      <c r="G166" s="23"/>
      <c r="H166" s="23"/>
      <c r="I166" s="23"/>
      <c r="J166" s="23"/>
      <c r="K166" s="23"/>
      <c r="L166" s="23"/>
      <c r="M166" s="23"/>
      <c r="N166" s="17"/>
      <c r="O166" s="21"/>
      <c r="P166" s="17"/>
      <c r="Q166" s="17"/>
      <c r="R166" s="17"/>
      <c r="S166" s="17"/>
      <c r="T166" s="17"/>
      <c r="U166" s="17"/>
      <c r="V166" s="17"/>
      <c r="W166" s="17"/>
      <c r="X166" s="17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  <c r="IU166" s="20"/>
      <c r="IV166" s="20"/>
      <c r="IW166" s="20"/>
    </row>
    <row r="167" customFormat="false" ht="12.75" hidden="false" customHeight="false" outlineLevel="0" collapsed="false">
      <c r="A167" s="20"/>
      <c r="B167" s="20"/>
      <c r="C167" s="20"/>
      <c r="D167" s="20"/>
      <c r="E167" s="23"/>
      <c r="F167" s="23"/>
      <c r="G167" s="23"/>
      <c r="H167" s="23"/>
      <c r="I167" s="23"/>
      <c r="J167" s="23"/>
      <c r="K167" s="23"/>
      <c r="L167" s="23"/>
      <c r="M167" s="23"/>
      <c r="N167" s="17"/>
      <c r="O167" s="21"/>
      <c r="P167" s="17"/>
      <c r="Q167" s="17"/>
      <c r="R167" s="17"/>
      <c r="S167" s="17"/>
      <c r="T167" s="17"/>
      <c r="U167" s="17"/>
      <c r="V167" s="17"/>
      <c r="W167" s="17"/>
      <c r="X167" s="17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  <c r="IS167" s="20"/>
      <c r="IT167" s="20"/>
      <c r="IU167" s="20"/>
      <c r="IV167" s="20"/>
      <c r="IW167" s="20"/>
    </row>
    <row r="168" customFormat="false" ht="12.75" hidden="false" customHeight="false" outlineLevel="0" collapsed="false">
      <c r="A168" s="20"/>
      <c r="B168" s="20"/>
      <c r="C168" s="20"/>
      <c r="D168" s="20"/>
      <c r="E168" s="23"/>
      <c r="F168" s="23"/>
      <c r="G168" s="23"/>
      <c r="H168" s="23"/>
      <c r="I168" s="23"/>
      <c r="J168" s="23"/>
      <c r="K168" s="23"/>
      <c r="L168" s="23"/>
      <c r="M168" s="23"/>
      <c r="N168" s="17"/>
      <c r="O168" s="21"/>
      <c r="P168" s="17"/>
      <c r="Q168" s="17"/>
      <c r="R168" s="17"/>
      <c r="S168" s="17"/>
      <c r="T168" s="17"/>
      <c r="U168" s="17"/>
      <c r="V168" s="17"/>
      <c r="W168" s="17"/>
      <c r="X168" s="17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  <c r="IQ168" s="20"/>
      <c r="IR168" s="20"/>
      <c r="IS168" s="20"/>
      <c r="IT168" s="20"/>
      <c r="IU168" s="20"/>
      <c r="IV168" s="20"/>
      <c r="IW168" s="20"/>
    </row>
    <row r="169" customFormat="false" ht="12.75" hidden="false" customHeight="false" outlineLevel="0" collapsed="false">
      <c r="A169" s="20"/>
      <c r="B169" s="20"/>
      <c r="C169" s="20"/>
      <c r="D169" s="20"/>
      <c r="E169" s="23"/>
      <c r="F169" s="23"/>
      <c r="G169" s="23"/>
      <c r="H169" s="23"/>
      <c r="I169" s="23"/>
      <c r="J169" s="23"/>
      <c r="K169" s="23"/>
      <c r="L169" s="23"/>
      <c r="M169" s="23"/>
      <c r="N169" s="17"/>
      <c r="O169" s="21"/>
      <c r="P169" s="17"/>
      <c r="Q169" s="17"/>
      <c r="R169" s="17"/>
      <c r="S169" s="17"/>
      <c r="T169" s="17"/>
      <c r="U169" s="17"/>
      <c r="V169" s="17"/>
      <c r="W169" s="17"/>
      <c r="X169" s="17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  <c r="IM169" s="20"/>
      <c r="IN169" s="20"/>
      <c r="IO169" s="20"/>
      <c r="IP169" s="20"/>
      <c r="IQ169" s="20"/>
      <c r="IR169" s="20"/>
      <c r="IS169" s="20"/>
      <c r="IT169" s="20"/>
      <c r="IU169" s="20"/>
      <c r="IV169" s="20"/>
      <c r="IW169" s="20"/>
    </row>
    <row r="170" customFormat="false" ht="12.75" hidden="false" customHeight="false" outlineLevel="0" collapsed="false">
      <c r="A170" s="20"/>
      <c r="B170" s="20"/>
      <c r="C170" s="20"/>
      <c r="D170" s="20"/>
      <c r="E170" s="23"/>
      <c r="F170" s="23"/>
      <c r="G170" s="23"/>
      <c r="H170" s="23"/>
      <c r="I170" s="23"/>
      <c r="J170" s="23"/>
      <c r="K170" s="23"/>
      <c r="L170" s="23"/>
      <c r="M170" s="23"/>
      <c r="N170" s="17"/>
      <c r="O170" s="21"/>
      <c r="P170" s="17"/>
      <c r="Q170" s="17"/>
      <c r="R170" s="17"/>
      <c r="S170" s="17"/>
      <c r="T170" s="17"/>
      <c r="U170" s="17"/>
      <c r="V170" s="17"/>
      <c r="W170" s="17"/>
      <c r="X170" s="17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  <c r="IQ170" s="20"/>
      <c r="IR170" s="20"/>
      <c r="IS170" s="20"/>
      <c r="IT170" s="20"/>
      <c r="IU170" s="20"/>
      <c r="IV170" s="20"/>
      <c r="IW170" s="20"/>
    </row>
    <row r="171" customFormat="false" ht="12.75" hidden="false" customHeight="false" outlineLevel="0" collapsed="false">
      <c r="A171" s="20"/>
      <c r="B171" s="20"/>
      <c r="C171" s="20"/>
      <c r="D171" s="20"/>
      <c r="E171" s="23"/>
      <c r="F171" s="23"/>
      <c r="G171" s="23"/>
      <c r="H171" s="23"/>
      <c r="I171" s="23"/>
      <c r="J171" s="23"/>
      <c r="K171" s="23"/>
      <c r="L171" s="23"/>
      <c r="M171" s="23"/>
      <c r="N171" s="17"/>
      <c r="O171" s="21"/>
      <c r="P171" s="17"/>
      <c r="Q171" s="17"/>
      <c r="R171" s="17"/>
      <c r="S171" s="17"/>
      <c r="T171" s="17"/>
      <c r="U171" s="17"/>
      <c r="V171" s="17"/>
      <c r="W171" s="17"/>
      <c r="X171" s="17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  <c r="IM171" s="20"/>
      <c r="IN171" s="20"/>
      <c r="IO171" s="20"/>
      <c r="IP171" s="20"/>
      <c r="IQ171" s="20"/>
      <c r="IR171" s="20"/>
      <c r="IS171" s="20"/>
      <c r="IT171" s="20"/>
      <c r="IU171" s="20"/>
      <c r="IV171" s="20"/>
      <c r="IW171" s="20"/>
    </row>
    <row r="172" customFormat="false" ht="12.75" hidden="false" customHeight="false" outlineLevel="0" collapsed="false">
      <c r="A172" s="20"/>
      <c r="B172" s="20"/>
      <c r="C172" s="20"/>
      <c r="D172" s="20"/>
      <c r="E172" s="23"/>
      <c r="F172" s="23"/>
      <c r="G172" s="23"/>
      <c r="H172" s="23"/>
      <c r="I172" s="23"/>
      <c r="J172" s="23"/>
      <c r="K172" s="23"/>
      <c r="L172" s="23"/>
      <c r="M172" s="23"/>
      <c r="N172" s="17"/>
      <c r="O172" s="21"/>
      <c r="P172" s="17"/>
      <c r="Q172" s="17"/>
      <c r="R172" s="17"/>
      <c r="S172" s="17"/>
      <c r="T172" s="17"/>
      <c r="U172" s="17"/>
      <c r="V172" s="17"/>
      <c r="W172" s="17"/>
      <c r="X172" s="17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/>
      <c r="IO172" s="20"/>
      <c r="IP172" s="20"/>
      <c r="IQ172" s="20"/>
      <c r="IR172" s="20"/>
      <c r="IS172" s="20"/>
      <c r="IT172" s="20"/>
      <c r="IU172" s="20"/>
      <c r="IV172" s="20"/>
      <c r="IW172" s="20"/>
    </row>
    <row r="173" customFormat="false" ht="12.75" hidden="false" customHeight="false" outlineLevel="0" collapsed="false">
      <c r="A173" s="20"/>
      <c r="B173" s="20"/>
      <c r="C173" s="20"/>
      <c r="D173" s="20"/>
      <c r="E173" s="23"/>
      <c r="F173" s="23"/>
      <c r="G173" s="23"/>
      <c r="H173" s="23"/>
      <c r="I173" s="23"/>
      <c r="J173" s="23"/>
      <c r="K173" s="23"/>
      <c r="L173" s="23"/>
      <c r="M173" s="23"/>
      <c r="N173" s="17"/>
      <c r="O173" s="21"/>
      <c r="P173" s="17"/>
      <c r="Q173" s="17"/>
      <c r="R173" s="17"/>
      <c r="S173" s="17"/>
      <c r="T173" s="17"/>
      <c r="U173" s="17"/>
      <c r="V173" s="17"/>
      <c r="W173" s="17"/>
      <c r="X173" s="17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  <c r="IL173" s="20"/>
      <c r="IM173" s="20"/>
      <c r="IN173" s="20"/>
      <c r="IO173" s="20"/>
      <c r="IP173" s="20"/>
      <c r="IQ173" s="20"/>
      <c r="IR173" s="20"/>
      <c r="IS173" s="20"/>
      <c r="IT173" s="20"/>
      <c r="IU173" s="20"/>
      <c r="IV173" s="20"/>
      <c r="IW173" s="20"/>
    </row>
    <row r="174" customFormat="false" ht="12.75" hidden="false" customHeight="false" outlineLevel="0" collapsed="false">
      <c r="A174" s="20"/>
      <c r="B174" s="20"/>
      <c r="C174" s="20"/>
      <c r="D174" s="20"/>
      <c r="E174" s="23"/>
      <c r="F174" s="23"/>
      <c r="G174" s="23"/>
      <c r="H174" s="23"/>
      <c r="I174" s="23"/>
      <c r="J174" s="23"/>
      <c r="K174" s="23"/>
      <c r="L174" s="23"/>
      <c r="M174" s="23"/>
      <c r="N174" s="17"/>
      <c r="O174" s="21"/>
      <c r="P174" s="17"/>
      <c r="Q174" s="17"/>
      <c r="R174" s="17"/>
      <c r="S174" s="17"/>
      <c r="T174" s="17"/>
      <c r="U174" s="17"/>
      <c r="V174" s="17"/>
      <c r="W174" s="17"/>
      <c r="X174" s="17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  <c r="IL174" s="20"/>
      <c r="IM174" s="20"/>
      <c r="IN174" s="20"/>
      <c r="IO174" s="20"/>
      <c r="IP174" s="20"/>
      <c r="IQ174" s="20"/>
      <c r="IR174" s="20"/>
      <c r="IS174" s="20"/>
      <c r="IT174" s="20"/>
      <c r="IU174" s="20"/>
      <c r="IV174" s="20"/>
      <c r="IW174" s="20"/>
    </row>
    <row r="175" customFormat="false" ht="12.75" hidden="false" customHeight="false" outlineLevel="0" collapsed="false">
      <c r="A175" s="20"/>
      <c r="B175" s="20"/>
      <c r="C175" s="20"/>
      <c r="D175" s="20"/>
      <c r="E175" s="23"/>
      <c r="F175" s="23"/>
      <c r="G175" s="23"/>
      <c r="H175" s="23"/>
      <c r="I175" s="23"/>
      <c r="J175" s="23"/>
      <c r="K175" s="23"/>
      <c r="L175" s="23"/>
      <c r="M175" s="23"/>
      <c r="N175" s="17"/>
      <c r="O175" s="21"/>
      <c r="P175" s="17"/>
      <c r="Q175" s="17"/>
      <c r="R175" s="17"/>
      <c r="S175" s="17"/>
      <c r="T175" s="17"/>
      <c r="U175" s="17"/>
      <c r="V175" s="17"/>
      <c r="W175" s="17"/>
      <c r="X175" s="17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  <c r="IQ175" s="20"/>
      <c r="IR175" s="20"/>
      <c r="IS175" s="20"/>
      <c r="IT175" s="20"/>
      <c r="IU175" s="20"/>
      <c r="IV175" s="20"/>
      <c r="IW175" s="20"/>
    </row>
    <row r="176" customFormat="false" ht="12.75" hidden="false" customHeight="false" outlineLevel="0" collapsed="false">
      <c r="A176" s="20"/>
      <c r="B176" s="20"/>
      <c r="C176" s="20"/>
      <c r="D176" s="20"/>
      <c r="E176" s="23"/>
      <c r="F176" s="23"/>
      <c r="G176" s="23"/>
      <c r="H176" s="23"/>
      <c r="I176" s="23"/>
      <c r="J176" s="23"/>
      <c r="K176" s="23"/>
      <c r="L176" s="23"/>
      <c r="M176" s="23"/>
      <c r="N176" s="17"/>
      <c r="O176" s="21"/>
      <c r="P176" s="17"/>
      <c r="Q176" s="17"/>
      <c r="R176" s="17"/>
      <c r="S176" s="17"/>
      <c r="T176" s="17"/>
      <c r="U176" s="17"/>
      <c r="V176" s="17"/>
      <c r="W176" s="17"/>
      <c r="X176" s="17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  <c r="IL176" s="20"/>
      <c r="IM176" s="20"/>
      <c r="IN176" s="20"/>
      <c r="IO176" s="20"/>
      <c r="IP176" s="20"/>
      <c r="IQ176" s="20"/>
      <c r="IR176" s="20"/>
      <c r="IS176" s="20"/>
      <c r="IT176" s="20"/>
      <c r="IU176" s="20"/>
      <c r="IV176" s="20"/>
      <c r="IW176" s="20"/>
    </row>
    <row r="177" customFormat="false" ht="12.75" hidden="false" customHeight="false" outlineLevel="0" collapsed="false">
      <c r="A177" s="20"/>
      <c r="B177" s="20"/>
      <c r="C177" s="20"/>
      <c r="D177" s="20"/>
      <c r="E177" s="23"/>
      <c r="F177" s="23"/>
      <c r="G177" s="23"/>
      <c r="H177" s="23"/>
      <c r="I177" s="23"/>
      <c r="J177" s="23"/>
      <c r="K177" s="23"/>
      <c r="L177" s="23"/>
      <c r="M177" s="23"/>
      <c r="N177" s="17"/>
      <c r="O177" s="21"/>
      <c r="P177" s="17"/>
      <c r="Q177" s="17"/>
      <c r="R177" s="17"/>
      <c r="S177" s="17"/>
      <c r="T177" s="17"/>
      <c r="U177" s="17"/>
      <c r="V177" s="17"/>
      <c r="W177" s="17"/>
      <c r="X177" s="17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  <c r="IQ177" s="20"/>
      <c r="IR177" s="20"/>
      <c r="IS177" s="20"/>
      <c r="IT177" s="20"/>
      <c r="IU177" s="20"/>
      <c r="IV177" s="20"/>
      <c r="IW177" s="20"/>
    </row>
    <row r="178" customFormat="false" ht="12.75" hidden="false" customHeight="false" outlineLevel="0" collapsed="false">
      <c r="A178" s="20"/>
      <c r="B178" s="20"/>
      <c r="C178" s="20"/>
      <c r="D178" s="20"/>
      <c r="E178" s="23"/>
      <c r="F178" s="23"/>
      <c r="G178" s="23"/>
      <c r="H178" s="23"/>
      <c r="I178" s="23"/>
      <c r="J178" s="23"/>
      <c r="K178" s="23"/>
      <c r="L178" s="23"/>
      <c r="M178" s="23"/>
      <c r="N178" s="17"/>
      <c r="O178" s="21"/>
      <c r="P178" s="17"/>
      <c r="Q178" s="17"/>
      <c r="R178" s="17"/>
      <c r="S178" s="17"/>
      <c r="T178" s="17"/>
      <c r="U178" s="17"/>
      <c r="V178" s="17"/>
      <c r="W178" s="17"/>
      <c r="X178" s="17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  <c r="IL178" s="20"/>
      <c r="IM178" s="20"/>
      <c r="IN178" s="20"/>
      <c r="IO178" s="20"/>
      <c r="IP178" s="20"/>
      <c r="IQ178" s="20"/>
      <c r="IR178" s="20"/>
      <c r="IS178" s="20"/>
      <c r="IT178" s="20"/>
      <c r="IU178" s="20"/>
      <c r="IV178" s="20"/>
      <c r="IW178" s="20"/>
    </row>
    <row r="179" customFormat="false" ht="12.75" hidden="false" customHeight="false" outlineLevel="0" collapsed="false">
      <c r="A179" s="20"/>
      <c r="B179" s="20"/>
      <c r="C179" s="20"/>
      <c r="D179" s="20"/>
      <c r="E179" s="23"/>
      <c r="F179" s="23"/>
      <c r="G179" s="23"/>
      <c r="H179" s="23"/>
      <c r="I179" s="23"/>
      <c r="J179" s="23"/>
      <c r="K179" s="23"/>
      <c r="L179" s="23"/>
      <c r="M179" s="23"/>
      <c r="N179" s="17"/>
      <c r="O179" s="21"/>
      <c r="P179" s="17"/>
      <c r="Q179" s="17"/>
      <c r="R179" s="17"/>
      <c r="S179" s="17"/>
      <c r="T179" s="17"/>
      <c r="U179" s="17"/>
      <c r="V179" s="17"/>
      <c r="W179" s="17"/>
      <c r="X179" s="17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  <c r="IQ179" s="20"/>
      <c r="IR179" s="20"/>
      <c r="IS179" s="20"/>
      <c r="IT179" s="20"/>
      <c r="IU179" s="20"/>
      <c r="IV179" s="20"/>
      <c r="IW179" s="20"/>
    </row>
    <row r="180" customFormat="false" ht="12.75" hidden="false" customHeight="false" outlineLevel="0" collapsed="false">
      <c r="A180" s="20"/>
      <c r="B180" s="20"/>
      <c r="C180" s="20"/>
      <c r="D180" s="20"/>
      <c r="E180" s="23"/>
      <c r="F180" s="23"/>
      <c r="G180" s="23"/>
      <c r="H180" s="23"/>
      <c r="I180" s="23"/>
      <c r="J180" s="23"/>
      <c r="K180" s="23"/>
      <c r="L180" s="23"/>
      <c r="M180" s="23"/>
      <c r="N180" s="17"/>
      <c r="O180" s="21"/>
      <c r="P180" s="17"/>
      <c r="Q180" s="17"/>
      <c r="R180" s="17"/>
      <c r="S180" s="17"/>
      <c r="T180" s="17"/>
      <c r="U180" s="17"/>
      <c r="V180" s="17"/>
      <c r="W180" s="17"/>
      <c r="X180" s="17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  <c r="IL180" s="20"/>
      <c r="IM180" s="20"/>
      <c r="IN180" s="20"/>
      <c r="IO180" s="20"/>
      <c r="IP180" s="20"/>
      <c r="IQ180" s="20"/>
      <c r="IR180" s="20"/>
      <c r="IS180" s="20"/>
      <c r="IT180" s="20"/>
      <c r="IU180" s="20"/>
      <c r="IV180" s="20"/>
      <c r="IW180" s="20"/>
    </row>
    <row r="181" customFormat="false" ht="12.75" hidden="false" customHeight="false" outlineLevel="0" collapsed="false">
      <c r="A181" s="20"/>
      <c r="B181" s="20"/>
      <c r="C181" s="20"/>
      <c r="D181" s="20"/>
      <c r="E181" s="23"/>
      <c r="F181" s="23"/>
      <c r="G181" s="23"/>
      <c r="H181" s="23"/>
      <c r="I181" s="23"/>
      <c r="J181" s="23"/>
      <c r="K181" s="23"/>
      <c r="L181" s="23"/>
      <c r="M181" s="23"/>
      <c r="N181" s="17"/>
      <c r="O181" s="21"/>
      <c r="P181" s="17"/>
      <c r="Q181" s="17"/>
      <c r="R181" s="17"/>
      <c r="S181" s="17"/>
      <c r="T181" s="17"/>
      <c r="U181" s="17"/>
      <c r="V181" s="17"/>
      <c r="W181" s="17"/>
      <c r="X181" s="17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  <c r="IL181" s="20"/>
      <c r="IM181" s="20"/>
      <c r="IN181" s="20"/>
      <c r="IO181" s="20"/>
      <c r="IP181" s="20"/>
      <c r="IQ181" s="20"/>
      <c r="IR181" s="20"/>
      <c r="IS181" s="20"/>
      <c r="IT181" s="20"/>
      <c r="IU181" s="20"/>
      <c r="IV181" s="20"/>
      <c r="IW181" s="20"/>
    </row>
    <row r="182" customFormat="false" ht="12.75" hidden="false" customHeight="false" outlineLevel="0" collapsed="false">
      <c r="A182" s="20"/>
      <c r="B182" s="20"/>
      <c r="C182" s="20"/>
      <c r="D182" s="20"/>
      <c r="E182" s="23"/>
      <c r="F182" s="23"/>
      <c r="G182" s="23"/>
      <c r="H182" s="23"/>
      <c r="I182" s="23"/>
      <c r="J182" s="23"/>
      <c r="K182" s="23"/>
      <c r="L182" s="23"/>
      <c r="M182" s="23"/>
      <c r="N182" s="17"/>
      <c r="O182" s="21"/>
      <c r="P182" s="17"/>
      <c r="Q182" s="17"/>
      <c r="R182" s="17"/>
      <c r="S182" s="17"/>
      <c r="T182" s="17"/>
      <c r="U182" s="17"/>
      <c r="V182" s="17"/>
      <c r="W182" s="17"/>
      <c r="X182" s="17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  <c r="IQ182" s="20"/>
      <c r="IR182" s="20"/>
      <c r="IS182" s="20"/>
      <c r="IT182" s="20"/>
      <c r="IU182" s="20"/>
      <c r="IV182" s="20"/>
      <c r="IW182" s="20"/>
    </row>
    <row r="183" customFormat="false" ht="12.75" hidden="false" customHeight="false" outlineLevel="0" collapsed="false">
      <c r="A183" s="20"/>
      <c r="B183" s="20"/>
      <c r="C183" s="20"/>
      <c r="D183" s="20"/>
      <c r="E183" s="23"/>
      <c r="F183" s="23"/>
      <c r="G183" s="23"/>
      <c r="H183" s="23"/>
      <c r="I183" s="23"/>
      <c r="J183" s="23"/>
      <c r="K183" s="23"/>
      <c r="L183" s="23"/>
      <c r="M183" s="23"/>
      <c r="N183" s="17"/>
      <c r="O183" s="21"/>
      <c r="P183" s="17"/>
      <c r="Q183" s="17"/>
      <c r="R183" s="17"/>
      <c r="S183" s="17"/>
      <c r="T183" s="17"/>
      <c r="U183" s="17"/>
      <c r="V183" s="17"/>
      <c r="W183" s="17"/>
      <c r="X183" s="17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  <c r="IS183" s="20"/>
      <c r="IT183" s="20"/>
      <c r="IU183" s="20"/>
      <c r="IV183" s="20"/>
      <c r="IW183" s="20"/>
    </row>
    <row r="184" customFormat="false" ht="12.75" hidden="false" customHeight="false" outlineLevel="0" collapsed="false">
      <c r="A184" s="20"/>
      <c r="B184" s="20"/>
      <c r="C184" s="20"/>
      <c r="D184" s="20"/>
      <c r="E184" s="23"/>
      <c r="F184" s="23"/>
      <c r="G184" s="23"/>
      <c r="H184" s="23"/>
      <c r="I184" s="23"/>
      <c r="J184" s="23"/>
      <c r="K184" s="23"/>
      <c r="L184" s="23"/>
      <c r="M184" s="23"/>
      <c r="N184" s="17"/>
      <c r="O184" s="21"/>
      <c r="P184" s="17"/>
      <c r="Q184" s="17"/>
      <c r="R184" s="17"/>
      <c r="S184" s="17"/>
      <c r="T184" s="17"/>
      <c r="U184" s="17"/>
      <c r="V184" s="17"/>
      <c r="W184" s="17"/>
      <c r="X184" s="17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  <c r="IS184" s="20"/>
      <c r="IT184" s="20"/>
      <c r="IU184" s="20"/>
      <c r="IV184" s="20"/>
      <c r="IW184" s="20"/>
    </row>
    <row r="185" customFormat="false" ht="12.75" hidden="false" customHeight="false" outlineLevel="0" collapsed="false">
      <c r="A185" s="20"/>
      <c r="B185" s="20"/>
      <c r="C185" s="20"/>
      <c r="D185" s="20"/>
      <c r="E185" s="23"/>
      <c r="F185" s="23"/>
      <c r="G185" s="23"/>
      <c r="H185" s="23"/>
      <c r="I185" s="23"/>
      <c r="J185" s="23"/>
      <c r="K185" s="23"/>
      <c r="L185" s="23"/>
      <c r="M185" s="23"/>
      <c r="N185" s="17"/>
      <c r="O185" s="21"/>
      <c r="P185" s="17"/>
      <c r="Q185" s="17"/>
      <c r="R185" s="17"/>
      <c r="S185" s="17"/>
      <c r="T185" s="17"/>
      <c r="U185" s="17"/>
      <c r="V185" s="17"/>
      <c r="W185" s="17"/>
      <c r="X185" s="17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  <c r="IS185" s="20"/>
      <c r="IT185" s="20"/>
      <c r="IU185" s="20"/>
      <c r="IV185" s="20"/>
      <c r="IW185" s="20"/>
    </row>
    <row r="186" customFormat="false" ht="12.75" hidden="false" customHeight="false" outlineLevel="0" collapsed="false">
      <c r="A186" s="20"/>
      <c r="B186" s="20"/>
      <c r="C186" s="20"/>
      <c r="D186" s="20"/>
      <c r="E186" s="23"/>
      <c r="F186" s="23"/>
      <c r="G186" s="23"/>
      <c r="H186" s="23"/>
      <c r="I186" s="23"/>
      <c r="J186" s="23"/>
      <c r="K186" s="23"/>
      <c r="L186" s="23"/>
      <c r="M186" s="23"/>
      <c r="N186" s="17"/>
      <c r="O186" s="21"/>
      <c r="P186" s="17"/>
      <c r="Q186" s="17"/>
      <c r="R186" s="17"/>
      <c r="S186" s="17"/>
      <c r="T186" s="17"/>
      <c r="U186" s="17"/>
      <c r="V186" s="17"/>
      <c r="W186" s="17"/>
      <c r="X186" s="17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  <c r="IQ186" s="20"/>
      <c r="IR186" s="20"/>
      <c r="IS186" s="20"/>
      <c r="IT186" s="20"/>
      <c r="IU186" s="20"/>
      <c r="IV186" s="20"/>
      <c r="IW186" s="20"/>
    </row>
    <row r="187" customFormat="false" ht="12.75" hidden="false" customHeight="false" outlineLevel="0" collapsed="false">
      <c r="A187" s="20"/>
      <c r="B187" s="20"/>
      <c r="C187" s="20"/>
      <c r="D187" s="20"/>
      <c r="E187" s="23"/>
      <c r="F187" s="23"/>
      <c r="G187" s="23"/>
      <c r="H187" s="23"/>
      <c r="I187" s="23"/>
      <c r="J187" s="23"/>
      <c r="K187" s="23"/>
      <c r="L187" s="23"/>
      <c r="M187" s="23"/>
      <c r="N187" s="17"/>
      <c r="O187" s="21"/>
      <c r="P187" s="17"/>
      <c r="Q187" s="17"/>
      <c r="R187" s="17"/>
      <c r="S187" s="17"/>
      <c r="T187" s="17"/>
      <c r="U187" s="17"/>
      <c r="V187" s="17"/>
      <c r="W187" s="17"/>
      <c r="X187" s="17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  <c r="IK187" s="20"/>
      <c r="IL187" s="20"/>
      <c r="IM187" s="20"/>
      <c r="IN187" s="20"/>
      <c r="IO187" s="20"/>
      <c r="IP187" s="20"/>
      <c r="IQ187" s="20"/>
      <c r="IR187" s="20"/>
      <c r="IS187" s="20"/>
      <c r="IT187" s="20"/>
      <c r="IU187" s="20"/>
      <c r="IV187" s="20"/>
      <c r="IW187" s="20"/>
    </row>
    <row r="188" customFormat="false" ht="12.75" hidden="false" customHeight="false" outlineLevel="0" collapsed="false">
      <c r="A188" s="20"/>
      <c r="B188" s="20"/>
      <c r="C188" s="20"/>
      <c r="D188" s="20"/>
      <c r="E188" s="23"/>
      <c r="F188" s="23"/>
      <c r="G188" s="23"/>
      <c r="H188" s="23"/>
      <c r="I188" s="23"/>
      <c r="J188" s="23"/>
      <c r="K188" s="23"/>
      <c r="L188" s="23"/>
      <c r="M188" s="23"/>
      <c r="N188" s="17"/>
      <c r="O188" s="21"/>
      <c r="P188" s="17"/>
      <c r="Q188" s="17"/>
      <c r="R188" s="17"/>
      <c r="S188" s="17"/>
      <c r="T188" s="17"/>
      <c r="U188" s="17"/>
      <c r="V188" s="17"/>
      <c r="W188" s="17"/>
      <c r="X188" s="17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  <c r="IK188" s="20"/>
      <c r="IL188" s="20"/>
      <c r="IM188" s="20"/>
      <c r="IN188" s="20"/>
      <c r="IO188" s="20"/>
      <c r="IP188" s="20"/>
      <c r="IQ188" s="20"/>
      <c r="IR188" s="20"/>
      <c r="IS188" s="20"/>
      <c r="IT188" s="20"/>
      <c r="IU188" s="20"/>
      <c r="IV188" s="20"/>
      <c r="IW188" s="20"/>
    </row>
    <row r="189" customFormat="false" ht="12.75" hidden="false" customHeight="false" outlineLevel="0" collapsed="false">
      <c r="A189" s="20"/>
      <c r="B189" s="20"/>
      <c r="C189" s="20"/>
      <c r="D189" s="20"/>
      <c r="E189" s="23"/>
      <c r="F189" s="23"/>
      <c r="G189" s="23"/>
      <c r="H189" s="23"/>
      <c r="I189" s="23"/>
      <c r="J189" s="23"/>
      <c r="K189" s="23"/>
      <c r="L189" s="23"/>
      <c r="M189" s="23"/>
      <c r="N189" s="17"/>
      <c r="O189" s="21"/>
      <c r="P189" s="17"/>
      <c r="Q189" s="17"/>
      <c r="R189" s="17"/>
      <c r="S189" s="17"/>
      <c r="T189" s="17"/>
      <c r="U189" s="17"/>
      <c r="V189" s="17"/>
      <c r="W189" s="17"/>
      <c r="X189" s="17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  <c r="IK189" s="20"/>
      <c r="IL189" s="20"/>
      <c r="IM189" s="20"/>
      <c r="IN189" s="20"/>
      <c r="IO189" s="20"/>
      <c r="IP189" s="20"/>
      <c r="IQ189" s="20"/>
      <c r="IR189" s="20"/>
      <c r="IS189" s="20"/>
      <c r="IT189" s="20"/>
      <c r="IU189" s="20"/>
      <c r="IV189" s="20"/>
      <c r="IW189" s="20"/>
    </row>
    <row r="190" customFormat="false" ht="12.75" hidden="false" customHeight="false" outlineLevel="0" collapsed="false">
      <c r="A190" s="20"/>
      <c r="B190" s="20"/>
      <c r="C190" s="20"/>
      <c r="D190" s="20"/>
      <c r="E190" s="23"/>
      <c r="F190" s="23"/>
      <c r="G190" s="23"/>
      <c r="H190" s="23"/>
      <c r="I190" s="23"/>
      <c r="J190" s="23"/>
      <c r="K190" s="23"/>
      <c r="L190" s="23"/>
      <c r="M190" s="23"/>
      <c r="N190" s="17"/>
      <c r="O190" s="21"/>
      <c r="P190" s="17"/>
      <c r="Q190" s="17"/>
      <c r="R190" s="17"/>
      <c r="S190" s="17"/>
      <c r="T190" s="17"/>
      <c r="U190" s="17"/>
      <c r="V190" s="17"/>
      <c r="W190" s="17"/>
      <c r="X190" s="17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  <c r="IL190" s="20"/>
      <c r="IM190" s="20"/>
      <c r="IN190" s="20"/>
      <c r="IO190" s="20"/>
      <c r="IP190" s="20"/>
      <c r="IQ190" s="20"/>
      <c r="IR190" s="20"/>
      <c r="IS190" s="20"/>
      <c r="IT190" s="20"/>
      <c r="IU190" s="20"/>
      <c r="IV190" s="20"/>
      <c r="IW190" s="20"/>
    </row>
    <row r="191" customFormat="false" ht="12.75" hidden="false" customHeight="false" outlineLevel="0" collapsed="false">
      <c r="A191" s="20"/>
      <c r="B191" s="20"/>
      <c r="C191" s="20"/>
      <c r="D191" s="20"/>
      <c r="E191" s="23"/>
      <c r="F191" s="23"/>
      <c r="G191" s="23"/>
      <c r="H191" s="23"/>
      <c r="I191" s="23"/>
      <c r="J191" s="23"/>
      <c r="K191" s="23"/>
      <c r="L191" s="23"/>
      <c r="M191" s="23"/>
      <c r="N191" s="17"/>
      <c r="O191" s="21"/>
      <c r="P191" s="17"/>
      <c r="Q191" s="17"/>
      <c r="R191" s="17"/>
      <c r="S191" s="17"/>
      <c r="T191" s="17"/>
      <c r="U191" s="17"/>
      <c r="V191" s="17"/>
      <c r="W191" s="17"/>
      <c r="X191" s="17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  <c r="IH191" s="20"/>
      <c r="II191" s="20"/>
      <c r="IJ191" s="20"/>
      <c r="IK191" s="20"/>
      <c r="IL191" s="20"/>
      <c r="IM191" s="20"/>
      <c r="IN191" s="20"/>
      <c r="IO191" s="20"/>
      <c r="IP191" s="20"/>
      <c r="IQ191" s="20"/>
      <c r="IR191" s="20"/>
      <c r="IS191" s="20"/>
      <c r="IT191" s="20"/>
      <c r="IU191" s="20"/>
      <c r="IV191" s="20"/>
      <c r="IW191" s="20"/>
    </row>
    <row r="192" customFormat="false" ht="12.75" hidden="false" customHeight="false" outlineLevel="0" collapsed="false">
      <c r="A192" s="20"/>
      <c r="B192" s="20"/>
      <c r="C192" s="20"/>
      <c r="D192" s="20"/>
      <c r="E192" s="23"/>
      <c r="F192" s="23"/>
      <c r="G192" s="23"/>
      <c r="H192" s="23"/>
      <c r="I192" s="23"/>
      <c r="J192" s="23"/>
      <c r="K192" s="23"/>
      <c r="L192" s="23"/>
      <c r="M192" s="23"/>
      <c r="N192" s="17"/>
      <c r="O192" s="21"/>
      <c r="P192" s="17"/>
      <c r="Q192" s="17"/>
      <c r="R192" s="17"/>
      <c r="S192" s="17"/>
      <c r="T192" s="17"/>
      <c r="U192" s="17"/>
      <c r="V192" s="17"/>
      <c r="W192" s="17"/>
      <c r="X192" s="17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  <c r="IK192" s="20"/>
      <c r="IL192" s="20"/>
      <c r="IM192" s="20"/>
      <c r="IN192" s="20"/>
      <c r="IO192" s="20"/>
      <c r="IP192" s="20"/>
      <c r="IQ192" s="20"/>
      <c r="IR192" s="20"/>
      <c r="IS192" s="20"/>
      <c r="IT192" s="20"/>
      <c r="IU192" s="20"/>
      <c r="IV192" s="20"/>
      <c r="IW192" s="20"/>
    </row>
    <row r="193" customFormat="false" ht="12.75" hidden="false" customHeight="false" outlineLevel="0" collapsed="false">
      <c r="A193" s="20"/>
      <c r="B193" s="20"/>
      <c r="C193" s="20"/>
      <c r="D193" s="20"/>
      <c r="E193" s="23"/>
      <c r="F193" s="23"/>
      <c r="G193" s="23"/>
      <c r="H193" s="23"/>
      <c r="I193" s="23"/>
      <c r="J193" s="23"/>
      <c r="K193" s="23"/>
      <c r="L193" s="23"/>
      <c r="M193" s="23"/>
      <c r="N193" s="17"/>
      <c r="O193" s="21"/>
      <c r="P193" s="17"/>
      <c r="Q193" s="17"/>
      <c r="R193" s="17"/>
      <c r="S193" s="17"/>
      <c r="T193" s="17"/>
      <c r="U193" s="17"/>
      <c r="V193" s="17"/>
      <c r="W193" s="17"/>
      <c r="X193" s="17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  <c r="HL193" s="20"/>
      <c r="HM193" s="20"/>
      <c r="HN193" s="20"/>
      <c r="HO193" s="20"/>
      <c r="HP193" s="20"/>
      <c r="HQ193" s="20"/>
      <c r="HR193" s="20"/>
      <c r="HS193" s="20"/>
      <c r="HT193" s="20"/>
      <c r="HU193" s="20"/>
      <c r="HV193" s="20"/>
      <c r="HW193" s="20"/>
      <c r="HX193" s="20"/>
      <c r="HY193" s="20"/>
      <c r="HZ193" s="20"/>
      <c r="IA193" s="20"/>
      <c r="IB193" s="20"/>
      <c r="IC193" s="20"/>
      <c r="ID193" s="20"/>
      <c r="IE193" s="20"/>
      <c r="IF193" s="20"/>
      <c r="IG193" s="20"/>
      <c r="IH193" s="20"/>
      <c r="II193" s="20"/>
      <c r="IJ193" s="20"/>
      <c r="IK193" s="20"/>
      <c r="IL193" s="20"/>
      <c r="IM193" s="20"/>
      <c r="IN193" s="20"/>
      <c r="IO193" s="20"/>
      <c r="IP193" s="20"/>
      <c r="IQ193" s="20"/>
      <c r="IR193" s="20"/>
      <c r="IS193" s="20"/>
      <c r="IT193" s="20"/>
      <c r="IU193" s="20"/>
      <c r="IV193" s="20"/>
      <c r="IW193" s="20"/>
    </row>
    <row r="194" customFormat="false" ht="12.75" hidden="false" customHeight="false" outlineLevel="0" collapsed="false">
      <c r="A194" s="20"/>
      <c r="B194" s="20"/>
      <c r="C194" s="20"/>
      <c r="D194" s="20"/>
      <c r="E194" s="23"/>
      <c r="F194" s="23"/>
      <c r="G194" s="23"/>
      <c r="H194" s="23"/>
      <c r="I194" s="23"/>
      <c r="J194" s="23"/>
      <c r="K194" s="23"/>
      <c r="L194" s="23"/>
      <c r="M194" s="23"/>
      <c r="N194" s="17"/>
      <c r="O194" s="21"/>
      <c r="P194" s="17"/>
      <c r="Q194" s="17"/>
      <c r="R194" s="17"/>
      <c r="S194" s="17"/>
      <c r="T194" s="17"/>
      <c r="U194" s="17"/>
      <c r="V194" s="17"/>
      <c r="W194" s="17"/>
      <c r="X194" s="17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0"/>
      <c r="HX194" s="20"/>
      <c r="HY194" s="20"/>
      <c r="HZ194" s="20"/>
      <c r="IA194" s="20"/>
      <c r="IB194" s="20"/>
      <c r="IC194" s="20"/>
      <c r="ID194" s="20"/>
      <c r="IE194" s="20"/>
      <c r="IF194" s="20"/>
      <c r="IG194" s="20"/>
      <c r="IH194" s="20"/>
      <c r="II194" s="20"/>
      <c r="IJ194" s="20"/>
      <c r="IK194" s="20"/>
      <c r="IL194" s="20"/>
      <c r="IM194" s="20"/>
      <c r="IN194" s="20"/>
      <c r="IO194" s="20"/>
      <c r="IP194" s="20"/>
      <c r="IQ194" s="20"/>
      <c r="IR194" s="20"/>
      <c r="IS194" s="20"/>
      <c r="IT194" s="20"/>
      <c r="IU194" s="20"/>
      <c r="IV194" s="20"/>
      <c r="IW194" s="20"/>
    </row>
    <row r="195" customFormat="false" ht="12.75" hidden="false" customHeight="false" outlineLevel="0" collapsed="false">
      <c r="A195" s="20"/>
      <c r="B195" s="20"/>
      <c r="C195" s="20"/>
      <c r="D195" s="20"/>
      <c r="E195" s="23"/>
      <c r="F195" s="23"/>
      <c r="G195" s="23"/>
      <c r="H195" s="23"/>
      <c r="I195" s="23"/>
      <c r="J195" s="23"/>
      <c r="K195" s="23"/>
      <c r="L195" s="23"/>
      <c r="M195" s="23"/>
      <c r="N195" s="17"/>
      <c r="O195" s="21"/>
      <c r="P195" s="17"/>
      <c r="Q195" s="17"/>
      <c r="R195" s="17"/>
      <c r="S195" s="17"/>
      <c r="T195" s="17"/>
      <c r="U195" s="17"/>
      <c r="V195" s="17"/>
      <c r="W195" s="17"/>
      <c r="X195" s="17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  <c r="IJ195" s="20"/>
      <c r="IK195" s="20"/>
      <c r="IL195" s="20"/>
      <c r="IM195" s="20"/>
      <c r="IN195" s="20"/>
      <c r="IO195" s="20"/>
      <c r="IP195" s="20"/>
      <c r="IQ195" s="20"/>
      <c r="IR195" s="20"/>
      <c r="IS195" s="20"/>
      <c r="IT195" s="20"/>
      <c r="IU195" s="20"/>
      <c r="IV195" s="20"/>
      <c r="IW195" s="20"/>
    </row>
    <row r="196" customFormat="false" ht="12.75" hidden="false" customHeight="false" outlineLevel="0" collapsed="false">
      <c r="A196" s="20"/>
      <c r="B196" s="20"/>
      <c r="C196" s="20"/>
      <c r="D196" s="20"/>
      <c r="E196" s="23"/>
      <c r="F196" s="23"/>
      <c r="G196" s="23"/>
      <c r="H196" s="23"/>
      <c r="I196" s="23"/>
      <c r="J196" s="23"/>
      <c r="K196" s="23"/>
      <c r="L196" s="23"/>
      <c r="M196" s="23"/>
      <c r="N196" s="17"/>
      <c r="O196" s="21"/>
      <c r="P196" s="17"/>
      <c r="Q196" s="17"/>
      <c r="R196" s="17"/>
      <c r="S196" s="17"/>
      <c r="T196" s="17"/>
      <c r="U196" s="17"/>
      <c r="V196" s="17"/>
      <c r="W196" s="17"/>
      <c r="X196" s="17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  <c r="IH196" s="20"/>
      <c r="II196" s="20"/>
      <c r="IJ196" s="20"/>
      <c r="IK196" s="20"/>
      <c r="IL196" s="20"/>
      <c r="IM196" s="20"/>
      <c r="IN196" s="20"/>
      <c r="IO196" s="20"/>
      <c r="IP196" s="20"/>
      <c r="IQ196" s="20"/>
      <c r="IR196" s="20"/>
      <c r="IS196" s="20"/>
      <c r="IT196" s="20"/>
      <c r="IU196" s="20"/>
      <c r="IV196" s="20"/>
      <c r="IW196" s="20"/>
    </row>
    <row r="197" customFormat="false" ht="12.75" hidden="false" customHeight="false" outlineLevel="0" collapsed="false">
      <c r="A197" s="20"/>
      <c r="B197" s="20"/>
      <c r="C197" s="20"/>
      <c r="D197" s="20"/>
      <c r="E197" s="23"/>
      <c r="F197" s="23"/>
      <c r="G197" s="23"/>
      <c r="H197" s="23"/>
      <c r="I197" s="23"/>
      <c r="J197" s="23"/>
      <c r="K197" s="23"/>
      <c r="L197" s="23"/>
      <c r="M197" s="23"/>
      <c r="N197" s="17"/>
      <c r="O197" s="21"/>
      <c r="P197" s="17"/>
      <c r="Q197" s="17"/>
      <c r="R197" s="17"/>
      <c r="S197" s="17"/>
      <c r="T197" s="17"/>
      <c r="U197" s="17"/>
      <c r="V197" s="17"/>
      <c r="W197" s="17"/>
      <c r="X197" s="17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  <c r="IK197" s="20"/>
      <c r="IL197" s="20"/>
      <c r="IM197" s="20"/>
      <c r="IN197" s="20"/>
      <c r="IO197" s="20"/>
      <c r="IP197" s="20"/>
      <c r="IQ197" s="20"/>
      <c r="IR197" s="20"/>
      <c r="IS197" s="20"/>
      <c r="IT197" s="20"/>
      <c r="IU197" s="20"/>
      <c r="IV197" s="20"/>
      <c r="IW197" s="20"/>
    </row>
    <row r="198" customFormat="false" ht="12.75" hidden="false" customHeight="false" outlineLevel="0" collapsed="false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17"/>
      <c r="O198" s="21"/>
      <c r="P198" s="17"/>
      <c r="Q198" s="17"/>
      <c r="R198" s="17"/>
      <c r="S198" s="17"/>
      <c r="T198" s="17"/>
      <c r="U198" s="17"/>
      <c r="V198" s="17"/>
      <c r="W198" s="17"/>
      <c r="X198" s="17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  <c r="IH198" s="20"/>
      <c r="II198" s="20"/>
      <c r="IJ198" s="20"/>
      <c r="IK198" s="20"/>
      <c r="IL198" s="20"/>
      <c r="IM198" s="20"/>
      <c r="IN198" s="20"/>
      <c r="IO198" s="20"/>
      <c r="IP198" s="20"/>
      <c r="IQ198" s="20"/>
      <c r="IR198" s="20"/>
      <c r="IS198" s="20"/>
      <c r="IT198" s="20"/>
      <c r="IU198" s="20"/>
      <c r="IV198" s="20"/>
      <c r="IW198" s="20"/>
    </row>
    <row r="199" customFormat="false" ht="12.75" hidden="false" customHeight="false" outlineLevel="0" collapsed="false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17"/>
      <c r="O199" s="21"/>
      <c r="P199" s="17"/>
      <c r="Q199" s="17"/>
      <c r="R199" s="17"/>
      <c r="S199" s="17"/>
      <c r="T199" s="17"/>
      <c r="U199" s="17"/>
      <c r="V199" s="17"/>
      <c r="W199" s="17"/>
      <c r="X199" s="17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  <c r="IK199" s="20"/>
      <c r="IL199" s="20"/>
      <c r="IM199" s="20"/>
      <c r="IN199" s="20"/>
      <c r="IO199" s="20"/>
      <c r="IP199" s="20"/>
      <c r="IQ199" s="20"/>
      <c r="IR199" s="20"/>
      <c r="IS199" s="20"/>
      <c r="IT199" s="20"/>
      <c r="IU199" s="20"/>
      <c r="IV199" s="20"/>
      <c r="IW199" s="20"/>
    </row>
    <row r="200" customFormat="false" ht="12.75" hidden="false" customHeight="false" outlineLevel="0" collapsed="false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17"/>
      <c r="O200" s="21"/>
      <c r="P200" s="17"/>
      <c r="Q200" s="17"/>
      <c r="R200" s="17"/>
      <c r="S200" s="17"/>
      <c r="T200" s="17"/>
      <c r="U200" s="17"/>
      <c r="V200" s="17"/>
      <c r="W200" s="17"/>
      <c r="X200" s="17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  <c r="HL200" s="20"/>
      <c r="HM200" s="20"/>
      <c r="HN200" s="20"/>
      <c r="HO200" s="20"/>
      <c r="HP200" s="20"/>
      <c r="HQ200" s="20"/>
      <c r="HR200" s="20"/>
      <c r="HS200" s="20"/>
      <c r="HT200" s="20"/>
      <c r="HU200" s="20"/>
      <c r="HV200" s="20"/>
      <c r="HW200" s="20"/>
      <c r="HX200" s="20"/>
      <c r="HY200" s="20"/>
      <c r="HZ200" s="20"/>
      <c r="IA200" s="20"/>
      <c r="IB200" s="20"/>
      <c r="IC200" s="20"/>
      <c r="ID200" s="20"/>
      <c r="IE200" s="20"/>
      <c r="IF200" s="20"/>
      <c r="IG200" s="20"/>
      <c r="IH200" s="20"/>
      <c r="II200" s="20"/>
      <c r="IJ200" s="20"/>
      <c r="IK200" s="20"/>
      <c r="IL200" s="20"/>
      <c r="IM200" s="20"/>
      <c r="IN200" s="20"/>
      <c r="IO200" s="20"/>
      <c r="IP200" s="20"/>
      <c r="IQ200" s="20"/>
      <c r="IR200" s="20"/>
      <c r="IS200" s="20"/>
      <c r="IT200" s="20"/>
      <c r="IU200" s="20"/>
      <c r="IV200" s="20"/>
      <c r="IW200" s="20"/>
    </row>
    <row r="201" customFormat="false" ht="12.75" hidden="false" customHeight="false" outlineLevel="0" collapsed="false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17"/>
      <c r="O201" s="21"/>
      <c r="P201" s="17"/>
      <c r="Q201" s="17"/>
      <c r="R201" s="17"/>
      <c r="S201" s="17"/>
      <c r="T201" s="17"/>
      <c r="U201" s="17"/>
      <c r="V201" s="17"/>
      <c r="W201" s="17"/>
      <c r="X201" s="17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  <c r="HL201" s="20"/>
      <c r="HM201" s="20"/>
      <c r="HN201" s="20"/>
      <c r="HO201" s="20"/>
      <c r="HP201" s="20"/>
      <c r="HQ201" s="20"/>
      <c r="HR201" s="20"/>
      <c r="HS201" s="20"/>
      <c r="HT201" s="20"/>
      <c r="HU201" s="20"/>
      <c r="HV201" s="20"/>
      <c r="HW201" s="20"/>
      <c r="HX201" s="20"/>
      <c r="HY201" s="20"/>
      <c r="HZ201" s="20"/>
      <c r="IA201" s="20"/>
      <c r="IB201" s="20"/>
      <c r="IC201" s="20"/>
      <c r="ID201" s="20"/>
      <c r="IE201" s="20"/>
      <c r="IF201" s="20"/>
      <c r="IG201" s="20"/>
      <c r="IH201" s="20"/>
      <c r="II201" s="20"/>
      <c r="IJ201" s="20"/>
      <c r="IK201" s="20"/>
      <c r="IL201" s="20"/>
      <c r="IM201" s="20"/>
      <c r="IN201" s="20"/>
      <c r="IO201" s="20"/>
      <c r="IP201" s="20"/>
      <c r="IQ201" s="20"/>
      <c r="IR201" s="20"/>
      <c r="IS201" s="20"/>
      <c r="IT201" s="20"/>
      <c r="IU201" s="20"/>
      <c r="IV201" s="20"/>
      <c r="IW201" s="20"/>
    </row>
    <row r="202" customFormat="false" ht="12.75" hidden="false" customHeight="false" outlineLevel="0" collapsed="false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17"/>
      <c r="O202" s="21"/>
      <c r="P202" s="17"/>
      <c r="Q202" s="17"/>
      <c r="R202" s="17"/>
      <c r="S202" s="17"/>
      <c r="T202" s="17"/>
      <c r="U202" s="17"/>
      <c r="V202" s="17"/>
      <c r="W202" s="17"/>
      <c r="X202" s="17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  <c r="IK202" s="20"/>
      <c r="IL202" s="20"/>
      <c r="IM202" s="20"/>
      <c r="IN202" s="20"/>
      <c r="IO202" s="20"/>
      <c r="IP202" s="20"/>
      <c r="IQ202" s="20"/>
      <c r="IR202" s="20"/>
      <c r="IS202" s="20"/>
      <c r="IT202" s="20"/>
      <c r="IU202" s="20"/>
      <c r="IV202" s="20"/>
      <c r="IW202" s="20"/>
    </row>
    <row r="203" customFormat="false" ht="12.75" hidden="false" customHeight="false" outlineLevel="0" collapsed="false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17"/>
      <c r="O203" s="21"/>
      <c r="P203" s="17"/>
      <c r="Q203" s="17"/>
      <c r="R203" s="17"/>
      <c r="S203" s="17"/>
      <c r="T203" s="17"/>
      <c r="U203" s="17"/>
      <c r="V203" s="17"/>
      <c r="W203" s="17"/>
      <c r="X203" s="17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0"/>
      <c r="HX203" s="20"/>
      <c r="HY203" s="20"/>
      <c r="HZ203" s="20"/>
      <c r="IA203" s="20"/>
      <c r="IB203" s="20"/>
      <c r="IC203" s="20"/>
      <c r="ID203" s="20"/>
      <c r="IE203" s="20"/>
      <c r="IF203" s="20"/>
      <c r="IG203" s="20"/>
      <c r="IH203" s="20"/>
      <c r="II203" s="20"/>
      <c r="IJ203" s="20"/>
      <c r="IK203" s="20"/>
      <c r="IL203" s="20"/>
      <c r="IM203" s="20"/>
      <c r="IN203" s="20"/>
      <c r="IO203" s="20"/>
      <c r="IP203" s="20"/>
      <c r="IQ203" s="20"/>
      <c r="IR203" s="20"/>
      <c r="IS203" s="20"/>
      <c r="IT203" s="20"/>
      <c r="IU203" s="20"/>
      <c r="IV203" s="20"/>
      <c r="IW203" s="20"/>
    </row>
    <row r="204" customFormat="false" ht="12.75" hidden="false" customHeight="false" outlineLevel="0" collapsed="false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17"/>
      <c r="O204" s="21"/>
      <c r="P204" s="17"/>
      <c r="Q204" s="17"/>
      <c r="R204" s="17"/>
      <c r="S204" s="17"/>
      <c r="T204" s="17"/>
      <c r="U204" s="17"/>
      <c r="V204" s="17"/>
      <c r="W204" s="17"/>
      <c r="X204" s="17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  <c r="HL204" s="20"/>
      <c r="HM204" s="20"/>
      <c r="HN204" s="20"/>
      <c r="HO204" s="20"/>
      <c r="HP204" s="20"/>
      <c r="HQ204" s="20"/>
      <c r="HR204" s="20"/>
      <c r="HS204" s="20"/>
      <c r="HT204" s="20"/>
      <c r="HU204" s="20"/>
      <c r="HV204" s="20"/>
      <c r="HW204" s="20"/>
      <c r="HX204" s="20"/>
      <c r="HY204" s="20"/>
      <c r="HZ204" s="20"/>
      <c r="IA204" s="20"/>
      <c r="IB204" s="20"/>
      <c r="IC204" s="20"/>
      <c r="ID204" s="20"/>
      <c r="IE204" s="20"/>
      <c r="IF204" s="20"/>
      <c r="IG204" s="20"/>
      <c r="IH204" s="20"/>
      <c r="II204" s="20"/>
      <c r="IJ204" s="20"/>
      <c r="IK204" s="20"/>
      <c r="IL204" s="20"/>
      <c r="IM204" s="20"/>
      <c r="IN204" s="20"/>
      <c r="IO204" s="20"/>
      <c r="IP204" s="20"/>
      <c r="IQ204" s="20"/>
      <c r="IR204" s="20"/>
      <c r="IS204" s="20"/>
      <c r="IT204" s="20"/>
      <c r="IU204" s="20"/>
      <c r="IV204" s="20"/>
      <c r="IW204" s="20"/>
    </row>
    <row r="205" customFormat="false" ht="12.75" hidden="false" customHeight="false" outlineLevel="0" collapsed="false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17"/>
      <c r="O205" s="21"/>
      <c r="P205" s="17"/>
      <c r="Q205" s="17"/>
      <c r="R205" s="17"/>
      <c r="S205" s="17"/>
      <c r="T205" s="17"/>
      <c r="U205" s="17"/>
      <c r="V205" s="17"/>
      <c r="W205" s="17"/>
      <c r="X205" s="17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  <c r="IH205" s="20"/>
      <c r="II205" s="20"/>
      <c r="IJ205" s="20"/>
      <c r="IK205" s="20"/>
      <c r="IL205" s="20"/>
      <c r="IM205" s="20"/>
      <c r="IN205" s="20"/>
      <c r="IO205" s="20"/>
      <c r="IP205" s="20"/>
      <c r="IQ205" s="20"/>
      <c r="IR205" s="20"/>
      <c r="IS205" s="20"/>
      <c r="IT205" s="20"/>
      <c r="IU205" s="20"/>
      <c r="IV205" s="20"/>
      <c r="IW205" s="20"/>
    </row>
    <row r="206" customFormat="false" ht="12.75" hidden="false" customHeight="false" outlineLevel="0" collapsed="false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17"/>
      <c r="O206" s="21"/>
      <c r="P206" s="17"/>
      <c r="Q206" s="17"/>
      <c r="R206" s="17"/>
      <c r="S206" s="17"/>
      <c r="T206" s="17"/>
      <c r="U206" s="17"/>
      <c r="V206" s="17"/>
      <c r="W206" s="17"/>
      <c r="X206" s="17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  <c r="HL206" s="20"/>
      <c r="HM206" s="20"/>
      <c r="HN206" s="20"/>
      <c r="HO206" s="20"/>
      <c r="HP206" s="20"/>
      <c r="HQ206" s="20"/>
      <c r="HR206" s="20"/>
      <c r="HS206" s="20"/>
      <c r="HT206" s="20"/>
      <c r="HU206" s="20"/>
      <c r="HV206" s="20"/>
      <c r="HW206" s="20"/>
      <c r="HX206" s="20"/>
      <c r="HY206" s="20"/>
      <c r="HZ206" s="20"/>
      <c r="IA206" s="20"/>
      <c r="IB206" s="20"/>
      <c r="IC206" s="20"/>
      <c r="ID206" s="20"/>
      <c r="IE206" s="20"/>
      <c r="IF206" s="20"/>
      <c r="IG206" s="20"/>
      <c r="IH206" s="20"/>
      <c r="II206" s="20"/>
      <c r="IJ206" s="20"/>
      <c r="IK206" s="20"/>
      <c r="IL206" s="20"/>
      <c r="IM206" s="20"/>
      <c r="IN206" s="20"/>
      <c r="IO206" s="20"/>
      <c r="IP206" s="20"/>
      <c r="IQ206" s="20"/>
      <c r="IR206" s="20"/>
      <c r="IS206" s="20"/>
      <c r="IT206" s="20"/>
      <c r="IU206" s="20"/>
      <c r="IV206" s="20"/>
      <c r="IW206" s="20"/>
    </row>
    <row r="207" customFormat="false" ht="12.75" hidden="false" customHeight="false" outlineLevel="0" collapsed="false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17"/>
      <c r="O207" s="21"/>
      <c r="P207" s="17"/>
      <c r="Q207" s="17"/>
      <c r="R207" s="17"/>
      <c r="S207" s="17"/>
      <c r="T207" s="17"/>
      <c r="U207" s="17"/>
      <c r="V207" s="17"/>
      <c r="W207" s="17"/>
      <c r="X207" s="17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  <c r="IK207" s="20"/>
      <c r="IL207" s="20"/>
      <c r="IM207" s="20"/>
      <c r="IN207" s="20"/>
      <c r="IO207" s="20"/>
      <c r="IP207" s="20"/>
      <c r="IQ207" s="20"/>
      <c r="IR207" s="20"/>
      <c r="IS207" s="20"/>
      <c r="IT207" s="20"/>
      <c r="IU207" s="20"/>
      <c r="IV207" s="20"/>
      <c r="IW207" s="20"/>
    </row>
    <row r="208" customFormat="false" ht="12.75" hidden="false" customHeight="false" outlineLevel="0" collapsed="false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17"/>
      <c r="O208" s="21"/>
      <c r="P208" s="17"/>
      <c r="Q208" s="17"/>
      <c r="R208" s="17"/>
      <c r="S208" s="17"/>
      <c r="T208" s="17"/>
      <c r="U208" s="17"/>
      <c r="V208" s="17"/>
      <c r="W208" s="17"/>
      <c r="X208" s="17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  <c r="IK208" s="20"/>
      <c r="IL208" s="20"/>
      <c r="IM208" s="20"/>
      <c r="IN208" s="20"/>
      <c r="IO208" s="20"/>
      <c r="IP208" s="20"/>
      <c r="IQ208" s="20"/>
      <c r="IR208" s="20"/>
      <c r="IS208" s="20"/>
      <c r="IT208" s="20"/>
      <c r="IU208" s="20"/>
      <c r="IV208" s="20"/>
      <c r="IW208" s="20"/>
    </row>
    <row r="209" customFormat="false" ht="12.75" hidden="false" customHeight="false" outlineLevel="0" collapsed="false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17"/>
      <c r="O209" s="21"/>
      <c r="P209" s="17"/>
      <c r="Q209" s="17"/>
      <c r="R209" s="17"/>
      <c r="S209" s="17"/>
      <c r="T209" s="17"/>
      <c r="U209" s="17"/>
      <c r="V209" s="17"/>
      <c r="W209" s="17"/>
      <c r="X209" s="17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  <c r="IQ209" s="20"/>
      <c r="IR209" s="20"/>
      <c r="IS209" s="20"/>
      <c r="IT209" s="20"/>
      <c r="IU209" s="20"/>
      <c r="IV209" s="20"/>
      <c r="IW209" s="20"/>
    </row>
    <row r="210" customFormat="false" ht="12.75" hidden="false" customHeight="false" outlineLevel="0" collapsed="false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17"/>
      <c r="O210" s="21"/>
      <c r="P210" s="17"/>
      <c r="Q210" s="17"/>
      <c r="R210" s="17"/>
      <c r="S210" s="17"/>
      <c r="T210" s="17"/>
      <c r="U210" s="17"/>
      <c r="V210" s="17"/>
      <c r="W210" s="17"/>
      <c r="X210" s="17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  <c r="IH210" s="20"/>
      <c r="II210" s="20"/>
      <c r="IJ210" s="20"/>
      <c r="IK210" s="20"/>
      <c r="IL210" s="20"/>
      <c r="IM210" s="20"/>
      <c r="IN210" s="20"/>
      <c r="IO210" s="20"/>
      <c r="IP210" s="20"/>
      <c r="IQ210" s="20"/>
      <c r="IR210" s="20"/>
      <c r="IS210" s="20"/>
      <c r="IT210" s="20"/>
      <c r="IU210" s="20"/>
      <c r="IV210" s="20"/>
      <c r="IW210" s="20"/>
    </row>
    <row r="211" customFormat="false" ht="12.75" hidden="false" customHeight="false" outlineLevel="0" collapsed="false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17"/>
      <c r="O211" s="21"/>
      <c r="P211" s="17"/>
      <c r="Q211" s="17"/>
      <c r="R211" s="17"/>
      <c r="S211" s="17"/>
      <c r="T211" s="17"/>
      <c r="U211" s="17"/>
      <c r="V211" s="17"/>
      <c r="W211" s="17"/>
      <c r="X211" s="17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  <c r="IH211" s="20"/>
      <c r="II211" s="20"/>
      <c r="IJ211" s="20"/>
      <c r="IK211" s="20"/>
      <c r="IL211" s="20"/>
      <c r="IM211" s="20"/>
      <c r="IN211" s="20"/>
      <c r="IO211" s="20"/>
      <c r="IP211" s="20"/>
      <c r="IQ211" s="20"/>
      <c r="IR211" s="20"/>
      <c r="IS211" s="20"/>
      <c r="IT211" s="20"/>
      <c r="IU211" s="20"/>
      <c r="IV211" s="20"/>
      <c r="IW211" s="20"/>
    </row>
    <row r="212" customFormat="false" ht="12.75" hidden="false" customHeight="false" outlineLevel="0" collapsed="false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17"/>
      <c r="O212" s="21"/>
      <c r="P212" s="17"/>
      <c r="Q212" s="17"/>
      <c r="R212" s="17"/>
      <c r="S212" s="17"/>
      <c r="T212" s="17"/>
      <c r="U212" s="17"/>
      <c r="V212" s="17"/>
      <c r="W212" s="17"/>
      <c r="X212" s="17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  <c r="IH212" s="20"/>
      <c r="II212" s="20"/>
      <c r="IJ212" s="20"/>
      <c r="IK212" s="20"/>
      <c r="IL212" s="20"/>
      <c r="IM212" s="20"/>
      <c r="IN212" s="20"/>
      <c r="IO212" s="20"/>
      <c r="IP212" s="20"/>
      <c r="IQ212" s="20"/>
      <c r="IR212" s="20"/>
      <c r="IS212" s="20"/>
      <c r="IT212" s="20"/>
      <c r="IU212" s="20"/>
      <c r="IV212" s="20"/>
      <c r="IW212" s="20"/>
    </row>
    <row r="213" customFormat="false" ht="12.75" hidden="false" customHeight="false" outlineLevel="0" collapsed="false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17"/>
      <c r="O213" s="21"/>
      <c r="P213" s="17"/>
      <c r="Q213" s="17"/>
      <c r="R213" s="17"/>
      <c r="S213" s="17"/>
      <c r="T213" s="17"/>
      <c r="U213" s="17"/>
      <c r="V213" s="17"/>
      <c r="W213" s="17"/>
      <c r="X213" s="17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0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  <c r="IK213" s="20"/>
      <c r="IL213" s="20"/>
      <c r="IM213" s="20"/>
      <c r="IN213" s="20"/>
      <c r="IO213" s="20"/>
      <c r="IP213" s="20"/>
      <c r="IQ213" s="20"/>
      <c r="IR213" s="20"/>
      <c r="IS213" s="20"/>
      <c r="IT213" s="20"/>
      <c r="IU213" s="20"/>
      <c r="IV213" s="20"/>
      <c r="IW213" s="20"/>
    </row>
    <row r="214" customFormat="false" ht="12.75" hidden="false" customHeight="false" outlineLevel="0" collapsed="false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17"/>
      <c r="O214" s="21"/>
      <c r="P214" s="17"/>
      <c r="Q214" s="17"/>
      <c r="R214" s="17"/>
      <c r="S214" s="17"/>
      <c r="T214" s="17"/>
      <c r="U214" s="17"/>
      <c r="V214" s="17"/>
      <c r="W214" s="17"/>
      <c r="X214" s="17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  <c r="IK214" s="20"/>
      <c r="IL214" s="20"/>
      <c r="IM214" s="20"/>
      <c r="IN214" s="20"/>
      <c r="IO214" s="20"/>
      <c r="IP214" s="20"/>
      <c r="IQ214" s="20"/>
      <c r="IR214" s="20"/>
      <c r="IS214" s="20"/>
      <c r="IT214" s="20"/>
      <c r="IU214" s="20"/>
      <c r="IV214" s="20"/>
      <c r="IW214" s="20"/>
    </row>
    <row r="215" customFormat="false" ht="12.75" hidden="false" customHeight="false" outlineLevel="0" collapsed="false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17"/>
      <c r="O215" s="21"/>
      <c r="P215" s="17"/>
      <c r="Q215" s="17"/>
      <c r="R215" s="17"/>
      <c r="S215" s="17"/>
      <c r="T215" s="17"/>
      <c r="U215" s="17"/>
      <c r="V215" s="17"/>
      <c r="W215" s="17"/>
      <c r="X215" s="17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0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  <c r="IK215" s="20"/>
      <c r="IL215" s="20"/>
      <c r="IM215" s="20"/>
      <c r="IN215" s="20"/>
      <c r="IO215" s="20"/>
      <c r="IP215" s="20"/>
      <c r="IQ215" s="20"/>
      <c r="IR215" s="20"/>
      <c r="IS215" s="20"/>
      <c r="IT215" s="20"/>
      <c r="IU215" s="20"/>
      <c r="IV215" s="20"/>
      <c r="IW215" s="20"/>
    </row>
    <row r="216" customFormat="false" ht="12.75" hidden="false" customHeight="false" outlineLevel="0" collapsed="false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17"/>
      <c r="O216" s="21"/>
      <c r="P216" s="17"/>
      <c r="Q216" s="17"/>
      <c r="R216" s="17"/>
      <c r="S216" s="17"/>
      <c r="T216" s="17"/>
      <c r="U216" s="17"/>
      <c r="V216" s="17"/>
      <c r="W216" s="17"/>
      <c r="X216" s="17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0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  <c r="IK216" s="20"/>
      <c r="IL216" s="20"/>
      <c r="IM216" s="20"/>
      <c r="IN216" s="20"/>
      <c r="IO216" s="20"/>
      <c r="IP216" s="20"/>
      <c r="IQ216" s="20"/>
      <c r="IR216" s="20"/>
      <c r="IS216" s="20"/>
      <c r="IT216" s="20"/>
      <c r="IU216" s="20"/>
      <c r="IV216" s="20"/>
      <c r="IW216" s="20"/>
    </row>
    <row r="217" customFormat="false" ht="12.75" hidden="false" customHeight="false" outlineLevel="0" collapsed="false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17"/>
      <c r="O217" s="21"/>
      <c r="P217" s="17"/>
      <c r="Q217" s="17"/>
      <c r="R217" s="17"/>
      <c r="S217" s="17"/>
      <c r="T217" s="17"/>
      <c r="U217" s="17"/>
      <c r="V217" s="17"/>
      <c r="W217" s="17"/>
      <c r="X217" s="17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  <c r="HL217" s="20"/>
      <c r="HM217" s="20"/>
      <c r="HN217" s="20"/>
      <c r="HO217" s="20"/>
      <c r="HP217" s="20"/>
      <c r="HQ217" s="20"/>
      <c r="HR217" s="20"/>
      <c r="HS217" s="20"/>
      <c r="HT217" s="20"/>
      <c r="HU217" s="20"/>
      <c r="HV217" s="20"/>
      <c r="HW217" s="20"/>
      <c r="HX217" s="20"/>
      <c r="HY217" s="20"/>
      <c r="HZ217" s="20"/>
      <c r="IA217" s="20"/>
      <c r="IB217" s="20"/>
      <c r="IC217" s="20"/>
      <c r="ID217" s="20"/>
      <c r="IE217" s="20"/>
      <c r="IF217" s="20"/>
      <c r="IG217" s="20"/>
      <c r="IH217" s="20"/>
      <c r="II217" s="20"/>
      <c r="IJ217" s="20"/>
      <c r="IK217" s="20"/>
      <c r="IL217" s="20"/>
      <c r="IM217" s="20"/>
      <c r="IN217" s="20"/>
      <c r="IO217" s="20"/>
      <c r="IP217" s="20"/>
      <c r="IQ217" s="20"/>
      <c r="IR217" s="20"/>
      <c r="IS217" s="20"/>
      <c r="IT217" s="20"/>
      <c r="IU217" s="20"/>
      <c r="IV217" s="20"/>
      <c r="IW217" s="20"/>
    </row>
    <row r="218" customFormat="false" ht="12.75" hidden="false" customHeight="false" outlineLevel="0" collapsed="false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17"/>
      <c r="O218" s="21"/>
      <c r="P218" s="17"/>
      <c r="Q218" s="17"/>
      <c r="R218" s="17"/>
      <c r="S218" s="17"/>
      <c r="T218" s="17"/>
      <c r="U218" s="17"/>
      <c r="V218" s="17"/>
      <c r="W218" s="17"/>
      <c r="X218" s="17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  <c r="HL218" s="20"/>
      <c r="HM218" s="20"/>
      <c r="HN218" s="20"/>
      <c r="HO218" s="20"/>
      <c r="HP218" s="20"/>
      <c r="HQ218" s="20"/>
      <c r="HR218" s="20"/>
      <c r="HS218" s="20"/>
      <c r="HT218" s="20"/>
      <c r="HU218" s="20"/>
      <c r="HV218" s="20"/>
      <c r="HW218" s="20"/>
      <c r="HX218" s="20"/>
      <c r="HY218" s="20"/>
      <c r="HZ218" s="20"/>
      <c r="IA218" s="20"/>
      <c r="IB218" s="20"/>
      <c r="IC218" s="20"/>
      <c r="ID218" s="20"/>
      <c r="IE218" s="20"/>
      <c r="IF218" s="20"/>
      <c r="IG218" s="20"/>
      <c r="IH218" s="20"/>
      <c r="II218" s="20"/>
      <c r="IJ218" s="20"/>
      <c r="IK218" s="20"/>
      <c r="IL218" s="20"/>
      <c r="IM218" s="20"/>
      <c r="IN218" s="20"/>
      <c r="IO218" s="20"/>
      <c r="IP218" s="20"/>
      <c r="IQ218" s="20"/>
      <c r="IR218" s="20"/>
      <c r="IS218" s="20"/>
      <c r="IT218" s="20"/>
      <c r="IU218" s="20"/>
      <c r="IV218" s="20"/>
      <c r="IW218" s="20"/>
    </row>
    <row r="219" customFormat="false" ht="12.75" hidden="false" customHeight="false" outlineLevel="0" collapsed="false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17"/>
      <c r="O219" s="21"/>
      <c r="P219" s="17"/>
      <c r="Q219" s="17"/>
      <c r="R219" s="17"/>
      <c r="S219" s="17"/>
      <c r="T219" s="17"/>
      <c r="U219" s="17"/>
      <c r="V219" s="17"/>
      <c r="W219" s="17"/>
      <c r="X219" s="17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  <c r="HL219" s="20"/>
      <c r="HM219" s="20"/>
      <c r="HN219" s="20"/>
      <c r="HO219" s="20"/>
      <c r="HP219" s="20"/>
      <c r="HQ219" s="20"/>
      <c r="HR219" s="20"/>
      <c r="HS219" s="20"/>
      <c r="HT219" s="20"/>
      <c r="HU219" s="20"/>
      <c r="HV219" s="20"/>
      <c r="HW219" s="20"/>
      <c r="HX219" s="20"/>
      <c r="HY219" s="20"/>
      <c r="HZ219" s="20"/>
      <c r="IA219" s="20"/>
      <c r="IB219" s="20"/>
      <c r="IC219" s="20"/>
      <c r="ID219" s="20"/>
      <c r="IE219" s="20"/>
      <c r="IF219" s="20"/>
      <c r="IG219" s="20"/>
      <c r="IH219" s="20"/>
      <c r="II219" s="20"/>
      <c r="IJ219" s="20"/>
      <c r="IK219" s="20"/>
      <c r="IL219" s="20"/>
      <c r="IM219" s="20"/>
      <c r="IN219" s="20"/>
      <c r="IO219" s="20"/>
      <c r="IP219" s="20"/>
      <c r="IQ219" s="20"/>
      <c r="IR219" s="20"/>
      <c r="IS219" s="20"/>
      <c r="IT219" s="20"/>
      <c r="IU219" s="20"/>
      <c r="IV219" s="20"/>
      <c r="IW219" s="20"/>
    </row>
    <row r="220" customFormat="false" ht="12.75" hidden="false" customHeight="false" outlineLevel="0" collapsed="false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17"/>
      <c r="O220" s="21"/>
      <c r="P220" s="17"/>
      <c r="Q220" s="17"/>
      <c r="R220" s="17"/>
      <c r="S220" s="17"/>
      <c r="T220" s="17"/>
      <c r="U220" s="17"/>
      <c r="V220" s="17"/>
      <c r="W220" s="17"/>
      <c r="X220" s="17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  <c r="HL220" s="20"/>
      <c r="HM220" s="20"/>
      <c r="HN220" s="20"/>
      <c r="HO220" s="20"/>
      <c r="HP220" s="20"/>
      <c r="HQ220" s="20"/>
      <c r="HR220" s="20"/>
      <c r="HS220" s="20"/>
      <c r="HT220" s="20"/>
      <c r="HU220" s="20"/>
      <c r="HV220" s="20"/>
      <c r="HW220" s="20"/>
      <c r="HX220" s="20"/>
      <c r="HY220" s="20"/>
      <c r="HZ220" s="20"/>
      <c r="IA220" s="20"/>
      <c r="IB220" s="20"/>
      <c r="IC220" s="20"/>
      <c r="ID220" s="20"/>
      <c r="IE220" s="20"/>
      <c r="IF220" s="20"/>
      <c r="IG220" s="20"/>
      <c r="IH220" s="20"/>
      <c r="II220" s="20"/>
      <c r="IJ220" s="20"/>
      <c r="IK220" s="20"/>
      <c r="IL220" s="20"/>
      <c r="IM220" s="20"/>
      <c r="IN220" s="20"/>
      <c r="IO220" s="20"/>
      <c r="IP220" s="20"/>
      <c r="IQ220" s="20"/>
      <c r="IR220" s="20"/>
      <c r="IS220" s="20"/>
      <c r="IT220" s="20"/>
      <c r="IU220" s="20"/>
      <c r="IV220" s="20"/>
      <c r="IW220" s="20"/>
    </row>
    <row r="221" customFormat="false" ht="12.75" hidden="false" customHeight="false" outlineLevel="0" collapsed="false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17"/>
      <c r="O221" s="21"/>
      <c r="P221" s="17"/>
      <c r="Q221" s="17"/>
      <c r="R221" s="17"/>
      <c r="S221" s="17"/>
      <c r="T221" s="17"/>
      <c r="U221" s="17"/>
      <c r="V221" s="17"/>
      <c r="W221" s="17"/>
      <c r="X221" s="17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  <c r="HL221" s="20"/>
      <c r="HM221" s="20"/>
      <c r="HN221" s="20"/>
      <c r="HO221" s="20"/>
      <c r="HP221" s="20"/>
      <c r="HQ221" s="20"/>
      <c r="HR221" s="20"/>
      <c r="HS221" s="20"/>
      <c r="HT221" s="20"/>
      <c r="HU221" s="20"/>
      <c r="HV221" s="20"/>
      <c r="HW221" s="20"/>
      <c r="HX221" s="20"/>
      <c r="HY221" s="20"/>
      <c r="HZ221" s="20"/>
      <c r="IA221" s="20"/>
      <c r="IB221" s="20"/>
      <c r="IC221" s="20"/>
      <c r="ID221" s="20"/>
      <c r="IE221" s="20"/>
      <c r="IF221" s="20"/>
      <c r="IG221" s="20"/>
      <c r="IH221" s="20"/>
      <c r="II221" s="20"/>
      <c r="IJ221" s="20"/>
      <c r="IK221" s="20"/>
      <c r="IL221" s="20"/>
      <c r="IM221" s="20"/>
      <c r="IN221" s="20"/>
      <c r="IO221" s="20"/>
      <c r="IP221" s="20"/>
      <c r="IQ221" s="20"/>
      <c r="IR221" s="20"/>
      <c r="IS221" s="20"/>
      <c r="IT221" s="20"/>
      <c r="IU221" s="20"/>
      <c r="IV221" s="20"/>
      <c r="IW221" s="20"/>
    </row>
    <row r="222" customFormat="false" ht="12.75" hidden="false" customHeight="false" outlineLevel="0" collapsed="false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17"/>
      <c r="O222" s="21"/>
      <c r="P222" s="17"/>
      <c r="Q222" s="17"/>
      <c r="R222" s="17"/>
      <c r="S222" s="17"/>
      <c r="T222" s="17"/>
      <c r="U222" s="17"/>
      <c r="V222" s="17"/>
      <c r="W222" s="17"/>
      <c r="X222" s="17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  <c r="HL222" s="20"/>
      <c r="HM222" s="20"/>
      <c r="HN222" s="20"/>
      <c r="HO222" s="20"/>
      <c r="HP222" s="20"/>
      <c r="HQ222" s="20"/>
      <c r="HR222" s="20"/>
      <c r="HS222" s="20"/>
      <c r="HT222" s="20"/>
      <c r="HU222" s="20"/>
      <c r="HV222" s="20"/>
      <c r="HW222" s="20"/>
      <c r="HX222" s="20"/>
      <c r="HY222" s="20"/>
      <c r="HZ222" s="20"/>
      <c r="IA222" s="20"/>
      <c r="IB222" s="20"/>
      <c r="IC222" s="20"/>
      <c r="ID222" s="20"/>
      <c r="IE222" s="20"/>
      <c r="IF222" s="20"/>
      <c r="IG222" s="20"/>
      <c r="IH222" s="20"/>
      <c r="II222" s="20"/>
      <c r="IJ222" s="20"/>
      <c r="IK222" s="20"/>
      <c r="IL222" s="20"/>
      <c r="IM222" s="20"/>
      <c r="IN222" s="20"/>
      <c r="IO222" s="20"/>
      <c r="IP222" s="20"/>
      <c r="IQ222" s="20"/>
      <c r="IR222" s="20"/>
      <c r="IS222" s="20"/>
      <c r="IT222" s="20"/>
      <c r="IU222" s="20"/>
      <c r="IV222" s="20"/>
      <c r="IW222" s="20"/>
    </row>
    <row r="223" customFormat="false" ht="12.75" hidden="false" customHeight="false" outlineLevel="0" collapsed="false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17"/>
      <c r="O223" s="21"/>
      <c r="P223" s="17"/>
      <c r="Q223" s="17"/>
      <c r="R223" s="17"/>
      <c r="S223" s="17"/>
      <c r="T223" s="17"/>
      <c r="U223" s="17"/>
      <c r="V223" s="17"/>
      <c r="W223" s="17"/>
      <c r="X223" s="17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  <c r="HL223" s="20"/>
      <c r="HM223" s="20"/>
      <c r="HN223" s="20"/>
      <c r="HO223" s="20"/>
      <c r="HP223" s="20"/>
      <c r="HQ223" s="20"/>
      <c r="HR223" s="20"/>
      <c r="HS223" s="20"/>
      <c r="HT223" s="20"/>
      <c r="HU223" s="20"/>
      <c r="HV223" s="20"/>
      <c r="HW223" s="20"/>
      <c r="HX223" s="20"/>
      <c r="HY223" s="20"/>
      <c r="HZ223" s="20"/>
      <c r="IA223" s="20"/>
      <c r="IB223" s="20"/>
      <c r="IC223" s="20"/>
      <c r="ID223" s="20"/>
      <c r="IE223" s="20"/>
      <c r="IF223" s="20"/>
      <c r="IG223" s="20"/>
      <c r="IH223" s="20"/>
      <c r="II223" s="20"/>
      <c r="IJ223" s="20"/>
      <c r="IK223" s="20"/>
      <c r="IL223" s="20"/>
      <c r="IM223" s="20"/>
      <c r="IN223" s="20"/>
      <c r="IO223" s="20"/>
      <c r="IP223" s="20"/>
      <c r="IQ223" s="20"/>
      <c r="IR223" s="20"/>
      <c r="IS223" s="20"/>
      <c r="IT223" s="20"/>
      <c r="IU223" s="20"/>
      <c r="IV223" s="20"/>
      <c r="IW223" s="20"/>
    </row>
    <row r="224" customFormat="false" ht="12.75" hidden="false" customHeight="false" outlineLevel="0" collapsed="false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17"/>
      <c r="O224" s="21"/>
      <c r="P224" s="17"/>
      <c r="Q224" s="17"/>
      <c r="R224" s="17"/>
      <c r="S224" s="17"/>
      <c r="T224" s="17"/>
      <c r="U224" s="17"/>
      <c r="V224" s="17"/>
      <c r="W224" s="17"/>
      <c r="X224" s="17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  <c r="HL224" s="20"/>
      <c r="HM224" s="20"/>
      <c r="HN224" s="20"/>
      <c r="HO224" s="20"/>
      <c r="HP224" s="20"/>
      <c r="HQ224" s="20"/>
      <c r="HR224" s="20"/>
      <c r="HS224" s="20"/>
      <c r="HT224" s="20"/>
      <c r="HU224" s="20"/>
      <c r="HV224" s="20"/>
      <c r="HW224" s="20"/>
      <c r="HX224" s="20"/>
      <c r="HY224" s="20"/>
      <c r="HZ224" s="20"/>
      <c r="IA224" s="20"/>
      <c r="IB224" s="20"/>
      <c r="IC224" s="20"/>
      <c r="ID224" s="20"/>
      <c r="IE224" s="20"/>
      <c r="IF224" s="20"/>
      <c r="IG224" s="20"/>
      <c r="IH224" s="20"/>
      <c r="II224" s="20"/>
      <c r="IJ224" s="20"/>
      <c r="IK224" s="20"/>
      <c r="IL224" s="20"/>
      <c r="IM224" s="20"/>
      <c r="IN224" s="20"/>
      <c r="IO224" s="20"/>
      <c r="IP224" s="20"/>
      <c r="IQ224" s="20"/>
      <c r="IR224" s="20"/>
      <c r="IS224" s="20"/>
      <c r="IT224" s="20"/>
      <c r="IU224" s="20"/>
      <c r="IV224" s="20"/>
      <c r="IW224" s="20"/>
    </row>
    <row r="225" customFormat="false" ht="12.75" hidden="false" customHeight="false" outlineLevel="0" collapsed="false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17"/>
      <c r="O225" s="21"/>
      <c r="P225" s="17"/>
      <c r="Q225" s="17"/>
      <c r="R225" s="17"/>
      <c r="S225" s="17"/>
      <c r="T225" s="17"/>
      <c r="U225" s="17"/>
      <c r="V225" s="17"/>
      <c r="W225" s="17"/>
      <c r="X225" s="17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  <c r="HL225" s="20"/>
      <c r="HM225" s="20"/>
      <c r="HN225" s="20"/>
      <c r="HO225" s="20"/>
      <c r="HP225" s="20"/>
      <c r="HQ225" s="20"/>
      <c r="HR225" s="20"/>
      <c r="HS225" s="20"/>
      <c r="HT225" s="20"/>
      <c r="HU225" s="20"/>
      <c r="HV225" s="20"/>
      <c r="HW225" s="20"/>
      <c r="HX225" s="20"/>
      <c r="HY225" s="20"/>
      <c r="HZ225" s="20"/>
      <c r="IA225" s="20"/>
      <c r="IB225" s="20"/>
      <c r="IC225" s="20"/>
      <c r="ID225" s="20"/>
      <c r="IE225" s="20"/>
      <c r="IF225" s="20"/>
      <c r="IG225" s="20"/>
      <c r="IH225" s="20"/>
      <c r="II225" s="20"/>
      <c r="IJ225" s="20"/>
      <c r="IK225" s="20"/>
      <c r="IL225" s="20"/>
      <c r="IM225" s="20"/>
      <c r="IN225" s="20"/>
      <c r="IO225" s="20"/>
      <c r="IP225" s="20"/>
      <c r="IQ225" s="20"/>
      <c r="IR225" s="20"/>
      <c r="IS225" s="20"/>
      <c r="IT225" s="20"/>
      <c r="IU225" s="20"/>
      <c r="IV225" s="20"/>
      <c r="IW225" s="20"/>
    </row>
    <row r="226" customFormat="false" ht="12.75" hidden="false" customHeight="false" outlineLevel="0" collapsed="false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17"/>
      <c r="O226" s="21"/>
      <c r="P226" s="17"/>
      <c r="Q226" s="17"/>
      <c r="R226" s="17"/>
      <c r="S226" s="17"/>
      <c r="T226" s="17"/>
      <c r="U226" s="17"/>
      <c r="V226" s="17"/>
      <c r="W226" s="17"/>
      <c r="X226" s="17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  <c r="GT226" s="20"/>
      <c r="GU226" s="20"/>
      <c r="GV226" s="20"/>
      <c r="GW226" s="20"/>
      <c r="GX226" s="20"/>
      <c r="GY226" s="20"/>
      <c r="GZ226" s="20"/>
      <c r="HA226" s="20"/>
      <c r="HB226" s="20"/>
      <c r="HC226" s="20"/>
      <c r="HD226" s="20"/>
      <c r="HE226" s="20"/>
      <c r="HF226" s="20"/>
      <c r="HG226" s="20"/>
      <c r="HH226" s="20"/>
      <c r="HI226" s="20"/>
      <c r="HJ226" s="20"/>
      <c r="HK226" s="20"/>
      <c r="HL226" s="20"/>
      <c r="HM226" s="20"/>
      <c r="HN226" s="20"/>
      <c r="HO226" s="20"/>
      <c r="HP226" s="20"/>
      <c r="HQ226" s="20"/>
      <c r="HR226" s="20"/>
      <c r="HS226" s="20"/>
      <c r="HT226" s="20"/>
      <c r="HU226" s="20"/>
      <c r="HV226" s="20"/>
      <c r="HW226" s="20"/>
      <c r="HX226" s="20"/>
      <c r="HY226" s="20"/>
      <c r="HZ226" s="20"/>
      <c r="IA226" s="20"/>
      <c r="IB226" s="20"/>
      <c r="IC226" s="20"/>
      <c r="ID226" s="20"/>
      <c r="IE226" s="20"/>
      <c r="IF226" s="20"/>
      <c r="IG226" s="20"/>
      <c r="IH226" s="20"/>
      <c r="II226" s="20"/>
      <c r="IJ226" s="20"/>
      <c r="IK226" s="20"/>
      <c r="IL226" s="20"/>
      <c r="IM226" s="20"/>
      <c r="IN226" s="20"/>
      <c r="IO226" s="20"/>
      <c r="IP226" s="20"/>
      <c r="IQ226" s="20"/>
      <c r="IR226" s="20"/>
      <c r="IS226" s="20"/>
      <c r="IT226" s="20"/>
      <c r="IU226" s="20"/>
      <c r="IV226" s="20"/>
      <c r="IW226" s="20"/>
    </row>
    <row r="227" customFormat="false" ht="12.75" hidden="false" customHeight="false" outlineLevel="0" collapsed="false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17"/>
      <c r="O227" s="21"/>
      <c r="P227" s="17"/>
      <c r="Q227" s="17"/>
      <c r="R227" s="17"/>
      <c r="S227" s="17"/>
      <c r="T227" s="17"/>
      <c r="U227" s="17"/>
      <c r="V227" s="17"/>
      <c r="W227" s="17"/>
      <c r="X227" s="17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  <c r="GT227" s="20"/>
      <c r="GU227" s="20"/>
      <c r="GV227" s="20"/>
      <c r="GW227" s="20"/>
      <c r="GX227" s="20"/>
      <c r="GY227" s="20"/>
      <c r="GZ227" s="20"/>
      <c r="HA227" s="20"/>
      <c r="HB227" s="20"/>
      <c r="HC227" s="20"/>
      <c r="HD227" s="20"/>
      <c r="HE227" s="20"/>
      <c r="HF227" s="20"/>
      <c r="HG227" s="20"/>
      <c r="HH227" s="20"/>
      <c r="HI227" s="20"/>
      <c r="HJ227" s="20"/>
      <c r="HK227" s="20"/>
      <c r="HL227" s="20"/>
      <c r="HM227" s="20"/>
      <c r="HN227" s="20"/>
      <c r="HO227" s="20"/>
      <c r="HP227" s="20"/>
      <c r="HQ227" s="20"/>
      <c r="HR227" s="20"/>
      <c r="HS227" s="20"/>
      <c r="HT227" s="20"/>
      <c r="HU227" s="20"/>
      <c r="HV227" s="20"/>
      <c r="HW227" s="20"/>
      <c r="HX227" s="20"/>
      <c r="HY227" s="20"/>
      <c r="HZ227" s="20"/>
      <c r="IA227" s="20"/>
      <c r="IB227" s="20"/>
      <c r="IC227" s="20"/>
      <c r="ID227" s="20"/>
      <c r="IE227" s="20"/>
      <c r="IF227" s="20"/>
      <c r="IG227" s="20"/>
      <c r="IH227" s="20"/>
      <c r="II227" s="20"/>
      <c r="IJ227" s="20"/>
      <c r="IK227" s="20"/>
      <c r="IL227" s="20"/>
      <c r="IM227" s="20"/>
      <c r="IN227" s="20"/>
      <c r="IO227" s="20"/>
      <c r="IP227" s="20"/>
      <c r="IQ227" s="20"/>
      <c r="IR227" s="20"/>
      <c r="IS227" s="20"/>
      <c r="IT227" s="20"/>
      <c r="IU227" s="20"/>
      <c r="IV227" s="20"/>
      <c r="IW227" s="20"/>
    </row>
    <row r="228" customFormat="false" ht="12.75" hidden="false" customHeight="false" outlineLevel="0" collapsed="false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17"/>
      <c r="O228" s="21"/>
      <c r="P228" s="17"/>
      <c r="Q228" s="17"/>
      <c r="R228" s="17"/>
      <c r="S228" s="17"/>
      <c r="T228" s="17"/>
      <c r="U228" s="17"/>
      <c r="V228" s="17"/>
      <c r="W228" s="17"/>
      <c r="X228" s="17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  <c r="GU228" s="20"/>
      <c r="GV228" s="20"/>
      <c r="GW228" s="20"/>
      <c r="GX228" s="20"/>
      <c r="GY228" s="20"/>
      <c r="GZ228" s="20"/>
      <c r="HA228" s="20"/>
      <c r="HB228" s="20"/>
      <c r="HC228" s="20"/>
      <c r="HD228" s="20"/>
      <c r="HE228" s="20"/>
      <c r="HF228" s="20"/>
      <c r="HG228" s="20"/>
      <c r="HH228" s="20"/>
      <c r="HI228" s="20"/>
      <c r="HJ228" s="20"/>
      <c r="HK228" s="20"/>
      <c r="HL228" s="20"/>
      <c r="HM228" s="20"/>
      <c r="HN228" s="20"/>
      <c r="HO228" s="20"/>
      <c r="HP228" s="20"/>
      <c r="HQ228" s="20"/>
      <c r="HR228" s="20"/>
      <c r="HS228" s="20"/>
      <c r="HT228" s="20"/>
      <c r="HU228" s="20"/>
      <c r="HV228" s="20"/>
      <c r="HW228" s="20"/>
      <c r="HX228" s="20"/>
      <c r="HY228" s="20"/>
      <c r="HZ228" s="20"/>
      <c r="IA228" s="20"/>
      <c r="IB228" s="20"/>
      <c r="IC228" s="20"/>
      <c r="ID228" s="20"/>
      <c r="IE228" s="20"/>
      <c r="IF228" s="20"/>
      <c r="IG228" s="20"/>
      <c r="IH228" s="20"/>
      <c r="II228" s="20"/>
      <c r="IJ228" s="20"/>
      <c r="IK228" s="20"/>
      <c r="IL228" s="20"/>
      <c r="IM228" s="20"/>
      <c r="IN228" s="20"/>
      <c r="IO228" s="20"/>
      <c r="IP228" s="20"/>
      <c r="IQ228" s="20"/>
      <c r="IR228" s="20"/>
      <c r="IS228" s="20"/>
      <c r="IT228" s="20"/>
      <c r="IU228" s="20"/>
      <c r="IV228" s="20"/>
      <c r="IW228" s="20"/>
    </row>
    <row r="229" customFormat="false" ht="12.75" hidden="false" customHeight="false" outlineLevel="0" collapsed="false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17"/>
      <c r="O229" s="21"/>
      <c r="P229" s="17"/>
      <c r="Q229" s="17"/>
      <c r="R229" s="17"/>
      <c r="S229" s="17"/>
      <c r="T229" s="17"/>
      <c r="U229" s="17"/>
      <c r="V229" s="17"/>
      <c r="W229" s="17"/>
      <c r="X229" s="17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  <c r="HL229" s="20"/>
      <c r="HM229" s="20"/>
      <c r="HN229" s="20"/>
      <c r="HO229" s="20"/>
      <c r="HP229" s="20"/>
      <c r="HQ229" s="20"/>
      <c r="HR229" s="20"/>
      <c r="HS229" s="20"/>
      <c r="HT229" s="20"/>
      <c r="HU229" s="20"/>
      <c r="HV229" s="20"/>
      <c r="HW229" s="20"/>
      <c r="HX229" s="20"/>
      <c r="HY229" s="20"/>
      <c r="HZ229" s="20"/>
      <c r="IA229" s="20"/>
      <c r="IB229" s="20"/>
      <c r="IC229" s="20"/>
      <c r="ID229" s="20"/>
      <c r="IE229" s="20"/>
      <c r="IF229" s="20"/>
      <c r="IG229" s="20"/>
      <c r="IH229" s="20"/>
      <c r="II229" s="20"/>
      <c r="IJ229" s="20"/>
      <c r="IK229" s="20"/>
      <c r="IL229" s="20"/>
      <c r="IM229" s="20"/>
      <c r="IN229" s="20"/>
      <c r="IO229" s="20"/>
      <c r="IP229" s="20"/>
      <c r="IQ229" s="20"/>
      <c r="IR229" s="20"/>
      <c r="IS229" s="20"/>
      <c r="IT229" s="20"/>
      <c r="IU229" s="20"/>
      <c r="IV229" s="20"/>
      <c r="IW229" s="20"/>
    </row>
    <row r="230" customFormat="false" ht="12.75" hidden="false" customHeight="false" outlineLevel="0" collapsed="false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17"/>
      <c r="O230" s="21"/>
      <c r="P230" s="17"/>
      <c r="Q230" s="17"/>
      <c r="R230" s="17"/>
      <c r="S230" s="17"/>
      <c r="T230" s="17"/>
      <c r="U230" s="17"/>
      <c r="V230" s="17"/>
      <c r="W230" s="17"/>
      <c r="X230" s="17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  <c r="HL230" s="20"/>
      <c r="HM230" s="20"/>
      <c r="HN230" s="20"/>
      <c r="HO230" s="20"/>
      <c r="HP230" s="20"/>
      <c r="HQ230" s="20"/>
      <c r="HR230" s="20"/>
      <c r="HS230" s="20"/>
      <c r="HT230" s="20"/>
      <c r="HU230" s="20"/>
      <c r="HV230" s="20"/>
      <c r="HW230" s="20"/>
      <c r="HX230" s="20"/>
      <c r="HY230" s="20"/>
      <c r="HZ230" s="20"/>
      <c r="IA230" s="20"/>
      <c r="IB230" s="20"/>
      <c r="IC230" s="20"/>
      <c r="ID230" s="20"/>
      <c r="IE230" s="20"/>
      <c r="IF230" s="20"/>
      <c r="IG230" s="20"/>
      <c r="IH230" s="20"/>
      <c r="II230" s="20"/>
      <c r="IJ230" s="20"/>
      <c r="IK230" s="20"/>
      <c r="IL230" s="20"/>
      <c r="IM230" s="20"/>
      <c r="IN230" s="20"/>
      <c r="IO230" s="20"/>
      <c r="IP230" s="20"/>
      <c r="IQ230" s="20"/>
      <c r="IR230" s="20"/>
      <c r="IS230" s="20"/>
      <c r="IT230" s="20"/>
      <c r="IU230" s="20"/>
      <c r="IV230" s="20"/>
      <c r="IW230" s="20"/>
    </row>
    <row r="231" customFormat="false" ht="12.75" hidden="false" customHeight="false" outlineLevel="0" collapsed="false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17"/>
      <c r="O231" s="21"/>
      <c r="P231" s="17"/>
      <c r="Q231" s="17"/>
      <c r="R231" s="17"/>
      <c r="S231" s="17"/>
      <c r="T231" s="17"/>
      <c r="U231" s="17"/>
      <c r="V231" s="17"/>
      <c r="W231" s="17"/>
      <c r="X231" s="17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  <c r="HL231" s="20"/>
      <c r="HM231" s="20"/>
      <c r="HN231" s="20"/>
      <c r="HO231" s="20"/>
      <c r="HP231" s="20"/>
      <c r="HQ231" s="20"/>
      <c r="HR231" s="20"/>
      <c r="HS231" s="20"/>
      <c r="HT231" s="20"/>
      <c r="HU231" s="20"/>
      <c r="HV231" s="20"/>
      <c r="HW231" s="20"/>
      <c r="HX231" s="20"/>
      <c r="HY231" s="20"/>
      <c r="HZ231" s="20"/>
      <c r="IA231" s="20"/>
      <c r="IB231" s="20"/>
      <c r="IC231" s="20"/>
      <c r="ID231" s="20"/>
      <c r="IE231" s="20"/>
      <c r="IF231" s="20"/>
      <c r="IG231" s="20"/>
      <c r="IH231" s="20"/>
      <c r="II231" s="20"/>
      <c r="IJ231" s="20"/>
      <c r="IK231" s="20"/>
      <c r="IL231" s="20"/>
      <c r="IM231" s="20"/>
      <c r="IN231" s="20"/>
      <c r="IO231" s="20"/>
      <c r="IP231" s="20"/>
      <c r="IQ231" s="20"/>
      <c r="IR231" s="20"/>
      <c r="IS231" s="20"/>
      <c r="IT231" s="20"/>
      <c r="IU231" s="20"/>
      <c r="IV231" s="20"/>
      <c r="IW231" s="20"/>
    </row>
    <row r="232" customFormat="false" ht="12.75" hidden="false" customHeight="false" outlineLevel="0" collapsed="false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17"/>
      <c r="O232" s="21"/>
      <c r="P232" s="17"/>
      <c r="Q232" s="17"/>
      <c r="R232" s="17"/>
      <c r="S232" s="17"/>
      <c r="T232" s="17"/>
      <c r="U232" s="17"/>
      <c r="V232" s="17"/>
      <c r="W232" s="17"/>
      <c r="X232" s="17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  <c r="HL232" s="20"/>
      <c r="HM232" s="20"/>
      <c r="HN232" s="20"/>
      <c r="HO232" s="20"/>
      <c r="HP232" s="20"/>
      <c r="HQ232" s="20"/>
      <c r="HR232" s="20"/>
      <c r="HS232" s="20"/>
      <c r="HT232" s="20"/>
      <c r="HU232" s="20"/>
      <c r="HV232" s="20"/>
      <c r="HW232" s="20"/>
      <c r="HX232" s="20"/>
      <c r="HY232" s="20"/>
      <c r="HZ232" s="20"/>
      <c r="IA232" s="20"/>
      <c r="IB232" s="20"/>
      <c r="IC232" s="20"/>
      <c r="ID232" s="20"/>
      <c r="IE232" s="20"/>
      <c r="IF232" s="20"/>
      <c r="IG232" s="20"/>
      <c r="IH232" s="20"/>
      <c r="II232" s="20"/>
      <c r="IJ232" s="20"/>
      <c r="IK232" s="20"/>
      <c r="IL232" s="20"/>
      <c r="IM232" s="20"/>
      <c r="IN232" s="20"/>
      <c r="IO232" s="20"/>
      <c r="IP232" s="20"/>
      <c r="IQ232" s="20"/>
      <c r="IR232" s="20"/>
      <c r="IS232" s="20"/>
      <c r="IT232" s="20"/>
      <c r="IU232" s="20"/>
      <c r="IV232" s="20"/>
      <c r="IW232" s="20"/>
    </row>
    <row r="233" customFormat="false" ht="12.75" hidden="false" customHeight="false" outlineLevel="0" collapsed="false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17"/>
      <c r="O233" s="21"/>
      <c r="P233" s="17"/>
      <c r="Q233" s="17"/>
      <c r="R233" s="17"/>
      <c r="S233" s="17"/>
      <c r="T233" s="17"/>
      <c r="U233" s="17"/>
      <c r="V233" s="17"/>
      <c r="W233" s="17"/>
      <c r="X233" s="17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  <c r="HL233" s="20"/>
      <c r="HM233" s="20"/>
      <c r="HN233" s="20"/>
      <c r="HO233" s="20"/>
      <c r="HP233" s="20"/>
      <c r="HQ233" s="20"/>
      <c r="HR233" s="20"/>
      <c r="HS233" s="20"/>
      <c r="HT233" s="20"/>
      <c r="HU233" s="20"/>
      <c r="HV233" s="20"/>
      <c r="HW233" s="20"/>
      <c r="HX233" s="20"/>
      <c r="HY233" s="20"/>
      <c r="HZ233" s="20"/>
      <c r="IA233" s="20"/>
      <c r="IB233" s="20"/>
      <c r="IC233" s="20"/>
      <c r="ID233" s="20"/>
      <c r="IE233" s="20"/>
      <c r="IF233" s="20"/>
      <c r="IG233" s="20"/>
      <c r="IH233" s="20"/>
      <c r="II233" s="20"/>
      <c r="IJ233" s="20"/>
      <c r="IK233" s="20"/>
      <c r="IL233" s="20"/>
      <c r="IM233" s="20"/>
      <c r="IN233" s="20"/>
      <c r="IO233" s="20"/>
      <c r="IP233" s="20"/>
      <c r="IQ233" s="20"/>
      <c r="IR233" s="20"/>
      <c r="IS233" s="20"/>
      <c r="IT233" s="20"/>
      <c r="IU233" s="20"/>
      <c r="IV233" s="20"/>
      <c r="IW233" s="20"/>
    </row>
    <row r="234" customFormat="false" ht="12.75" hidden="false" customHeight="false" outlineLevel="0" collapsed="false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17"/>
      <c r="O234" s="21"/>
      <c r="P234" s="17"/>
      <c r="Q234" s="17"/>
      <c r="R234" s="17"/>
      <c r="S234" s="17"/>
      <c r="T234" s="17"/>
      <c r="U234" s="17"/>
      <c r="V234" s="17"/>
      <c r="W234" s="17"/>
      <c r="X234" s="17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  <c r="HL234" s="20"/>
      <c r="HM234" s="20"/>
      <c r="HN234" s="20"/>
      <c r="HO234" s="20"/>
      <c r="HP234" s="20"/>
      <c r="HQ234" s="20"/>
      <c r="HR234" s="20"/>
      <c r="HS234" s="20"/>
      <c r="HT234" s="20"/>
      <c r="HU234" s="20"/>
      <c r="HV234" s="20"/>
      <c r="HW234" s="20"/>
      <c r="HX234" s="20"/>
      <c r="HY234" s="20"/>
      <c r="HZ234" s="20"/>
      <c r="IA234" s="20"/>
      <c r="IB234" s="20"/>
      <c r="IC234" s="20"/>
      <c r="ID234" s="20"/>
      <c r="IE234" s="20"/>
      <c r="IF234" s="20"/>
      <c r="IG234" s="20"/>
      <c r="IH234" s="20"/>
      <c r="II234" s="20"/>
      <c r="IJ234" s="20"/>
      <c r="IK234" s="20"/>
      <c r="IL234" s="20"/>
      <c r="IM234" s="20"/>
      <c r="IN234" s="20"/>
      <c r="IO234" s="20"/>
      <c r="IP234" s="20"/>
      <c r="IQ234" s="20"/>
      <c r="IR234" s="20"/>
      <c r="IS234" s="20"/>
      <c r="IT234" s="20"/>
      <c r="IU234" s="20"/>
      <c r="IV234" s="20"/>
      <c r="IW234" s="20"/>
    </row>
    <row r="235" customFormat="false" ht="12.75" hidden="false" customHeight="false" outlineLevel="0" collapsed="false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17"/>
      <c r="O235" s="21"/>
      <c r="P235" s="17"/>
      <c r="Q235" s="17"/>
      <c r="R235" s="17"/>
      <c r="S235" s="17"/>
      <c r="T235" s="17"/>
      <c r="U235" s="17"/>
      <c r="V235" s="17"/>
      <c r="W235" s="17"/>
      <c r="X235" s="17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  <c r="HL235" s="20"/>
      <c r="HM235" s="20"/>
      <c r="HN235" s="20"/>
      <c r="HO235" s="20"/>
      <c r="HP235" s="20"/>
      <c r="HQ235" s="20"/>
      <c r="HR235" s="20"/>
      <c r="HS235" s="20"/>
      <c r="HT235" s="20"/>
      <c r="HU235" s="20"/>
      <c r="HV235" s="20"/>
      <c r="HW235" s="20"/>
      <c r="HX235" s="20"/>
      <c r="HY235" s="20"/>
      <c r="HZ235" s="20"/>
      <c r="IA235" s="20"/>
      <c r="IB235" s="20"/>
      <c r="IC235" s="20"/>
      <c r="ID235" s="20"/>
      <c r="IE235" s="20"/>
      <c r="IF235" s="20"/>
      <c r="IG235" s="20"/>
      <c r="IH235" s="20"/>
      <c r="II235" s="20"/>
      <c r="IJ235" s="20"/>
      <c r="IK235" s="20"/>
      <c r="IL235" s="20"/>
      <c r="IM235" s="20"/>
      <c r="IN235" s="20"/>
      <c r="IO235" s="20"/>
      <c r="IP235" s="20"/>
      <c r="IQ235" s="20"/>
      <c r="IR235" s="20"/>
      <c r="IS235" s="20"/>
      <c r="IT235" s="20"/>
      <c r="IU235" s="20"/>
      <c r="IV235" s="20"/>
      <c r="IW235" s="20"/>
    </row>
    <row r="236" customFormat="false" ht="12.75" hidden="false" customHeight="false" outlineLevel="0" collapsed="false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17"/>
      <c r="O236" s="21"/>
      <c r="P236" s="17"/>
      <c r="Q236" s="17"/>
      <c r="R236" s="17"/>
      <c r="S236" s="17"/>
      <c r="T236" s="17"/>
      <c r="U236" s="17"/>
      <c r="V236" s="17"/>
      <c r="W236" s="17"/>
      <c r="X236" s="17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  <c r="HL236" s="20"/>
      <c r="HM236" s="20"/>
      <c r="HN236" s="20"/>
      <c r="HO236" s="20"/>
      <c r="HP236" s="20"/>
      <c r="HQ236" s="20"/>
      <c r="HR236" s="20"/>
      <c r="HS236" s="20"/>
      <c r="HT236" s="20"/>
      <c r="HU236" s="20"/>
      <c r="HV236" s="20"/>
      <c r="HW236" s="20"/>
      <c r="HX236" s="20"/>
      <c r="HY236" s="20"/>
      <c r="HZ236" s="20"/>
      <c r="IA236" s="20"/>
      <c r="IB236" s="20"/>
      <c r="IC236" s="20"/>
      <c r="ID236" s="20"/>
      <c r="IE236" s="20"/>
      <c r="IF236" s="20"/>
      <c r="IG236" s="20"/>
      <c r="IH236" s="20"/>
      <c r="II236" s="20"/>
      <c r="IJ236" s="20"/>
      <c r="IK236" s="20"/>
      <c r="IL236" s="20"/>
      <c r="IM236" s="20"/>
      <c r="IN236" s="20"/>
      <c r="IO236" s="20"/>
      <c r="IP236" s="20"/>
      <c r="IQ236" s="20"/>
      <c r="IR236" s="20"/>
      <c r="IS236" s="20"/>
      <c r="IT236" s="20"/>
      <c r="IU236" s="20"/>
      <c r="IV236" s="20"/>
      <c r="IW236" s="20"/>
    </row>
    <row r="237" customFormat="false" ht="12.75" hidden="false" customHeight="false" outlineLevel="0" collapsed="false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17"/>
      <c r="O237" s="21"/>
      <c r="P237" s="17"/>
      <c r="Q237" s="17"/>
      <c r="R237" s="17"/>
      <c r="S237" s="17"/>
      <c r="T237" s="17"/>
      <c r="U237" s="17"/>
      <c r="V237" s="17"/>
      <c r="W237" s="17"/>
      <c r="X237" s="17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  <c r="HL237" s="20"/>
      <c r="HM237" s="20"/>
      <c r="HN237" s="20"/>
      <c r="HO237" s="20"/>
      <c r="HP237" s="20"/>
      <c r="HQ237" s="20"/>
      <c r="HR237" s="20"/>
      <c r="HS237" s="20"/>
      <c r="HT237" s="20"/>
      <c r="HU237" s="20"/>
      <c r="HV237" s="20"/>
      <c r="HW237" s="20"/>
      <c r="HX237" s="20"/>
      <c r="HY237" s="20"/>
      <c r="HZ237" s="20"/>
      <c r="IA237" s="20"/>
      <c r="IB237" s="20"/>
      <c r="IC237" s="20"/>
      <c r="ID237" s="20"/>
      <c r="IE237" s="20"/>
      <c r="IF237" s="20"/>
      <c r="IG237" s="20"/>
      <c r="IH237" s="20"/>
      <c r="II237" s="20"/>
      <c r="IJ237" s="20"/>
      <c r="IK237" s="20"/>
      <c r="IL237" s="20"/>
      <c r="IM237" s="20"/>
      <c r="IN237" s="20"/>
      <c r="IO237" s="20"/>
      <c r="IP237" s="20"/>
      <c r="IQ237" s="20"/>
      <c r="IR237" s="20"/>
      <c r="IS237" s="20"/>
      <c r="IT237" s="20"/>
      <c r="IU237" s="20"/>
      <c r="IV237" s="20"/>
      <c r="IW237" s="20"/>
    </row>
    <row r="238" customFormat="false" ht="12.75" hidden="false" customHeight="false" outlineLevel="0" collapsed="false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17"/>
      <c r="O238" s="21"/>
      <c r="P238" s="17"/>
      <c r="Q238" s="17"/>
      <c r="R238" s="17"/>
      <c r="S238" s="17"/>
      <c r="T238" s="17"/>
      <c r="U238" s="17"/>
      <c r="V238" s="17"/>
      <c r="W238" s="17"/>
      <c r="X238" s="17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  <c r="HL238" s="20"/>
      <c r="HM238" s="20"/>
      <c r="HN238" s="20"/>
      <c r="HO238" s="20"/>
      <c r="HP238" s="20"/>
      <c r="HQ238" s="20"/>
      <c r="HR238" s="20"/>
      <c r="HS238" s="20"/>
      <c r="HT238" s="20"/>
      <c r="HU238" s="20"/>
      <c r="HV238" s="20"/>
      <c r="HW238" s="20"/>
      <c r="HX238" s="20"/>
      <c r="HY238" s="20"/>
      <c r="HZ238" s="20"/>
      <c r="IA238" s="20"/>
      <c r="IB238" s="20"/>
      <c r="IC238" s="20"/>
      <c r="ID238" s="20"/>
      <c r="IE238" s="20"/>
      <c r="IF238" s="20"/>
      <c r="IG238" s="20"/>
      <c r="IH238" s="20"/>
      <c r="II238" s="20"/>
      <c r="IJ238" s="20"/>
      <c r="IK238" s="20"/>
      <c r="IL238" s="20"/>
      <c r="IM238" s="20"/>
      <c r="IN238" s="20"/>
      <c r="IO238" s="20"/>
      <c r="IP238" s="20"/>
      <c r="IQ238" s="20"/>
      <c r="IR238" s="20"/>
      <c r="IS238" s="20"/>
      <c r="IT238" s="20"/>
      <c r="IU238" s="20"/>
      <c r="IV238" s="20"/>
      <c r="IW238" s="20"/>
    </row>
    <row r="239" customFormat="false" ht="12.75" hidden="false" customHeight="false" outlineLevel="0" collapsed="false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17"/>
      <c r="O239" s="21"/>
      <c r="P239" s="17"/>
      <c r="Q239" s="17"/>
      <c r="R239" s="17"/>
      <c r="S239" s="17"/>
      <c r="T239" s="17"/>
      <c r="U239" s="17"/>
      <c r="V239" s="17"/>
      <c r="W239" s="17"/>
      <c r="X239" s="17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  <c r="HL239" s="20"/>
      <c r="HM239" s="20"/>
      <c r="HN239" s="20"/>
      <c r="HO239" s="20"/>
      <c r="HP239" s="20"/>
      <c r="HQ239" s="20"/>
      <c r="HR239" s="20"/>
      <c r="HS239" s="20"/>
      <c r="HT239" s="20"/>
      <c r="HU239" s="20"/>
      <c r="HV239" s="20"/>
      <c r="HW239" s="20"/>
      <c r="HX239" s="20"/>
      <c r="HY239" s="20"/>
      <c r="HZ239" s="20"/>
      <c r="IA239" s="20"/>
      <c r="IB239" s="20"/>
      <c r="IC239" s="20"/>
      <c r="ID239" s="20"/>
      <c r="IE239" s="20"/>
      <c r="IF239" s="20"/>
      <c r="IG239" s="20"/>
      <c r="IH239" s="20"/>
      <c r="II239" s="20"/>
      <c r="IJ239" s="20"/>
      <c r="IK239" s="20"/>
      <c r="IL239" s="20"/>
      <c r="IM239" s="20"/>
      <c r="IN239" s="20"/>
      <c r="IO239" s="20"/>
      <c r="IP239" s="20"/>
      <c r="IQ239" s="20"/>
      <c r="IR239" s="20"/>
      <c r="IS239" s="20"/>
      <c r="IT239" s="20"/>
      <c r="IU239" s="20"/>
      <c r="IV239" s="20"/>
      <c r="IW239" s="20"/>
    </row>
    <row r="240" customFormat="false" ht="12.75" hidden="false" customHeight="false" outlineLevel="0" collapsed="false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17"/>
      <c r="O240" s="21"/>
      <c r="P240" s="17"/>
      <c r="Q240" s="17"/>
      <c r="R240" s="17"/>
      <c r="S240" s="17"/>
      <c r="T240" s="17"/>
      <c r="U240" s="17"/>
      <c r="V240" s="17"/>
      <c r="W240" s="17"/>
      <c r="X240" s="17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  <c r="FD240" s="20"/>
      <c r="FE240" s="20"/>
      <c r="FF240" s="20"/>
      <c r="FG240" s="20"/>
      <c r="FH240" s="20"/>
      <c r="FI240" s="20"/>
      <c r="FJ240" s="20"/>
      <c r="FK240" s="20"/>
      <c r="FL240" s="20"/>
      <c r="FM240" s="20"/>
      <c r="FN240" s="20"/>
      <c r="FO240" s="20"/>
      <c r="FP240" s="20"/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B240" s="20"/>
      <c r="GC240" s="20"/>
      <c r="GD240" s="20"/>
      <c r="GE240" s="20"/>
      <c r="GF240" s="20"/>
      <c r="GG240" s="20"/>
      <c r="GH240" s="20"/>
      <c r="GI240" s="20"/>
      <c r="GJ240" s="20"/>
      <c r="GK240" s="20"/>
      <c r="GL240" s="20"/>
      <c r="GM240" s="20"/>
      <c r="GN240" s="20"/>
      <c r="GO240" s="20"/>
      <c r="GP240" s="20"/>
      <c r="GQ240" s="20"/>
      <c r="GR240" s="20"/>
      <c r="GS240" s="20"/>
      <c r="GT240" s="20"/>
      <c r="GU240" s="20"/>
      <c r="GV240" s="20"/>
      <c r="GW240" s="20"/>
      <c r="GX240" s="20"/>
      <c r="GY240" s="20"/>
      <c r="GZ240" s="20"/>
      <c r="HA240" s="20"/>
      <c r="HB240" s="20"/>
      <c r="HC240" s="20"/>
      <c r="HD240" s="20"/>
      <c r="HE240" s="20"/>
      <c r="HF240" s="20"/>
      <c r="HG240" s="20"/>
      <c r="HH240" s="20"/>
      <c r="HI240" s="20"/>
      <c r="HJ240" s="20"/>
      <c r="HK240" s="20"/>
      <c r="HL240" s="20"/>
      <c r="HM240" s="20"/>
      <c r="HN240" s="20"/>
      <c r="HO240" s="20"/>
      <c r="HP240" s="20"/>
      <c r="HQ240" s="20"/>
      <c r="HR240" s="20"/>
      <c r="HS240" s="20"/>
      <c r="HT240" s="20"/>
      <c r="HU240" s="20"/>
      <c r="HV240" s="20"/>
      <c r="HW240" s="20"/>
      <c r="HX240" s="20"/>
      <c r="HY240" s="20"/>
      <c r="HZ240" s="20"/>
      <c r="IA240" s="20"/>
      <c r="IB240" s="20"/>
      <c r="IC240" s="20"/>
      <c r="ID240" s="20"/>
      <c r="IE240" s="20"/>
      <c r="IF240" s="20"/>
      <c r="IG240" s="20"/>
      <c r="IH240" s="20"/>
      <c r="II240" s="20"/>
      <c r="IJ240" s="20"/>
      <c r="IK240" s="20"/>
      <c r="IL240" s="20"/>
      <c r="IM240" s="20"/>
      <c r="IN240" s="20"/>
      <c r="IO240" s="20"/>
      <c r="IP240" s="20"/>
      <c r="IQ240" s="20"/>
      <c r="IR240" s="20"/>
      <c r="IS240" s="20"/>
      <c r="IT240" s="20"/>
      <c r="IU240" s="20"/>
      <c r="IV240" s="20"/>
      <c r="IW240" s="20"/>
    </row>
    <row r="241" customFormat="false" ht="12.75" hidden="false" customHeight="false" outlineLevel="0" collapsed="false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17"/>
      <c r="O241" s="21"/>
      <c r="P241" s="17"/>
      <c r="Q241" s="17"/>
      <c r="R241" s="17"/>
      <c r="S241" s="17"/>
      <c r="T241" s="17"/>
      <c r="U241" s="17"/>
      <c r="V241" s="17"/>
      <c r="W241" s="17"/>
      <c r="X241" s="17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T241" s="20"/>
      <c r="DU241" s="20"/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X241" s="20"/>
      <c r="EY241" s="20"/>
      <c r="EZ241" s="20"/>
      <c r="FA241" s="20"/>
      <c r="FB241" s="20"/>
      <c r="FC241" s="20"/>
      <c r="FD241" s="20"/>
      <c r="FE241" s="20"/>
      <c r="FF241" s="20"/>
      <c r="FG241" s="20"/>
      <c r="FH241" s="20"/>
      <c r="FI241" s="20"/>
      <c r="FJ241" s="20"/>
      <c r="FK241" s="20"/>
      <c r="FL241" s="20"/>
      <c r="FM241" s="20"/>
      <c r="FN241" s="20"/>
      <c r="FO241" s="20"/>
      <c r="FP241" s="20"/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B241" s="20"/>
      <c r="GC241" s="20"/>
      <c r="GD241" s="20"/>
      <c r="GE241" s="20"/>
      <c r="GF241" s="20"/>
      <c r="GG241" s="20"/>
      <c r="GH241" s="20"/>
      <c r="GI241" s="20"/>
      <c r="GJ241" s="20"/>
      <c r="GK241" s="20"/>
      <c r="GL241" s="20"/>
      <c r="GM241" s="20"/>
      <c r="GN241" s="20"/>
      <c r="GO241" s="20"/>
      <c r="GP241" s="20"/>
      <c r="GQ241" s="20"/>
      <c r="GR241" s="20"/>
      <c r="GS241" s="20"/>
      <c r="GT241" s="20"/>
      <c r="GU241" s="20"/>
      <c r="GV241" s="20"/>
      <c r="GW241" s="20"/>
      <c r="GX241" s="20"/>
      <c r="GY241" s="20"/>
      <c r="GZ241" s="20"/>
      <c r="HA241" s="20"/>
      <c r="HB241" s="20"/>
      <c r="HC241" s="20"/>
      <c r="HD241" s="20"/>
      <c r="HE241" s="20"/>
      <c r="HF241" s="20"/>
      <c r="HG241" s="20"/>
      <c r="HH241" s="20"/>
      <c r="HI241" s="20"/>
      <c r="HJ241" s="20"/>
      <c r="HK241" s="20"/>
      <c r="HL241" s="20"/>
      <c r="HM241" s="20"/>
      <c r="HN241" s="20"/>
      <c r="HO241" s="20"/>
      <c r="HP241" s="20"/>
      <c r="HQ241" s="20"/>
      <c r="HR241" s="20"/>
      <c r="HS241" s="20"/>
      <c r="HT241" s="20"/>
      <c r="HU241" s="20"/>
      <c r="HV241" s="20"/>
      <c r="HW241" s="20"/>
      <c r="HX241" s="20"/>
      <c r="HY241" s="20"/>
      <c r="HZ241" s="20"/>
      <c r="IA241" s="20"/>
      <c r="IB241" s="20"/>
      <c r="IC241" s="20"/>
      <c r="ID241" s="20"/>
      <c r="IE241" s="20"/>
      <c r="IF241" s="20"/>
      <c r="IG241" s="20"/>
      <c r="IH241" s="20"/>
      <c r="II241" s="20"/>
      <c r="IJ241" s="20"/>
      <c r="IK241" s="20"/>
      <c r="IL241" s="20"/>
      <c r="IM241" s="20"/>
      <c r="IN241" s="20"/>
      <c r="IO241" s="20"/>
      <c r="IP241" s="20"/>
      <c r="IQ241" s="20"/>
      <c r="IR241" s="20"/>
      <c r="IS241" s="20"/>
      <c r="IT241" s="20"/>
      <c r="IU241" s="20"/>
      <c r="IV241" s="20"/>
      <c r="IW241" s="20"/>
    </row>
    <row r="242" customFormat="false" ht="12.75" hidden="false" customHeight="false" outlineLevel="0" collapsed="false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17"/>
      <c r="O242" s="21"/>
      <c r="P242" s="17"/>
      <c r="Q242" s="17"/>
      <c r="R242" s="17"/>
      <c r="S242" s="17"/>
      <c r="T242" s="17"/>
      <c r="U242" s="17"/>
      <c r="V242" s="17"/>
      <c r="W242" s="17"/>
      <c r="X242" s="17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  <c r="HL242" s="20"/>
      <c r="HM242" s="20"/>
      <c r="HN242" s="20"/>
      <c r="HO242" s="20"/>
      <c r="HP242" s="20"/>
      <c r="HQ242" s="20"/>
      <c r="HR242" s="20"/>
      <c r="HS242" s="20"/>
      <c r="HT242" s="20"/>
      <c r="HU242" s="20"/>
      <c r="HV242" s="20"/>
      <c r="HW242" s="20"/>
      <c r="HX242" s="20"/>
      <c r="HY242" s="20"/>
      <c r="HZ242" s="20"/>
      <c r="IA242" s="20"/>
      <c r="IB242" s="20"/>
      <c r="IC242" s="20"/>
      <c r="ID242" s="20"/>
      <c r="IE242" s="20"/>
      <c r="IF242" s="20"/>
      <c r="IG242" s="20"/>
      <c r="IH242" s="20"/>
      <c r="II242" s="20"/>
      <c r="IJ242" s="20"/>
      <c r="IK242" s="20"/>
      <c r="IL242" s="20"/>
      <c r="IM242" s="20"/>
      <c r="IN242" s="20"/>
      <c r="IO242" s="20"/>
      <c r="IP242" s="20"/>
      <c r="IQ242" s="20"/>
      <c r="IR242" s="20"/>
      <c r="IS242" s="20"/>
      <c r="IT242" s="20"/>
      <c r="IU242" s="20"/>
      <c r="IV242" s="20"/>
      <c r="IW242" s="20"/>
    </row>
    <row r="243" customFormat="false" ht="12.75" hidden="false" customHeight="false" outlineLevel="0" collapsed="false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17"/>
      <c r="O243" s="21"/>
      <c r="P243" s="17"/>
      <c r="Q243" s="17"/>
      <c r="R243" s="17"/>
      <c r="S243" s="17"/>
      <c r="T243" s="17"/>
      <c r="U243" s="17"/>
      <c r="V243" s="17"/>
      <c r="W243" s="17"/>
      <c r="X243" s="17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  <c r="HL243" s="20"/>
      <c r="HM243" s="20"/>
      <c r="HN243" s="20"/>
      <c r="HO243" s="20"/>
      <c r="HP243" s="20"/>
      <c r="HQ243" s="20"/>
      <c r="HR243" s="20"/>
      <c r="HS243" s="20"/>
      <c r="HT243" s="20"/>
      <c r="HU243" s="20"/>
      <c r="HV243" s="20"/>
      <c r="HW243" s="20"/>
      <c r="HX243" s="20"/>
      <c r="HY243" s="20"/>
      <c r="HZ243" s="20"/>
      <c r="IA243" s="20"/>
      <c r="IB243" s="20"/>
      <c r="IC243" s="20"/>
      <c r="ID243" s="20"/>
      <c r="IE243" s="20"/>
      <c r="IF243" s="20"/>
      <c r="IG243" s="20"/>
      <c r="IH243" s="20"/>
      <c r="II243" s="20"/>
      <c r="IJ243" s="20"/>
      <c r="IK243" s="20"/>
      <c r="IL243" s="20"/>
      <c r="IM243" s="20"/>
      <c r="IN243" s="20"/>
      <c r="IO243" s="20"/>
      <c r="IP243" s="20"/>
      <c r="IQ243" s="20"/>
      <c r="IR243" s="20"/>
      <c r="IS243" s="20"/>
      <c r="IT243" s="20"/>
      <c r="IU243" s="20"/>
      <c r="IV243" s="20"/>
      <c r="IW243" s="20"/>
    </row>
    <row r="244" customFormat="false" ht="12.75" hidden="false" customHeight="false" outlineLevel="0" collapsed="false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17"/>
      <c r="O244" s="21"/>
      <c r="P244" s="17"/>
      <c r="Q244" s="17"/>
      <c r="R244" s="17"/>
      <c r="S244" s="17"/>
      <c r="T244" s="17"/>
      <c r="U244" s="17"/>
      <c r="V244" s="17"/>
      <c r="W244" s="17"/>
      <c r="X244" s="17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  <c r="HL244" s="20"/>
      <c r="HM244" s="20"/>
      <c r="HN244" s="20"/>
      <c r="HO244" s="20"/>
      <c r="HP244" s="20"/>
      <c r="HQ244" s="20"/>
      <c r="HR244" s="20"/>
      <c r="HS244" s="20"/>
      <c r="HT244" s="20"/>
      <c r="HU244" s="20"/>
      <c r="HV244" s="20"/>
      <c r="HW244" s="20"/>
      <c r="HX244" s="20"/>
      <c r="HY244" s="20"/>
      <c r="HZ244" s="20"/>
      <c r="IA244" s="20"/>
      <c r="IB244" s="20"/>
      <c r="IC244" s="20"/>
      <c r="ID244" s="20"/>
      <c r="IE244" s="20"/>
      <c r="IF244" s="20"/>
      <c r="IG244" s="20"/>
      <c r="IH244" s="20"/>
      <c r="II244" s="20"/>
      <c r="IJ244" s="20"/>
      <c r="IK244" s="20"/>
      <c r="IL244" s="20"/>
      <c r="IM244" s="20"/>
      <c r="IN244" s="20"/>
      <c r="IO244" s="20"/>
      <c r="IP244" s="20"/>
      <c r="IQ244" s="20"/>
      <c r="IR244" s="20"/>
      <c r="IS244" s="20"/>
      <c r="IT244" s="20"/>
      <c r="IU244" s="20"/>
      <c r="IV244" s="20"/>
      <c r="IW244" s="20"/>
    </row>
    <row r="245" customFormat="false" ht="12.75" hidden="false" customHeight="false" outlineLevel="0" collapsed="false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17"/>
      <c r="O245" s="21"/>
      <c r="P245" s="17"/>
      <c r="Q245" s="17"/>
      <c r="R245" s="17"/>
      <c r="S245" s="17"/>
      <c r="T245" s="17"/>
      <c r="U245" s="17"/>
      <c r="V245" s="17"/>
      <c r="W245" s="17"/>
      <c r="X245" s="17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  <c r="HL245" s="20"/>
      <c r="HM245" s="20"/>
      <c r="HN245" s="20"/>
      <c r="HO245" s="20"/>
      <c r="HP245" s="20"/>
      <c r="HQ245" s="20"/>
      <c r="HR245" s="20"/>
      <c r="HS245" s="20"/>
      <c r="HT245" s="20"/>
      <c r="HU245" s="20"/>
      <c r="HV245" s="20"/>
      <c r="HW245" s="20"/>
      <c r="HX245" s="20"/>
      <c r="HY245" s="20"/>
      <c r="HZ245" s="20"/>
      <c r="IA245" s="20"/>
      <c r="IB245" s="20"/>
      <c r="IC245" s="20"/>
      <c r="ID245" s="20"/>
      <c r="IE245" s="20"/>
      <c r="IF245" s="20"/>
      <c r="IG245" s="20"/>
      <c r="IH245" s="20"/>
      <c r="II245" s="20"/>
      <c r="IJ245" s="20"/>
      <c r="IK245" s="20"/>
      <c r="IL245" s="20"/>
      <c r="IM245" s="20"/>
      <c r="IN245" s="20"/>
      <c r="IO245" s="20"/>
      <c r="IP245" s="20"/>
      <c r="IQ245" s="20"/>
      <c r="IR245" s="20"/>
      <c r="IS245" s="20"/>
      <c r="IT245" s="20"/>
      <c r="IU245" s="20"/>
      <c r="IV245" s="20"/>
      <c r="IW245" s="20"/>
    </row>
    <row r="246" customFormat="false" ht="12.75" hidden="false" customHeight="false" outlineLevel="0" collapsed="false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17"/>
      <c r="O246" s="21"/>
      <c r="P246" s="17"/>
      <c r="Q246" s="17"/>
      <c r="R246" s="17"/>
      <c r="S246" s="17"/>
      <c r="T246" s="17"/>
      <c r="U246" s="17"/>
      <c r="V246" s="17"/>
      <c r="W246" s="17"/>
      <c r="X246" s="17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  <c r="HL246" s="20"/>
      <c r="HM246" s="20"/>
      <c r="HN246" s="20"/>
      <c r="HO246" s="20"/>
      <c r="HP246" s="20"/>
      <c r="HQ246" s="20"/>
      <c r="HR246" s="20"/>
      <c r="HS246" s="20"/>
      <c r="HT246" s="20"/>
      <c r="HU246" s="20"/>
      <c r="HV246" s="20"/>
      <c r="HW246" s="20"/>
      <c r="HX246" s="20"/>
      <c r="HY246" s="20"/>
      <c r="HZ246" s="20"/>
      <c r="IA246" s="20"/>
      <c r="IB246" s="20"/>
      <c r="IC246" s="20"/>
      <c r="ID246" s="20"/>
      <c r="IE246" s="20"/>
      <c r="IF246" s="20"/>
      <c r="IG246" s="20"/>
      <c r="IH246" s="20"/>
      <c r="II246" s="20"/>
      <c r="IJ246" s="20"/>
      <c r="IK246" s="20"/>
      <c r="IL246" s="20"/>
      <c r="IM246" s="20"/>
      <c r="IN246" s="20"/>
      <c r="IO246" s="20"/>
      <c r="IP246" s="20"/>
      <c r="IQ246" s="20"/>
      <c r="IR246" s="20"/>
      <c r="IS246" s="20"/>
      <c r="IT246" s="20"/>
      <c r="IU246" s="20"/>
      <c r="IV246" s="20"/>
      <c r="IW246" s="20"/>
    </row>
    <row r="247" customFormat="false" ht="12.75" hidden="false" customHeight="false" outlineLevel="0" collapsed="false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17"/>
      <c r="O247" s="21"/>
      <c r="P247" s="17"/>
      <c r="Q247" s="17"/>
      <c r="R247" s="17"/>
      <c r="S247" s="17"/>
      <c r="T247" s="17"/>
      <c r="U247" s="17"/>
      <c r="V247" s="17"/>
      <c r="W247" s="17"/>
      <c r="X247" s="17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  <c r="DK247" s="20"/>
      <c r="DL247" s="20"/>
      <c r="DM247" s="20"/>
      <c r="DN247" s="20"/>
      <c r="DO247" s="20"/>
      <c r="DP247" s="20"/>
      <c r="DQ247" s="20"/>
      <c r="DR247" s="20"/>
      <c r="DS247" s="20"/>
      <c r="DT247" s="20"/>
      <c r="DU247" s="20"/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  <c r="EO247" s="20"/>
      <c r="EP247" s="20"/>
      <c r="EQ247" s="20"/>
      <c r="ER247" s="20"/>
      <c r="ES247" s="20"/>
      <c r="ET247" s="20"/>
      <c r="EU247" s="20"/>
      <c r="EV247" s="20"/>
      <c r="EW247" s="20"/>
      <c r="EX247" s="20"/>
      <c r="EY247" s="20"/>
      <c r="EZ247" s="20"/>
      <c r="FA247" s="20"/>
      <c r="FB247" s="20"/>
      <c r="FC247" s="20"/>
      <c r="FD247" s="20"/>
      <c r="FE247" s="20"/>
      <c r="FF247" s="20"/>
      <c r="FG247" s="20"/>
      <c r="FH247" s="20"/>
      <c r="FI247" s="20"/>
      <c r="FJ247" s="20"/>
      <c r="FK247" s="20"/>
      <c r="FL247" s="20"/>
      <c r="FM247" s="20"/>
      <c r="FN247" s="20"/>
      <c r="FO247" s="20"/>
      <c r="FP247" s="20"/>
      <c r="FQ247" s="20"/>
      <c r="FR247" s="20"/>
      <c r="FS247" s="20"/>
      <c r="FT247" s="20"/>
      <c r="FU247" s="20"/>
      <c r="FV247" s="20"/>
      <c r="FW247" s="20"/>
      <c r="FX247" s="20"/>
      <c r="FY247" s="20"/>
      <c r="FZ247" s="20"/>
      <c r="GA247" s="20"/>
      <c r="GB247" s="20"/>
      <c r="GC247" s="20"/>
      <c r="GD247" s="20"/>
      <c r="GE247" s="20"/>
      <c r="GF247" s="20"/>
      <c r="GG247" s="20"/>
      <c r="GH247" s="20"/>
      <c r="GI247" s="20"/>
      <c r="GJ247" s="20"/>
      <c r="GK247" s="20"/>
      <c r="GL247" s="20"/>
      <c r="GM247" s="20"/>
      <c r="GN247" s="20"/>
      <c r="GO247" s="20"/>
      <c r="GP247" s="20"/>
      <c r="GQ247" s="20"/>
      <c r="GR247" s="20"/>
      <c r="GS247" s="20"/>
      <c r="GT247" s="20"/>
      <c r="GU247" s="20"/>
      <c r="GV247" s="20"/>
      <c r="GW247" s="20"/>
      <c r="GX247" s="20"/>
      <c r="GY247" s="20"/>
      <c r="GZ247" s="20"/>
      <c r="HA247" s="20"/>
      <c r="HB247" s="20"/>
      <c r="HC247" s="20"/>
      <c r="HD247" s="20"/>
      <c r="HE247" s="20"/>
      <c r="HF247" s="20"/>
      <c r="HG247" s="20"/>
      <c r="HH247" s="20"/>
      <c r="HI247" s="20"/>
      <c r="HJ247" s="20"/>
      <c r="HK247" s="20"/>
      <c r="HL247" s="20"/>
      <c r="HM247" s="20"/>
      <c r="HN247" s="20"/>
      <c r="HO247" s="20"/>
      <c r="HP247" s="20"/>
      <c r="HQ247" s="20"/>
      <c r="HR247" s="20"/>
      <c r="HS247" s="20"/>
      <c r="HT247" s="20"/>
      <c r="HU247" s="20"/>
      <c r="HV247" s="20"/>
      <c r="HW247" s="20"/>
      <c r="HX247" s="20"/>
      <c r="HY247" s="20"/>
      <c r="HZ247" s="20"/>
      <c r="IA247" s="20"/>
      <c r="IB247" s="20"/>
      <c r="IC247" s="20"/>
      <c r="ID247" s="20"/>
      <c r="IE247" s="20"/>
      <c r="IF247" s="20"/>
      <c r="IG247" s="20"/>
      <c r="IH247" s="20"/>
      <c r="II247" s="20"/>
      <c r="IJ247" s="20"/>
      <c r="IK247" s="20"/>
      <c r="IL247" s="20"/>
      <c r="IM247" s="20"/>
      <c r="IN247" s="20"/>
      <c r="IO247" s="20"/>
      <c r="IP247" s="20"/>
      <c r="IQ247" s="20"/>
      <c r="IR247" s="20"/>
      <c r="IS247" s="20"/>
      <c r="IT247" s="20"/>
      <c r="IU247" s="20"/>
      <c r="IV247" s="20"/>
      <c r="IW247" s="20"/>
    </row>
    <row r="248" customFormat="false" ht="12.75" hidden="false" customHeight="false" outlineLevel="0" collapsed="false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17"/>
      <c r="O248" s="21"/>
      <c r="P248" s="17"/>
      <c r="Q248" s="17"/>
      <c r="R248" s="17"/>
      <c r="S248" s="17"/>
      <c r="T248" s="17"/>
      <c r="U248" s="17"/>
      <c r="V248" s="17"/>
      <c r="W248" s="17"/>
      <c r="X248" s="17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0"/>
      <c r="DL248" s="20"/>
      <c r="DM248" s="20"/>
      <c r="DN248" s="20"/>
      <c r="DO248" s="20"/>
      <c r="DP248" s="20"/>
      <c r="DQ248" s="20"/>
      <c r="DR248" s="20"/>
      <c r="DS248" s="20"/>
      <c r="DT248" s="20"/>
      <c r="DU248" s="20"/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  <c r="EO248" s="20"/>
      <c r="EP248" s="20"/>
      <c r="EQ248" s="20"/>
      <c r="ER248" s="20"/>
      <c r="ES248" s="20"/>
      <c r="ET248" s="20"/>
      <c r="EU248" s="20"/>
      <c r="EV248" s="20"/>
      <c r="EW248" s="20"/>
      <c r="EX248" s="20"/>
      <c r="EY248" s="20"/>
      <c r="EZ248" s="20"/>
      <c r="FA248" s="20"/>
      <c r="FB248" s="20"/>
      <c r="FC248" s="20"/>
      <c r="FD248" s="20"/>
      <c r="FE248" s="20"/>
      <c r="FF248" s="20"/>
      <c r="FG248" s="20"/>
      <c r="FH248" s="20"/>
      <c r="FI248" s="20"/>
      <c r="FJ248" s="20"/>
      <c r="FK248" s="20"/>
      <c r="FL248" s="20"/>
      <c r="FM248" s="20"/>
      <c r="FN248" s="20"/>
      <c r="FO248" s="20"/>
      <c r="FP248" s="20"/>
      <c r="FQ248" s="20"/>
      <c r="FR248" s="20"/>
      <c r="FS248" s="20"/>
      <c r="FT248" s="20"/>
      <c r="FU248" s="20"/>
      <c r="FV248" s="20"/>
      <c r="FW248" s="20"/>
      <c r="FX248" s="20"/>
      <c r="FY248" s="20"/>
      <c r="FZ248" s="20"/>
      <c r="GA248" s="20"/>
      <c r="GB248" s="20"/>
      <c r="GC248" s="20"/>
      <c r="GD248" s="20"/>
      <c r="GE248" s="20"/>
      <c r="GF248" s="20"/>
      <c r="GG248" s="20"/>
      <c r="GH248" s="20"/>
      <c r="GI248" s="20"/>
      <c r="GJ248" s="20"/>
      <c r="GK248" s="20"/>
      <c r="GL248" s="20"/>
      <c r="GM248" s="20"/>
      <c r="GN248" s="20"/>
      <c r="GO248" s="20"/>
      <c r="GP248" s="20"/>
      <c r="GQ248" s="20"/>
      <c r="GR248" s="20"/>
      <c r="GS248" s="20"/>
      <c r="GT248" s="20"/>
      <c r="GU248" s="20"/>
      <c r="GV248" s="20"/>
      <c r="GW248" s="20"/>
      <c r="GX248" s="20"/>
      <c r="GY248" s="20"/>
      <c r="GZ248" s="20"/>
      <c r="HA248" s="20"/>
      <c r="HB248" s="20"/>
      <c r="HC248" s="20"/>
      <c r="HD248" s="20"/>
      <c r="HE248" s="20"/>
      <c r="HF248" s="20"/>
      <c r="HG248" s="20"/>
      <c r="HH248" s="20"/>
      <c r="HI248" s="20"/>
      <c r="HJ248" s="20"/>
      <c r="HK248" s="20"/>
      <c r="HL248" s="20"/>
      <c r="HM248" s="20"/>
      <c r="HN248" s="20"/>
      <c r="HO248" s="20"/>
      <c r="HP248" s="20"/>
      <c r="HQ248" s="20"/>
      <c r="HR248" s="20"/>
      <c r="HS248" s="20"/>
      <c r="HT248" s="20"/>
      <c r="HU248" s="20"/>
      <c r="HV248" s="20"/>
      <c r="HW248" s="20"/>
      <c r="HX248" s="20"/>
      <c r="HY248" s="20"/>
      <c r="HZ248" s="20"/>
      <c r="IA248" s="20"/>
      <c r="IB248" s="20"/>
      <c r="IC248" s="20"/>
      <c r="ID248" s="20"/>
      <c r="IE248" s="20"/>
      <c r="IF248" s="20"/>
      <c r="IG248" s="20"/>
      <c r="IH248" s="20"/>
      <c r="II248" s="20"/>
      <c r="IJ248" s="20"/>
      <c r="IK248" s="20"/>
      <c r="IL248" s="20"/>
      <c r="IM248" s="20"/>
      <c r="IN248" s="20"/>
      <c r="IO248" s="20"/>
      <c r="IP248" s="20"/>
      <c r="IQ248" s="20"/>
      <c r="IR248" s="20"/>
      <c r="IS248" s="20"/>
      <c r="IT248" s="20"/>
      <c r="IU248" s="20"/>
      <c r="IV248" s="20"/>
      <c r="IW248" s="20"/>
    </row>
    <row r="249" customFormat="false" ht="12.75" hidden="false" customHeight="false" outlineLevel="0" collapsed="false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17"/>
      <c r="O249" s="21"/>
      <c r="P249" s="17"/>
      <c r="Q249" s="17"/>
      <c r="R249" s="17"/>
      <c r="S249" s="17"/>
      <c r="T249" s="17"/>
      <c r="U249" s="17"/>
      <c r="V249" s="17"/>
      <c r="W249" s="17"/>
      <c r="X249" s="17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0"/>
      <c r="DL249" s="20"/>
      <c r="DM249" s="20"/>
      <c r="DN249" s="20"/>
      <c r="DO249" s="20"/>
      <c r="DP249" s="20"/>
      <c r="DQ249" s="20"/>
      <c r="DR249" s="20"/>
      <c r="DS249" s="20"/>
      <c r="DT249" s="20"/>
      <c r="DU249" s="20"/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  <c r="EO249" s="20"/>
      <c r="EP249" s="20"/>
      <c r="EQ249" s="20"/>
      <c r="ER249" s="20"/>
      <c r="ES249" s="20"/>
      <c r="ET249" s="20"/>
      <c r="EU249" s="20"/>
      <c r="EV249" s="20"/>
      <c r="EW249" s="20"/>
      <c r="EX249" s="20"/>
      <c r="EY249" s="20"/>
      <c r="EZ249" s="20"/>
      <c r="FA249" s="20"/>
      <c r="FB249" s="20"/>
      <c r="FC249" s="20"/>
      <c r="FD249" s="20"/>
      <c r="FE249" s="20"/>
      <c r="FF249" s="20"/>
      <c r="FG249" s="20"/>
      <c r="FH249" s="20"/>
      <c r="FI249" s="20"/>
      <c r="FJ249" s="20"/>
      <c r="FK249" s="20"/>
      <c r="FL249" s="20"/>
      <c r="FM249" s="20"/>
      <c r="FN249" s="20"/>
      <c r="FO249" s="20"/>
      <c r="FP249" s="20"/>
      <c r="FQ249" s="20"/>
      <c r="FR249" s="20"/>
      <c r="FS249" s="20"/>
      <c r="FT249" s="20"/>
      <c r="FU249" s="20"/>
      <c r="FV249" s="20"/>
      <c r="FW249" s="20"/>
      <c r="FX249" s="20"/>
      <c r="FY249" s="20"/>
      <c r="FZ249" s="20"/>
      <c r="GA249" s="20"/>
      <c r="GB249" s="20"/>
      <c r="GC249" s="20"/>
      <c r="GD249" s="20"/>
      <c r="GE249" s="20"/>
      <c r="GF249" s="20"/>
      <c r="GG249" s="20"/>
      <c r="GH249" s="20"/>
      <c r="GI249" s="20"/>
      <c r="GJ249" s="20"/>
      <c r="GK249" s="20"/>
      <c r="GL249" s="20"/>
      <c r="GM249" s="20"/>
      <c r="GN249" s="20"/>
      <c r="GO249" s="20"/>
      <c r="GP249" s="20"/>
      <c r="GQ249" s="20"/>
      <c r="GR249" s="20"/>
      <c r="GS249" s="20"/>
      <c r="GT249" s="20"/>
      <c r="GU249" s="20"/>
      <c r="GV249" s="20"/>
      <c r="GW249" s="20"/>
      <c r="GX249" s="20"/>
      <c r="GY249" s="20"/>
      <c r="GZ249" s="20"/>
      <c r="HA249" s="20"/>
      <c r="HB249" s="20"/>
      <c r="HC249" s="20"/>
      <c r="HD249" s="20"/>
      <c r="HE249" s="20"/>
      <c r="HF249" s="20"/>
      <c r="HG249" s="20"/>
      <c r="HH249" s="20"/>
      <c r="HI249" s="20"/>
      <c r="HJ249" s="20"/>
      <c r="HK249" s="20"/>
      <c r="HL249" s="20"/>
      <c r="HM249" s="20"/>
      <c r="HN249" s="20"/>
      <c r="HO249" s="20"/>
      <c r="HP249" s="20"/>
      <c r="HQ249" s="20"/>
      <c r="HR249" s="20"/>
      <c r="HS249" s="20"/>
      <c r="HT249" s="20"/>
      <c r="HU249" s="20"/>
      <c r="HV249" s="20"/>
      <c r="HW249" s="20"/>
      <c r="HX249" s="20"/>
      <c r="HY249" s="20"/>
      <c r="HZ249" s="20"/>
      <c r="IA249" s="20"/>
      <c r="IB249" s="20"/>
      <c r="IC249" s="20"/>
      <c r="ID249" s="20"/>
      <c r="IE249" s="20"/>
      <c r="IF249" s="20"/>
      <c r="IG249" s="20"/>
      <c r="IH249" s="20"/>
      <c r="II249" s="20"/>
      <c r="IJ249" s="20"/>
      <c r="IK249" s="20"/>
      <c r="IL249" s="20"/>
      <c r="IM249" s="20"/>
      <c r="IN249" s="20"/>
      <c r="IO249" s="20"/>
      <c r="IP249" s="20"/>
      <c r="IQ249" s="20"/>
      <c r="IR249" s="20"/>
      <c r="IS249" s="20"/>
      <c r="IT249" s="20"/>
      <c r="IU249" s="20"/>
      <c r="IV249" s="20"/>
      <c r="IW249" s="20"/>
    </row>
    <row r="250" customFormat="false" ht="12.75" hidden="false" customHeight="false" outlineLevel="0" collapsed="false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17"/>
      <c r="O250" s="21"/>
      <c r="P250" s="17"/>
      <c r="Q250" s="17"/>
      <c r="R250" s="17"/>
      <c r="S250" s="17"/>
      <c r="T250" s="17"/>
      <c r="U250" s="17"/>
      <c r="V250" s="17"/>
      <c r="W250" s="17"/>
      <c r="X250" s="17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  <c r="DK250" s="20"/>
      <c r="DL250" s="20"/>
      <c r="DM250" s="20"/>
      <c r="DN250" s="20"/>
      <c r="DO250" s="20"/>
      <c r="DP250" s="20"/>
      <c r="DQ250" s="20"/>
      <c r="DR250" s="20"/>
      <c r="DS250" s="20"/>
      <c r="DT250" s="20"/>
      <c r="DU250" s="20"/>
      <c r="DV250" s="20"/>
      <c r="DW250" s="20"/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I250" s="20"/>
      <c r="EJ250" s="20"/>
      <c r="EK250" s="20"/>
      <c r="EL250" s="20"/>
      <c r="EM250" s="20"/>
      <c r="EN250" s="20"/>
      <c r="EO250" s="20"/>
      <c r="EP250" s="20"/>
      <c r="EQ250" s="20"/>
      <c r="ER250" s="20"/>
      <c r="ES250" s="20"/>
      <c r="ET250" s="20"/>
      <c r="EU250" s="20"/>
      <c r="EV250" s="20"/>
      <c r="EW250" s="20"/>
      <c r="EX250" s="20"/>
      <c r="EY250" s="20"/>
      <c r="EZ250" s="20"/>
      <c r="FA250" s="20"/>
      <c r="FB250" s="20"/>
      <c r="FC250" s="20"/>
      <c r="FD250" s="20"/>
      <c r="FE250" s="20"/>
      <c r="FF250" s="20"/>
      <c r="FG250" s="20"/>
      <c r="FH250" s="20"/>
      <c r="FI250" s="20"/>
      <c r="FJ250" s="20"/>
      <c r="FK250" s="20"/>
      <c r="FL250" s="20"/>
      <c r="FM250" s="20"/>
      <c r="FN250" s="20"/>
      <c r="FO250" s="20"/>
      <c r="FP250" s="20"/>
      <c r="FQ250" s="20"/>
      <c r="FR250" s="20"/>
      <c r="FS250" s="20"/>
      <c r="FT250" s="20"/>
      <c r="FU250" s="20"/>
      <c r="FV250" s="20"/>
      <c r="FW250" s="20"/>
      <c r="FX250" s="20"/>
      <c r="FY250" s="20"/>
      <c r="FZ250" s="20"/>
      <c r="GA250" s="20"/>
      <c r="GB250" s="20"/>
      <c r="GC250" s="20"/>
      <c r="GD250" s="20"/>
      <c r="GE250" s="20"/>
      <c r="GF250" s="20"/>
      <c r="GG250" s="20"/>
      <c r="GH250" s="20"/>
      <c r="GI250" s="20"/>
      <c r="GJ250" s="20"/>
      <c r="GK250" s="20"/>
      <c r="GL250" s="20"/>
      <c r="GM250" s="20"/>
      <c r="GN250" s="20"/>
      <c r="GO250" s="20"/>
      <c r="GP250" s="20"/>
      <c r="GQ250" s="20"/>
      <c r="GR250" s="20"/>
      <c r="GS250" s="20"/>
      <c r="GT250" s="20"/>
      <c r="GU250" s="20"/>
      <c r="GV250" s="20"/>
      <c r="GW250" s="20"/>
      <c r="GX250" s="20"/>
      <c r="GY250" s="20"/>
      <c r="GZ250" s="20"/>
      <c r="HA250" s="20"/>
      <c r="HB250" s="20"/>
      <c r="HC250" s="20"/>
      <c r="HD250" s="20"/>
      <c r="HE250" s="20"/>
      <c r="HF250" s="20"/>
      <c r="HG250" s="20"/>
      <c r="HH250" s="20"/>
      <c r="HI250" s="20"/>
      <c r="HJ250" s="20"/>
      <c r="HK250" s="20"/>
      <c r="HL250" s="20"/>
      <c r="HM250" s="20"/>
      <c r="HN250" s="20"/>
      <c r="HO250" s="20"/>
      <c r="HP250" s="20"/>
      <c r="HQ250" s="20"/>
      <c r="HR250" s="20"/>
      <c r="HS250" s="20"/>
      <c r="HT250" s="20"/>
      <c r="HU250" s="20"/>
      <c r="HV250" s="20"/>
      <c r="HW250" s="20"/>
      <c r="HX250" s="20"/>
      <c r="HY250" s="20"/>
      <c r="HZ250" s="20"/>
      <c r="IA250" s="20"/>
      <c r="IB250" s="20"/>
      <c r="IC250" s="20"/>
      <c r="ID250" s="20"/>
      <c r="IE250" s="20"/>
      <c r="IF250" s="20"/>
      <c r="IG250" s="20"/>
      <c r="IH250" s="20"/>
      <c r="II250" s="20"/>
      <c r="IJ250" s="20"/>
      <c r="IK250" s="20"/>
      <c r="IL250" s="20"/>
      <c r="IM250" s="20"/>
      <c r="IN250" s="20"/>
      <c r="IO250" s="20"/>
      <c r="IP250" s="20"/>
      <c r="IQ250" s="20"/>
      <c r="IR250" s="20"/>
      <c r="IS250" s="20"/>
      <c r="IT250" s="20"/>
      <c r="IU250" s="20"/>
      <c r="IV250" s="20"/>
      <c r="IW250" s="20"/>
    </row>
    <row r="251" customFormat="false" ht="12.75" hidden="false" customHeight="false" outlineLevel="0" collapsed="false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17"/>
      <c r="O251" s="21"/>
      <c r="P251" s="17"/>
      <c r="Q251" s="17"/>
      <c r="R251" s="17"/>
      <c r="S251" s="17"/>
      <c r="T251" s="17"/>
      <c r="U251" s="17"/>
      <c r="V251" s="17"/>
      <c r="W251" s="17"/>
      <c r="X251" s="17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20"/>
      <c r="CV251" s="20"/>
      <c r="CW251" s="20"/>
      <c r="CX251" s="20"/>
      <c r="CY251" s="20"/>
      <c r="CZ251" s="20"/>
      <c r="DA251" s="20"/>
      <c r="DB251" s="20"/>
      <c r="DC251" s="20"/>
      <c r="DD251" s="20"/>
      <c r="DE251" s="20"/>
      <c r="DF251" s="20"/>
      <c r="DG251" s="20"/>
      <c r="DH251" s="20"/>
      <c r="DI251" s="20"/>
      <c r="DJ251" s="20"/>
      <c r="DK251" s="20"/>
      <c r="DL251" s="20"/>
      <c r="DM251" s="20"/>
      <c r="DN251" s="20"/>
      <c r="DO251" s="20"/>
      <c r="DP251" s="20"/>
      <c r="DQ251" s="20"/>
      <c r="DR251" s="20"/>
      <c r="DS251" s="20"/>
      <c r="DT251" s="20"/>
      <c r="DU251" s="20"/>
      <c r="DV251" s="20"/>
      <c r="DW251" s="20"/>
      <c r="DX251" s="20"/>
      <c r="DY251" s="20"/>
      <c r="DZ251" s="20"/>
      <c r="EA251" s="20"/>
      <c r="EB251" s="20"/>
      <c r="EC251" s="20"/>
      <c r="ED251" s="20"/>
      <c r="EE251" s="20"/>
      <c r="EF251" s="20"/>
      <c r="EG251" s="20"/>
      <c r="EH251" s="20"/>
      <c r="EI251" s="20"/>
      <c r="EJ251" s="20"/>
      <c r="EK251" s="20"/>
      <c r="EL251" s="20"/>
      <c r="EM251" s="20"/>
      <c r="EN251" s="20"/>
      <c r="EO251" s="20"/>
      <c r="EP251" s="20"/>
      <c r="EQ251" s="20"/>
      <c r="ER251" s="20"/>
      <c r="ES251" s="20"/>
      <c r="ET251" s="20"/>
      <c r="EU251" s="20"/>
      <c r="EV251" s="20"/>
      <c r="EW251" s="20"/>
      <c r="EX251" s="20"/>
      <c r="EY251" s="20"/>
      <c r="EZ251" s="20"/>
      <c r="FA251" s="20"/>
      <c r="FB251" s="20"/>
      <c r="FC251" s="20"/>
      <c r="FD251" s="20"/>
      <c r="FE251" s="20"/>
      <c r="FF251" s="20"/>
      <c r="FG251" s="20"/>
      <c r="FH251" s="20"/>
      <c r="FI251" s="20"/>
      <c r="FJ251" s="20"/>
      <c r="FK251" s="20"/>
      <c r="FL251" s="20"/>
      <c r="FM251" s="20"/>
      <c r="FN251" s="20"/>
      <c r="FO251" s="20"/>
      <c r="FP251" s="20"/>
      <c r="FQ251" s="20"/>
      <c r="FR251" s="20"/>
      <c r="FS251" s="20"/>
      <c r="FT251" s="20"/>
      <c r="FU251" s="20"/>
      <c r="FV251" s="20"/>
      <c r="FW251" s="20"/>
      <c r="FX251" s="20"/>
      <c r="FY251" s="20"/>
      <c r="FZ251" s="20"/>
      <c r="GA251" s="20"/>
      <c r="GB251" s="20"/>
      <c r="GC251" s="20"/>
      <c r="GD251" s="20"/>
      <c r="GE251" s="20"/>
      <c r="GF251" s="20"/>
      <c r="GG251" s="20"/>
      <c r="GH251" s="20"/>
      <c r="GI251" s="20"/>
      <c r="GJ251" s="20"/>
      <c r="GK251" s="20"/>
      <c r="GL251" s="20"/>
      <c r="GM251" s="20"/>
      <c r="GN251" s="20"/>
      <c r="GO251" s="20"/>
      <c r="GP251" s="20"/>
      <c r="GQ251" s="20"/>
      <c r="GR251" s="20"/>
      <c r="GS251" s="20"/>
      <c r="GT251" s="20"/>
      <c r="GU251" s="20"/>
      <c r="GV251" s="20"/>
      <c r="GW251" s="20"/>
      <c r="GX251" s="20"/>
      <c r="GY251" s="20"/>
      <c r="GZ251" s="20"/>
      <c r="HA251" s="20"/>
      <c r="HB251" s="20"/>
      <c r="HC251" s="20"/>
      <c r="HD251" s="20"/>
      <c r="HE251" s="20"/>
      <c r="HF251" s="20"/>
      <c r="HG251" s="20"/>
      <c r="HH251" s="20"/>
      <c r="HI251" s="20"/>
      <c r="HJ251" s="20"/>
      <c r="HK251" s="20"/>
      <c r="HL251" s="20"/>
      <c r="HM251" s="20"/>
      <c r="HN251" s="20"/>
      <c r="HO251" s="20"/>
      <c r="HP251" s="20"/>
      <c r="HQ251" s="20"/>
      <c r="HR251" s="20"/>
      <c r="HS251" s="20"/>
      <c r="HT251" s="20"/>
      <c r="HU251" s="20"/>
      <c r="HV251" s="20"/>
      <c r="HW251" s="20"/>
      <c r="HX251" s="20"/>
      <c r="HY251" s="20"/>
      <c r="HZ251" s="20"/>
      <c r="IA251" s="20"/>
      <c r="IB251" s="20"/>
      <c r="IC251" s="20"/>
      <c r="ID251" s="20"/>
      <c r="IE251" s="20"/>
      <c r="IF251" s="20"/>
      <c r="IG251" s="20"/>
      <c r="IH251" s="20"/>
      <c r="II251" s="20"/>
      <c r="IJ251" s="20"/>
      <c r="IK251" s="20"/>
      <c r="IL251" s="20"/>
      <c r="IM251" s="20"/>
      <c r="IN251" s="20"/>
      <c r="IO251" s="20"/>
      <c r="IP251" s="20"/>
      <c r="IQ251" s="20"/>
      <c r="IR251" s="20"/>
      <c r="IS251" s="20"/>
      <c r="IT251" s="20"/>
      <c r="IU251" s="20"/>
      <c r="IV251" s="20"/>
      <c r="IW251" s="20"/>
    </row>
    <row r="252" customFormat="false" ht="12.75" hidden="false" customHeight="false" outlineLevel="0" collapsed="false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17"/>
      <c r="O252" s="21"/>
      <c r="P252" s="17"/>
      <c r="Q252" s="17"/>
      <c r="R252" s="17"/>
      <c r="S252" s="17"/>
      <c r="T252" s="17"/>
      <c r="U252" s="17"/>
      <c r="V252" s="17"/>
      <c r="W252" s="17"/>
      <c r="X252" s="17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20"/>
      <c r="CX252" s="20"/>
      <c r="CY252" s="20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  <c r="DK252" s="20"/>
      <c r="DL252" s="20"/>
      <c r="DM252" s="20"/>
      <c r="DN252" s="20"/>
      <c r="DO252" s="20"/>
      <c r="DP252" s="20"/>
      <c r="DQ252" s="20"/>
      <c r="DR252" s="20"/>
      <c r="DS252" s="20"/>
      <c r="DT252" s="20"/>
      <c r="DU252" s="20"/>
      <c r="DV252" s="20"/>
      <c r="DW252" s="20"/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I252" s="20"/>
      <c r="EJ252" s="20"/>
      <c r="EK252" s="20"/>
      <c r="EL252" s="20"/>
      <c r="EM252" s="20"/>
      <c r="EN252" s="20"/>
      <c r="EO252" s="20"/>
      <c r="EP252" s="20"/>
      <c r="EQ252" s="20"/>
      <c r="ER252" s="20"/>
      <c r="ES252" s="20"/>
      <c r="ET252" s="20"/>
      <c r="EU252" s="20"/>
      <c r="EV252" s="20"/>
      <c r="EW252" s="20"/>
      <c r="EX252" s="20"/>
      <c r="EY252" s="20"/>
      <c r="EZ252" s="20"/>
      <c r="FA252" s="20"/>
      <c r="FB252" s="20"/>
      <c r="FC252" s="20"/>
      <c r="FD252" s="20"/>
      <c r="FE252" s="20"/>
      <c r="FF252" s="20"/>
      <c r="FG252" s="20"/>
      <c r="FH252" s="20"/>
      <c r="FI252" s="20"/>
      <c r="FJ252" s="20"/>
      <c r="FK252" s="20"/>
      <c r="FL252" s="20"/>
      <c r="FM252" s="20"/>
      <c r="FN252" s="20"/>
      <c r="FO252" s="20"/>
      <c r="FP252" s="20"/>
      <c r="FQ252" s="20"/>
      <c r="FR252" s="20"/>
      <c r="FS252" s="20"/>
      <c r="FT252" s="20"/>
      <c r="FU252" s="20"/>
      <c r="FV252" s="20"/>
      <c r="FW252" s="20"/>
      <c r="FX252" s="20"/>
      <c r="FY252" s="20"/>
      <c r="FZ252" s="20"/>
      <c r="GA252" s="20"/>
      <c r="GB252" s="20"/>
      <c r="GC252" s="20"/>
      <c r="GD252" s="20"/>
      <c r="GE252" s="20"/>
      <c r="GF252" s="20"/>
      <c r="GG252" s="20"/>
      <c r="GH252" s="20"/>
      <c r="GI252" s="20"/>
      <c r="GJ252" s="20"/>
      <c r="GK252" s="20"/>
      <c r="GL252" s="20"/>
      <c r="GM252" s="20"/>
      <c r="GN252" s="20"/>
      <c r="GO252" s="20"/>
      <c r="GP252" s="20"/>
      <c r="GQ252" s="20"/>
      <c r="GR252" s="20"/>
      <c r="GS252" s="20"/>
      <c r="GT252" s="20"/>
      <c r="GU252" s="20"/>
      <c r="GV252" s="20"/>
      <c r="GW252" s="20"/>
      <c r="GX252" s="20"/>
      <c r="GY252" s="20"/>
      <c r="GZ252" s="20"/>
      <c r="HA252" s="20"/>
      <c r="HB252" s="20"/>
      <c r="HC252" s="20"/>
      <c r="HD252" s="20"/>
      <c r="HE252" s="20"/>
      <c r="HF252" s="20"/>
      <c r="HG252" s="20"/>
      <c r="HH252" s="20"/>
      <c r="HI252" s="20"/>
      <c r="HJ252" s="20"/>
      <c r="HK252" s="20"/>
      <c r="HL252" s="20"/>
      <c r="HM252" s="20"/>
      <c r="HN252" s="20"/>
      <c r="HO252" s="20"/>
      <c r="HP252" s="20"/>
      <c r="HQ252" s="20"/>
      <c r="HR252" s="20"/>
      <c r="HS252" s="20"/>
      <c r="HT252" s="20"/>
      <c r="HU252" s="20"/>
      <c r="HV252" s="20"/>
      <c r="HW252" s="20"/>
      <c r="HX252" s="20"/>
      <c r="HY252" s="20"/>
      <c r="HZ252" s="20"/>
      <c r="IA252" s="20"/>
      <c r="IB252" s="20"/>
      <c r="IC252" s="20"/>
      <c r="ID252" s="20"/>
      <c r="IE252" s="20"/>
      <c r="IF252" s="20"/>
      <c r="IG252" s="20"/>
      <c r="IH252" s="20"/>
      <c r="II252" s="20"/>
      <c r="IJ252" s="20"/>
      <c r="IK252" s="20"/>
      <c r="IL252" s="20"/>
      <c r="IM252" s="20"/>
      <c r="IN252" s="20"/>
      <c r="IO252" s="20"/>
      <c r="IP252" s="20"/>
      <c r="IQ252" s="20"/>
      <c r="IR252" s="20"/>
      <c r="IS252" s="20"/>
      <c r="IT252" s="20"/>
      <c r="IU252" s="20"/>
      <c r="IV252" s="20"/>
      <c r="IW252" s="20"/>
    </row>
    <row r="253" customFormat="false" ht="12.75" hidden="false" customHeight="false" outlineLevel="0" collapsed="false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17"/>
      <c r="O253" s="21"/>
      <c r="P253" s="17"/>
      <c r="Q253" s="17"/>
      <c r="R253" s="17"/>
      <c r="S253" s="17"/>
      <c r="T253" s="17"/>
      <c r="U253" s="17"/>
      <c r="V253" s="17"/>
      <c r="W253" s="17"/>
      <c r="X253" s="17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20"/>
      <c r="CX253" s="20"/>
      <c r="CY253" s="20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  <c r="DK253" s="20"/>
      <c r="DL253" s="20"/>
      <c r="DM253" s="20"/>
      <c r="DN253" s="20"/>
      <c r="DO253" s="20"/>
      <c r="DP253" s="20"/>
      <c r="DQ253" s="20"/>
      <c r="DR253" s="20"/>
      <c r="DS253" s="20"/>
      <c r="DT253" s="20"/>
      <c r="DU253" s="20"/>
      <c r="DV253" s="20"/>
      <c r="DW253" s="20"/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I253" s="20"/>
      <c r="EJ253" s="20"/>
      <c r="EK253" s="20"/>
      <c r="EL253" s="20"/>
      <c r="EM253" s="20"/>
      <c r="EN253" s="20"/>
      <c r="EO253" s="20"/>
      <c r="EP253" s="20"/>
      <c r="EQ253" s="20"/>
      <c r="ER253" s="20"/>
      <c r="ES253" s="20"/>
      <c r="ET253" s="20"/>
      <c r="EU253" s="20"/>
      <c r="EV253" s="20"/>
      <c r="EW253" s="20"/>
      <c r="EX253" s="20"/>
      <c r="EY253" s="20"/>
      <c r="EZ253" s="20"/>
      <c r="FA253" s="20"/>
      <c r="FB253" s="20"/>
      <c r="FC253" s="20"/>
      <c r="FD253" s="20"/>
      <c r="FE253" s="20"/>
      <c r="FF253" s="20"/>
      <c r="FG253" s="20"/>
      <c r="FH253" s="20"/>
      <c r="FI253" s="20"/>
      <c r="FJ253" s="20"/>
      <c r="FK253" s="20"/>
      <c r="FL253" s="20"/>
      <c r="FM253" s="20"/>
      <c r="FN253" s="20"/>
      <c r="FO253" s="20"/>
      <c r="FP253" s="20"/>
      <c r="FQ253" s="20"/>
      <c r="FR253" s="20"/>
      <c r="FS253" s="20"/>
      <c r="FT253" s="20"/>
      <c r="FU253" s="20"/>
      <c r="FV253" s="20"/>
      <c r="FW253" s="20"/>
      <c r="FX253" s="20"/>
      <c r="FY253" s="20"/>
      <c r="FZ253" s="20"/>
      <c r="GA253" s="20"/>
      <c r="GB253" s="20"/>
      <c r="GC253" s="20"/>
      <c r="GD253" s="20"/>
      <c r="GE253" s="20"/>
      <c r="GF253" s="20"/>
      <c r="GG253" s="20"/>
      <c r="GH253" s="20"/>
      <c r="GI253" s="20"/>
      <c r="GJ253" s="20"/>
      <c r="GK253" s="20"/>
      <c r="GL253" s="20"/>
      <c r="GM253" s="20"/>
      <c r="GN253" s="20"/>
      <c r="GO253" s="20"/>
      <c r="GP253" s="20"/>
      <c r="GQ253" s="20"/>
      <c r="GR253" s="20"/>
      <c r="GS253" s="20"/>
      <c r="GT253" s="20"/>
      <c r="GU253" s="20"/>
      <c r="GV253" s="20"/>
      <c r="GW253" s="20"/>
      <c r="GX253" s="20"/>
      <c r="GY253" s="20"/>
      <c r="GZ253" s="20"/>
      <c r="HA253" s="20"/>
      <c r="HB253" s="20"/>
      <c r="HC253" s="20"/>
      <c r="HD253" s="20"/>
      <c r="HE253" s="20"/>
      <c r="HF253" s="20"/>
      <c r="HG253" s="20"/>
      <c r="HH253" s="20"/>
      <c r="HI253" s="20"/>
      <c r="HJ253" s="20"/>
      <c r="HK253" s="20"/>
      <c r="HL253" s="20"/>
      <c r="HM253" s="20"/>
      <c r="HN253" s="20"/>
      <c r="HO253" s="20"/>
      <c r="HP253" s="20"/>
      <c r="HQ253" s="20"/>
      <c r="HR253" s="20"/>
      <c r="HS253" s="20"/>
      <c r="HT253" s="20"/>
      <c r="HU253" s="20"/>
      <c r="HV253" s="20"/>
      <c r="HW253" s="20"/>
      <c r="HX253" s="20"/>
      <c r="HY253" s="20"/>
      <c r="HZ253" s="20"/>
      <c r="IA253" s="20"/>
      <c r="IB253" s="20"/>
      <c r="IC253" s="20"/>
      <c r="ID253" s="20"/>
      <c r="IE253" s="20"/>
      <c r="IF253" s="20"/>
      <c r="IG253" s="20"/>
      <c r="IH253" s="20"/>
      <c r="II253" s="20"/>
      <c r="IJ253" s="20"/>
      <c r="IK253" s="20"/>
      <c r="IL253" s="20"/>
      <c r="IM253" s="20"/>
      <c r="IN253" s="20"/>
      <c r="IO253" s="20"/>
      <c r="IP253" s="20"/>
      <c r="IQ253" s="20"/>
      <c r="IR253" s="20"/>
      <c r="IS253" s="20"/>
      <c r="IT253" s="20"/>
      <c r="IU253" s="20"/>
      <c r="IV253" s="20"/>
      <c r="IW253" s="20"/>
    </row>
    <row r="254" customFormat="false" ht="12.75" hidden="false" customHeight="false" outlineLevel="0" collapsed="false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17"/>
      <c r="O254" s="21"/>
      <c r="P254" s="17"/>
      <c r="Q254" s="17"/>
      <c r="R254" s="17"/>
      <c r="S254" s="17"/>
      <c r="T254" s="17"/>
      <c r="U254" s="17"/>
      <c r="V254" s="17"/>
      <c r="W254" s="17"/>
      <c r="X254" s="17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20"/>
      <c r="CX254" s="20"/>
      <c r="CY254" s="20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  <c r="DK254" s="20"/>
      <c r="DL254" s="20"/>
      <c r="DM254" s="20"/>
      <c r="DN254" s="20"/>
      <c r="DO254" s="20"/>
      <c r="DP254" s="20"/>
      <c r="DQ254" s="20"/>
      <c r="DR254" s="20"/>
      <c r="DS254" s="20"/>
      <c r="DT254" s="20"/>
      <c r="DU254" s="20"/>
      <c r="DV254" s="20"/>
      <c r="DW254" s="20"/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I254" s="20"/>
      <c r="EJ254" s="20"/>
      <c r="EK254" s="20"/>
      <c r="EL254" s="20"/>
      <c r="EM254" s="20"/>
      <c r="EN254" s="20"/>
      <c r="EO254" s="20"/>
      <c r="EP254" s="20"/>
      <c r="EQ254" s="20"/>
      <c r="ER254" s="20"/>
      <c r="ES254" s="20"/>
      <c r="ET254" s="20"/>
      <c r="EU254" s="20"/>
      <c r="EV254" s="20"/>
      <c r="EW254" s="20"/>
      <c r="EX254" s="20"/>
      <c r="EY254" s="20"/>
      <c r="EZ254" s="20"/>
      <c r="FA254" s="20"/>
      <c r="FB254" s="20"/>
      <c r="FC254" s="20"/>
      <c r="FD254" s="20"/>
      <c r="FE254" s="20"/>
      <c r="FF254" s="20"/>
      <c r="FG254" s="20"/>
      <c r="FH254" s="20"/>
      <c r="FI254" s="20"/>
      <c r="FJ254" s="20"/>
      <c r="FK254" s="20"/>
      <c r="FL254" s="20"/>
      <c r="FM254" s="20"/>
      <c r="FN254" s="20"/>
      <c r="FO254" s="20"/>
      <c r="FP254" s="20"/>
      <c r="FQ254" s="20"/>
      <c r="FR254" s="20"/>
      <c r="FS254" s="20"/>
      <c r="FT254" s="20"/>
      <c r="FU254" s="20"/>
      <c r="FV254" s="20"/>
      <c r="FW254" s="20"/>
      <c r="FX254" s="20"/>
      <c r="FY254" s="20"/>
      <c r="FZ254" s="20"/>
      <c r="GA254" s="20"/>
      <c r="GB254" s="20"/>
      <c r="GC254" s="20"/>
      <c r="GD254" s="20"/>
      <c r="GE254" s="20"/>
      <c r="GF254" s="20"/>
      <c r="GG254" s="20"/>
      <c r="GH254" s="20"/>
      <c r="GI254" s="20"/>
      <c r="GJ254" s="20"/>
      <c r="GK254" s="20"/>
      <c r="GL254" s="20"/>
      <c r="GM254" s="20"/>
      <c r="GN254" s="20"/>
      <c r="GO254" s="20"/>
      <c r="GP254" s="20"/>
      <c r="GQ254" s="20"/>
      <c r="GR254" s="20"/>
      <c r="GS254" s="20"/>
      <c r="GT254" s="20"/>
      <c r="GU254" s="20"/>
      <c r="GV254" s="20"/>
      <c r="GW254" s="20"/>
      <c r="GX254" s="20"/>
      <c r="GY254" s="20"/>
      <c r="GZ254" s="20"/>
      <c r="HA254" s="20"/>
      <c r="HB254" s="20"/>
      <c r="HC254" s="20"/>
      <c r="HD254" s="20"/>
      <c r="HE254" s="20"/>
      <c r="HF254" s="20"/>
      <c r="HG254" s="20"/>
      <c r="HH254" s="20"/>
      <c r="HI254" s="20"/>
      <c r="HJ254" s="20"/>
      <c r="HK254" s="20"/>
      <c r="HL254" s="20"/>
      <c r="HM254" s="20"/>
      <c r="HN254" s="20"/>
      <c r="HO254" s="20"/>
      <c r="HP254" s="20"/>
      <c r="HQ254" s="20"/>
      <c r="HR254" s="20"/>
      <c r="HS254" s="20"/>
      <c r="HT254" s="20"/>
      <c r="HU254" s="20"/>
      <c r="HV254" s="20"/>
      <c r="HW254" s="20"/>
      <c r="HX254" s="20"/>
      <c r="HY254" s="20"/>
      <c r="HZ254" s="20"/>
      <c r="IA254" s="20"/>
      <c r="IB254" s="20"/>
      <c r="IC254" s="20"/>
      <c r="ID254" s="20"/>
      <c r="IE254" s="20"/>
      <c r="IF254" s="20"/>
      <c r="IG254" s="20"/>
      <c r="IH254" s="20"/>
      <c r="II254" s="20"/>
      <c r="IJ254" s="20"/>
      <c r="IK254" s="20"/>
      <c r="IL254" s="20"/>
      <c r="IM254" s="20"/>
      <c r="IN254" s="20"/>
      <c r="IO254" s="20"/>
      <c r="IP254" s="20"/>
      <c r="IQ254" s="20"/>
      <c r="IR254" s="20"/>
      <c r="IS254" s="20"/>
      <c r="IT254" s="20"/>
      <c r="IU254" s="20"/>
      <c r="IV254" s="20"/>
      <c r="IW254" s="20"/>
    </row>
    <row r="255" customFormat="false" ht="12.75" hidden="false" customHeight="false" outlineLevel="0" collapsed="false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17"/>
      <c r="O255" s="21"/>
      <c r="P255" s="17"/>
      <c r="Q255" s="17"/>
      <c r="R255" s="17"/>
      <c r="S255" s="17"/>
      <c r="T255" s="17"/>
      <c r="U255" s="17"/>
      <c r="V255" s="17"/>
      <c r="W255" s="17"/>
      <c r="X255" s="17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20"/>
      <c r="CX255" s="20"/>
      <c r="CY255" s="20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  <c r="DK255" s="20"/>
      <c r="DL255" s="20"/>
      <c r="DM255" s="20"/>
      <c r="DN255" s="20"/>
      <c r="DO255" s="20"/>
      <c r="DP255" s="20"/>
      <c r="DQ255" s="20"/>
      <c r="DR255" s="20"/>
      <c r="DS255" s="20"/>
      <c r="DT255" s="20"/>
      <c r="DU255" s="20"/>
      <c r="DV255" s="20"/>
      <c r="DW255" s="20"/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I255" s="20"/>
      <c r="EJ255" s="20"/>
      <c r="EK255" s="20"/>
      <c r="EL255" s="20"/>
      <c r="EM255" s="20"/>
      <c r="EN255" s="20"/>
      <c r="EO255" s="20"/>
      <c r="EP255" s="20"/>
      <c r="EQ255" s="20"/>
      <c r="ER255" s="20"/>
      <c r="ES255" s="20"/>
      <c r="ET255" s="20"/>
      <c r="EU255" s="20"/>
      <c r="EV255" s="20"/>
      <c r="EW255" s="20"/>
      <c r="EX255" s="20"/>
      <c r="EY255" s="20"/>
      <c r="EZ255" s="20"/>
      <c r="FA255" s="20"/>
      <c r="FB255" s="20"/>
      <c r="FC255" s="20"/>
      <c r="FD255" s="20"/>
      <c r="FE255" s="20"/>
      <c r="FF255" s="20"/>
      <c r="FG255" s="20"/>
      <c r="FH255" s="20"/>
      <c r="FI255" s="20"/>
      <c r="FJ255" s="20"/>
      <c r="FK255" s="20"/>
      <c r="FL255" s="20"/>
      <c r="FM255" s="20"/>
      <c r="FN255" s="20"/>
      <c r="FO255" s="20"/>
      <c r="FP255" s="20"/>
      <c r="FQ255" s="20"/>
      <c r="FR255" s="20"/>
      <c r="FS255" s="20"/>
      <c r="FT255" s="20"/>
      <c r="FU255" s="20"/>
      <c r="FV255" s="20"/>
      <c r="FW255" s="20"/>
      <c r="FX255" s="20"/>
      <c r="FY255" s="20"/>
      <c r="FZ255" s="20"/>
      <c r="GA255" s="20"/>
      <c r="GB255" s="20"/>
      <c r="GC255" s="20"/>
      <c r="GD255" s="20"/>
      <c r="GE255" s="20"/>
      <c r="GF255" s="20"/>
      <c r="GG255" s="20"/>
      <c r="GH255" s="20"/>
      <c r="GI255" s="20"/>
      <c r="GJ255" s="20"/>
      <c r="GK255" s="20"/>
      <c r="GL255" s="20"/>
      <c r="GM255" s="20"/>
      <c r="GN255" s="20"/>
      <c r="GO255" s="20"/>
      <c r="GP255" s="20"/>
      <c r="GQ255" s="20"/>
      <c r="GR255" s="20"/>
      <c r="GS255" s="20"/>
      <c r="GT255" s="20"/>
      <c r="GU255" s="20"/>
      <c r="GV255" s="20"/>
      <c r="GW255" s="20"/>
      <c r="GX255" s="20"/>
      <c r="GY255" s="20"/>
      <c r="GZ255" s="20"/>
      <c r="HA255" s="20"/>
      <c r="HB255" s="20"/>
      <c r="HC255" s="20"/>
      <c r="HD255" s="20"/>
      <c r="HE255" s="20"/>
      <c r="HF255" s="20"/>
      <c r="HG255" s="20"/>
      <c r="HH255" s="20"/>
      <c r="HI255" s="20"/>
      <c r="HJ255" s="20"/>
      <c r="HK255" s="20"/>
      <c r="HL255" s="20"/>
      <c r="HM255" s="20"/>
      <c r="HN255" s="20"/>
      <c r="HO255" s="20"/>
      <c r="HP255" s="20"/>
      <c r="HQ255" s="20"/>
      <c r="HR255" s="20"/>
      <c r="HS255" s="20"/>
      <c r="HT255" s="20"/>
      <c r="HU255" s="20"/>
      <c r="HV255" s="20"/>
      <c r="HW255" s="20"/>
      <c r="HX255" s="20"/>
      <c r="HY255" s="20"/>
      <c r="HZ255" s="20"/>
      <c r="IA255" s="20"/>
      <c r="IB255" s="20"/>
      <c r="IC255" s="20"/>
      <c r="ID255" s="20"/>
      <c r="IE255" s="20"/>
      <c r="IF255" s="20"/>
      <c r="IG255" s="20"/>
      <c r="IH255" s="20"/>
      <c r="II255" s="20"/>
      <c r="IJ255" s="20"/>
      <c r="IK255" s="20"/>
      <c r="IL255" s="20"/>
      <c r="IM255" s="20"/>
      <c r="IN255" s="20"/>
      <c r="IO255" s="20"/>
      <c r="IP255" s="20"/>
      <c r="IQ255" s="20"/>
      <c r="IR255" s="20"/>
      <c r="IS255" s="20"/>
      <c r="IT255" s="20"/>
      <c r="IU255" s="20"/>
      <c r="IV255" s="20"/>
      <c r="IW255" s="20"/>
    </row>
    <row r="256" customFormat="false" ht="12.75" hidden="false" customHeight="false" outlineLevel="0" collapsed="false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17"/>
      <c r="O256" s="21"/>
      <c r="P256" s="17"/>
      <c r="Q256" s="17"/>
      <c r="R256" s="17"/>
      <c r="S256" s="17"/>
      <c r="T256" s="17"/>
      <c r="U256" s="17"/>
      <c r="V256" s="17"/>
      <c r="W256" s="17"/>
      <c r="X256" s="17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20"/>
      <c r="CV256" s="20"/>
      <c r="CW256" s="20"/>
      <c r="CX256" s="20"/>
      <c r="CY256" s="20"/>
      <c r="CZ256" s="20"/>
      <c r="DA256" s="20"/>
      <c r="DB256" s="20"/>
      <c r="DC256" s="20"/>
      <c r="DD256" s="20"/>
      <c r="DE256" s="20"/>
      <c r="DF256" s="20"/>
      <c r="DG256" s="20"/>
      <c r="DH256" s="20"/>
      <c r="DI256" s="20"/>
      <c r="DJ256" s="20"/>
      <c r="DK256" s="20"/>
      <c r="DL256" s="20"/>
      <c r="DM256" s="20"/>
      <c r="DN256" s="20"/>
      <c r="DO256" s="20"/>
      <c r="DP256" s="20"/>
      <c r="DQ256" s="20"/>
      <c r="DR256" s="20"/>
      <c r="DS256" s="20"/>
      <c r="DT256" s="20"/>
      <c r="DU256" s="20"/>
      <c r="DV256" s="20"/>
      <c r="DW256" s="20"/>
      <c r="DX256" s="20"/>
      <c r="DY256" s="20"/>
      <c r="DZ256" s="20"/>
      <c r="EA256" s="20"/>
      <c r="EB256" s="20"/>
      <c r="EC256" s="20"/>
      <c r="ED256" s="20"/>
      <c r="EE256" s="20"/>
      <c r="EF256" s="20"/>
      <c r="EG256" s="20"/>
      <c r="EH256" s="20"/>
      <c r="EI256" s="20"/>
      <c r="EJ256" s="20"/>
      <c r="EK256" s="20"/>
      <c r="EL256" s="20"/>
      <c r="EM256" s="20"/>
      <c r="EN256" s="20"/>
      <c r="EO256" s="20"/>
      <c r="EP256" s="20"/>
      <c r="EQ256" s="20"/>
      <c r="ER256" s="20"/>
      <c r="ES256" s="20"/>
      <c r="ET256" s="20"/>
      <c r="EU256" s="20"/>
      <c r="EV256" s="20"/>
      <c r="EW256" s="20"/>
      <c r="EX256" s="20"/>
      <c r="EY256" s="20"/>
      <c r="EZ256" s="20"/>
      <c r="FA256" s="20"/>
      <c r="FB256" s="20"/>
      <c r="FC256" s="20"/>
      <c r="FD256" s="20"/>
      <c r="FE256" s="20"/>
      <c r="FF256" s="20"/>
      <c r="FG256" s="20"/>
      <c r="FH256" s="20"/>
      <c r="FI256" s="20"/>
      <c r="FJ256" s="20"/>
      <c r="FK256" s="20"/>
      <c r="FL256" s="20"/>
      <c r="FM256" s="20"/>
      <c r="FN256" s="20"/>
      <c r="FO256" s="20"/>
      <c r="FP256" s="20"/>
      <c r="FQ256" s="20"/>
      <c r="FR256" s="20"/>
      <c r="FS256" s="20"/>
      <c r="FT256" s="20"/>
      <c r="FU256" s="20"/>
      <c r="FV256" s="20"/>
      <c r="FW256" s="20"/>
      <c r="FX256" s="20"/>
      <c r="FY256" s="20"/>
      <c r="FZ256" s="20"/>
      <c r="GA256" s="20"/>
      <c r="GB256" s="20"/>
      <c r="GC256" s="20"/>
      <c r="GD256" s="20"/>
      <c r="GE256" s="20"/>
      <c r="GF256" s="20"/>
      <c r="GG256" s="20"/>
      <c r="GH256" s="20"/>
      <c r="GI256" s="20"/>
      <c r="GJ256" s="20"/>
      <c r="GK256" s="20"/>
      <c r="GL256" s="20"/>
      <c r="GM256" s="20"/>
      <c r="GN256" s="20"/>
      <c r="GO256" s="20"/>
      <c r="GP256" s="20"/>
      <c r="GQ256" s="20"/>
      <c r="GR256" s="20"/>
      <c r="GS256" s="20"/>
      <c r="GT256" s="20"/>
      <c r="GU256" s="20"/>
      <c r="GV256" s="20"/>
      <c r="GW256" s="20"/>
      <c r="GX256" s="20"/>
      <c r="GY256" s="20"/>
      <c r="GZ256" s="20"/>
      <c r="HA256" s="20"/>
      <c r="HB256" s="20"/>
      <c r="HC256" s="20"/>
      <c r="HD256" s="20"/>
      <c r="HE256" s="20"/>
      <c r="HF256" s="20"/>
      <c r="HG256" s="20"/>
      <c r="HH256" s="20"/>
      <c r="HI256" s="20"/>
      <c r="HJ256" s="20"/>
      <c r="HK256" s="20"/>
      <c r="HL256" s="20"/>
      <c r="HM256" s="20"/>
      <c r="HN256" s="20"/>
      <c r="HO256" s="20"/>
      <c r="HP256" s="20"/>
      <c r="HQ256" s="20"/>
      <c r="HR256" s="20"/>
      <c r="HS256" s="20"/>
      <c r="HT256" s="20"/>
      <c r="HU256" s="20"/>
      <c r="HV256" s="20"/>
      <c r="HW256" s="20"/>
      <c r="HX256" s="20"/>
      <c r="HY256" s="20"/>
      <c r="HZ256" s="20"/>
      <c r="IA256" s="20"/>
      <c r="IB256" s="20"/>
      <c r="IC256" s="20"/>
      <c r="ID256" s="20"/>
      <c r="IE256" s="20"/>
      <c r="IF256" s="20"/>
      <c r="IG256" s="20"/>
      <c r="IH256" s="20"/>
      <c r="II256" s="20"/>
      <c r="IJ256" s="20"/>
      <c r="IK256" s="20"/>
      <c r="IL256" s="20"/>
      <c r="IM256" s="20"/>
      <c r="IN256" s="20"/>
      <c r="IO256" s="20"/>
      <c r="IP256" s="20"/>
      <c r="IQ256" s="20"/>
      <c r="IR256" s="20"/>
      <c r="IS256" s="20"/>
      <c r="IT256" s="20"/>
      <c r="IU256" s="20"/>
      <c r="IV256" s="20"/>
      <c r="IW256" s="20"/>
    </row>
    <row r="257" customFormat="false" ht="12.75" hidden="false" customHeight="false" outlineLevel="0" collapsed="false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17"/>
      <c r="O257" s="21"/>
      <c r="P257" s="17"/>
      <c r="Q257" s="17"/>
      <c r="R257" s="17"/>
      <c r="S257" s="17"/>
      <c r="T257" s="17"/>
      <c r="U257" s="17"/>
      <c r="V257" s="17"/>
      <c r="W257" s="17"/>
      <c r="X257" s="17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  <c r="CP257" s="20"/>
      <c r="CQ257" s="20"/>
      <c r="CR257" s="20"/>
      <c r="CS257" s="20"/>
      <c r="CT257" s="20"/>
      <c r="CU257" s="20"/>
      <c r="CV257" s="20"/>
      <c r="CW257" s="20"/>
      <c r="CX257" s="20"/>
      <c r="CY257" s="20"/>
      <c r="CZ257" s="20"/>
      <c r="DA257" s="20"/>
      <c r="DB257" s="20"/>
      <c r="DC257" s="20"/>
      <c r="DD257" s="20"/>
      <c r="DE257" s="20"/>
      <c r="DF257" s="20"/>
      <c r="DG257" s="20"/>
      <c r="DH257" s="20"/>
      <c r="DI257" s="20"/>
      <c r="DJ257" s="20"/>
      <c r="DK257" s="20"/>
      <c r="DL257" s="20"/>
      <c r="DM257" s="20"/>
      <c r="DN257" s="20"/>
      <c r="DO257" s="20"/>
      <c r="DP257" s="20"/>
      <c r="DQ257" s="20"/>
      <c r="DR257" s="20"/>
      <c r="DS257" s="20"/>
      <c r="DT257" s="20"/>
      <c r="DU257" s="20"/>
      <c r="DV257" s="20"/>
      <c r="DW257" s="20"/>
      <c r="DX257" s="20"/>
      <c r="DY257" s="20"/>
      <c r="DZ257" s="20"/>
      <c r="EA257" s="20"/>
      <c r="EB257" s="20"/>
      <c r="EC257" s="20"/>
      <c r="ED257" s="20"/>
      <c r="EE257" s="20"/>
      <c r="EF257" s="20"/>
      <c r="EG257" s="20"/>
      <c r="EH257" s="20"/>
      <c r="EI257" s="20"/>
      <c r="EJ257" s="20"/>
      <c r="EK257" s="20"/>
      <c r="EL257" s="20"/>
      <c r="EM257" s="20"/>
      <c r="EN257" s="20"/>
      <c r="EO257" s="20"/>
      <c r="EP257" s="20"/>
      <c r="EQ257" s="20"/>
      <c r="ER257" s="20"/>
      <c r="ES257" s="20"/>
      <c r="ET257" s="20"/>
      <c r="EU257" s="20"/>
      <c r="EV257" s="20"/>
      <c r="EW257" s="20"/>
      <c r="EX257" s="20"/>
      <c r="EY257" s="20"/>
      <c r="EZ257" s="20"/>
      <c r="FA257" s="20"/>
      <c r="FB257" s="20"/>
      <c r="FC257" s="20"/>
      <c r="FD257" s="20"/>
      <c r="FE257" s="20"/>
      <c r="FF257" s="20"/>
      <c r="FG257" s="20"/>
      <c r="FH257" s="20"/>
      <c r="FI257" s="20"/>
      <c r="FJ257" s="20"/>
      <c r="FK257" s="20"/>
      <c r="FL257" s="20"/>
      <c r="FM257" s="20"/>
      <c r="FN257" s="20"/>
      <c r="FO257" s="20"/>
      <c r="FP257" s="20"/>
      <c r="FQ257" s="20"/>
      <c r="FR257" s="20"/>
      <c r="FS257" s="20"/>
      <c r="FT257" s="20"/>
      <c r="FU257" s="20"/>
      <c r="FV257" s="20"/>
      <c r="FW257" s="20"/>
      <c r="FX257" s="20"/>
      <c r="FY257" s="20"/>
      <c r="FZ257" s="20"/>
      <c r="GA257" s="20"/>
      <c r="GB257" s="20"/>
      <c r="GC257" s="20"/>
      <c r="GD257" s="20"/>
      <c r="GE257" s="20"/>
      <c r="GF257" s="20"/>
      <c r="GG257" s="20"/>
      <c r="GH257" s="20"/>
      <c r="GI257" s="20"/>
      <c r="GJ257" s="20"/>
      <c r="GK257" s="20"/>
      <c r="GL257" s="20"/>
      <c r="GM257" s="20"/>
      <c r="GN257" s="20"/>
      <c r="GO257" s="20"/>
      <c r="GP257" s="20"/>
      <c r="GQ257" s="20"/>
      <c r="GR257" s="20"/>
      <c r="GS257" s="20"/>
      <c r="GT257" s="20"/>
      <c r="GU257" s="20"/>
      <c r="GV257" s="20"/>
      <c r="GW257" s="20"/>
      <c r="GX257" s="20"/>
      <c r="GY257" s="20"/>
      <c r="GZ257" s="20"/>
      <c r="HA257" s="20"/>
      <c r="HB257" s="20"/>
      <c r="HC257" s="20"/>
      <c r="HD257" s="20"/>
      <c r="HE257" s="20"/>
      <c r="HF257" s="20"/>
      <c r="HG257" s="20"/>
      <c r="HH257" s="20"/>
      <c r="HI257" s="20"/>
      <c r="HJ257" s="20"/>
      <c r="HK257" s="20"/>
      <c r="HL257" s="20"/>
      <c r="HM257" s="20"/>
      <c r="HN257" s="20"/>
      <c r="HO257" s="20"/>
      <c r="HP257" s="20"/>
      <c r="HQ257" s="20"/>
      <c r="HR257" s="20"/>
      <c r="HS257" s="20"/>
      <c r="HT257" s="20"/>
      <c r="HU257" s="20"/>
      <c r="HV257" s="20"/>
      <c r="HW257" s="20"/>
      <c r="HX257" s="20"/>
      <c r="HY257" s="20"/>
      <c r="HZ257" s="20"/>
      <c r="IA257" s="20"/>
      <c r="IB257" s="20"/>
      <c r="IC257" s="20"/>
      <c r="ID257" s="20"/>
      <c r="IE257" s="20"/>
      <c r="IF257" s="20"/>
      <c r="IG257" s="20"/>
      <c r="IH257" s="20"/>
      <c r="II257" s="20"/>
      <c r="IJ257" s="20"/>
      <c r="IK257" s="20"/>
      <c r="IL257" s="20"/>
      <c r="IM257" s="20"/>
      <c r="IN257" s="20"/>
      <c r="IO257" s="20"/>
      <c r="IP257" s="20"/>
      <c r="IQ257" s="20"/>
      <c r="IR257" s="20"/>
      <c r="IS257" s="20"/>
      <c r="IT257" s="20"/>
      <c r="IU257" s="20"/>
      <c r="IV257" s="20"/>
      <c r="IW257" s="20"/>
    </row>
    <row r="258" customFormat="false" ht="12.75" hidden="false" customHeight="false" outlineLevel="0" collapsed="false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17"/>
      <c r="O258" s="21"/>
      <c r="P258" s="17"/>
      <c r="Q258" s="17"/>
      <c r="R258" s="17"/>
      <c r="S258" s="17"/>
      <c r="T258" s="17"/>
      <c r="U258" s="17"/>
      <c r="V258" s="17"/>
      <c r="W258" s="17"/>
      <c r="X258" s="17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0"/>
      <c r="DL258" s="20"/>
      <c r="DM258" s="20"/>
      <c r="DN258" s="20"/>
      <c r="DO258" s="20"/>
      <c r="DP258" s="20"/>
      <c r="DQ258" s="20"/>
      <c r="DR258" s="20"/>
      <c r="DS258" s="20"/>
      <c r="DT258" s="20"/>
      <c r="DU258" s="20"/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  <c r="EO258" s="20"/>
      <c r="EP258" s="20"/>
      <c r="EQ258" s="20"/>
      <c r="ER258" s="20"/>
      <c r="ES258" s="20"/>
      <c r="ET258" s="20"/>
      <c r="EU258" s="20"/>
      <c r="EV258" s="20"/>
      <c r="EW258" s="20"/>
      <c r="EX258" s="20"/>
      <c r="EY258" s="20"/>
      <c r="EZ258" s="20"/>
      <c r="FA258" s="20"/>
      <c r="FB258" s="20"/>
      <c r="FC258" s="20"/>
      <c r="FD258" s="20"/>
      <c r="FE258" s="20"/>
      <c r="FF258" s="20"/>
      <c r="FG258" s="20"/>
      <c r="FH258" s="20"/>
      <c r="FI258" s="20"/>
      <c r="FJ258" s="20"/>
      <c r="FK258" s="20"/>
      <c r="FL258" s="20"/>
      <c r="FM258" s="20"/>
      <c r="FN258" s="20"/>
      <c r="FO258" s="20"/>
      <c r="FP258" s="20"/>
      <c r="FQ258" s="20"/>
      <c r="FR258" s="20"/>
      <c r="FS258" s="20"/>
      <c r="FT258" s="20"/>
      <c r="FU258" s="20"/>
      <c r="FV258" s="20"/>
      <c r="FW258" s="20"/>
      <c r="FX258" s="20"/>
      <c r="FY258" s="20"/>
      <c r="FZ258" s="20"/>
      <c r="GA258" s="20"/>
      <c r="GB258" s="20"/>
      <c r="GC258" s="20"/>
      <c r="GD258" s="20"/>
      <c r="GE258" s="20"/>
      <c r="GF258" s="20"/>
      <c r="GG258" s="20"/>
      <c r="GH258" s="20"/>
      <c r="GI258" s="20"/>
      <c r="GJ258" s="20"/>
      <c r="GK258" s="20"/>
      <c r="GL258" s="20"/>
      <c r="GM258" s="20"/>
      <c r="GN258" s="20"/>
      <c r="GO258" s="20"/>
      <c r="GP258" s="20"/>
      <c r="GQ258" s="20"/>
      <c r="GR258" s="20"/>
      <c r="GS258" s="20"/>
      <c r="GT258" s="20"/>
      <c r="GU258" s="20"/>
      <c r="GV258" s="20"/>
      <c r="GW258" s="20"/>
      <c r="GX258" s="20"/>
      <c r="GY258" s="20"/>
      <c r="GZ258" s="20"/>
      <c r="HA258" s="20"/>
      <c r="HB258" s="20"/>
      <c r="HC258" s="20"/>
      <c r="HD258" s="20"/>
      <c r="HE258" s="20"/>
      <c r="HF258" s="20"/>
      <c r="HG258" s="20"/>
      <c r="HH258" s="20"/>
      <c r="HI258" s="20"/>
      <c r="HJ258" s="20"/>
      <c r="HK258" s="20"/>
      <c r="HL258" s="20"/>
      <c r="HM258" s="20"/>
      <c r="HN258" s="20"/>
      <c r="HO258" s="20"/>
      <c r="HP258" s="20"/>
      <c r="HQ258" s="20"/>
      <c r="HR258" s="20"/>
      <c r="HS258" s="20"/>
      <c r="HT258" s="20"/>
      <c r="HU258" s="20"/>
      <c r="HV258" s="20"/>
      <c r="HW258" s="20"/>
      <c r="HX258" s="20"/>
      <c r="HY258" s="20"/>
      <c r="HZ258" s="20"/>
      <c r="IA258" s="20"/>
      <c r="IB258" s="20"/>
      <c r="IC258" s="20"/>
      <c r="ID258" s="20"/>
      <c r="IE258" s="20"/>
      <c r="IF258" s="20"/>
      <c r="IG258" s="20"/>
      <c r="IH258" s="20"/>
      <c r="II258" s="20"/>
      <c r="IJ258" s="20"/>
      <c r="IK258" s="20"/>
      <c r="IL258" s="20"/>
      <c r="IM258" s="20"/>
      <c r="IN258" s="20"/>
      <c r="IO258" s="20"/>
      <c r="IP258" s="20"/>
      <c r="IQ258" s="20"/>
      <c r="IR258" s="20"/>
      <c r="IS258" s="20"/>
      <c r="IT258" s="20"/>
      <c r="IU258" s="20"/>
      <c r="IV258" s="20"/>
      <c r="IW258" s="20"/>
    </row>
    <row r="259" customFormat="false" ht="12.75" hidden="false" customHeight="false" outlineLevel="0" collapsed="false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17"/>
      <c r="O259" s="21"/>
      <c r="P259" s="17"/>
      <c r="Q259" s="17"/>
      <c r="R259" s="17"/>
      <c r="S259" s="17"/>
      <c r="T259" s="17"/>
      <c r="U259" s="17"/>
      <c r="V259" s="17"/>
      <c r="W259" s="17"/>
      <c r="X259" s="17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T259" s="20"/>
      <c r="DU259" s="20"/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X259" s="20"/>
      <c r="EY259" s="20"/>
      <c r="EZ259" s="20"/>
      <c r="FA259" s="20"/>
      <c r="FB259" s="20"/>
      <c r="FC259" s="20"/>
      <c r="FD259" s="20"/>
      <c r="FE259" s="20"/>
      <c r="FF259" s="20"/>
      <c r="FG259" s="20"/>
      <c r="FH259" s="20"/>
      <c r="FI259" s="20"/>
      <c r="FJ259" s="20"/>
      <c r="FK259" s="20"/>
      <c r="FL259" s="20"/>
      <c r="FM259" s="20"/>
      <c r="FN259" s="20"/>
      <c r="FO259" s="20"/>
      <c r="FP259" s="20"/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B259" s="20"/>
      <c r="GC259" s="20"/>
      <c r="GD259" s="20"/>
      <c r="GE259" s="20"/>
      <c r="GF259" s="20"/>
      <c r="GG259" s="20"/>
      <c r="GH259" s="20"/>
      <c r="GI259" s="20"/>
      <c r="GJ259" s="20"/>
      <c r="GK259" s="20"/>
      <c r="GL259" s="20"/>
      <c r="GM259" s="20"/>
      <c r="GN259" s="20"/>
      <c r="GO259" s="20"/>
      <c r="GP259" s="20"/>
      <c r="GQ259" s="20"/>
      <c r="GR259" s="20"/>
      <c r="GS259" s="20"/>
      <c r="GT259" s="20"/>
      <c r="GU259" s="20"/>
      <c r="GV259" s="20"/>
      <c r="GW259" s="20"/>
      <c r="GX259" s="20"/>
      <c r="GY259" s="20"/>
      <c r="GZ259" s="20"/>
      <c r="HA259" s="20"/>
      <c r="HB259" s="20"/>
      <c r="HC259" s="20"/>
      <c r="HD259" s="20"/>
      <c r="HE259" s="20"/>
      <c r="HF259" s="20"/>
      <c r="HG259" s="20"/>
      <c r="HH259" s="20"/>
      <c r="HI259" s="20"/>
      <c r="HJ259" s="20"/>
      <c r="HK259" s="20"/>
      <c r="HL259" s="20"/>
      <c r="HM259" s="20"/>
      <c r="HN259" s="20"/>
      <c r="HO259" s="20"/>
      <c r="HP259" s="20"/>
      <c r="HQ259" s="20"/>
      <c r="HR259" s="20"/>
      <c r="HS259" s="20"/>
      <c r="HT259" s="20"/>
      <c r="HU259" s="20"/>
      <c r="HV259" s="20"/>
      <c r="HW259" s="20"/>
      <c r="HX259" s="20"/>
      <c r="HY259" s="20"/>
      <c r="HZ259" s="20"/>
      <c r="IA259" s="20"/>
      <c r="IB259" s="20"/>
      <c r="IC259" s="20"/>
      <c r="ID259" s="20"/>
      <c r="IE259" s="20"/>
      <c r="IF259" s="20"/>
      <c r="IG259" s="20"/>
      <c r="IH259" s="20"/>
      <c r="II259" s="20"/>
      <c r="IJ259" s="20"/>
      <c r="IK259" s="20"/>
      <c r="IL259" s="20"/>
      <c r="IM259" s="20"/>
      <c r="IN259" s="20"/>
      <c r="IO259" s="20"/>
      <c r="IP259" s="20"/>
      <c r="IQ259" s="20"/>
      <c r="IR259" s="20"/>
      <c r="IS259" s="20"/>
      <c r="IT259" s="20"/>
      <c r="IU259" s="20"/>
      <c r="IV259" s="20"/>
      <c r="IW259" s="20"/>
    </row>
    <row r="260" customFormat="false" ht="12.75" hidden="false" customHeight="false" outlineLevel="0" collapsed="false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17"/>
      <c r="O260" s="21"/>
      <c r="P260" s="17"/>
      <c r="Q260" s="17"/>
      <c r="R260" s="17"/>
      <c r="S260" s="17"/>
      <c r="T260" s="17"/>
      <c r="U260" s="17"/>
      <c r="V260" s="17"/>
      <c r="W260" s="17"/>
      <c r="X260" s="17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20"/>
      <c r="CV260" s="20"/>
      <c r="CW260" s="20"/>
      <c r="CX260" s="20"/>
      <c r="CY260" s="20"/>
      <c r="CZ260" s="20"/>
      <c r="DA260" s="20"/>
      <c r="DB260" s="20"/>
      <c r="DC260" s="20"/>
      <c r="DD260" s="20"/>
      <c r="DE260" s="20"/>
      <c r="DF260" s="20"/>
      <c r="DG260" s="20"/>
      <c r="DH260" s="20"/>
      <c r="DI260" s="20"/>
      <c r="DJ260" s="20"/>
      <c r="DK260" s="20"/>
      <c r="DL260" s="20"/>
      <c r="DM260" s="20"/>
      <c r="DN260" s="20"/>
      <c r="DO260" s="20"/>
      <c r="DP260" s="20"/>
      <c r="DQ260" s="20"/>
      <c r="DR260" s="20"/>
      <c r="DS260" s="20"/>
      <c r="DT260" s="20"/>
      <c r="DU260" s="20"/>
      <c r="DV260" s="20"/>
      <c r="DW260" s="20"/>
      <c r="DX260" s="20"/>
      <c r="DY260" s="20"/>
      <c r="DZ260" s="20"/>
      <c r="EA260" s="20"/>
      <c r="EB260" s="20"/>
      <c r="EC260" s="20"/>
      <c r="ED260" s="20"/>
      <c r="EE260" s="20"/>
      <c r="EF260" s="20"/>
      <c r="EG260" s="20"/>
      <c r="EH260" s="20"/>
      <c r="EI260" s="20"/>
      <c r="EJ260" s="20"/>
      <c r="EK260" s="20"/>
      <c r="EL260" s="20"/>
      <c r="EM260" s="20"/>
      <c r="EN260" s="20"/>
      <c r="EO260" s="20"/>
      <c r="EP260" s="20"/>
      <c r="EQ260" s="20"/>
      <c r="ER260" s="20"/>
      <c r="ES260" s="20"/>
      <c r="ET260" s="20"/>
      <c r="EU260" s="20"/>
      <c r="EV260" s="20"/>
      <c r="EW260" s="20"/>
      <c r="EX260" s="20"/>
      <c r="EY260" s="20"/>
      <c r="EZ260" s="20"/>
      <c r="FA260" s="20"/>
      <c r="FB260" s="20"/>
      <c r="FC260" s="20"/>
      <c r="FD260" s="20"/>
      <c r="FE260" s="20"/>
      <c r="FF260" s="20"/>
      <c r="FG260" s="20"/>
      <c r="FH260" s="20"/>
      <c r="FI260" s="20"/>
      <c r="FJ260" s="20"/>
      <c r="FK260" s="20"/>
      <c r="FL260" s="20"/>
      <c r="FM260" s="20"/>
      <c r="FN260" s="20"/>
      <c r="FO260" s="20"/>
      <c r="FP260" s="20"/>
      <c r="FQ260" s="20"/>
      <c r="FR260" s="20"/>
      <c r="FS260" s="20"/>
      <c r="FT260" s="20"/>
      <c r="FU260" s="20"/>
      <c r="FV260" s="20"/>
      <c r="FW260" s="20"/>
      <c r="FX260" s="20"/>
      <c r="FY260" s="20"/>
      <c r="FZ260" s="20"/>
      <c r="GA260" s="20"/>
      <c r="GB260" s="20"/>
      <c r="GC260" s="20"/>
      <c r="GD260" s="20"/>
      <c r="GE260" s="20"/>
      <c r="GF260" s="20"/>
      <c r="GG260" s="20"/>
      <c r="GH260" s="20"/>
      <c r="GI260" s="20"/>
      <c r="GJ260" s="20"/>
      <c r="GK260" s="20"/>
      <c r="GL260" s="20"/>
      <c r="GM260" s="20"/>
      <c r="GN260" s="20"/>
      <c r="GO260" s="20"/>
      <c r="GP260" s="20"/>
      <c r="GQ260" s="20"/>
      <c r="GR260" s="20"/>
      <c r="GS260" s="20"/>
      <c r="GT260" s="20"/>
      <c r="GU260" s="20"/>
      <c r="GV260" s="20"/>
      <c r="GW260" s="20"/>
      <c r="GX260" s="20"/>
      <c r="GY260" s="20"/>
      <c r="GZ260" s="20"/>
      <c r="HA260" s="20"/>
      <c r="HB260" s="20"/>
      <c r="HC260" s="20"/>
      <c r="HD260" s="20"/>
      <c r="HE260" s="20"/>
      <c r="HF260" s="20"/>
      <c r="HG260" s="20"/>
      <c r="HH260" s="20"/>
      <c r="HI260" s="20"/>
      <c r="HJ260" s="20"/>
      <c r="HK260" s="20"/>
      <c r="HL260" s="20"/>
      <c r="HM260" s="20"/>
      <c r="HN260" s="20"/>
      <c r="HO260" s="20"/>
      <c r="HP260" s="20"/>
      <c r="HQ260" s="20"/>
      <c r="HR260" s="20"/>
      <c r="HS260" s="20"/>
      <c r="HT260" s="20"/>
      <c r="HU260" s="20"/>
      <c r="HV260" s="20"/>
      <c r="HW260" s="20"/>
      <c r="HX260" s="20"/>
      <c r="HY260" s="20"/>
      <c r="HZ260" s="20"/>
      <c r="IA260" s="20"/>
      <c r="IB260" s="20"/>
      <c r="IC260" s="20"/>
      <c r="ID260" s="20"/>
      <c r="IE260" s="20"/>
      <c r="IF260" s="20"/>
      <c r="IG260" s="20"/>
      <c r="IH260" s="20"/>
      <c r="II260" s="20"/>
      <c r="IJ260" s="20"/>
      <c r="IK260" s="20"/>
      <c r="IL260" s="20"/>
      <c r="IM260" s="20"/>
      <c r="IN260" s="20"/>
      <c r="IO260" s="20"/>
      <c r="IP260" s="20"/>
      <c r="IQ260" s="20"/>
      <c r="IR260" s="20"/>
      <c r="IS260" s="20"/>
      <c r="IT260" s="20"/>
      <c r="IU260" s="20"/>
      <c r="IV260" s="20"/>
      <c r="IW260" s="20"/>
    </row>
    <row r="261" customFormat="false" ht="12.75" hidden="false" customHeight="false" outlineLevel="0" collapsed="false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17"/>
      <c r="O261" s="21"/>
      <c r="P261" s="17"/>
      <c r="Q261" s="17"/>
      <c r="R261" s="17"/>
      <c r="S261" s="17"/>
      <c r="T261" s="17"/>
      <c r="U261" s="17"/>
      <c r="V261" s="17"/>
      <c r="W261" s="17"/>
      <c r="X261" s="17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P261" s="20"/>
      <c r="CQ261" s="20"/>
      <c r="CR261" s="20"/>
      <c r="CS261" s="20"/>
      <c r="CT261" s="20"/>
      <c r="CU261" s="20"/>
      <c r="CV261" s="20"/>
      <c r="CW261" s="20"/>
      <c r="CX261" s="20"/>
      <c r="CY261" s="20"/>
      <c r="CZ261" s="20"/>
      <c r="DA261" s="20"/>
      <c r="DB261" s="20"/>
      <c r="DC261" s="20"/>
      <c r="DD261" s="20"/>
      <c r="DE261" s="20"/>
      <c r="DF261" s="20"/>
      <c r="DG261" s="20"/>
      <c r="DH261" s="20"/>
      <c r="DI261" s="20"/>
      <c r="DJ261" s="20"/>
      <c r="DK261" s="20"/>
      <c r="DL261" s="20"/>
      <c r="DM261" s="20"/>
      <c r="DN261" s="20"/>
      <c r="DO261" s="20"/>
      <c r="DP261" s="20"/>
      <c r="DQ261" s="20"/>
      <c r="DR261" s="20"/>
      <c r="DS261" s="20"/>
      <c r="DT261" s="20"/>
      <c r="DU261" s="20"/>
      <c r="DV261" s="20"/>
      <c r="DW261" s="20"/>
      <c r="DX261" s="20"/>
      <c r="DY261" s="20"/>
      <c r="DZ261" s="20"/>
      <c r="EA261" s="20"/>
      <c r="EB261" s="20"/>
      <c r="EC261" s="20"/>
      <c r="ED261" s="20"/>
      <c r="EE261" s="20"/>
      <c r="EF261" s="20"/>
      <c r="EG261" s="20"/>
      <c r="EH261" s="20"/>
      <c r="EI261" s="20"/>
      <c r="EJ261" s="20"/>
      <c r="EK261" s="20"/>
      <c r="EL261" s="20"/>
      <c r="EM261" s="20"/>
      <c r="EN261" s="20"/>
      <c r="EO261" s="20"/>
      <c r="EP261" s="20"/>
      <c r="EQ261" s="20"/>
      <c r="ER261" s="20"/>
      <c r="ES261" s="20"/>
      <c r="ET261" s="20"/>
      <c r="EU261" s="20"/>
      <c r="EV261" s="20"/>
      <c r="EW261" s="20"/>
      <c r="EX261" s="20"/>
      <c r="EY261" s="20"/>
      <c r="EZ261" s="20"/>
      <c r="FA261" s="20"/>
      <c r="FB261" s="20"/>
      <c r="FC261" s="20"/>
      <c r="FD261" s="20"/>
      <c r="FE261" s="20"/>
      <c r="FF261" s="20"/>
      <c r="FG261" s="20"/>
      <c r="FH261" s="20"/>
      <c r="FI261" s="20"/>
      <c r="FJ261" s="20"/>
      <c r="FK261" s="20"/>
      <c r="FL261" s="20"/>
      <c r="FM261" s="20"/>
      <c r="FN261" s="20"/>
      <c r="FO261" s="20"/>
      <c r="FP261" s="20"/>
      <c r="FQ261" s="20"/>
      <c r="FR261" s="20"/>
      <c r="FS261" s="20"/>
      <c r="FT261" s="20"/>
      <c r="FU261" s="20"/>
      <c r="FV261" s="20"/>
      <c r="FW261" s="20"/>
      <c r="FX261" s="20"/>
      <c r="FY261" s="20"/>
      <c r="FZ261" s="20"/>
      <c r="GA261" s="20"/>
      <c r="GB261" s="20"/>
      <c r="GC261" s="20"/>
      <c r="GD261" s="20"/>
      <c r="GE261" s="20"/>
      <c r="GF261" s="20"/>
      <c r="GG261" s="20"/>
      <c r="GH261" s="20"/>
      <c r="GI261" s="20"/>
      <c r="GJ261" s="20"/>
      <c r="GK261" s="20"/>
      <c r="GL261" s="20"/>
      <c r="GM261" s="20"/>
      <c r="GN261" s="20"/>
      <c r="GO261" s="20"/>
      <c r="GP261" s="20"/>
      <c r="GQ261" s="20"/>
      <c r="GR261" s="20"/>
      <c r="GS261" s="20"/>
      <c r="GT261" s="20"/>
      <c r="GU261" s="20"/>
      <c r="GV261" s="20"/>
      <c r="GW261" s="20"/>
      <c r="GX261" s="20"/>
      <c r="GY261" s="20"/>
      <c r="GZ261" s="20"/>
      <c r="HA261" s="20"/>
      <c r="HB261" s="20"/>
      <c r="HC261" s="20"/>
      <c r="HD261" s="20"/>
      <c r="HE261" s="20"/>
      <c r="HF261" s="20"/>
      <c r="HG261" s="20"/>
      <c r="HH261" s="20"/>
      <c r="HI261" s="20"/>
      <c r="HJ261" s="20"/>
      <c r="HK261" s="20"/>
      <c r="HL261" s="20"/>
      <c r="HM261" s="20"/>
      <c r="HN261" s="20"/>
      <c r="HO261" s="20"/>
      <c r="HP261" s="20"/>
      <c r="HQ261" s="20"/>
      <c r="HR261" s="20"/>
      <c r="HS261" s="20"/>
      <c r="HT261" s="20"/>
      <c r="HU261" s="20"/>
      <c r="HV261" s="20"/>
      <c r="HW261" s="20"/>
      <c r="HX261" s="20"/>
      <c r="HY261" s="20"/>
      <c r="HZ261" s="20"/>
      <c r="IA261" s="20"/>
      <c r="IB261" s="20"/>
      <c r="IC261" s="20"/>
      <c r="ID261" s="20"/>
      <c r="IE261" s="20"/>
      <c r="IF261" s="20"/>
      <c r="IG261" s="20"/>
      <c r="IH261" s="20"/>
      <c r="II261" s="20"/>
      <c r="IJ261" s="20"/>
      <c r="IK261" s="20"/>
      <c r="IL261" s="20"/>
      <c r="IM261" s="20"/>
      <c r="IN261" s="20"/>
      <c r="IO261" s="20"/>
      <c r="IP261" s="20"/>
      <c r="IQ261" s="20"/>
      <c r="IR261" s="20"/>
      <c r="IS261" s="20"/>
      <c r="IT261" s="20"/>
      <c r="IU261" s="20"/>
      <c r="IV261" s="20"/>
      <c r="IW261" s="20"/>
    </row>
    <row r="262" customFormat="false" ht="12.75" hidden="false" customHeight="false" outlineLevel="0" collapsed="false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17"/>
      <c r="O262" s="21"/>
      <c r="P262" s="17"/>
      <c r="Q262" s="17"/>
      <c r="R262" s="17"/>
      <c r="S262" s="17"/>
      <c r="T262" s="17"/>
      <c r="U262" s="17"/>
      <c r="V262" s="17"/>
      <c r="W262" s="17"/>
      <c r="X262" s="17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  <c r="CS262" s="20"/>
      <c r="CT262" s="20"/>
      <c r="CU262" s="20"/>
      <c r="CV262" s="20"/>
      <c r="CW262" s="20"/>
      <c r="CX262" s="20"/>
      <c r="CY262" s="20"/>
      <c r="CZ262" s="20"/>
      <c r="DA262" s="20"/>
      <c r="DB262" s="20"/>
      <c r="DC262" s="20"/>
      <c r="DD262" s="20"/>
      <c r="DE262" s="20"/>
      <c r="DF262" s="20"/>
      <c r="DG262" s="20"/>
      <c r="DH262" s="20"/>
      <c r="DI262" s="20"/>
      <c r="DJ262" s="20"/>
      <c r="DK262" s="20"/>
      <c r="DL262" s="20"/>
      <c r="DM262" s="20"/>
      <c r="DN262" s="20"/>
      <c r="DO262" s="20"/>
      <c r="DP262" s="20"/>
      <c r="DQ262" s="20"/>
      <c r="DR262" s="20"/>
      <c r="DS262" s="20"/>
      <c r="DT262" s="20"/>
      <c r="DU262" s="20"/>
      <c r="DV262" s="20"/>
      <c r="DW262" s="20"/>
      <c r="DX262" s="20"/>
      <c r="DY262" s="20"/>
      <c r="DZ262" s="20"/>
      <c r="EA262" s="20"/>
      <c r="EB262" s="20"/>
      <c r="EC262" s="20"/>
      <c r="ED262" s="20"/>
      <c r="EE262" s="20"/>
      <c r="EF262" s="20"/>
      <c r="EG262" s="20"/>
      <c r="EH262" s="20"/>
      <c r="EI262" s="20"/>
      <c r="EJ262" s="20"/>
      <c r="EK262" s="20"/>
      <c r="EL262" s="20"/>
      <c r="EM262" s="20"/>
      <c r="EN262" s="20"/>
      <c r="EO262" s="20"/>
      <c r="EP262" s="20"/>
      <c r="EQ262" s="20"/>
      <c r="ER262" s="20"/>
      <c r="ES262" s="20"/>
      <c r="ET262" s="20"/>
      <c r="EU262" s="20"/>
      <c r="EV262" s="20"/>
      <c r="EW262" s="20"/>
      <c r="EX262" s="20"/>
      <c r="EY262" s="20"/>
      <c r="EZ262" s="20"/>
      <c r="FA262" s="20"/>
      <c r="FB262" s="20"/>
      <c r="FC262" s="20"/>
      <c r="FD262" s="20"/>
      <c r="FE262" s="20"/>
      <c r="FF262" s="20"/>
      <c r="FG262" s="20"/>
      <c r="FH262" s="20"/>
      <c r="FI262" s="20"/>
      <c r="FJ262" s="20"/>
      <c r="FK262" s="20"/>
      <c r="FL262" s="20"/>
      <c r="FM262" s="20"/>
      <c r="FN262" s="20"/>
      <c r="FO262" s="20"/>
      <c r="FP262" s="20"/>
      <c r="FQ262" s="20"/>
      <c r="FR262" s="20"/>
      <c r="FS262" s="20"/>
      <c r="FT262" s="20"/>
      <c r="FU262" s="20"/>
      <c r="FV262" s="20"/>
      <c r="FW262" s="20"/>
      <c r="FX262" s="20"/>
      <c r="FY262" s="20"/>
      <c r="FZ262" s="20"/>
      <c r="GA262" s="20"/>
      <c r="GB262" s="20"/>
      <c r="GC262" s="20"/>
      <c r="GD262" s="20"/>
      <c r="GE262" s="20"/>
      <c r="GF262" s="20"/>
      <c r="GG262" s="20"/>
      <c r="GH262" s="20"/>
      <c r="GI262" s="20"/>
      <c r="GJ262" s="20"/>
      <c r="GK262" s="20"/>
      <c r="GL262" s="20"/>
      <c r="GM262" s="20"/>
      <c r="GN262" s="20"/>
      <c r="GO262" s="20"/>
      <c r="GP262" s="20"/>
      <c r="GQ262" s="20"/>
      <c r="GR262" s="20"/>
      <c r="GS262" s="20"/>
      <c r="GT262" s="20"/>
      <c r="GU262" s="20"/>
      <c r="GV262" s="20"/>
      <c r="GW262" s="20"/>
      <c r="GX262" s="20"/>
      <c r="GY262" s="20"/>
      <c r="GZ262" s="20"/>
      <c r="HA262" s="20"/>
      <c r="HB262" s="20"/>
      <c r="HC262" s="20"/>
      <c r="HD262" s="20"/>
      <c r="HE262" s="20"/>
      <c r="HF262" s="20"/>
      <c r="HG262" s="20"/>
      <c r="HH262" s="20"/>
      <c r="HI262" s="20"/>
      <c r="HJ262" s="20"/>
      <c r="HK262" s="20"/>
      <c r="HL262" s="20"/>
      <c r="HM262" s="20"/>
      <c r="HN262" s="20"/>
      <c r="HO262" s="20"/>
      <c r="HP262" s="20"/>
      <c r="HQ262" s="20"/>
      <c r="HR262" s="20"/>
      <c r="HS262" s="20"/>
      <c r="HT262" s="20"/>
      <c r="HU262" s="20"/>
      <c r="HV262" s="20"/>
      <c r="HW262" s="20"/>
      <c r="HX262" s="20"/>
      <c r="HY262" s="20"/>
      <c r="HZ262" s="20"/>
      <c r="IA262" s="20"/>
      <c r="IB262" s="20"/>
      <c r="IC262" s="20"/>
      <c r="ID262" s="20"/>
      <c r="IE262" s="20"/>
      <c r="IF262" s="20"/>
      <c r="IG262" s="20"/>
      <c r="IH262" s="20"/>
      <c r="II262" s="20"/>
      <c r="IJ262" s="20"/>
      <c r="IK262" s="20"/>
      <c r="IL262" s="20"/>
      <c r="IM262" s="20"/>
      <c r="IN262" s="20"/>
      <c r="IO262" s="20"/>
      <c r="IP262" s="20"/>
      <c r="IQ262" s="20"/>
      <c r="IR262" s="20"/>
      <c r="IS262" s="20"/>
      <c r="IT262" s="20"/>
      <c r="IU262" s="20"/>
      <c r="IV262" s="20"/>
      <c r="IW262" s="20"/>
    </row>
    <row r="263" customFormat="false" ht="12.75" hidden="false" customHeight="false" outlineLevel="0" collapsed="false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17"/>
      <c r="O263" s="21"/>
      <c r="P263" s="17"/>
      <c r="Q263" s="17"/>
      <c r="R263" s="17"/>
      <c r="S263" s="17"/>
      <c r="T263" s="17"/>
      <c r="U263" s="17"/>
      <c r="V263" s="17"/>
      <c r="W263" s="17"/>
      <c r="X263" s="17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P263" s="20"/>
      <c r="CQ263" s="20"/>
      <c r="CR263" s="20"/>
      <c r="CS263" s="20"/>
      <c r="CT263" s="20"/>
      <c r="CU263" s="20"/>
      <c r="CV263" s="20"/>
      <c r="CW263" s="20"/>
      <c r="CX263" s="20"/>
      <c r="CY263" s="20"/>
      <c r="CZ263" s="20"/>
      <c r="DA263" s="20"/>
      <c r="DB263" s="20"/>
      <c r="DC263" s="20"/>
      <c r="DD263" s="20"/>
      <c r="DE263" s="20"/>
      <c r="DF263" s="20"/>
      <c r="DG263" s="20"/>
      <c r="DH263" s="20"/>
      <c r="DI263" s="20"/>
      <c r="DJ263" s="20"/>
      <c r="DK263" s="20"/>
      <c r="DL263" s="20"/>
      <c r="DM263" s="20"/>
      <c r="DN263" s="20"/>
      <c r="DO263" s="20"/>
      <c r="DP263" s="20"/>
      <c r="DQ263" s="20"/>
      <c r="DR263" s="20"/>
      <c r="DS263" s="20"/>
      <c r="DT263" s="20"/>
      <c r="DU263" s="20"/>
      <c r="DV263" s="20"/>
      <c r="DW263" s="20"/>
      <c r="DX263" s="20"/>
      <c r="DY263" s="20"/>
      <c r="DZ263" s="20"/>
      <c r="EA263" s="20"/>
      <c r="EB263" s="20"/>
      <c r="EC263" s="20"/>
      <c r="ED263" s="20"/>
      <c r="EE263" s="20"/>
      <c r="EF263" s="20"/>
      <c r="EG263" s="20"/>
      <c r="EH263" s="20"/>
      <c r="EI263" s="20"/>
      <c r="EJ263" s="20"/>
      <c r="EK263" s="20"/>
      <c r="EL263" s="20"/>
      <c r="EM263" s="20"/>
      <c r="EN263" s="20"/>
      <c r="EO263" s="20"/>
      <c r="EP263" s="20"/>
      <c r="EQ263" s="20"/>
      <c r="ER263" s="20"/>
      <c r="ES263" s="20"/>
      <c r="ET263" s="20"/>
      <c r="EU263" s="20"/>
      <c r="EV263" s="20"/>
      <c r="EW263" s="20"/>
      <c r="EX263" s="20"/>
      <c r="EY263" s="20"/>
      <c r="EZ263" s="20"/>
      <c r="FA263" s="20"/>
      <c r="FB263" s="20"/>
      <c r="FC263" s="20"/>
      <c r="FD263" s="20"/>
      <c r="FE263" s="20"/>
      <c r="FF263" s="20"/>
      <c r="FG263" s="20"/>
      <c r="FH263" s="20"/>
      <c r="FI263" s="20"/>
      <c r="FJ263" s="20"/>
      <c r="FK263" s="20"/>
      <c r="FL263" s="20"/>
      <c r="FM263" s="20"/>
      <c r="FN263" s="20"/>
      <c r="FO263" s="20"/>
      <c r="FP263" s="20"/>
      <c r="FQ263" s="20"/>
      <c r="FR263" s="20"/>
      <c r="FS263" s="20"/>
      <c r="FT263" s="20"/>
      <c r="FU263" s="20"/>
      <c r="FV263" s="20"/>
      <c r="FW263" s="20"/>
      <c r="FX263" s="20"/>
      <c r="FY263" s="20"/>
      <c r="FZ263" s="20"/>
      <c r="GA263" s="20"/>
      <c r="GB263" s="20"/>
      <c r="GC263" s="20"/>
      <c r="GD263" s="20"/>
      <c r="GE263" s="20"/>
      <c r="GF263" s="20"/>
      <c r="GG263" s="20"/>
      <c r="GH263" s="20"/>
      <c r="GI263" s="20"/>
      <c r="GJ263" s="20"/>
      <c r="GK263" s="20"/>
      <c r="GL263" s="20"/>
      <c r="GM263" s="20"/>
      <c r="GN263" s="20"/>
      <c r="GO263" s="20"/>
      <c r="GP263" s="20"/>
      <c r="GQ263" s="20"/>
      <c r="GR263" s="20"/>
      <c r="GS263" s="20"/>
      <c r="GT263" s="20"/>
      <c r="GU263" s="20"/>
      <c r="GV263" s="20"/>
      <c r="GW263" s="20"/>
      <c r="GX263" s="20"/>
      <c r="GY263" s="20"/>
      <c r="GZ263" s="20"/>
      <c r="HA263" s="20"/>
      <c r="HB263" s="20"/>
      <c r="HC263" s="20"/>
      <c r="HD263" s="20"/>
      <c r="HE263" s="20"/>
      <c r="HF263" s="20"/>
      <c r="HG263" s="20"/>
      <c r="HH263" s="20"/>
      <c r="HI263" s="20"/>
      <c r="HJ263" s="20"/>
      <c r="HK263" s="20"/>
      <c r="HL263" s="20"/>
      <c r="HM263" s="20"/>
      <c r="HN263" s="20"/>
      <c r="HO263" s="20"/>
      <c r="HP263" s="20"/>
      <c r="HQ263" s="20"/>
      <c r="HR263" s="20"/>
      <c r="HS263" s="20"/>
      <c r="HT263" s="20"/>
      <c r="HU263" s="20"/>
      <c r="HV263" s="20"/>
      <c r="HW263" s="20"/>
      <c r="HX263" s="20"/>
      <c r="HY263" s="20"/>
      <c r="HZ263" s="20"/>
      <c r="IA263" s="20"/>
      <c r="IB263" s="20"/>
      <c r="IC263" s="20"/>
      <c r="ID263" s="20"/>
      <c r="IE263" s="20"/>
      <c r="IF263" s="20"/>
      <c r="IG263" s="20"/>
      <c r="IH263" s="20"/>
      <c r="II263" s="20"/>
      <c r="IJ263" s="20"/>
      <c r="IK263" s="20"/>
      <c r="IL263" s="20"/>
      <c r="IM263" s="20"/>
      <c r="IN263" s="20"/>
      <c r="IO263" s="20"/>
      <c r="IP263" s="20"/>
      <c r="IQ263" s="20"/>
      <c r="IR263" s="20"/>
      <c r="IS263" s="20"/>
      <c r="IT263" s="20"/>
      <c r="IU263" s="20"/>
      <c r="IV263" s="20"/>
      <c r="IW263" s="20"/>
    </row>
    <row r="264" customFormat="false" ht="12.75" hidden="false" customHeight="false" outlineLevel="0" collapsed="false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17"/>
      <c r="O264" s="21"/>
      <c r="P264" s="17"/>
      <c r="Q264" s="17"/>
      <c r="R264" s="17"/>
      <c r="S264" s="17"/>
      <c r="T264" s="17"/>
      <c r="U264" s="17"/>
      <c r="V264" s="17"/>
      <c r="W264" s="17"/>
      <c r="X264" s="17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  <c r="CS264" s="20"/>
      <c r="CT264" s="20"/>
      <c r="CU264" s="20"/>
      <c r="CV264" s="20"/>
      <c r="CW264" s="20"/>
      <c r="CX264" s="20"/>
      <c r="CY264" s="20"/>
      <c r="CZ264" s="20"/>
      <c r="DA264" s="20"/>
      <c r="DB264" s="20"/>
      <c r="DC264" s="20"/>
      <c r="DD264" s="20"/>
      <c r="DE264" s="20"/>
      <c r="DF264" s="20"/>
      <c r="DG264" s="20"/>
      <c r="DH264" s="20"/>
      <c r="DI264" s="20"/>
      <c r="DJ264" s="20"/>
      <c r="DK264" s="20"/>
      <c r="DL264" s="20"/>
      <c r="DM264" s="20"/>
      <c r="DN264" s="20"/>
      <c r="DO264" s="20"/>
      <c r="DP264" s="20"/>
      <c r="DQ264" s="20"/>
      <c r="DR264" s="20"/>
      <c r="DS264" s="20"/>
      <c r="DT264" s="20"/>
      <c r="DU264" s="20"/>
      <c r="DV264" s="20"/>
      <c r="DW264" s="20"/>
      <c r="DX264" s="20"/>
      <c r="DY264" s="20"/>
      <c r="DZ264" s="20"/>
      <c r="EA264" s="20"/>
      <c r="EB264" s="20"/>
      <c r="EC264" s="20"/>
      <c r="ED264" s="20"/>
      <c r="EE264" s="20"/>
      <c r="EF264" s="20"/>
      <c r="EG264" s="20"/>
      <c r="EH264" s="20"/>
      <c r="EI264" s="20"/>
      <c r="EJ264" s="20"/>
      <c r="EK264" s="20"/>
      <c r="EL264" s="20"/>
      <c r="EM264" s="20"/>
      <c r="EN264" s="20"/>
      <c r="EO264" s="20"/>
      <c r="EP264" s="20"/>
      <c r="EQ264" s="20"/>
      <c r="ER264" s="20"/>
      <c r="ES264" s="20"/>
      <c r="ET264" s="20"/>
      <c r="EU264" s="20"/>
      <c r="EV264" s="20"/>
      <c r="EW264" s="20"/>
      <c r="EX264" s="20"/>
      <c r="EY264" s="20"/>
      <c r="EZ264" s="20"/>
      <c r="FA264" s="20"/>
      <c r="FB264" s="20"/>
      <c r="FC264" s="20"/>
      <c r="FD264" s="20"/>
      <c r="FE264" s="20"/>
      <c r="FF264" s="20"/>
      <c r="FG264" s="20"/>
      <c r="FH264" s="20"/>
      <c r="FI264" s="20"/>
      <c r="FJ264" s="20"/>
      <c r="FK264" s="20"/>
      <c r="FL264" s="20"/>
      <c r="FM264" s="20"/>
      <c r="FN264" s="20"/>
      <c r="FO264" s="20"/>
      <c r="FP264" s="20"/>
      <c r="FQ264" s="20"/>
      <c r="FR264" s="20"/>
      <c r="FS264" s="20"/>
      <c r="FT264" s="20"/>
      <c r="FU264" s="20"/>
      <c r="FV264" s="20"/>
      <c r="FW264" s="20"/>
      <c r="FX264" s="20"/>
      <c r="FY264" s="20"/>
      <c r="FZ264" s="20"/>
      <c r="GA264" s="20"/>
      <c r="GB264" s="20"/>
      <c r="GC264" s="20"/>
      <c r="GD264" s="20"/>
      <c r="GE264" s="20"/>
      <c r="GF264" s="20"/>
      <c r="GG264" s="20"/>
      <c r="GH264" s="20"/>
      <c r="GI264" s="20"/>
      <c r="GJ264" s="20"/>
      <c r="GK264" s="20"/>
      <c r="GL264" s="20"/>
      <c r="GM264" s="20"/>
      <c r="GN264" s="20"/>
      <c r="GO264" s="20"/>
      <c r="GP264" s="20"/>
      <c r="GQ264" s="20"/>
      <c r="GR264" s="20"/>
      <c r="GS264" s="20"/>
      <c r="GT264" s="20"/>
      <c r="GU264" s="20"/>
      <c r="GV264" s="20"/>
      <c r="GW264" s="20"/>
      <c r="GX264" s="20"/>
      <c r="GY264" s="20"/>
      <c r="GZ264" s="20"/>
      <c r="HA264" s="20"/>
      <c r="HB264" s="20"/>
      <c r="HC264" s="20"/>
      <c r="HD264" s="20"/>
      <c r="HE264" s="20"/>
      <c r="HF264" s="20"/>
      <c r="HG264" s="20"/>
      <c r="HH264" s="20"/>
      <c r="HI264" s="20"/>
      <c r="HJ264" s="20"/>
      <c r="HK264" s="20"/>
      <c r="HL264" s="20"/>
      <c r="HM264" s="20"/>
      <c r="HN264" s="20"/>
      <c r="HO264" s="20"/>
      <c r="HP264" s="20"/>
      <c r="HQ264" s="20"/>
      <c r="HR264" s="20"/>
      <c r="HS264" s="20"/>
      <c r="HT264" s="20"/>
      <c r="HU264" s="20"/>
      <c r="HV264" s="20"/>
      <c r="HW264" s="20"/>
      <c r="HX264" s="20"/>
      <c r="HY264" s="20"/>
      <c r="HZ264" s="20"/>
      <c r="IA264" s="20"/>
      <c r="IB264" s="20"/>
      <c r="IC264" s="20"/>
      <c r="ID264" s="20"/>
      <c r="IE264" s="20"/>
      <c r="IF264" s="20"/>
      <c r="IG264" s="20"/>
      <c r="IH264" s="20"/>
      <c r="II264" s="20"/>
      <c r="IJ264" s="20"/>
      <c r="IK264" s="20"/>
      <c r="IL264" s="20"/>
      <c r="IM264" s="20"/>
      <c r="IN264" s="20"/>
      <c r="IO264" s="20"/>
      <c r="IP264" s="20"/>
      <c r="IQ264" s="20"/>
      <c r="IR264" s="20"/>
      <c r="IS264" s="20"/>
      <c r="IT264" s="20"/>
      <c r="IU264" s="20"/>
      <c r="IV264" s="20"/>
      <c r="IW264" s="20"/>
    </row>
    <row r="265" customFormat="false" ht="12.75" hidden="false" customHeight="false" outlineLevel="0" collapsed="false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17"/>
      <c r="O265" s="21"/>
      <c r="P265" s="17"/>
      <c r="Q265" s="17"/>
      <c r="R265" s="17"/>
      <c r="S265" s="17"/>
      <c r="T265" s="17"/>
      <c r="U265" s="17"/>
      <c r="V265" s="17"/>
      <c r="W265" s="17"/>
      <c r="X265" s="17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P265" s="20"/>
      <c r="CQ265" s="20"/>
      <c r="CR265" s="20"/>
      <c r="CS265" s="20"/>
      <c r="CT265" s="20"/>
      <c r="CU265" s="20"/>
      <c r="CV265" s="20"/>
      <c r="CW265" s="20"/>
      <c r="CX265" s="20"/>
      <c r="CY265" s="20"/>
      <c r="CZ265" s="20"/>
      <c r="DA265" s="20"/>
      <c r="DB265" s="20"/>
      <c r="DC265" s="20"/>
      <c r="DD265" s="20"/>
      <c r="DE265" s="20"/>
      <c r="DF265" s="20"/>
      <c r="DG265" s="20"/>
      <c r="DH265" s="20"/>
      <c r="DI265" s="20"/>
      <c r="DJ265" s="20"/>
      <c r="DK265" s="20"/>
      <c r="DL265" s="20"/>
      <c r="DM265" s="20"/>
      <c r="DN265" s="20"/>
      <c r="DO265" s="20"/>
      <c r="DP265" s="20"/>
      <c r="DQ265" s="20"/>
      <c r="DR265" s="20"/>
      <c r="DS265" s="20"/>
      <c r="DT265" s="20"/>
      <c r="DU265" s="20"/>
      <c r="DV265" s="20"/>
      <c r="DW265" s="20"/>
      <c r="DX265" s="20"/>
      <c r="DY265" s="20"/>
      <c r="DZ265" s="20"/>
      <c r="EA265" s="20"/>
      <c r="EB265" s="20"/>
      <c r="EC265" s="20"/>
      <c r="ED265" s="20"/>
      <c r="EE265" s="20"/>
      <c r="EF265" s="20"/>
      <c r="EG265" s="20"/>
      <c r="EH265" s="20"/>
      <c r="EI265" s="20"/>
      <c r="EJ265" s="20"/>
      <c r="EK265" s="20"/>
      <c r="EL265" s="20"/>
      <c r="EM265" s="20"/>
      <c r="EN265" s="20"/>
      <c r="EO265" s="20"/>
      <c r="EP265" s="20"/>
      <c r="EQ265" s="20"/>
      <c r="ER265" s="20"/>
      <c r="ES265" s="20"/>
      <c r="ET265" s="20"/>
      <c r="EU265" s="20"/>
      <c r="EV265" s="20"/>
      <c r="EW265" s="20"/>
      <c r="EX265" s="20"/>
      <c r="EY265" s="20"/>
      <c r="EZ265" s="20"/>
      <c r="FA265" s="20"/>
      <c r="FB265" s="20"/>
      <c r="FC265" s="20"/>
      <c r="FD265" s="20"/>
      <c r="FE265" s="20"/>
      <c r="FF265" s="20"/>
      <c r="FG265" s="20"/>
      <c r="FH265" s="20"/>
      <c r="FI265" s="20"/>
      <c r="FJ265" s="20"/>
      <c r="FK265" s="20"/>
      <c r="FL265" s="20"/>
      <c r="FM265" s="20"/>
      <c r="FN265" s="20"/>
      <c r="FO265" s="20"/>
      <c r="FP265" s="20"/>
      <c r="FQ265" s="20"/>
      <c r="FR265" s="20"/>
      <c r="FS265" s="20"/>
      <c r="FT265" s="20"/>
      <c r="FU265" s="20"/>
      <c r="FV265" s="20"/>
      <c r="FW265" s="20"/>
      <c r="FX265" s="20"/>
      <c r="FY265" s="20"/>
      <c r="FZ265" s="20"/>
      <c r="GA265" s="20"/>
      <c r="GB265" s="20"/>
      <c r="GC265" s="20"/>
      <c r="GD265" s="20"/>
      <c r="GE265" s="20"/>
      <c r="GF265" s="20"/>
      <c r="GG265" s="20"/>
      <c r="GH265" s="20"/>
      <c r="GI265" s="20"/>
      <c r="GJ265" s="20"/>
      <c r="GK265" s="20"/>
      <c r="GL265" s="20"/>
      <c r="GM265" s="20"/>
      <c r="GN265" s="20"/>
      <c r="GO265" s="20"/>
      <c r="GP265" s="20"/>
      <c r="GQ265" s="20"/>
      <c r="GR265" s="20"/>
      <c r="GS265" s="20"/>
      <c r="GT265" s="20"/>
      <c r="GU265" s="20"/>
      <c r="GV265" s="20"/>
      <c r="GW265" s="20"/>
      <c r="GX265" s="20"/>
      <c r="GY265" s="20"/>
      <c r="GZ265" s="20"/>
      <c r="HA265" s="20"/>
      <c r="HB265" s="20"/>
      <c r="HC265" s="20"/>
      <c r="HD265" s="20"/>
      <c r="HE265" s="20"/>
      <c r="HF265" s="20"/>
      <c r="HG265" s="20"/>
      <c r="HH265" s="20"/>
      <c r="HI265" s="20"/>
      <c r="HJ265" s="20"/>
      <c r="HK265" s="20"/>
      <c r="HL265" s="20"/>
      <c r="HM265" s="20"/>
      <c r="HN265" s="20"/>
      <c r="HO265" s="20"/>
      <c r="HP265" s="20"/>
      <c r="HQ265" s="20"/>
      <c r="HR265" s="20"/>
      <c r="HS265" s="20"/>
      <c r="HT265" s="20"/>
      <c r="HU265" s="20"/>
      <c r="HV265" s="20"/>
      <c r="HW265" s="20"/>
      <c r="HX265" s="20"/>
      <c r="HY265" s="20"/>
      <c r="HZ265" s="20"/>
      <c r="IA265" s="20"/>
      <c r="IB265" s="20"/>
      <c r="IC265" s="20"/>
      <c r="ID265" s="20"/>
      <c r="IE265" s="20"/>
      <c r="IF265" s="20"/>
      <c r="IG265" s="20"/>
      <c r="IH265" s="20"/>
      <c r="II265" s="20"/>
      <c r="IJ265" s="20"/>
      <c r="IK265" s="20"/>
      <c r="IL265" s="20"/>
      <c r="IM265" s="20"/>
      <c r="IN265" s="20"/>
      <c r="IO265" s="20"/>
      <c r="IP265" s="20"/>
      <c r="IQ265" s="20"/>
      <c r="IR265" s="20"/>
      <c r="IS265" s="20"/>
      <c r="IT265" s="20"/>
      <c r="IU265" s="20"/>
      <c r="IV265" s="20"/>
      <c r="IW265" s="20"/>
    </row>
    <row r="266" customFormat="false" ht="12.75" hidden="false" customHeight="false" outlineLevel="0" collapsed="false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17"/>
      <c r="O266" s="21"/>
      <c r="P266" s="17"/>
      <c r="Q266" s="17"/>
      <c r="R266" s="17"/>
      <c r="S266" s="17"/>
      <c r="T266" s="17"/>
      <c r="U266" s="17"/>
      <c r="V266" s="17"/>
      <c r="W266" s="17"/>
      <c r="X266" s="17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P266" s="20"/>
      <c r="CQ266" s="20"/>
      <c r="CR266" s="20"/>
      <c r="CS266" s="20"/>
      <c r="CT266" s="20"/>
      <c r="CU266" s="20"/>
      <c r="CV266" s="20"/>
      <c r="CW266" s="20"/>
      <c r="CX266" s="20"/>
      <c r="CY266" s="20"/>
      <c r="CZ266" s="20"/>
      <c r="DA266" s="20"/>
      <c r="DB266" s="20"/>
      <c r="DC266" s="20"/>
      <c r="DD266" s="20"/>
      <c r="DE266" s="20"/>
      <c r="DF266" s="20"/>
      <c r="DG266" s="20"/>
      <c r="DH266" s="20"/>
      <c r="DI266" s="20"/>
      <c r="DJ266" s="20"/>
      <c r="DK266" s="20"/>
      <c r="DL266" s="20"/>
      <c r="DM266" s="20"/>
      <c r="DN266" s="20"/>
      <c r="DO266" s="20"/>
      <c r="DP266" s="20"/>
      <c r="DQ266" s="20"/>
      <c r="DR266" s="20"/>
      <c r="DS266" s="20"/>
      <c r="DT266" s="20"/>
      <c r="DU266" s="20"/>
      <c r="DV266" s="20"/>
      <c r="DW266" s="20"/>
      <c r="DX266" s="20"/>
      <c r="DY266" s="20"/>
      <c r="DZ266" s="20"/>
      <c r="EA266" s="20"/>
      <c r="EB266" s="20"/>
      <c r="EC266" s="20"/>
      <c r="ED266" s="20"/>
      <c r="EE266" s="20"/>
      <c r="EF266" s="20"/>
      <c r="EG266" s="20"/>
      <c r="EH266" s="20"/>
      <c r="EI266" s="20"/>
      <c r="EJ266" s="20"/>
      <c r="EK266" s="20"/>
      <c r="EL266" s="20"/>
      <c r="EM266" s="20"/>
      <c r="EN266" s="20"/>
      <c r="EO266" s="20"/>
      <c r="EP266" s="20"/>
      <c r="EQ266" s="20"/>
      <c r="ER266" s="20"/>
      <c r="ES266" s="20"/>
      <c r="ET266" s="20"/>
      <c r="EU266" s="20"/>
      <c r="EV266" s="20"/>
      <c r="EW266" s="20"/>
      <c r="EX266" s="20"/>
      <c r="EY266" s="20"/>
      <c r="EZ266" s="20"/>
      <c r="FA266" s="20"/>
      <c r="FB266" s="20"/>
      <c r="FC266" s="20"/>
      <c r="FD266" s="20"/>
      <c r="FE266" s="20"/>
      <c r="FF266" s="20"/>
      <c r="FG266" s="20"/>
      <c r="FH266" s="20"/>
      <c r="FI266" s="20"/>
      <c r="FJ266" s="20"/>
      <c r="FK266" s="20"/>
      <c r="FL266" s="20"/>
      <c r="FM266" s="20"/>
      <c r="FN266" s="20"/>
      <c r="FO266" s="20"/>
      <c r="FP266" s="20"/>
      <c r="FQ266" s="20"/>
      <c r="FR266" s="20"/>
      <c r="FS266" s="20"/>
      <c r="FT266" s="20"/>
      <c r="FU266" s="20"/>
      <c r="FV266" s="20"/>
      <c r="FW266" s="20"/>
      <c r="FX266" s="20"/>
      <c r="FY266" s="20"/>
      <c r="FZ266" s="20"/>
      <c r="GA266" s="20"/>
      <c r="GB266" s="20"/>
      <c r="GC266" s="20"/>
      <c r="GD266" s="20"/>
      <c r="GE266" s="20"/>
      <c r="GF266" s="20"/>
      <c r="GG266" s="20"/>
      <c r="GH266" s="20"/>
      <c r="GI266" s="20"/>
      <c r="GJ266" s="20"/>
      <c r="GK266" s="20"/>
      <c r="GL266" s="20"/>
      <c r="GM266" s="20"/>
      <c r="GN266" s="20"/>
      <c r="GO266" s="20"/>
      <c r="GP266" s="20"/>
      <c r="GQ266" s="20"/>
      <c r="GR266" s="20"/>
      <c r="GS266" s="20"/>
      <c r="GT266" s="20"/>
      <c r="GU266" s="20"/>
      <c r="GV266" s="20"/>
      <c r="GW266" s="20"/>
      <c r="GX266" s="20"/>
      <c r="GY266" s="20"/>
      <c r="GZ266" s="20"/>
      <c r="HA266" s="20"/>
      <c r="HB266" s="20"/>
      <c r="HC266" s="20"/>
      <c r="HD266" s="20"/>
      <c r="HE266" s="20"/>
      <c r="HF266" s="20"/>
      <c r="HG266" s="20"/>
      <c r="HH266" s="20"/>
      <c r="HI266" s="20"/>
      <c r="HJ266" s="20"/>
      <c r="HK266" s="20"/>
      <c r="HL266" s="20"/>
      <c r="HM266" s="20"/>
      <c r="HN266" s="20"/>
      <c r="HO266" s="20"/>
      <c r="HP266" s="20"/>
      <c r="HQ266" s="20"/>
      <c r="HR266" s="20"/>
      <c r="HS266" s="20"/>
      <c r="HT266" s="20"/>
      <c r="HU266" s="20"/>
      <c r="HV266" s="20"/>
      <c r="HW266" s="20"/>
      <c r="HX266" s="20"/>
      <c r="HY266" s="20"/>
      <c r="HZ266" s="20"/>
      <c r="IA266" s="20"/>
      <c r="IB266" s="20"/>
      <c r="IC266" s="20"/>
      <c r="ID266" s="20"/>
      <c r="IE266" s="20"/>
      <c r="IF266" s="20"/>
      <c r="IG266" s="20"/>
      <c r="IH266" s="20"/>
      <c r="II266" s="20"/>
      <c r="IJ266" s="20"/>
      <c r="IK266" s="20"/>
      <c r="IL266" s="20"/>
      <c r="IM266" s="20"/>
      <c r="IN266" s="20"/>
      <c r="IO266" s="20"/>
      <c r="IP266" s="20"/>
      <c r="IQ266" s="20"/>
      <c r="IR266" s="20"/>
      <c r="IS266" s="20"/>
      <c r="IT266" s="20"/>
      <c r="IU266" s="20"/>
      <c r="IV266" s="20"/>
      <c r="IW266" s="20"/>
    </row>
    <row r="267" customFormat="false" ht="12.75" hidden="false" customHeight="false" outlineLevel="0" collapsed="false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17"/>
      <c r="O267" s="21"/>
      <c r="P267" s="17"/>
      <c r="Q267" s="17"/>
      <c r="R267" s="17"/>
      <c r="S267" s="17"/>
      <c r="T267" s="17"/>
      <c r="U267" s="17"/>
      <c r="V267" s="17"/>
      <c r="W267" s="17"/>
      <c r="X267" s="17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  <c r="CS267" s="20"/>
      <c r="CT267" s="20"/>
      <c r="CU267" s="20"/>
      <c r="CV267" s="20"/>
      <c r="CW267" s="20"/>
      <c r="CX267" s="20"/>
      <c r="CY267" s="20"/>
      <c r="CZ267" s="20"/>
      <c r="DA267" s="20"/>
      <c r="DB267" s="20"/>
      <c r="DC267" s="20"/>
      <c r="DD267" s="20"/>
      <c r="DE267" s="20"/>
      <c r="DF267" s="20"/>
      <c r="DG267" s="20"/>
      <c r="DH267" s="20"/>
      <c r="DI267" s="20"/>
      <c r="DJ267" s="20"/>
      <c r="DK267" s="20"/>
      <c r="DL267" s="20"/>
      <c r="DM267" s="20"/>
      <c r="DN267" s="20"/>
      <c r="DO267" s="20"/>
      <c r="DP267" s="20"/>
      <c r="DQ267" s="20"/>
      <c r="DR267" s="20"/>
      <c r="DS267" s="20"/>
      <c r="DT267" s="20"/>
      <c r="DU267" s="20"/>
      <c r="DV267" s="20"/>
      <c r="DW267" s="20"/>
      <c r="DX267" s="20"/>
      <c r="DY267" s="20"/>
      <c r="DZ267" s="20"/>
      <c r="EA267" s="20"/>
      <c r="EB267" s="20"/>
      <c r="EC267" s="20"/>
      <c r="ED267" s="20"/>
      <c r="EE267" s="20"/>
      <c r="EF267" s="20"/>
      <c r="EG267" s="20"/>
      <c r="EH267" s="20"/>
      <c r="EI267" s="20"/>
      <c r="EJ267" s="20"/>
      <c r="EK267" s="20"/>
      <c r="EL267" s="20"/>
      <c r="EM267" s="20"/>
      <c r="EN267" s="20"/>
      <c r="EO267" s="20"/>
      <c r="EP267" s="20"/>
      <c r="EQ267" s="20"/>
      <c r="ER267" s="20"/>
      <c r="ES267" s="20"/>
      <c r="ET267" s="20"/>
      <c r="EU267" s="20"/>
      <c r="EV267" s="20"/>
      <c r="EW267" s="20"/>
      <c r="EX267" s="20"/>
      <c r="EY267" s="20"/>
      <c r="EZ267" s="20"/>
      <c r="FA267" s="20"/>
      <c r="FB267" s="20"/>
      <c r="FC267" s="20"/>
      <c r="FD267" s="20"/>
      <c r="FE267" s="20"/>
      <c r="FF267" s="20"/>
      <c r="FG267" s="20"/>
      <c r="FH267" s="20"/>
      <c r="FI267" s="20"/>
      <c r="FJ267" s="20"/>
      <c r="FK267" s="20"/>
      <c r="FL267" s="20"/>
      <c r="FM267" s="20"/>
      <c r="FN267" s="20"/>
      <c r="FO267" s="20"/>
      <c r="FP267" s="20"/>
      <c r="FQ267" s="20"/>
      <c r="FR267" s="20"/>
      <c r="FS267" s="20"/>
      <c r="FT267" s="20"/>
      <c r="FU267" s="20"/>
      <c r="FV267" s="20"/>
      <c r="FW267" s="20"/>
      <c r="FX267" s="20"/>
      <c r="FY267" s="20"/>
      <c r="FZ267" s="20"/>
      <c r="GA267" s="20"/>
      <c r="GB267" s="20"/>
      <c r="GC267" s="20"/>
      <c r="GD267" s="20"/>
      <c r="GE267" s="20"/>
      <c r="GF267" s="20"/>
      <c r="GG267" s="20"/>
      <c r="GH267" s="20"/>
      <c r="GI267" s="20"/>
      <c r="GJ267" s="20"/>
      <c r="GK267" s="20"/>
      <c r="GL267" s="20"/>
      <c r="GM267" s="20"/>
      <c r="GN267" s="20"/>
      <c r="GO267" s="20"/>
      <c r="GP267" s="20"/>
      <c r="GQ267" s="20"/>
      <c r="GR267" s="20"/>
      <c r="GS267" s="20"/>
      <c r="GT267" s="20"/>
      <c r="GU267" s="20"/>
      <c r="GV267" s="20"/>
      <c r="GW267" s="20"/>
      <c r="GX267" s="20"/>
      <c r="GY267" s="20"/>
      <c r="GZ267" s="20"/>
      <c r="HA267" s="20"/>
      <c r="HB267" s="20"/>
      <c r="HC267" s="20"/>
      <c r="HD267" s="20"/>
      <c r="HE267" s="20"/>
      <c r="HF267" s="20"/>
      <c r="HG267" s="20"/>
      <c r="HH267" s="20"/>
      <c r="HI267" s="20"/>
      <c r="HJ267" s="20"/>
      <c r="HK267" s="20"/>
      <c r="HL267" s="20"/>
      <c r="HM267" s="20"/>
      <c r="HN267" s="20"/>
      <c r="HO267" s="20"/>
      <c r="HP267" s="20"/>
      <c r="HQ267" s="20"/>
      <c r="HR267" s="20"/>
      <c r="HS267" s="20"/>
      <c r="HT267" s="20"/>
      <c r="HU267" s="20"/>
      <c r="HV267" s="20"/>
      <c r="HW267" s="20"/>
      <c r="HX267" s="20"/>
      <c r="HY267" s="20"/>
      <c r="HZ267" s="20"/>
      <c r="IA267" s="20"/>
      <c r="IB267" s="20"/>
      <c r="IC267" s="20"/>
      <c r="ID267" s="20"/>
      <c r="IE267" s="20"/>
      <c r="IF267" s="20"/>
      <c r="IG267" s="20"/>
      <c r="IH267" s="20"/>
      <c r="II267" s="20"/>
      <c r="IJ267" s="20"/>
      <c r="IK267" s="20"/>
      <c r="IL267" s="20"/>
      <c r="IM267" s="20"/>
      <c r="IN267" s="20"/>
      <c r="IO267" s="20"/>
      <c r="IP267" s="20"/>
      <c r="IQ267" s="20"/>
      <c r="IR267" s="20"/>
      <c r="IS267" s="20"/>
      <c r="IT267" s="20"/>
      <c r="IU267" s="20"/>
      <c r="IV267" s="20"/>
      <c r="IW267" s="20"/>
    </row>
    <row r="268" customFormat="false" ht="12.75" hidden="false" customHeight="false" outlineLevel="0" collapsed="false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17"/>
      <c r="O268" s="21"/>
      <c r="P268" s="17"/>
      <c r="Q268" s="17"/>
      <c r="R268" s="17"/>
      <c r="S268" s="17"/>
      <c r="T268" s="17"/>
      <c r="U268" s="17"/>
      <c r="V268" s="17"/>
      <c r="W268" s="17"/>
      <c r="X268" s="17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  <c r="CP268" s="20"/>
      <c r="CQ268" s="20"/>
      <c r="CR268" s="20"/>
      <c r="CS268" s="20"/>
      <c r="CT268" s="20"/>
      <c r="CU268" s="20"/>
      <c r="CV268" s="20"/>
      <c r="CW268" s="20"/>
      <c r="CX268" s="20"/>
      <c r="CY268" s="20"/>
      <c r="CZ268" s="20"/>
      <c r="DA268" s="20"/>
      <c r="DB268" s="20"/>
      <c r="DC268" s="20"/>
      <c r="DD268" s="20"/>
      <c r="DE268" s="20"/>
      <c r="DF268" s="20"/>
      <c r="DG268" s="20"/>
      <c r="DH268" s="20"/>
      <c r="DI268" s="20"/>
      <c r="DJ268" s="20"/>
      <c r="DK268" s="20"/>
      <c r="DL268" s="20"/>
      <c r="DM268" s="20"/>
      <c r="DN268" s="20"/>
      <c r="DO268" s="20"/>
      <c r="DP268" s="20"/>
      <c r="DQ268" s="20"/>
      <c r="DR268" s="20"/>
      <c r="DS268" s="20"/>
      <c r="DT268" s="20"/>
      <c r="DU268" s="20"/>
      <c r="DV268" s="20"/>
      <c r="DW268" s="20"/>
      <c r="DX268" s="20"/>
      <c r="DY268" s="20"/>
      <c r="DZ268" s="20"/>
      <c r="EA268" s="20"/>
      <c r="EB268" s="20"/>
      <c r="EC268" s="20"/>
      <c r="ED268" s="20"/>
      <c r="EE268" s="20"/>
      <c r="EF268" s="20"/>
      <c r="EG268" s="20"/>
      <c r="EH268" s="20"/>
      <c r="EI268" s="20"/>
      <c r="EJ268" s="20"/>
      <c r="EK268" s="20"/>
      <c r="EL268" s="20"/>
      <c r="EM268" s="20"/>
      <c r="EN268" s="20"/>
      <c r="EO268" s="20"/>
      <c r="EP268" s="20"/>
      <c r="EQ268" s="20"/>
      <c r="ER268" s="20"/>
      <c r="ES268" s="20"/>
      <c r="ET268" s="20"/>
      <c r="EU268" s="20"/>
      <c r="EV268" s="20"/>
      <c r="EW268" s="20"/>
      <c r="EX268" s="20"/>
      <c r="EY268" s="20"/>
      <c r="EZ268" s="20"/>
      <c r="FA268" s="20"/>
      <c r="FB268" s="20"/>
      <c r="FC268" s="20"/>
      <c r="FD268" s="20"/>
      <c r="FE268" s="20"/>
      <c r="FF268" s="20"/>
      <c r="FG268" s="20"/>
      <c r="FH268" s="20"/>
      <c r="FI268" s="20"/>
      <c r="FJ268" s="20"/>
      <c r="FK268" s="20"/>
      <c r="FL268" s="20"/>
      <c r="FM268" s="20"/>
      <c r="FN268" s="20"/>
      <c r="FO268" s="20"/>
      <c r="FP268" s="20"/>
      <c r="FQ268" s="20"/>
      <c r="FR268" s="20"/>
      <c r="FS268" s="20"/>
      <c r="FT268" s="20"/>
      <c r="FU268" s="20"/>
      <c r="FV268" s="20"/>
      <c r="FW268" s="20"/>
      <c r="FX268" s="20"/>
      <c r="FY268" s="20"/>
      <c r="FZ268" s="20"/>
      <c r="GA268" s="20"/>
      <c r="GB268" s="20"/>
      <c r="GC268" s="20"/>
      <c r="GD268" s="20"/>
      <c r="GE268" s="20"/>
      <c r="GF268" s="20"/>
      <c r="GG268" s="20"/>
      <c r="GH268" s="20"/>
      <c r="GI268" s="20"/>
      <c r="GJ268" s="20"/>
      <c r="GK268" s="20"/>
      <c r="GL268" s="20"/>
      <c r="GM268" s="20"/>
      <c r="GN268" s="20"/>
      <c r="GO268" s="20"/>
      <c r="GP268" s="20"/>
      <c r="GQ268" s="20"/>
      <c r="GR268" s="20"/>
      <c r="GS268" s="20"/>
      <c r="GT268" s="20"/>
      <c r="GU268" s="20"/>
      <c r="GV268" s="20"/>
      <c r="GW268" s="20"/>
      <c r="GX268" s="20"/>
      <c r="GY268" s="20"/>
      <c r="GZ268" s="20"/>
      <c r="HA268" s="20"/>
      <c r="HB268" s="20"/>
      <c r="HC268" s="20"/>
      <c r="HD268" s="20"/>
      <c r="HE268" s="20"/>
      <c r="HF268" s="20"/>
      <c r="HG268" s="20"/>
      <c r="HH268" s="20"/>
      <c r="HI268" s="20"/>
      <c r="HJ268" s="20"/>
      <c r="HK268" s="20"/>
      <c r="HL268" s="20"/>
      <c r="HM268" s="20"/>
      <c r="HN268" s="20"/>
      <c r="HO268" s="20"/>
      <c r="HP268" s="20"/>
      <c r="HQ268" s="20"/>
      <c r="HR268" s="20"/>
      <c r="HS268" s="20"/>
      <c r="HT268" s="20"/>
      <c r="HU268" s="20"/>
      <c r="HV268" s="20"/>
      <c r="HW268" s="20"/>
      <c r="HX268" s="20"/>
      <c r="HY268" s="20"/>
      <c r="HZ268" s="20"/>
      <c r="IA268" s="20"/>
      <c r="IB268" s="20"/>
      <c r="IC268" s="20"/>
      <c r="ID268" s="20"/>
      <c r="IE268" s="20"/>
      <c r="IF268" s="20"/>
      <c r="IG268" s="20"/>
      <c r="IH268" s="20"/>
      <c r="II268" s="20"/>
      <c r="IJ268" s="20"/>
      <c r="IK268" s="20"/>
      <c r="IL268" s="20"/>
      <c r="IM268" s="20"/>
      <c r="IN268" s="20"/>
      <c r="IO268" s="20"/>
      <c r="IP268" s="20"/>
      <c r="IQ268" s="20"/>
      <c r="IR268" s="20"/>
      <c r="IS268" s="20"/>
      <c r="IT268" s="20"/>
      <c r="IU268" s="20"/>
      <c r="IV268" s="20"/>
      <c r="IW268" s="20"/>
    </row>
    <row r="269" customFormat="false" ht="12.75" hidden="false" customHeight="false" outlineLevel="0" collapsed="false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17"/>
      <c r="O269" s="21"/>
      <c r="P269" s="17"/>
      <c r="Q269" s="17"/>
      <c r="R269" s="17"/>
      <c r="S269" s="17"/>
      <c r="T269" s="17"/>
      <c r="U269" s="17"/>
      <c r="V269" s="17"/>
      <c r="W269" s="17"/>
      <c r="X269" s="17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  <c r="CP269" s="20"/>
      <c r="CQ269" s="20"/>
      <c r="CR269" s="20"/>
      <c r="CS269" s="20"/>
      <c r="CT269" s="20"/>
      <c r="CU269" s="20"/>
      <c r="CV269" s="20"/>
      <c r="CW269" s="20"/>
      <c r="CX269" s="20"/>
      <c r="CY269" s="20"/>
      <c r="CZ269" s="20"/>
      <c r="DA269" s="20"/>
      <c r="DB269" s="20"/>
      <c r="DC269" s="20"/>
      <c r="DD269" s="20"/>
      <c r="DE269" s="20"/>
      <c r="DF269" s="20"/>
      <c r="DG269" s="20"/>
      <c r="DH269" s="20"/>
      <c r="DI269" s="20"/>
      <c r="DJ269" s="20"/>
      <c r="DK269" s="20"/>
      <c r="DL269" s="20"/>
      <c r="DM269" s="20"/>
      <c r="DN269" s="20"/>
      <c r="DO269" s="20"/>
      <c r="DP269" s="20"/>
      <c r="DQ269" s="20"/>
      <c r="DR269" s="20"/>
      <c r="DS269" s="20"/>
      <c r="DT269" s="20"/>
      <c r="DU269" s="20"/>
      <c r="DV269" s="20"/>
      <c r="DW269" s="20"/>
      <c r="DX269" s="20"/>
      <c r="DY269" s="20"/>
      <c r="DZ269" s="20"/>
      <c r="EA269" s="20"/>
      <c r="EB269" s="20"/>
      <c r="EC269" s="20"/>
      <c r="ED269" s="20"/>
      <c r="EE269" s="20"/>
      <c r="EF269" s="20"/>
      <c r="EG269" s="20"/>
      <c r="EH269" s="20"/>
      <c r="EI269" s="20"/>
      <c r="EJ269" s="20"/>
      <c r="EK269" s="20"/>
      <c r="EL269" s="20"/>
      <c r="EM269" s="20"/>
      <c r="EN269" s="20"/>
      <c r="EO269" s="20"/>
      <c r="EP269" s="20"/>
      <c r="EQ269" s="20"/>
      <c r="ER269" s="20"/>
      <c r="ES269" s="20"/>
      <c r="ET269" s="20"/>
      <c r="EU269" s="20"/>
      <c r="EV269" s="20"/>
      <c r="EW269" s="20"/>
      <c r="EX269" s="20"/>
      <c r="EY269" s="20"/>
      <c r="EZ269" s="20"/>
      <c r="FA269" s="20"/>
      <c r="FB269" s="20"/>
      <c r="FC269" s="20"/>
      <c r="FD269" s="20"/>
      <c r="FE269" s="20"/>
      <c r="FF269" s="20"/>
      <c r="FG269" s="20"/>
      <c r="FH269" s="20"/>
      <c r="FI269" s="20"/>
      <c r="FJ269" s="20"/>
      <c r="FK269" s="20"/>
      <c r="FL269" s="20"/>
      <c r="FM269" s="20"/>
      <c r="FN269" s="20"/>
      <c r="FO269" s="20"/>
      <c r="FP269" s="20"/>
      <c r="FQ269" s="20"/>
      <c r="FR269" s="20"/>
      <c r="FS269" s="20"/>
      <c r="FT269" s="20"/>
      <c r="FU269" s="20"/>
      <c r="FV269" s="20"/>
      <c r="FW269" s="20"/>
      <c r="FX269" s="20"/>
      <c r="FY269" s="20"/>
      <c r="FZ269" s="20"/>
      <c r="GA269" s="20"/>
      <c r="GB269" s="20"/>
      <c r="GC269" s="20"/>
      <c r="GD269" s="20"/>
      <c r="GE269" s="20"/>
      <c r="GF269" s="20"/>
      <c r="GG269" s="20"/>
      <c r="GH269" s="20"/>
      <c r="GI269" s="20"/>
      <c r="GJ269" s="20"/>
      <c r="GK269" s="20"/>
      <c r="GL269" s="20"/>
      <c r="GM269" s="20"/>
      <c r="GN269" s="20"/>
      <c r="GO269" s="20"/>
      <c r="GP269" s="20"/>
      <c r="GQ269" s="20"/>
      <c r="GR269" s="20"/>
      <c r="GS269" s="20"/>
      <c r="GT269" s="20"/>
      <c r="GU269" s="20"/>
      <c r="GV269" s="20"/>
      <c r="GW269" s="20"/>
      <c r="GX269" s="20"/>
      <c r="GY269" s="20"/>
      <c r="GZ269" s="20"/>
      <c r="HA269" s="20"/>
      <c r="HB269" s="20"/>
      <c r="HC269" s="20"/>
      <c r="HD269" s="20"/>
      <c r="HE269" s="20"/>
      <c r="HF269" s="20"/>
      <c r="HG269" s="20"/>
      <c r="HH269" s="20"/>
      <c r="HI269" s="20"/>
      <c r="HJ269" s="20"/>
      <c r="HK269" s="20"/>
      <c r="HL269" s="20"/>
      <c r="HM269" s="20"/>
      <c r="HN269" s="20"/>
      <c r="HO269" s="20"/>
      <c r="HP269" s="20"/>
      <c r="HQ269" s="20"/>
      <c r="HR269" s="20"/>
      <c r="HS269" s="20"/>
      <c r="HT269" s="20"/>
      <c r="HU269" s="20"/>
      <c r="HV269" s="20"/>
      <c r="HW269" s="20"/>
      <c r="HX269" s="20"/>
      <c r="HY269" s="20"/>
      <c r="HZ269" s="20"/>
      <c r="IA269" s="20"/>
      <c r="IB269" s="20"/>
      <c r="IC269" s="20"/>
      <c r="ID269" s="20"/>
      <c r="IE269" s="20"/>
      <c r="IF269" s="20"/>
      <c r="IG269" s="20"/>
      <c r="IH269" s="20"/>
      <c r="II269" s="20"/>
      <c r="IJ269" s="20"/>
      <c r="IK269" s="20"/>
      <c r="IL269" s="20"/>
      <c r="IM269" s="20"/>
      <c r="IN269" s="20"/>
      <c r="IO269" s="20"/>
      <c r="IP269" s="20"/>
      <c r="IQ269" s="20"/>
      <c r="IR269" s="20"/>
      <c r="IS269" s="20"/>
      <c r="IT269" s="20"/>
      <c r="IU269" s="20"/>
      <c r="IV269" s="20"/>
      <c r="IW269" s="20"/>
    </row>
    <row r="270" customFormat="false" ht="12.75" hidden="false" customHeight="false" outlineLevel="0" collapsed="false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17"/>
      <c r="O270" s="21"/>
      <c r="P270" s="17"/>
      <c r="Q270" s="17"/>
      <c r="R270" s="17"/>
      <c r="S270" s="17"/>
      <c r="T270" s="17"/>
      <c r="U270" s="17"/>
      <c r="V270" s="17"/>
      <c r="W270" s="17"/>
      <c r="X270" s="17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P270" s="20"/>
      <c r="CQ270" s="20"/>
      <c r="CR270" s="20"/>
      <c r="CS270" s="20"/>
      <c r="CT270" s="20"/>
      <c r="CU270" s="20"/>
      <c r="CV270" s="20"/>
      <c r="CW270" s="20"/>
      <c r="CX270" s="20"/>
      <c r="CY270" s="20"/>
      <c r="CZ270" s="20"/>
      <c r="DA270" s="20"/>
      <c r="DB270" s="20"/>
      <c r="DC270" s="20"/>
      <c r="DD270" s="20"/>
      <c r="DE270" s="20"/>
      <c r="DF270" s="20"/>
      <c r="DG270" s="20"/>
      <c r="DH270" s="20"/>
      <c r="DI270" s="20"/>
      <c r="DJ270" s="20"/>
      <c r="DK270" s="20"/>
      <c r="DL270" s="20"/>
      <c r="DM270" s="20"/>
      <c r="DN270" s="20"/>
      <c r="DO270" s="20"/>
      <c r="DP270" s="20"/>
      <c r="DQ270" s="20"/>
      <c r="DR270" s="20"/>
      <c r="DS270" s="20"/>
      <c r="DT270" s="20"/>
      <c r="DU270" s="20"/>
      <c r="DV270" s="20"/>
      <c r="DW270" s="20"/>
      <c r="DX270" s="20"/>
      <c r="DY270" s="20"/>
      <c r="DZ270" s="20"/>
      <c r="EA270" s="20"/>
      <c r="EB270" s="20"/>
      <c r="EC270" s="20"/>
      <c r="ED270" s="20"/>
      <c r="EE270" s="20"/>
      <c r="EF270" s="20"/>
      <c r="EG270" s="20"/>
      <c r="EH270" s="20"/>
      <c r="EI270" s="20"/>
      <c r="EJ270" s="20"/>
      <c r="EK270" s="20"/>
      <c r="EL270" s="20"/>
      <c r="EM270" s="20"/>
      <c r="EN270" s="20"/>
      <c r="EO270" s="20"/>
      <c r="EP270" s="20"/>
      <c r="EQ270" s="20"/>
      <c r="ER270" s="20"/>
      <c r="ES270" s="20"/>
      <c r="ET270" s="20"/>
      <c r="EU270" s="20"/>
      <c r="EV270" s="20"/>
      <c r="EW270" s="20"/>
      <c r="EX270" s="20"/>
      <c r="EY270" s="20"/>
      <c r="EZ270" s="20"/>
      <c r="FA270" s="20"/>
      <c r="FB270" s="20"/>
      <c r="FC270" s="20"/>
      <c r="FD270" s="20"/>
      <c r="FE270" s="20"/>
      <c r="FF270" s="20"/>
      <c r="FG270" s="20"/>
      <c r="FH270" s="20"/>
      <c r="FI270" s="20"/>
      <c r="FJ270" s="20"/>
      <c r="FK270" s="20"/>
      <c r="FL270" s="20"/>
      <c r="FM270" s="20"/>
      <c r="FN270" s="20"/>
      <c r="FO270" s="20"/>
      <c r="FP270" s="20"/>
      <c r="FQ270" s="20"/>
      <c r="FR270" s="20"/>
      <c r="FS270" s="20"/>
      <c r="FT270" s="20"/>
      <c r="FU270" s="20"/>
      <c r="FV270" s="20"/>
      <c r="FW270" s="20"/>
      <c r="FX270" s="20"/>
      <c r="FY270" s="20"/>
      <c r="FZ270" s="20"/>
      <c r="GA270" s="20"/>
      <c r="GB270" s="20"/>
      <c r="GC270" s="20"/>
      <c r="GD270" s="20"/>
      <c r="GE270" s="20"/>
      <c r="GF270" s="20"/>
      <c r="GG270" s="20"/>
      <c r="GH270" s="20"/>
      <c r="GI270" s="20"/>
      <c r="GJ270" s="20"/>
      <c r="GK270" s="20"/>
      <c r="GL270" s="20"/>
      <c r="GM270" s="20"/>
      <c r="GN270" s="20"/>
      <c r="GO270" s="20"/>
      <c r="GP270" s="20"/>
      <c r="GQ270" s="20"/>
      <c r="GR270" s="20"/>
      <c r="GS270" s="20"/>
      <c r="GT270" s="20"/>
      <c r="GU270" s="20"/>
      <c r="GV270" s="20"/>
      <c r="GW270" s="20"/>
      <c r="GX270" s="20"/>
      <c r="GY270" s="20"/>
      <c r="GZ270" s="20"/>
      <c r="HA270" s="20"/>
      <c r="HB270" s="20"/>
      <c r="HC270" s="20"/>
      <c r="HD270" s="20"/>
      <c r="HE270" s="20"/>
      <c r="HF270" s="20"/>
      <c r="HG270" s="20"/>
      <c r="HH270" s="20"/>
      <c r="HI270" s="20"/>
      <c r="HJ270" s="20"/>
      <c r="HK270" s="20"/>
      <c r="HL270" s="20"/>
      <c r="HM270" s="20"/>
      <c r="HN270" s="20"/>
      <c r="HO270" s="20"/>
      <c r="HP270" s="20"/>
      <c r="HQ270" s="20"/>
      <c r="HR270" s="20"/>
      <c r="HS270" s="20"/>
      <c r="HT270" s="20"/>
      <c r="HU270" s="20"/>
      <c r="HV270" s="20"/>
      <c r="HW270" s="20"/>
      <c r="HX270" s="20"/>
      <c r="HY270" s="20"/>
      <c r="HZ270" s="20"/>
      <c r="IA270" s="20"/>
      <c r="IB270" s="20"/>
      <c r="IC270" s="20"/>
      <c r="ID270" s="20"/>
      <c r="IE270" s="20"/>
      <c r="IF270" s="20"/>
      <c r="IG270" s="20"/>
      <c r="IH270" s="20"/>
      <c r="II270" s="20"/>
      <c r="IJ270" s="20"/>
      <c r="IK270" s="20"/>
      <c r="IL270" s="20"/>
      <c r="IM270" s="20"/>
      <c r="IN270" s="20"/>
      <c r="IO270" s="20"/>
      <c r="IP270" s="20"/>
      <c r="IQ270" s="20"/>
      <c r="IR270" s="20"/>
      <c r="IS270" s="20"/>
      <c r="IT270" s="20"/>
      <c r="IU270" s="20"/>
      <c r="IV270" s="20"/>
      <c r="IW270" s="20"/>
    </row>
    <row r="271" customFormat="false" ht="12.75" hidden="false" customHeight="false" outlineLevel="0" collapsed="false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17"/>
      <c r="O271" s="21"/>
      <c r="P271" s="17"/>
      <c r="Q271" s="17"/>
      <c r="R271" s="17"/>
      <c r="S271" s="17"/>
      <c r="T271" s="17"/>
      <c r="U271" s="17"/>
      <c r="V271" s="17"/>
      <c r="W271" s="17"/>
      <c r="X271" s="17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  <c r="CP271" s="20"/>
      <c r="CQ271" s="20"/>
      <c r="CR271" s="20"/>
      <c r="CS271" s="20"/>
      <c r="CT271" s="20"/>
      <c r="CU271" s="20"/>
      <c r="CV271" s="20"/>
      <c r="CW271" s="20"/>
      <c r="CX271" s="20"/>
      <c r="CY271" s="20"/>
      <c r="CZ271" s="20"/>
      <c r="DA271" s="20"/>
      <c r="DB271" s="20"/>
      <c r="DC271" s="20"/>
      <c r="DD271" s="20"/>
      <c r="DE271" s="20"/>
      <c r="DF271" s="20"/>
      <c r="DG271" s="20"/>
      <c r="DH271" s="20"/>
      <c r="DI271" s="20"/>
      <c r="DJ271" s="20"/>
      <c r="DK271" s="20"/>
      <c r="DL271" s="20"/>
      <c r="DM271" s="20"/>
      <c r="DN271" s="20"/>
      <c r="DO271" s="20"/>
      <c r="DP271" s="20"/>
      <c r="DQ271" s="20"/>
      <c r="DR271" s="20"/>
      <c r="DS271" s="20"/>
      <c r="DT271" s="20"/>
      <c r="DU271" s="20"/>
      <c r="DV271" s="20"/>
      <c r="DW271" s="20"/>
      <c r="DX271" s="20"/>
      <c r="DY271" s="20"/>
      <c r="DZ271" s="20"/>
      <c r="EA271" s="20"/>
      <c r="EB271" s="20"/>
      <c r="EC271" s="20"/>
      <c r="ED271" s="20"/>
      <c r="EE271" s="20"/>
      <c r="EF271" s="20"/>
      <c r="EG271" s="20"/>
      <c r="EH271" s="20"/>
      <c r="EI271" s="20"/>
      <c r="EJ271" s="20"/>
      <c r="EK271" s="20"/>
      <c r="EL271" s="20"/>
      <c r="EM271" s="20"/>
      <c r="EN271" s="20"/>
      <c r="EO271" s="20"/>
      <c r="EP271" s="20"/>
      <c r="EQ271" s="20"/>
      <c r="ER271" s="20"/>
      <c r="ES271" s="20"/>
      <c r="ET271" s="20"/>
      <c r="EU271" s="20"/>
      <c r="EV271" s="20"/>
      <c r="EW271" s="20"/>
      <c r="EX271" s="20"/>
      <c r="EY271" s="20"/>
      <c r="EZ271" s="20"/>
      <c r="FA271" s="20"/>
      <c r="FB271" s="20"/>
      <c r="FC271" s="20"/>
      <c r="FD271" s="20"/>
      <c r="FE271" s="20"/>
      <c r="FF271" s="20"/>
      <c r="FG271" s="20"/>
      <c r="FH271" s="20"/>
      <c r="FI271" s="20"/>
      <c r="FJ271" s="20"/>
      <c r="FK271" s="20"/>
      <c r="FL271" s="20"/>
      <c r="FM271" s="20"/>
      <c r="FN271" s="20"/>
      <c r="FO271" s="20"/>
      <c r="FP271" s="20"/>
      <c r="FQ271" s="20"/>
      <c r="FR271" s="20"/>
      <c r="FS271" s="20"/>
      <c r="FT271" s="20"/>
      <c r="FU271" s="20"/>
      <c r="FV271" s="20"/>
      <c r="FW271" s="20"/>
      <c r="FX271" s="20"/>
      <c r="FY271" s="20"/>
      <c r="FZ271" s="20"/>
      <c r="GA271" s="20"/>
      <c r="GB271" s="20"/>
      <c r="GC271" s="20"/>
      <c r="GD271" s="20"/>
      <c r="GE271" s="20"/>
      <c r="GF271" s="20"/>
      <c r="GG271" s="20"/>
      <c r="GH271" s="20"/>
      <c r="GI271" s="20"/>
      <c r="GJ271" s="20"/>
      <c r="GK271" s="20"/>
      <c r="GL271" s="20"/>
      <c r="GM271" s="20"/>
      <c r="GN271" s="20"/>
      <c r="GO271" s="20"/>
      <c r="GP271" s="20"/>
      <c r="GQ271" s="20"/>
      <c r="GR271" s="20"/>
      <c r="GS271" s="20"/>
      <c r="GT271" s="20"/>
      <c r="GU271" s="20"/>
      <c r="GV271" s="20"/>
      <c r="GW271" s="20"/>
      <c r="GX271" s="20"/>
      <c r="GY271" s="20"/>
      <c r="GZ271" s="20"/>
      <c r="HA271" s="20"/>
      <c r="HB271" s="20"/>
      <c r="HC271" s="20"/>
      <c r="HD271" s="20"/>
      <c r="HE271" s="20"/>
      <c r="HF271" s="20"/>
      <c r="HG271" s="20"/>
      <c r="HH271" s="20"/>
      <c r="HI271" s="20"/>
      <c r="HJ271" s="20"/>
      <c r="HK271" s="20"/>
      <c r="HL271" s="20"/>
      <c r="HM271" s="20"/>
      <c r="HN271" s="20"/>
      <c r="HO271" s="20"/>
      <c r="HP271" s="20"/>
      <c r="HQ271" s="20"/>
      <c r="HR271" s="20"/>
      <c r="HS271" s="20"/>
      <c r="HT271" s="20"/>
      <c r="HU271" s="20"/>
      <c r="HV271" s="20"/>
      <c r="HW271" s="20"/>
      <c r="HX271" s="20"/>
      <c r="HY271" s="20"/>
      <c r="HZ271" s="20"/>
      <c r="IA271" s="20"/>
      <c r="IB271" s="20"/>
      <c r="IC271" s="20"/>
      <c r="ID271" s="20"/>
      <c r="IE271" s="20"/>
      <c r="IF271" s="20"/>
      <c r="IG271" s="20"/>
      <c r="IH271" s="20"/>
      <c r="II271" s="20"/>
      <c r="IJ271" s="20"/>
      <c r="IK271" s="20"/>
      <c r="IL271" s="20"/>
      <c r="IM271" s="20"/>
      <c r="IN271" s="20"/>
      <c r="IO271" s="20"/>
      <c r="IP271" s="20"/>
      <c r="IQ271" s="20"/>
      <c r="IR271" s="20"/>
      <c r="IS271" s="20"/>
      <c r="IT271" s="20"/>
      <c r="IU271" s="20"/>
      <c r="IV271" s="20"/>
      <c r="IW271" s="20"/>
    </row>
    <row r="272" customFormat="false" ht="12.75" hidden="false" customHeight="false" outlineLevel="0" collapsed="false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17"/>
      <c r="O272" s="21"/>
      <c r="P272" s="17"/>
      <c r="Q272" s="17"/>
      <c r="R272" s="17"/>
      <c r="S272" s="17"/>
      <c r="T272" s="17"/>
      <c r="U272" s="17"/>
      <c r="V272" s="17"/>
      <c r="W272" s="17"/>
      <c r="X272" s="17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  <c r="CS272" s="20"/>
      <c r="CT272" s="20"/>
      <c r="CU272" s="20"/>
      <c r="CV272" s="20"/>
      <c r="CW272" s="20"/>
      <c r="CX272" s="20"/>
      <c r="CY272" s="20"/>
      <c r="CZ272" s="20"/>
      <c r="DA272" s="20"/>
      <c r="DB272" s="20"/>
      <c r="DC272" s="20"/>
      <c r="DD272" s="20"/>
      <c r="DE272" s="20"/>
      <c r="DF272" s="20"/>
      <c r="DG272" s="20"/>
      <c r="DH272" s="20"/>
      <c r="DI272" s="20"/>
      <c r="DJ272" s="20"/>
      <c r="DK272" s="20"/>
      <c r="DL272" s="20"/>
      <c r="DM272" s="20"/>
      <c r="DN272" s="20"/>
      <c r="DO272" s="20"/>
      <c r="DP272" s="20"/>
      <c r="DQ272" s="20"/>
      <c r="DR272" s="20"/>
      <c r="DS272" s="20"/>
      <c r="DT272" s="20"/>
      <c r="DU272" s="20"/>
      <c r="DV272" s="20"/>
      <c r="DW272" s="20"/>
      <c r="DX272" s="20"/>
      <c r="DY272" s="20"/>
      <c r="DZ272" s="20"/>
      <c r="EA272" s="20"/>
      <c r="EB272" s="20"/>
      <c r="EC272" s="20"/>
      <c r="ED272" s="20"/>
      <c r="EE272" s="20"/>
      <c r="EF272" s="20"/>
      <c r="EG272" s="20"/>
      <c r="EH272" s="20"/>
      <c r="EI272" s="20"/>
      <c r="EJ272" s="20"/>
      <c r="EK272" s="20"/>
      <c r="EL272" s="20"/>
      <c r="EM272" s="20"/>
      <c r="EN272" s="20"/>
      <c r="EO272" s="20"/>
      <c r="EP272" s="20"/>
      <c r="EQ272" s="20"/>
      <c r="ER272" s="20"/>
      <c r="ES272" s="20"/>
      <c r="ET272" s="20"/>
      <c r="EU272" s="20"/>
      <c r="EV272" s="20"/>
      <c r="EW272" s="20"/>
      <c r="EX272" s="20"/>
      <c r="EY272" s="20"/>
      <c r="EZ272" s="20"/>
      <c r="FA272" s="20"/>
      <c r="FB272" s="20"/>
      <c r="FC272" s="20"/>
      <c r="FD272" s="20"/>
      <c r="FE272" s="20"/>
      <c r="FF272" s="20"/>
      <c r="FG272" s="20"/>
      <c r="FH272" s="20"/>
      <c r="FI272" s="20"/>
      <c r="FJ272" s="20"/>
      <c r="FK272" s="20"/>
      <c r="FL272" s="20"/>
      <c r="FM272" s="20"/>
      <c r="FN272" s="20"/>
      <c r="FO272" s="20"/>
      <c r="FP272" s="20"/>
      <c r="FQ272" s="20"/>
      <c r="FR272" s="20"/>
      <c r="FS272" s="20"/>
      <c r="FT272" s="20"/>
      <c r="FU272" s="20"/>
      <c r="FV272" s="20"/>
      <c r="FW272" s="20"/>
      <c r="FX272" s="20"/>
      <c r="FY272" s="20"/>
      <c r="FZ272" s="20"/>
      <c r="GA272" s="20"/>
      <c r="GB272" s="20"/>
      <c r="GC272" s="20"/>
      <c r="GD272" s="20"/>
      <c r="GE272" s="20"/>
      <c r="GF272" s="20"/>
      <c r="GG272" s="20"/>
      <c r="GH272" s="20"/>
      <c r="GI272" s="20"/>
      <c r="GJ272" s="20"/>
      <c r="GK272" s="20"/>
      <c r="GL272" s="20"/>
      <c r="GM272" s="20"/>
      <c r="GN272" s="20"/>
      <c r="GO272" s="20"/>
      <c r="GP272" s="20"/>
      <c r="GQ272" s="20"/>
      <c r="GR272" s="20"/>
      <c r="GS272" s="20"/>
      <c r="GT272" s="20"/>
      <c r="GU272" s="20"/>
      <c r="GV272" s="20"/>
      <c r="GW272" s="20"/>
      <c r="GX272" s="20"/>
      <c r="GY272" s="20"/>
      <c r="GZ272" s="20"/>
      <c r="HA272" s="20"/>
      <c r="HB272" s="20"/>
      <c r="HC272" s="20"/>
      <c r="HD272" s="20"/>
      <c r="HE272" s="20"/>
      <c r="HF272" s="20"/>
      <c r="HG272" s="20"/>
      <c r="HH272" s="20"/>
      <c r="HI272" s="20"/>
      <c r="HJ272" s="20"/>
      <c r="HK272" s="20"/>
      <c r="HL272" s="20"/>
      <c r="HM272" s="20"/>
      <c r="HN272" s="20"/>
      <c r="HO272" s="20"/>
      <c r="HP272" s="20"/>
      <c r="HQ272" s="20"/>
      <c r="HR272" s="20"/>
      <c r="HS272" s="20"/>
      <c r="HT272" s="20"/>
      <c r="HU272" s="20"/>
      <c r="HV272" s="20"/>
      <c r="HW272" s="20"/>
      <c r="HX272" s="20"/>
      <c r="HY272" s="20"/>
      <c r="HZ272" s="20"/>
      <c r="IA272" s="20"/>
      <c r="IB272" s="20"/>
      <c r="IC272" s="20"/>
      <c r="ID272" s="20"/>
      <c r="IE272" s="20"/>
      <c r="IF272" s="20"/>
      <c r="IG272" s="20"/>
      <c r="IH272" s="20"/>
      <c r="II272" s="20"/>
      <c r="IJ272" s="20"/>
      <c r="IK272" s="20"/>
      <c r="IL272" s="20"/>
      <c r="IM272" s="20"/>
      <c r="IN272" s="20"/>
      <c r="IO272" s="20"/>
      <c r="IP272" s="20"/>
      <c r="IQ272" s="20"/>
      <c r="IR272" s="20"/>
      <c r="IS272" s="20"/>
      <c r="IT272" s="20"/>
      <c r="IU272" s="20"/>
      <c r="IV272" s="20"/>
      <c r="IW272" s="20"/>
    </row>
    <row r="273" customFormat="false" ht="12.75" hidden="false" customHeight="false" outlineLevel="0" collapsed="false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17"/>
      <c r="O273" s="21"/>
      <c r="P273" s="17"/>
      <c r="Q273" s="17"/>
      <c r="R273" s="17"/>
      <c r="S273" s="17"/>
      <c r="T273" s="17"/>
      <c r="U273" s="17"/>
      <c r="V273" s="17"/>
      <c r="W273" s="17"/>
      <c r="X273" s="17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0"/>
      <c r="CP273" s="20"/>
      <c r="CQ273" s="20"/>
      <c r="CR273" s="20"/>
      <c r="CS273" s="20"/>
      <c r="CT273" s="20"/>
      <c r="CU273" s="20"/>
      <c r="CV273" s="20"/>
      <c r="CW273" s="20"/>
      <c r="CX273" s="20"/>
      <c r="CY273" s="20"/>
      <c r="CZ273" s="20"/>
      <c r="DA273" s="20"/>
      <c r="DB273" s="20"/>
      <c r="DC273" s="20"/>
      <c r="DD273" s="20"/>
      <c r="DE273" s="20"/>
      <c r="DF273" s="20"/>
      <c r="DG273" s="20"/>
      <c r="DH273" s="20"/>
      <c r="DI273" s="20"/>
      <c r="DJ273" s="20"/>
      <c r="DK273" s="20"/>
      <c r="DL273" s="20"/>
      <c r="DM273" s="20"/>
      <c r="DN273" s="20"/>
      <c r="DO273" s="20"/>
      <c r="DP273" s="20"/>
      <c r="DQ273" s="20"/>
      <c r="DR273" s="20"/>
      <c r="DS273" s="20"/>
      <c r="DT273" s="20"/>
      <c r="DU273" s="20"/>
      <c r="DV273" s="20"/>
      <c r="DW273" s="20"/>
      <c r="DX273" s="20"/>
      <c r="DY273" s="20"/>
      <c r="DZ273" s="20"/>
      <c r="EA273" s="20"/>
      <c r="EB273" s="20"/>
      <c r="EC273" s="20"/>
      <c r="ED273" s="20"/>
      <c r="EE273" s="20"/>
      <c r="EF273" s="20"/>
      <c r="EG273" s="20"/>
      <c r="EH273" s="20"/>
      <c r="EI273" s="20"/>
      <c r="EJ273" s="20"/>
      <c r="EK273" s="20"/>
      <c r="EL273" s="20"/>
      <c r="EM273" s="20"/>
      <c r="EN273" s="20"/>
      <c r="EO273" s="20"/>
      <c r="EP273" s="20"/>
      <c r="EQ273" s="20"/>
      <c r="ER273" s="20"/>
      <c r="ES273" s="20"/>
      <c r="ET273" s="20"/>
      <c r="EU273" s="20"/>
      <c r="EV273" s="20"/>
      <c r="EW273" s="20"/>
      <c r="EX273" s="20"/>
      <c r="EY273" s="20"/>
      <c r="EZ273" s="20"/>
      <c r="FA273" s="20"/>
      <c r="FB273" s="20"/>
      <c r="FC273" s="20"/>
      <c r="FD273" s="20"/>
      <c r="FE273" s="20"/>
      <c r="FF273" s="20"/>
      <c r="FG273" s="20"/>
      <c r="FH273" s="20"/>
      <c r="FI273" s="20"/>
      <c r="FJ273" s="20"/>
      <c r="FK273" s="20"/>
      <c r="FL273" s="20"/>
      <c r="FM273" s="20"/>
      <c r="FN273" s="20"/>
      <c r="FO273" s="20"/>
      <c r="FP273" s="20"/>
      <c r="FQ273" s="20"/>
      <c r="FR273" s="20"/>
      <c r="FS273" s="20"/>
      <c r="FT273" s="20"/>
      <c r="FU273" s="20"/>
      <c r="FV273" s="20"/>
      <c r="FW273" s="20"/>
      <c r="FX273" s="20"/>
      <c r="FY273" s="20"/>
      <c r="FZ273" s="20"/>
      <c r="GA273" s="20"/>
      <c r="GB273" s="20"/>
      <c r="GC273" s="20"/>
      <c r="GD273" s="20"/>
      <c r="GE273" s="20"/>
      <c r="GF273" s="20"/>
      <c r="GG273" s="20"/>
      <c r="GH273" s="20"/>
      <c r="GI273" s="20"/>
      <c r="GJ273" s="20"/>
      <c r="GK273" s="20"/>
      <c r="GL273" s="20"/>
      <c r="GM273" s="20"/>
      <c r="GN273" s="20"/>
      <c r="GO273" s="20"/>
      <c r="GP273" s="20"/>
      <c r="GQ273" s="20"/>
      <c r="GR273" s="20"/>
      <c r="GS273" s="20"/>
      <c r="GT273" s="20"/>
      <c r="GU273" s="20"/>
      <c r="GV273" s="20"/>
      <c r="GW273" s="20"/>
      <c r="GX273" s="20"/>
      <c r="GY273" s="20"/>
      <c r="GZ273" s="20"/>
      <c r="HA273" s="20"/>
      <c r="HB273" s="20"/>
      <c r="HC273" s="20"/>
      <c r="HD273" s="20"/>
      <c r="HE273" s="20"/>
      <c r="HF273" s="20"/>
      <c r="HG273" s="20"/>
      <c r="HH273" s="20"/>
      <c r="HI273" s="20"/>
      <c r="HJ273" s="20"/>
      <c r="HK273" s="20"/>
      <c r="HL273" s="20"/>
      <c r="HM273" s="20"/>
      <c r="HN273" s="20"/>
      <c r="HO273" s="20"/>
      <c r="HP273" s="20"/>
      <c r="HQ273" s="20"/>
      <c r="HR273" s="20"/>
      <c r="HS273" s="20"/>
      <c r="HT273" s="20"/>
      <c r="HU273" s="20"/>
      <c r="HV273" s="20"/>
      <c r="HW273" s="20"/>
      <c r="HX273" s="20"/>
      <c r="HY273" s="20"/>
      <c r="HZ273" s="20"/>
      <c r="IA273" s="20"/>
      <c r="IB273" s="20"/>
      <c r="IC273" s="20"/>
      <c r="ID273" s="20"/>
      <c r="IE273" s="20"/>
      <c r="IF273" s="20"/>
      <c r="IG273" s="20"/>
      <c r="IH273" s="20"/>
      <c r="II273" s="20"/>
      <c r="IJ273" s="20"/>
      <c r="IK273" s="20"/>
      <c r="IL273" s="20"/>
      <c r="IM273" s="20"/>
      <c r="IN273" s="20"/>
      <c r="IO273" s="20"/>
      <c r="IP273" s="20"/>
      <c r="IQ273" s="20"/>
      <c r="IR273" s="20"/>
      <c r="IS273" s="20"/>
      <c r="IT273" s="20"/>
      <c r="IU273" s="20"/>
      <c r="IV273" s="20"/>
      <c r="IW273" s="20"/>
    </row>
    <row r="274" customFormat="false" ht="12.75" hidden="false" customHeight="false" outlineLevel="0" collapsed="false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17"/>
      <c r="O274" s="21"/>
      <c r="P274" s="17"/>
      <c r="Q274" s="17"/>
      <c r="R274" s="17"/>
      <c r="S274" s="17"/>
      <c r="T274" s="17"/>
      <c r="U274" s="17"/>
      <c r="V274" s="17"/>
      <c r="W274" s="17"/>
      <c r="X274" s="17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  <c r="CS274" s="20"/>
      <c r="CT274" s="20"/>
      <c r="CU274" s="20"/>
      <c r="CV274" s="20"/>
      <c r="CW274" s="20"/>
      <c r="CX274" s="20"/>
      <c r="CY274" s="20"/>
      <c r="CZ274" s="20"/>
      <c r="DA274" s="20"/>
      <c r="DB274" s="20"/>
      <c r="DC274" s="20"/>
      <c r="DD274" s="20"/>
      <c r="DE274" s="20"/>
      <c r="DF274" s="20"/>
      <c r="DG274" s="20"/>
      <c r="DH274" s="20"/>
      <c r="DI274" s="20"/>
      <c r="DJ274" s="20"/>
      <c r="DK274" s="20"/>
      <c r="DL274" s="20"/>
      <c r="DM274" s="20"/>
      <c r="DN274" s="20"/>
      <c r="DO274" s="20"/>
      <c r="DP274" s="20"/>
      <c r="DQ274" s="20"/>
      <c r="DR274" s="20"/>
      <c r="DS274" s="20"/>
      <c r="DT274" s="20"/>
      <c r="DU274" s="20"/>
      <c r="DV274" s="20"/>
      <c r="DW274" s="20"/>
      <c r="DX274" s="20"/>
      <c r="DY274" s="20"/>
      <c r="DZ274" s="20"/>
      <c r="EA274" s="20"/>
      <c r="EB274" s="20"/>
      <c r="EC274" s="20"/>
      <c r="ED274" s="20"/>
      <c r="EE274" s="20"/>
      <c r="EF274" s="20"/>
      <c r="EG274" s="20"/>
      <c r="EH274" s="20"/>
      <c r="EI274" s="20"/>
      <c r="EJ274" s="20"/>
      <c r="EK274" s="20"/>
      <c r="EL274" s="20"/>
      <c r="EM274" s="20"/>
      <c r="EN274" s="20"/>
      <c r="EO274" s="20"/>
      <c r="EP274" s="20"/>
      <c r="EQ274" s="20"/>
      <c r="ER274" s="20"/>
      <c r="ES274" s="20"/>
      <c r="ET274" s="20"/>
      <c r="EU274" s="20"/>
      <c r="EV274" s="20"/>
      <c r="EW274" s="20"/>
      <c r="EX274" s="20"/>
      <c r="EY274" s="20"/>
      <c r="EZ274" s="20"/>
      <c r="FA274" s="20"/>
      <c r="FB274" s="20"/>
      <c r="FC274" s="20"/>
      <c r="FD274" s="20"/>
      <c r="FE274" s="20"/>
      <c r="FF274" s="20"/>
      <c r="FG274" s="20"/>
      <c r="FH274" s="20"/>
      <c r="FI274" s="20"/>
      <c r="FJ274" s="20"/>
      <c r="FK274" s="20"/>
      <c r="FL274" s="20"/>
      <c r="FM274" s="20"/>
      <c r="FN274" s="20"/>
      <c r="FO274" s="20"/>
      <c r="FP274" s="20"/>
      <c r="FQ274" s="20"/>
      <c r="FR274" s="20"/>
      <c r="FS274" s="20"/>
      <c r="FT274" s="20"/>
      <c r="FU274" s="20"/>
      <c r="FV274" s="20"/>
      <c r="FW274" s="20"/>
      <c r="FX274" s="20"/>
      <c r="FY274" s="20"/>
      <c r="FZ274" s="20"/>
      <c r="GA274" s="20"/>
      <c r="GB274" s="20"/>
      <c r="GC274" s="20"/>
      <c r="GD274" s="20"/>
      <c r="GE274" s="20"/>
      <c r="GF274" s="20"/>
      <c r="GG274" s="20"/>
      <c r="GH274" s="20"/>
      <c r="GI274" s="20"/>
      <c r="GJ274" s="20"/>
      <c r="GK274" s="20"/>
      <c r="GL274" s="20"/>
      <c r="GM274" s="20"/>
      <c r="GN274" s="20"/>
      <c r="GO274" s="20"/>
      <c r="GP274" s="20"/>
      <c r="GQ274" s="20"/>
      <c r="GR274" s="20"/>
      <c r="GS274" s="20"/>
      <c r="GT274" s="20"/>
      <c r="GU274" s="20"/>
      <c r="GV274" s="20"/>
      <c r="GW274" s="20"/>
      <c r="GX274" s="20"/>
      <c r="GY274" s="20"/>
      <c r="GZ274" s="20"/>
      <c r="HA274" s="20"/>
      <c r="HB274" s="20"/>
      <c r="HC274" s="20"/>
      <c r="HD274" s="20"/>
      <c r="HE274" s="20"/>
      <c r="HF274" s="20"/>
      <c r="HG274" s="20"/>
      <c r="HH274" s="20"/>
      <c r="HI274" s="20"/>
      <c r="HJ274" s="20"/>
      <c r="HK274" s="20"/>
      <c r="HL274" s="20"/>
      <c r="HM274" s="20"/>
      <c r="HN274" s="20"/>
      <c r="HO274" s="20"/>
      <c r="HP274" s="20"/>
      <c r="HQ274" s="20"/>
      <c r="HR274" s="20"/>
      <c r="HS274" s="20"/>
      <c r="HT274" s="20"/>
      <c r="HU274" s="20"/>
      <c r="HV274" s="20"/>
      <c r="HW274" s="20"/>
      <c r="HX274" s="20"/>
      <c r="HY274" s="20"/>
      <c r="HZ274" s="20"/>
      <c r="IA274" s="20"/>
      <c r="IB274" s="20"/>
      <c r="IC274" s="20"/>
      <c r="ID274" s="20"/>
      <c r="IE274" s="20"/>
      <c r="IF274" s="20"/>
      <c r="IG274" s="20"/>
      <c r="IH274" s="20"/>
      <c r="II274" s="20"/>
      <c r="IJ274" s="20"/>
      <c r="IK274" s="20"/>
      <c r="IL274" s="20"/>
      <c r="IM274" s="20"/>
      <c r="IN274" s="20"/>
      <c r="IO274" s="20"/>
      <c r="IP274" s="20"/>
      <c r="IQ274" s="20"/>
      <c r="IR274" s="20"/>
      <c r="IS274" s="20"/>
      <c r="IT274" s="20"/>
      <c r="IU274" s="20"/>
      <c r="IV274" s="20"/>
      <c r="IW274" s="20"/>
    </row>
    <row r="275" customFormat="false" ht="12.75" hidden="false" customHeight="false" outlineLevel="0" collapsed="false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17"/>
      <c r="O275" s="21"/>
      <c r="P275" s="17"/>
      <c r="Q275" s="17"/>
      <c r="R275" s="17"/>
      <c r="S275" s="17"/>
      <c r="T275" s="17"/>
      <c r="U275" s="17"/>
      <c r="V275" s="17"/>
      <c r="W275" s="17"/>
      <c r="X275" s="17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CQ275" s="20"/>
      <c r="CR275" s="20"/>
      <c r="CS275" s="20"/>
      <c r="CT275" s="20"/>
      <c r="CU275" s="20"/>
      <c r="CV275" s="20"/>
      <c r="CW275" s="20"/>
      <c r="CX275" s="20"/>
      <c r="CY275" s="20"/>
      <c r="CZ275" s="20"/>
      <c r="DA275" s="20"/>
      <c r="DB275" s="20"/>
      <c r="DC275" s="20"/>
      <c r="DD275" s="20"/>
      <c r="DE275" s="20"/>
      <c r="DF275" s="20"/>
      <c r="DG275" s="20"/>
      <c r="DH275" s="20"/>
      <c r="DI275" s="20"/>
      <c r="DJ275" s="20"/>
      <c r="DK275" s="20"/>
      <c r="DL275" s="20"/>
      <c r="DM275" s="20"/>
      <c r="DN275" s="20"/>
      <c r="DO275" s="20"/>
      <c r="DP275" s="20"/>
      <c r="DQ275" s="20"/>
      <c r="DR275" s="20"/>
      <c r="DS275" s="20"/>
      <c r="DT275" s="20"/>
      <c r="DU275" s="20"/>
      <c r="DV275" s="20"/>
      <c r="DW275" s="20"/>
      <c r="DX275" s="20"/>
      <c r="DY275" s="20"/>
      <c r="DZ275" s="20"/>
      <c r="EA275" s="20"/>
      <c r="EB275" s="20"/>
      <c r="EC275" s="20"/>
      <c r="ED275" s="20"/>
      <c r="EE275" s="20"/>
      <c r="EF275" s="20"/>
      <c r="EG275" s="20"/>
      <c r="EH275" s="20"/>
      <c r="EI275" s="20"/>
      <c r="EJ275" s="20"/>
      <c r="EK275" s="20"/>
      <c r="EL275" s="20"/>
      <c r="EM275" s="20"/>
      <c r="EN275" s="20"/>
      <c r="EO275" s="20"/>
      <c r="EP275" s="20"/>
      <c r="EQ275" s="20"/>
      <c r="ER275" s="20"/>
      <c r="ES275" s="20"/>
      <c r="ET275" s="20"/>
      <c r="EU275" s="20"/>
      <c r="EV275" s="20"/>
      <c r="EW275" s="20"/>
      <c r="EX275" s="20"/>
      <c r="EY275" s="20"/>
      <c r="EZ275" s="20"/>
      <c r="FA275" s="20"/>
      <c r="FB275" s="20"/>
      <c r="FC275" s="20"/>
      <c r="FD275" s="20"/>
      <c r="FE275" s="20"/>
      <c r="FF275" s="20"/>
      <c r="FG275" s="20"/>
      <c r="FH275" s="20"/>
      <c r="FI275" s="20"/>
      <c r="FJ275" s="20"/>
      <c r="FK275" s="20"/>
      <c r="FL275" s="20"/>
      <c r="FM275" s="20"/>
      <c r="FN275" s="20"/>
      <c r="FO275" s="20"/>
      <c r="FP275" s="20"/>
      <c r="FQ275" s="20"/>
      <c r="FR275" s="20"/>
      <c r="FS275" s="20"/>
      <c r="FT275" s="20"/>
      <c r="FU275" s="20"/>
      <c r="FV275" s="20"/>
      <c r="FW275" s="20"/>
      <c r="FX275" s="20"/>
      <c r="FY275" s="20"/>
      <c r="FZ275" s="20"/>
      <c r="GA275" s="20"/>
      <c r="GB275" s="20"/>
      <c r="GC275" s="20"/>
      <c r="GD275" s="20"/>
      <c r="GE275" s="20"/>
      <c r="GF275" s="20"/>
      <c r="GG275" s="20"/>
      <c r="GH275" s="20"/>
      <c r="GI275" s="20"/>
      <c r="GJ275" s="20"/>
      <c r="GK275" s="20"/>
      <c r="GL275" s="20"/>
      <c r="GM275" s="20"/>
      <c r="GN275" s="20"/>
      <c r="GO275" s="20"/>
      <c r="GP275" s="20"/>
      <c r="GQ275" s="20"/>
      <c r="GR275" s="20"/>
      <c r="GS275" s="20"/>
      <c r="GT275" s="20"/>
      <c r="GU275" s="20"/>
      <c r="GV275" s="20"/>
      <c r="GW275" s="20"/>
      <c r="GX275" s="20"/>
      <c r="GY275" s="20"/>
      <c r="GZ275" s="20"/>
      <c r="HA275" s="20"/>
      <c r="HB275" s="20"/>
      <c r="HC275" s="20"/>
      <c r="HD275" s="20"/>
      <c r="HE275" s="20"/>
      <c r="HF275" s="20"/>
      <c r="HG275" s="20"/>
      <c r="HH275" s="20"/>
      <c r="HI275" s="20"/>
      <c r="HJ275" s="20"/>
      <c r="HK275" s="20"/>
      <c r="HL275" s="20"/>
      <c r="HM275" s="20"/>
      <c r="HN275" s="20"/>
      <c r="HO275" s="20"/>
      <c r="HP275" s="20"/>
      <c r="HQ275" s="20"/>
      <c r="HR275" s="20"/>
      <c r="HS275" s="20"/>
      <c r="HT275" s="20"/>
      <c r="HU275" s="20"/>
      <c r="HV275" s="20"/>
      <c r="HW275" s="20"/>
      <c r="HX275" s="20"/>
      <c r="HY275" s="20"/>
      <c r="HZ275" s="20"/>
      <c r="IA275" s="20"/>
      <c r="IB275" s="20"/>
      <c r="IC275" s="20"/>
      <c r="ID275" s="20"/>
      <c r="IE275" s="20"/>
      <c r="IF275" s="20"/>
      <c r="IG275" s="20"/>
      <c r="IH275" s="20"/>
      <c r="II275" s="20"/>
      <c r="IJ275" s="20"/>
      <c r="IK275" s="20"/>
      <c r="IL275" s="20"/>
      <c r="IM275" s="20"/>
      <c r="IN275" s="20"/>
      <c r="IO275" s="20"/>
      <c r="IP275" s="20"/>
      <c r="IQ275" s="20"/>
      <c r="IR275" s="20"/>
      <c r="IS275" s="20"/>
      <c r="IT275" s="20"/>
      <c r="IU275" s="20"/>
      <c r="IV275" s="20"/>
      <c r="IW275" s="20"/>
    </row>
    <row r="334" customFormat="false" ht="13.5" hidden="false" customHeight="false" outlineLevel="0" collapsed="false">
      <c r="T334" s="36" t="n">
        <f aca="false">SUM(T79:T333)</f>
        <v>6699</v>
      </c>
      <c r="U334" s="36" t="n">
        <f aca="false">SUM(U79:U333)</f>
        <v>2036</v>
      </c>
      <c r="V334" s="36" t="n">
        <f aca="false">SUM(V79:V333)</f>
        <v>3823</v>
      </c>
      <c r="W334" s="36" t="n">
        <f aca="false">SUM(W79:W333)</f>
        <v>3846</v>
      </c>
      <c r="X334" s="36" t="n">
        <f aca="false">SUM(X79:X333)</f>
        <v>9758</v>
      </c>
      <c r="Y334" s="36" t="n">
        <f aca="false">SUM(Y79:Y333)</f>
        <v>0</v>
      </c>
      <c r="Z334" s="36" t="n">
        <f aca="false">SUM(T334:Y334)</f>
        <v>26162</v>
      </c>
    </row>
    <row r="335" customFormat="false" ht="13.5" hidden="false" customHeight="false" outlineLevel="0" collapsed="false"/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rowBreaks count="1" manualBreakCount="1">
    <brk id="75" man="true" max="16383" min="0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5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86" width="14.41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86" t="s">
        <v>167</v>
      </c>
      <c r="B1" s="136" t="s">
        <v>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customFormat="false" ht="15" hidden="false" customHeight="false" outlineLevel="0" collapsed="false">
      <c r="A2" s="86" t="s">
        <v>295</v>
      </c>
      <c r="B2" s="138" t="s">
        <v>296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customFormat="false" ht="12.75" hidden="false" customHeight="false" outlineLevel="0" collapsed="false">
      <c r="A3" s="86" t="s">
        <v>297</v>
      </c>
      <c r="B3" s="139" t="str">
        <f aca="false">Summary!A3</f>
        <v>Results based on Activity through March 3, 2000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customFormat="false" ht="3" hidden="false" customHeight="true" outlineLevel="0" collapsed="false">
      <c r="A4" s="137" t="n">
        <v>36586</v>
      </c>
    </row>
    <row r="5" customFormat="false" ht="12.75" hidden="false" customHeight="false" outlineLevel="0" collapsed="false">
      <c r="A5" s="137" t="n">
        <v>36526</v>
      </c>
      <c r="B5" s="140"/>
      <c r="D5" s="143"/>
      <c r="E5" s="144"/>
      <c r="F5" s="145"/>
      <c r="G5" s="142"/>
      <c r="H5" s="143"/>
      <c r="I5" s="144"/>
      <c r="J5" s="145"/>
      <c r="K5" s="142"/>
      <c r="L5" s="143"/>
      <c r="M5" s="144"/>
      <c r="N5" s="145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</row>
    <row r="6" customFormat="false" ht="12.75" hidden="false" customHeight="false" outlineLevel="0" collapsed="false">
      <c r="A6" s="86" t="s">
        <v>173</v>
      </c>
      <c r="B6" s="151"/>
      <c r="D6" s="150" t="s">
        <v>298</v>
      </c>
      <c r="E6" s="150"/>
      <c r="F6" s="150"/>
      <c r="G6" s="142"/>
      <c r="H6" s="150" t="s">
        <v>299</v>
      </c>
      <c r="I6" s="150"/>
      <c r="J6" s="150"/>
      <c r="K6" s="142"/>
      <c r="L6" s="150" t="s">
        <v>300</v>
      </c>
      <c r="M6" s="150"/>
      <c r="N6" s="150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</row>
    <row r="7" customFormat="false" ht="12.75" hidden="false" customHeight="false" outlineLevel="0" collapsed="false">
      <c r="A7" s="86" t="s">
        <v>175</v>
      </c>
      <c r="B7" s="146" t="s">
        <v>127</v>
      </c>
      <c r="D7" s="141" t="s">
        <v>301</v>
      </c>
      <c r="E7" s="141" t="s">
        <v>227</v>
      </c>
      <c r="F7" s="141" t="s">
        <v>7</v>
      </c>
      <c r="G7" s="142"/>
      <c r="H7" s="141" t="s">
        <v>301</v>
      </c>
      <c r="I7" s="141" t="s">
        <v>227</v>
      </c>
      <c r="J7" s="141" t="s">
        <v>7</v>
      </c>
      <c r="K7" s="142"/>
      <c r="L7" s="141" t="s">
        <v>301</v>
      </c>
      <c r="M7" s="141" t="s">
        <v>227</v>
      </c>
      <c r="N7" s="141" t="s">
        <v>7</v>
      </c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</row>
    <row r="8" customFormat="false" ht="3" hidden="false" customHeight="true" outlineLevel="0" collapsed="false">
      <c r="B8" s="140"/>
      <c r="D8" s="143"/>
      <c r="E8" s="144"/>
      <c r="F8" s="145"/>
      <c r="G8" s="142"/>
      <c r="H8" s="143"/>
      <c r="I8" s="144"/>
      <c r="J8" s="145"/>
      <c r="K8" s="142"/>
      <c r="L8" s="143"/>
      <c r="M8" s="144"/>
      <c r="N8" s="145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</row>
    <row r="9" customFormat="false" ht="11.25" hidden="false" customHeight="true" outlineLevel="0" collapsed="false">
      <c r="A9" s="86" t="s">
        <v>181</v>
      </c>
      <c r="B9" s="151" t="s">
        <v>134</v>
      </c>
      <c r="D9" s="216" t="e">
        <f aca="false">HPVAL($A9,$A$51,$A$2,$A$5,$A$6,$A$7)</f>
        <v>#NAME?</v>
      </c>
      <c r="E9" s="217" t="e">
        <f aca="false">HPVAL($A9,$A$51,$A$3,$A$5,$A$6,$A$7)</f>
        <v>#NAME?</v>
      </c>
      <c r="F9" s="218" t="e">
        <f aca="false">+D9+E9</f>
        <v>#NAME?</v>
      </c>
      <c r="G9" s="155"/>
      <c r="H9" s="216" t="e">
        <f aca="false">HPVAL($A9,$A$1,$A$2,$A$5,$A$6,$A$7)</f>
        <v>#NAME?</v>
      </c>
      <c r="I9" s="217" t="e">
        <f aca="false">HPVAL($A9,$A$1,$A$3,$A$5,$A$6,$A$7)</f>
        <v>#NAME?</v>
      </c>
      <c r="J9" s="218" t="e">
        <f aca="false">+H9+I9</f>
        <v>#NAME?</v>
      </c>
      <c r="K9" s="142"/>
      <c r="L9" s="216" t="e">
        <f aca="false">+D9-H9</f>
        <v>#NAME?</v>
      </c>
      <c r="M9" s="217" t="e">
        <f aca="false">+E9-I9</f>
        <v>#NAME?</v>
      </c>
      <c r="N9" s="218" t="e">
        <f aca="false">+L9+M9</f>
        <v>#NAME?</v>
      </c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</row>
    <row r="10" customFormat="false" ht="11.25" hidden="false" customHeight="true" outlineLevel="0" collapsed="false">
      <c r="A10" s="86" t="s">
        <v>182</v>
      </c>
      <c r="B10" s="151" t="s">
        <v>135</v>
      </c>
      <c r="D10" s="216" t="e">
        <f aca="false">HPVAL($A10,$A$51,$A$2,$A$5,$A$6,$A$7)</f>
        <v>#NAME?</v>
      </c>
      <c r="E10" s="217" t="e">
        <f aca="false">HPVAL($A10,$A$51,$A$3,$A$5,$A$6,$A$7)</f>
        <v>#NAME?</v>
      </c>
      <c r="F10" s="218" t="e">
        <f aca="false">+D10+E10</f>
        <v>#NAME?</v>
      </c>
      <c r="G10" s="155"/>
      <c r="H10" s="216" t="e">
        <f aca="false">HPVAL($A10,$A$1,$A$2,$A$5,$A$6,$A$7)</f>
        <v>#NAME?</v>
      </c>
      <c r="I10" s="217" t="e">
        <f aca="false">HPVAL($A10,$A$1,$A$3,$A$5,$A$6,$A$7)</f>
        <v>#NAME?</v>
      </c>
      <c r="J10" s="218" t="e">
        <f aca="false">+H10+I10</f>
        <v>#NAME?</v>
      </c>
      <c r="K10" s="142"/>
      <c r="L10" s="216" t="e">
        <f aca="false">+D10-H10</f>
        <v>#NAME?</v>
      </c>
      <c r="M10" s="217" t="e">
        <f aca="false">+E10-I10</f>
        <v>#NAME?</v>
      </c>
      <c r="N10" s="218" t="e">
        <f aca="false">+L10+M10</f>
        <v>#NAME?</v>
      </c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</row>
    <row r="11" customFormat="false" ht="11.25" hidden="false" customHeight="true" outlineLevel="0" collapsed="false">
      <c r="A11" s="86" t="s">
        <v>183</v>
      </c>
      <c r="B11" s="151" t="s">
        <v>136</v>
      </c>
      <c r="D11" s="216" t="e">
        <f aca="false">HPVAL($A11,$A$51,$A$2,$A$5,$A$6,$A$7)</f>
        <v>#NAME?</v>
      </c>
      <c r="E11" s="217" t="e">
        <f aca="false">HPVAL($A11,$A$51,$A$3,$A$5,$A$6,$A$7)</f>
        <v>#NAME?</v>
      </c>
      <c r="F11" s="218" t="e">
        <f aca="false">+D11+E11</f>
        <v>#NAME?</v>
      </c>
      <c r="G11" s="155"/>
      <c r="H11" s="216" t="e">
        <f aca="false">HPVAL($A11,$A$1,$A$2,$A$5,$A$6,$A$7)</f>
        <v>#NAME?</v>
      </c>
      <c r="I11" s="217" t="e">
        <f aca="false">HPVAL($A11,$A$1,$A$3,$A$5,$A$6,$A$7)</f>
        <v>#NAME?</v>
      </c>
      <c r="J11" s="218" t="e">
        <f aca="false">+H11+I11</f>
        <v>#NAME?</v>
      </c>
      <c r="K11" s="142"/>
      <c r="L11" s="216" t="e">
        <f aca="false">+D11-H11</f>
        <v>#NAME?</v>
      </c>
      <c r="M11" s="217" t="e">
        <f aca="false">+E11-I11</f>
        <v>#NAME?</v>
      </c>
      <c r="N11" s="218" t="e">
        <f aca="false">+L11+M11</f>
        <v>#NAME?</v>
      </c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</row>
    <row r="12" customFormat="false" ht="11.25" hidden="false" customHeight="true" outlineLevel="0" collapsed="false">
      <c r="A12" s="86" t="s">
        <v>185</v>
      </c>
      <c r="B12" s="151" t="s">
        <v>137</v>
      </c>
      <c r="D12" s="216" t="e">
        <f aca="false">HPVAL($A12,$A$51,$A$2,$A$5,$A$6,$A$7)</f>
        <v>#NAME?</v>
      </c>
      <c r="E12" s="217" t="e">
        <f aca="false">HPVAL($A12,$A$51,$A$3,$A$5,$A$6,$A$7)</f>
        <v>#NAME?</v>
      </c>
      <c r="F12" s="218" t="e">
        <f aca="false">+D12+E12</f>
        <v>#NAME?</v>
      </c>
      <c r="G12" s="155"/>
      <c r="H12" s="216" t="e">
        <f aca="false">HPVAL($A12,$A$1,$A$2,$A$5,$A$6,$A$7)</f>
        <v>#NAME?</v>
      </c>
      <c r="I12" s="217" t="e">
        <f aca="false">HPVAL($A12,$A$1,$A$3,$A$5,$A$6,$A$7)</f>
        <v>#NAME?</v>
      </c>
      <c r="J12" s="218" t="e">
        <f aca="false">+H12+I12</f>
        <v>#NAME?</v>
      </c>
      <c r="K12" s="142"/>
      <c r="L12" s="216" t="e">
        <f aca="false">+D12-H12</f>
        <v>#NAME?</v>
      </c>
      <c r="M12" s="217" t="e">
        <f aca="false">+E12-I12</f>
        <v>#NAME?</v>
      </c>
      <c r="N12" s="218" t="e">
        <f aca="false">+L12+M12</f>
        <v>#NAME?</v>
      </c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</row>
    <row r="13" customFormat="false" ht="11.25" hidden="false" customHeight="true" outlineLevel="0" collapsed="false">
      <c r="A13" s="84" t="s">
        <v>187</v>
      </c>
      <c r="B13" s="151" t="s">
        <v>89</v>
      </c>
      <c r="C13" s="161"/>
      <c r="D13" s="216" t="e">
        <f aca="false">HPVAL($A13,$A$51,$A$2,$A$5,$A$6,$A$7)</f>
        <v>#NAME?</v>
      </c>
      <c r="E13" s="217" t="e">
        <f aca="false">HPVAL($A13,$A$51,$A$3,$A$5,$A$6,$A$7)</f>
        <v>#NAME?</v>
      </c>
      <c r="F13" s="218" t="e">
        <f aca="false">+D13+E13</f>
        <v>#NAME?</v>
      </c>
      <c r="G13" s="155"/>
      <c r="H13" s="216" t="e">
        <f aca="false">HPVAL($A13,$A$1,$A$2,$A$5,$A$6,$A$7)</f>
        <v>#NAME?</v>
      </c>
      <c r="I13" s="217" t="e">
        <f aca="false">HPVAL($A13,$A$1,$A$3,$A$5,$A$6,$A$7)</f>
        <v>#NAME?</v>
      </c>
      <c r="J13" s="218" t="e">
        <f aca="false">+H13+I13</f>
        <v>#NAME?</v>
      </c>
      <c r="K13" s="142"/>
      <c r="L13" s="216" t="e">
        <f aca="false">+D13-H13</f>
        <v>#NAME?</v>
      </c>
      <c r="M13" s="217" t="e">
        <f aca="false">+E13-I13</f>
        <v>#NAME?</v>
      </c>
      <c r="N13" s="218" t="e">
        <f aca="false">+L13+M13</f>
        <v>#NAME?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</row>
    <row r="14" customFormat="false" ht="11.25" hidden="false" customHeight="true" outlineLevel="0" collapsed="false">
      <c r="A14" s="86" t="s">
        <v>188</v>
      </c>
      <c r="B14" s="151" t="s">
        <v>138</v>
      </c>
      <c r="D14" s="216" t="e">
        <f aca="false">HPVAL($A14,$A$51,$A$2,$A$5,$A$6,$A$7)</f>
        <v>#NAME?</v>
      </c>
      <c r="E14" s="217" t="e">
        <f aca="false">HPVAL($A14,$A$51,$A$3,$A$5,$A$6,$A$7)</f>
        <v>#NAME?</v>
      </c>
      <c r="F14" s="218" t="e">
        <f aca="false">+D14+E14</f>
        <v>#NAME?</v>
      </c>
      <c r="G14" s="155"/>
      <c r="H14" s="216" t="e">
        <f aca="false">HPVAL($A14,$A$1,$A$2,$A$5,$A$6,$A$7)</f>
        <v>#NAME?</v>
      </c>
      <c r="I14" s="217" t="e">
        <f aca="false">HPVAL($A14,$A$1,$A$3,$A$5,$A$6,$A$7)</f>
        <v>#NAME?</v>
      </c>
      <c r="J14" s="218" t="e">
        <f aca="false">+H14+I14</f>
        <v>#NAME?</v>
      </c>
      <c r="K14" s="142"/>
      <c r="L14" s="216" t="e">
        <f aca="false">+D14-H14</f>
        <v>#NAME?</v>
      </c>
      <c r="M14" s="217" t="e">
        <f aca="false">+E14-I14</f>
        <v>#NAME?</v>
      </c>
      <c r="N14" s="218" t="e">
        <f aca="false">+L14+M14</f>
        <v>#NAME?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</row>
    <row r="15" customFormat="false" ht="11.25" hidden="false" customHeight="true" outlineLevel="0" collapsed="false">
      <c r="A15" s="86" t="s">
        <v>189</v>
      </c>
      <c r="B15" s="151" t="s">
        <v>139</v>
      </c>
      <c r="D15" s="216" t="e">
        <f aca="false">HPVAL($A15,$A$51,$A$2,$A$5,$A$6,$A$7)</f>
        <v>#NAME?</v>
      </c>
      <c r="E15" s="217" t="e">
        <f aca="false">HPVAL($A15,$A$51,$A$3,$A$5,$A$6,$A$7)</f>
        <v>#NAME?</v>
      </c>
      <c r="F15" s="218" t="e">
        <f aca="false">+D15+E15</f>
        <v>#NAME?</v>
      </c>
      <c r="G15" s="155"/>
      <c r="H15" s="216" t="e">
        <f aca="false">HPVAL($A15,$A$1,$A$2,$A$5,$A$6,$A$7)</f>
        <v>#NAME?</v>
      </c>
      <c r="I15" s="217" t="e">
        <f aca="false">HPVAL($A15,$A$1,$A$3,$A$5,$A$6,$A$7)</f>
        <v>#NAME?</v>
      </c>
      <c r="J15" s="218" t="e">
        <f aca="false">+H15+I15</f>
        <v>#NAME?</v>
      </c>
      <c r="K15" s="142"/>
      <c r="L15" s="216" t="e">
        <f aca="false">+D15-H15</f>
        <v>#NAME?</v>
      </c>
      <c r="M15" s="217" t="e">
        <f aca="false">+E15-I15</f>
        <v>#NAME?</v>
      </c>
      <c r="N15" s="218" t="e">
        <f aca="false">+L15+M15</f>
        <v>#NAME?</v>
      </c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</row>
    <row r="16" customFormat="false" ht="11.25" hidden="false" customHeight="true" outlineLevel="0" collapsed="false">
      <c r="A16" s="86" t="s">
        <v>190</v>
      </c>
      <c r="B16" s="151" t="s">
        <v>140</v>
      </c>
      <c r="D16" s="216" t="e">
        <f aca="false">HPVAL($A16,$A$51,$A$2,$A$5,$A$6,$A$7)</f>
        <v>#NAME?</v>
      </c>
      <c r="E16" s="217" t="e">
        <f aca="false">HPVAL($A16,$A$51,$A$3,$A$5,$A$6,$A$7)</f>
        <v>#NAME?</v>
      </c>
      <c r="F16" s="218" t="e">
        <f aca="false">+D16+E16</f>
        <v>#NAME?</v>
      </c>
      <c r="G16" s="155"/>
      <c r="H16" s="216" t="e">
        <f aca="false">HPVAL($A16,$A$1,$A$2,$A$5,$A$6,$A$7)</f>
        <v>#NAME?</v>
      </c>
      <c r="I16" s="217" t="e">
        <f aca="false">HPVAL($A16,$A$1,$A$3,$A$5,$A$6,$A$7)</f>
        <v>#NAME?</v>
      </c>
      <c r="J16" s="218" t="e">
        <f aca="false">+H16+I16</f>
        <v>#NAME?</v>
      </c>
      <c r="K16" s="142"/>
      <c r="L16" s="216" t="e">
        <f aca="false">+D16-H16</f>
        <v>#NAME?</v>
      </c>
      <c r="M16" s="217" t="e">
        <f aca="false">+E16-I16</f>
        <v>#NAME?</v>
      </c>
      <c r="N16" s="218" t="e">
        <f aca="false">+L16+M16</f>
        <v>#NAME?</v>
      </c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</row>
    <row r="17" customFormat="false" ht="11.25" hidden="false" customHeight="true" outlineLevel="0" collapsed="false">
      <c r="A17" s="86" t="s">
        <v>191</v>
      </c>
      <c r="B17" s="151" t="s">
        <v>141</v>
      </c>
      <c r="D17" s="216" t="e">
        <f aca="false">HPVAL($A17,$A$51,$A$2,$A$5,$A$6,$A$7)</f>
        <v>#NAME?</v>
      </c>
      <c r="E17" s="217" t="e">
        <f aca="false">HPVAL($A17,$A$51,$A$3,$A$5,$A$6,$A$7)</f>
        <v>#NAME?</v>
      </c>
      <c r="F17" s="218" t="e">
        <f aca="false">+D17+E17</f>
        <v>#NAME?</v>
      </c>
      <c r="G17" s="155"/>
      <c r="H17" s="216" t="e">
        <f aca="false">HPVAL($A17,$A$1,$A$2,$A$5,$A$6,$A$7)</f>
        <v>#NAME?</v>
      </c>
      <c r="I17" s="217" t="e">
        <f aca="false">HPVAL($A17,$A$1,$A$3,$A$5,$A$6,$A$7)</f>
        <v>#NAME?</v>
      </c>
      <c r="J17" s="218" t="e">
        <f aca="false">+H17+I17</f>
        <v>#NAME?</v>
      </c>
      <c r="K17" s="142"/>
      <c r="L17" s="216" t="e">
        <f aca="false">+D17-H17</f>
        <v>#NAME?</v>
      </c>
      <c r="M17" s="217" t="e">
        <f aca="false">+E17-I17</f>
        <v>#NAME?</v>
      </c>
      <c r="N17" s="218" t="e">
        <f aca="false">+L17+M17</f>
        <v>#NAME?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</row>
    <row r="18" customFormat="false" ht="11.25" hidden="false" customHeight="true" outlineLevel="0" collapsed="false">
      <c r="A18" s="86" t="s">
        <v>192</v>
      </c>
      <c r="B18" s="151" t="s">
        <v>142</v>
      </c>
      <c r="D18" s="216" t="e">
        <f aca="false">HPVAL($A18,$A$51,$A$2,$A$5,$A$6,$A$7)</f>
        <v>#NAME?</v>
      </c>
      <c r="E18" s="217" t="e">
        <f aca="false">HPVAL($A18,$A$51,$A$3,$A$5,$A$6,$A$7)</f>
        <v>#NAME?</v>
      </c>
      <c r="F18" s="218" t="e">
        <f aca="false">+D18+E18</f>
        <v>#NAME?</v>
      </c>
      <c r="G18" s="155"/>
      <c r="H18" s="216" t="e">
        <f aca="false">HPVAL($A18,$A$1,$A$2,$A$5,$A$6,$A$7)</f>
        <v>#NAME?</v>
      </c>
      <c r="I18" s="217" t="e">
        <f aca="false">HPVAL($A18,$A$1,$A$3,$A$5,$A$6,$A$7)</f>
        <v>#NAME?</v>
      </c>
      <c r="J18" s="218" t="e">
        <f aca="false">+H18+I18</f>
        <v>#NAME?</v>
      </c>
      <c r="K18" s="142"/>
      <c r="L18" s="216" t="e">
        <f aca="false">+D18-H18</f>
        <v>#NAME?</v>
      </c>
      <c r="M18" s="217" t="e">
        <f aca="false">+E18-I18</f>
        <v>#NAME?</v>
      </c>
      <c r="N18" s="218" t="e">
        <f aca="false">+L18+M18</f>
        <v>#NAME?</v>
      </c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</row>
    <row r="19" customFormat="false" ht="11.25" hidden="false" customHeight="true" outlineLevel="0" collapsed="false">
      <c r="B19" s="162" t="s">
        <v>193</v>
      </c>
      <c r="C19" s="163"/>
      <c r="D19" s="219" t="e">
        <f aca="false">SUM(D9:D18)</f>
        <v>#NAME?</v>
      </c>
      <c r="E19" s="220" t="e">
        <f aca="false">SUM(E9:E18)</f>
        <v>#NAME?</v>
      </c>
      <c r="F19" s="221" t="e">
        <f aca="false">SUM(F9:F18)</f>
        <v>#NAME?</v>
      </c>
      <c r="G19" s="167"/>
      <c r="H19" s="219" t="e">
        <f aca="false">SUM(H9:H18)</f>
        <v>#NAME?</v>
      </c>
      <c r="I19" s="220" t="e">
        <f aca="false">SUM(I9:I18)</f>
        <v>#NAME?</v>
      </c>
      <c r="J19" s="221" t="e">
        <f aca="false">SUM(J9:J18)</f>
        <v>#NAME?</v>
      </c>
      <c r="K19" s="163"/>
      <c r="L19" s="219" t="e">
        <f aca="false">SUM(L9:L18)</f>
        <v>#NAME?</v>
      </c>
      <c r="M19" s="220" t="e">
        <f aca="false">SUM(M9:M18)</f>
        <v>#NAME?</v>
      </c>
      <c r="N19" s="221" t="e">
        <f aca="false">SUM(N9:N18)</f>
        <v>#NAME?</v>
      </c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</row>
    <row r="20" customFormat="false" ht="3" hidden="false" customHeight="true" outlineLevel="0" collapsed="false">
      <c r="B20" s="151"/>
      <c r="D20" s="216"/>
      <c r="E20" s="217"/>
      <c r="F20" s="218"/>
      <c r="G20" s="155"/>
      <c r="H20" s="216"/>
      <c r="I20" s="217"/>
      <c r="J20" s="218"/>
      <c r="K20" s="142"/>
      <c r="L20" s="216"/>
      <c r="M20" s="217"/>
      <c r="N20" s="218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</row>
    <row r="21" customFormat="false" ht="11.25" hidden="false" customHeight="true" outlineLevel="0" collapsed="false">
      <c r="A21" s="86" t="s">
        <v>194</v>
      </c>
      <c r="B21" s="151" t="s">
        <v>144</v>
      </c>
      <c r="D21" s="216" t="e">
        <f aca="false">HPVAL($A21,$A$51,$A$2,$A$5,$A$6,$A$7)</f>
        <v>#NAME?</v>
      </c>
      <c r="E21" s="217" t="e">
        <f aca="false">HPVAL($A21,$A$51,$A$3,$A$5,$A$6,$A$7)</f>
        <v>#NAME?</v>
      </c>
      <c r="F21" s="218" t="e">
        <f aca="false">+D21+E21</f>
        <v>#NAME?</v>
      </c>
      <c r="G21" s="155"/>
      <c r="H21" s="216" t="e">
        <f aca="false">HPVAL($A21,$A$1,$A$2,$A$5,$A$6,$A$7)</f>
        <v>#NAME?</v>
      </c>
      <c r="I21" s="217" t="e">
        <f aca="false">HPVAL($A21,$A$1,$A$3,$A$5,$A$6,$A$7)</f>
        <v>#NAME?</v>
      </c>
      <c r="J21" s="218" t="e">
        <f aca="false">+H21+I21</f>
        <v>#NAME?</v>
      </c>
      <c r="K21" s="142"/>
      <c r="L21" s="216" t="e">
        <f aca="false">+D21-H21</f>
        <v>#NAME?</v>
      </c>
      <c r="M21" s="217" t="e">
        <f aca="false">+E21-I21</f>
        <v>#NAME?</v>
      </c>
      <c r="N21" s="218" t="e">
        <f aca="false">+L21+M21</f>
        <v>#NAME?</v>
      </c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</row>
    <row r="22" customFormat="false" ht="11.25" hidden="false" customHeight="true" outlineLevel="0" collapsed="false">
      <c r="A22" s="86" t="s">
        <v>195</v>
      </c>
      <c r="B22" s="151" t="s">
        <v>145</v>
      </c>
      <c r="D22" s="216" t="e">
        <f aca="false">HPVAL($A22,$A$51,$A$2,$A$5,$A$6,$A$7)</f>
        <v>#NAME?</v>
      </c>
      <c r="E22" s="217" t="e">
        <f aca="false">HPVAL($A22,$A$51,$A$3,$A$5,$A$6,$A$7)</f>
        <v>#NAME?</v>
      </c>
      <c r="F22" s="218" t="e">
        <f aca="false">+D22+E22</f>
        <v>#NAME?</v>
      </c>
      <c r="G22" s="155"/>
      <c r="H22" s="216" t="e">
        <f aca="false">HPVAL($A22,$A$1,$A$2,$A$5,$A$6,$A$7)</f>
        <v>#NAME?</v>
      </c>
      <c r="I22" s="217" t="e">
        <f aca="false">HPVAL($A22,$A$1,$A$3,$A$5,$A$6,$A$7)</f>
        <v>#NAME?</v>
      </c>
      <c r="J22" s="218" t="e">
        <f aca="false">+H22+I22</f>
        <v>#NAME?</v>
      </c>
      <c r="K22" s="142"/>
      <c r="L22" s="216" t="e">
        <f aca="false">+D22-H22</f>
        <v>#NAME?</v>
      </c>
      <c r="M22" s="217" t="e">
        <f aca="false">+E22-I22</f>
        <v>#NAME?</v>
      </c>
      <c r="N22" s="218" t="e">
        <f aca="false">+L22+M22</f>
        <v>#NAME?</v>
      </c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</row>
    <row r="23" customFormat="false" ht="11.25" hidden="false" customHeight="true" outlineLevel="0" collapsed="false">
      <c r="A23" s="86" t="s">
        <v>196</v>
      </c>
      <c r="B23" s="151" t="s">
        <v>22</v>
      </c>
      <c r="D23" s="216" t="e">
        <f aca="false">HPVAL($A23,$A$51,$A$2,$A$5,$A$6,$A$7)</f>
        <v>#NAME?</v>
      </c>
      <c r="E23" s="217" t="e">
        <f aca="false">HPVAL($A23,$A$51,$A$3,$A$5,$A$6,$A$7)</f>
        <v>#NAME?</v>
      </c>
      <c r="F23" s="218" t="e">
        <f aca="false">+D23+E23</f>
        <v>#NAME?</v>
      </c>
      <c r="G23" s="155"/>
      <c r="H23" s="216" t="e">
        <f aca="false">HPVAL($A23,$A$1,$A$2,$A$5,$A$6,$A$7)</f>
        <v>#NAME?</v>
      </c>
      <c r="I23" s="217" t="e">
        <f aca="false">HPVAL($A23,$A$1,$A$3,$A$5,$A$6,$A$7)</f>
        <v>#NAME?</v>
      </c>
      <c r="J23" s="218" t="e">
        <f aca="false">+H23+I23</f>
        <v>#NAME?</v>
      </c>
      <c r="K23" s="142"/>
      <c r="L23" s="216" t="e">
        <f aca="false">+D23-H23</f>
        <v>#NAME?</v>
      </c>
      <c r="M23" s="217" t="e">
        <f aca="false">+E23-I23</f>
        <v>#NAME?</v>
      </c>
      <c r="N23" s="218" t="e">
        <f aca="false">+L23+M23</f>
        <v>#NAME?</v>
      </c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</row>
    <row r="24" customFormat="false" ht="11.25" hidden="false" customHeight="true" outlineLevel="0" collapsed="false">
      <c r="A24" s="86" t="s">
        <v>197</v>
      </c>
      <c r="B24" s="151" t="s">
        <v>31</v>
      </c>
      <c r="D24" s="216" t="e">
        <f aca="false">HPVAL($A24,$A$51,$A$2,$A$5,$A$6,$A$7)</f>
        <v>#NAME?</v>
      </c>
      <c r="E24" s="217" t="e">
        <f aca="false">HPVAL($A24,$A$51,$A$3,$A$5,$A$6,$A$7)</f>
        <v>#NAME?</v>
      </c>
      <c r="F24" s="218" t="e">
        <f aca="false">+D24+E24</f>
        <v>#NAME?</v>
      </c>
      <c r="G24" s="155"/>
      <c r="H24" s="216" t="e">
        <f aca="false">HPVAL($A24,$A$1,$A$2,$A$5,$A$6,$A$7)</f>
        <v>#NAME?</v>
      </c>
      <c r="I24" s="217" t="e">
        <f aca="false">HPVAL($A24,$A$1,$A$3,$A$5,$A$6,$A$7)</f>
        <v>#NAME?</v>
      </c>
      <c r="J24" s="218" t="e">
        <f aca="false">+H24+I24</f>
        <v>#NAME?</v>
      </c>
      <c r="K24" s="142"/>
      <c r="L24" s="216" t="e">
        <f aca="false">+D24-H24</f>
        <v>#NAME?</v>
      </c>
      <c r="M24" s="217" t="e">
        <f aca="false">+E24-I24</f>
        <v>#NAME?</v>
      </c>
      <c r="N24" s="218" t="e">
        <f aca="false">+L24+M24</f>
        <v>#NAME?</v>
      </c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</row>
    <row r="25" customFormat="false" ht="11.25" hidden="false" customHeight="true" outlineLevel="0" collapsed="false">
      <c r="A25" s="86" t="s">
        <v>198</v>
      </c>
      <c r="B25" s="151" t="s">
        <v>146</v>
      </c>
      <c r="D25" s="216" t="e">
        <f aca="false">HPVAL($A25,$A$51,$A$2,$A$5,$A$6,$A$7)</f>
        <v>#NAME?</v>
      </c>
      <c r="E25" s="217" t="e">
        <f aca="false">HPVAL($A25,$A$51,$A$3,$A$5,$A$6,$A$7)</f>
        <v>#NAME?</v>
      </c>
      <c r="F25" s="218" t="e">
        <f aca="false">+D25+E25</f>
        <v>#NAME?</v>
      </c>
      <c r="G25" s="155"/>
      <c r="H25" s="216" t="e">
        <f aca="false">HPVAL($A25,$A$1,$A$2,$A$5,$A$6,$A$7)</f>
        <v>#NAME?</v>
      </c>
      <c r="I25" s="217" t="e">
        <f aca="false">HPVAL($A25,$A$1,$A$3,$A$5,$A$6,$A$7)</f>
        <v>#NAME?</v>
      </c>
      <c r="J25" s="218" t="e">
        <f aca="false">+H25+I25</f>
        <v>#NAME?</v>
      </c>
      <c r="K25" s="142"/>
      <c r="L25" s="216" t="e">
        <f aca="false">+D25-H25</f>
        <v>#NAME?</v>
      </c>
      <c r="M25" s="217" t="e">
        <f aca="false">+E25-I25</f>
        <v>#NAME?</v>
      </c>
      <c r="N25" s="218" t="e">
        <f aca="false">+L25+M25</f>
        <v>#NAME?</v>
      </c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</row>
    <row r="26" customFormat="false" ht="11.25" hidden="false" customHeight="true" outlineLevel="0" collapsed="false">
      <c r="A26" s="86" t="s">
        <v>199</v>
      </c>
      <c r="B26" s="151" t="s">
        <v>19</v>
      </c>
      <c r="D26" s="216" t="e">
        <f aca="false">HPVAL($A26,$A$51,$A$2,$A$5,$A$6,$A$7)</f>
        <v>#NAME?</v>
      </c>
      <c r="E26" s="217" t="e">
        <f aca="false">HPVAL($A26,$A$51,$A$3,$A$5,$A$6,$A$7)</f>
        <v>#NAME?</v>
      </c>
      <c r="F26" s="218" t="e">
        <f aca="false">+D26+E26</f>
        <v>#NAME?</v>
      </c>
      <c r="G26" s="155"/>
      <c r="H26" s="216" t="e">
        <f aca="false">HPVAL($A26,$A$1,$A$2,$A$5,$A$6,$A$7)</f>
        <v>#NAME?</v>
      </c>
      <c r="I26" s="217" t="e">
        <f aca="false">HPVAL($A26,$A$1,$A$3,$A$5,$A$6,$A$7)</f>
        <v>#NAME?</v>
      </c>
      <c r="J26" s="218" t="e">
        <f aca="false">+H26+I26</f>
        <v>#NAME?</v>
      </c>
      <c r="K26" s="142"/>
      <c r="L26" s="216" t="e">
        <f aca="false">+D26-H26</f>
        <v>#NAME?</v>
      </c>
      <c r="M26" s="217" t="e">
        <f aca="false">+E26-I26</f>
        <v>#NAME?</v>
      </c>
      <c r="N26" s="218" t="e">
        <f aca="false">+L26+M26</f>
        <v>#NAME?</v>
      </c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</row>
    <row r="27" customFormat="false" ht="11.25" hidden="false" customHeight="true" outlineLevel="0" collapsed="false">
      <c r="A27" s="86" t="s">
        <v>200</v>
      </c>
      <c r="B27" s="151" t="s">
        <v>147</v>
      </c>
      <c r="D27" s="216" t="e">
        <f aca="false">HPVAL($A27,$A$51,$A$2,$A$5,$A$6,$A$7)</f>
        <v>#NAME?</v>
      </c>
      <c r="E27" s="217" t="e">
        <f aca="false">HPVAL($A27,$A$51,$A$3,$A$5,$A$6,$A$7)</f>
        <v>#NAME?</v>
      </c>
      <c r="F27" s="218" t="e">
        <f aca="false">+D27+E27</f>
        <v>#NAME?</v>
      </c>
      <c r="G27" s="155"/>
      <c r="H27" s="216" t="e">
        <f aca="false">HPVAL($A27,$A$1,$A$2,$A$5,$A$6,$A$7)</f>
        <v>#NAME?</v>
      </c>
      <c r="I27" s="217" t="e">
        <f aca="false">HPVAL($A27,$A$1,$A$3,$A$5,$A$6,$A$7)</f>
        <v>#NAME?</v>
      </c>
      <c r="J27" s="218" t="e">
        <f aca="false">+H27+I27</f>
        <v>#NAME?</v>
      </c>
      <c r="K27" s="142"/>
      <c r="L27" s="216" t="e">
        <f aca="false">+D27-H27</f>
        <v>#NAME?</v>
      </c>
      <c r="M27" s="217" t="e">
        <f aca="false">+E27-I27</f>
        <v>#NAME?</v>
      </c>
      <c r="N27" s="218" t="e">
        <f aca="false">+L27+M27</f>
        <v>#NAME?</v>
      </c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</row>
    <row r="28" customFormat="false" ht="11.25" hidden="false" customHeight="true" outlineLevel="0" collapsed="false">
      <c r="B28" s="162" t="s">
        <v>148</v>
      </c>
      <c r="C28" s="163"/>
      <c r="D28" s="219" t="e">
        <f aca="false">SUM(D21:D27)</f>
        <v>#NAME?</v>
      </c>
      <c r="E28" s="220" t="e">
        <f aca="false">SUM(E21:E27)</f>
        <v>#NAME?</v>
      </c>
      <c r="F28" s="221" t="e">
        <f aca="false">SUM(F21:F27)</f>
        <v>#NAME?</v>
      </c>
      <c r="G28" s="167"/>
      <c r="H28" s="219" t="e">
        <f aca="false">SUM(H21:H27)</f>
        <v>#NAME?</v>
      </c>
      <c r="I28" s="220" t="e">
        <f aca="false">SUM(I21:I27)</f>
        <v>#NAME?</v>
      </c>
      <c r="J28" s="221" t="e">
        <f aca="false">SUM(J21:J27)</f>
        <v>#NAME?</v>
      </c>
      <c r="K28" s="163"/>
      <c r="L28" s="219" t="e">
        <f aca="false">SUM(L21:L27)</f>
        <v>#NAME?</v>
      </c>
      <c r="M28" s="220" t="e">
        <f aca="false">SUM(M21:M27)</f>
        <v>#NAME?</v>
      </c>
      <c r="N28" s="221" t="e">
        <f aca="false">SUM(N21:N27)</f>
        <v>#NAME?</v>
      </c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</row>
    <row r="29" customFormat="false" ht="3" hidden="false" customHeight="true" outlineLevel="0" collapsed="false">
      <c r="B29" s="151"/>
      <c r="D29" s="216"/>
      <c r="E29" s="217"/>
      <c r="F29" s="218"/>
      <c r="G29" s="155"/>
      <c r="H29" s="216"/>
      <c r="I29" s="217"/>
      <c r="J29" s="218"/>
      <c r="K29" s="142"/>
      <c r="L29" s="216"/>
      <c r="M29" s="217"/>
      <c r="N29" s="218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</row>
    <row r="30" customFormat="false" ht="11.25" hidden="false" customHeight="true" outlineLevel="0" collapsed="false">
      <c r="A30" s="86" t="s">
        <v>201</v>
      </c>
      <c r="B30" s="151" t="s">
        <v>149</v>
      </c>
      <c r="D30" s="216" t="e">
        <f aca="false">HPVAL($A30,$A$51,$A$2,$A$5,$A$6,$A$7)</f>
        <v>#NAME?</v>
      </c>
      <c r="E30" s="217" t="e">
        <f aca="false">HPVAL($A30,$A$51,$A$3,$A$5,$A$6,$A$7)</f>
        <v>#NAME?</v>
      </c>
      <c r="F30" s="218" t="e">
        <f aca="false">+D30+E30</f>
        <v>#NAME?</v>
      </c>
      <c r="G30" s="155"/>
      <c r="H30" s="216" t="e">
        <f aca="false">HPVAL($A30,$A$1,$A$2,$A$5,$A$6,$A$7)</f>
        <v>#NAME?</v>
      </c>
      <c r="I30" s="217" t="e">
        <f aca="false">HPVAL($A30,$A$1,$A$3,$A$5,$A$6,$A$7)</f>
        <v>#NAME?</v>
      </c>
      <c r="J30" s="218" t="e">
        <f aca="false">+H30+I30</f>
        <v>#NAME?</v>
      </c>
      <c r="K30" s="142"/>
      <c r="L30" s="216" t="e">
        <f aca="false">+D30-H30</f>
        <v>#NAME?</v>
      </c>
      <c r="M30" s="217" t="e">
        <f aca="false">+E30-I30</f>
        <v>#NAME?</v>
      </c>
      <c r="N30" s="218" t="e">
        <f aca="false">+L30+M30</f>
        <v>#NAME?</v>
      </c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</row>
    <row r="31" customFormat="false" ht="11.25" hidden="false" customHeight="true" outlineLevel="0" collapsed="false">
      <c r="A31" s="86" t="s">
        <v>202</v>
      </c>
      <c r="B31" s="151" t="s">
        <v>35</v>
      </c>
      <c r="D31" s="216" t="e">
        <f aca="false">HPVAL($A31,$A$51,$A$2,$A$5,$A$6,$A$7)</f>
        <v>#NAME?</v>
      </c>
      <c r="E31" s="217" t="e">
        <f aca="false">HPVAL($A31,$A$51,$A$3,$A$5,$A$6,$A$7)</f>
        <v>#NAME?</v>
      </c>
      <c r="F31" s="218" t="e">
        <f aca="false">+D31+E31</f>
        <v>#NAME?</v>
      </c>
      <c r="G31" s="155"/>
      <c r="H31" s="216" t="e">
        <f aca="false">HPVAL($A31,$A$1,$A$2,$A$5,$A$6,$A$7)</f>
        <v>#NAME?</v>
      </c>
      <c r="I31" s="217" t="e">
        <f aca="false">HPVAL($A31,$A$1,$A$3,$A$5,$A$6,$A$7)</f>
        <v>#NAME?</v>
      </c>
      <c r="J31" s="218" t="e">
        <f aca="false">+H31+I31</f>
        <v>#NAME?</v>
      </c>
      <c r="K31" s="142"/>
      <c r="L31" s="216" t="e">
        <f aca="false">+D31-H31</f>
        <v>#NAME?</v>
      </c>
      <c r="M31" s="217" t="e">
        <f aca="false">+E31-I31</f>
        <v>#NAME?</v>
      </c>
      <c r="N31" s="218" t="e">
        <f aca="false">+L31+M31</f>
        <v>#NAME?</v>
      </c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</row>
    <row r="32" customFormat="false" ht="11.25" hidden="false" customHeight="true" outlineLevel="0" collapsed="false">
      <c r="A32" s="86" t="s">
        <v>203</v>
      </c>
      <c r="B32" s="151" t="s">
        <v>38</v>
      </c>
      <c r="C32" s="161"/>
      <c r="D32" s="216" t="e">
        <f aca="false">HPVAL($A32,$A$51,$A$2,$A$5,$A$6,$A$7)</f>
        <v>#NAME?</v>
      </c>
      <c r="E32" s="217" t="e">
        <f aca="false">HPVAL($A32,$A$51,$A$3,$A$5,$A$6,$A$7)</f>
        <v>#NAME?</v>
      </c>
      <c r="F32" s="218" t="e">
        <f aca="false">+D32+E32</f>
        <v>#NAME?</v>
      </c>
      <c r="G32" s="155"/>
      <c r="H32" s="216" t="e">
        <f aca="false">HPVAL($A32,$A$1,$A$2,$A$5,$A$6,$A$7)</f>
        <v>#NAME?</v>
      </c>
      <c r="I32" s="217" t="e">
        <f aca="false">HPVAL($A32,$A$1,$A$3,$A$5,$A$6,$A$7)</f>
        <v>#NAME?</v>
      </c>
      <c r="J32" s="218" t="e">
        <f aca="false">+H32+I32</f>
        <v>#NAME?</v>
      </c>
      <c r="K32" s="142"/>
      <c r="L32" s="216" t="e">
        <f aca="false">+D32-H32</f>
        <v>#NAME?</v>
      </c>
      <c r="M32" s="217" t="e">
        <f aca="false">+E32-I32</f>
        <v>#NAME?</v>
      </c>
      <c r="N32" s="218" t="e">
        <f aca="false">+L32+M32</f>
        <v>#NAME?</v>
      </c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</row>
    <row r="33" customFormat="false" ht="11.25" hidden="false" customHeight="true" outlineLevel="0" collapsed="false">
      <c r="A33" s="86" t="s">
        <v>204</v>
      </c>
      <c r="B33" s="151" t="s">
        <v>150</v>
      </c>
      <c r="C33" s="161"/>
      <c r="D33" s="216" t="e">
        <f aca="false">HPVAL($A33,$A$51,$A$2,$A$5,$A$6,$A$7)</f>
        <v>#NAME?</v>
      </c>
      <c r="E33" s="217" t="e">
        <f aca="false">HPVAL($A33,$A$51,$A$3,$A$5,$A$6,$A$7)</f>
        <v>#NAME?</v>
      </c>
      <c r="F33" s="218" t="e">
        <f aca="false">+D33+E33</f>
        <v>#NAME?</v>
      </c>
      <c r="G33" s="155"/>
      <c r="H33" s="216" t="e">
        <f aca="false">HPVAL($A33,$A$1,$A$2,$A$5,$A$6,$A$7)</f>
        <v>#NAME?</v>
      </c>
      <c r="I33" s="217" t="e">
        <f aca="false">HPVAL($A33,$A$1,$A$3,$A$5,$A$6,$A$7)</f>
        <v>#NAME?</v>
      </c>
      <c r="J33" s="218" t="e">
        <f aca="false">+H33+I33</f>
        <v>#NAME?</v>
      </c>
      <c r="K33" s="142"/>
      <c r="L33" s="216" t="e">
        <f aca="false">+D33-H33</f>
        <v>#NAME?</v>
      </c>
      <c r="M33" s="217" t="e">
        <f aca="false">+E33-I33</f>
        <v>#NAME?</v>
      </c>
      <c r="N33" s="218" t="e">
        <f aca="false">+L33+M33</f>
        <v>#NAME?</v>
      </c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</row>
    <row r="34" customFormat="false" ht="11.25" hidden="false" customHeight="true" outlineLevel="0" collapsed="false">
      <c r="B34" s="162" t="s">
        <v>151</v>
      </c>
      <c r="C34" s="163"/>
      <c r="D34" s="219" t="e">
        <f aca="false">SUM(D30:D33)</f>
        <v>#NAME?</v>
      </c>
      <c r="E34" s="220" t="e">
        <f aca="false">SUM(E30:E33)</f>
        <v>#NAME?</v>
      </c>
      <c r="F34" s="221" t="e">
        <f aca="false">SUM(F30:F33)</f>
        <v>#NAME?</v>
      </c>
      <c r="G34" s="167"/>
      <c r="H34" s="219" t="e">
        <f aca="false">SUM(H30:H33)</f>
        <v>#NAME?</v>
      </c>
      <c r="I34" s="220" t="e">
        <f aca="false">SUM(I30:I33)</f>
        <v>#NAME?</v>
      </c>
      <c r="J34" s="221" t="e">
        <f aca="false">SUM(J30:J33)</f>
        <v>#NAME?</v>
      </c>
      <c r="K34" s="163"/>
      <c r="L34" s="219" t="e">
        <f aca="false">SUM(L30:L33)</f>
        <v>#NAME?</v>
      </c>
      <c r="M34" s="220" t="e">
        <f aca="false">SUM(M30:M33)</f>
        <v>#NAME?</v>
      </c>
      <c r="N34" s="221" t="e">
        <f aca="false">SUM(N30:N33)</f>
        <v>#NAME?</v>
      </c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</row>
    <row r="35" customFormat="false" ht="3" hidden="false" customHeight="true" outlineLevel="0" collapsed="false">
      <c r="B35" s="151"/>
      <c r="D35" s="216"/>
      <c r="E35" s="217"/>
      <c r="F35" s="218"/>
      <c r="G35" s="155"/>
      <c r="H35" s="216"/>
      <c r="I35" s="217"/>
      <c r="J35" s="218"/>
      <c r="K35" s="142"/>
      <c r="L35" s="216"/>
      <c r="M35" s="217"/>
      <c r="N35" s="218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</row>
    <row r="36" customFormat="false" ht="11.25" hidden="false" customHeight="true" outlineLevel="0" collapsed="false">
      <c r="A36" s="86" t="s">
        <v>205</v>
      </c>
      <c r="B36" s="151" t="s">
        <v>55</v>
      </c>
      <c r="D36" s="216" t="e">
        <f aca="false">HPVAL($A36,$A$51,$A$2,$A$5,$A$6,$A$7)</f>
        <v>#NAME?</v>
      </c>
      <c r="E36" s="217" t="e">
        <f aca="false">HPVAL($A36,$A$51,$A$3,$A$5,$A$6,$A$7)</f>
        <v>#NAME?</v>
      </c>
      <c r="F36" s="218" t="e">
        <f aca="false">+D36+E36</f>
        <v>#NAME?</v>
      </c>
      <c r="G36" s="155"/>
      <c r="H36" s="216" t="e">
        <f aca="false">HPVAL($A36,$A$1,$A$2,$A$5,$A$6,$A$7)</f>
        <v>#NAME?</v>
      </c>
      <c r="I36" s="217" t="e">
        <f aca="false">HPVAL($A36,$A$1,$A$3,$A$5,$A$6,$A$7)</f>
        <v>#NAME?</v>
      </c>
      <c r="J36" s="218" t="e">
        <f aca="false">+H36+I36</f>
        <v>#NAME?</v>
      </c>
      <c r="K36" s="142"/>
      <c r="L36" s="216" t="e">
        <f aca="false">+D36-H36</f>
        <v>#NAME?</v>
      </c>
      <c r="M36" s="217" t="e">
        <f aca="false">+E36-I36</f>
        <v>#NAME?</v>
      </c>
      <c r="N36" s="218" t="e">
        <f aca="false">+L36+M36</f>
        <v>#NAME?</v>
      </c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</row>
    <row r="37" customFormat="false" ht="11.25" hidden="false" customHeight="true" outlineLevel="0" collapsed="false">
      <c r="A37" s="86" t="s">
        <v>206</v>
      </c>
      <c r="B37" s="151" t="s">
        <v>34</v>
      </c>
      <c r="D37" s="216" t="e">
        <f aca="false">HPVAL($A37,$A$51,$A$2,$A$5,$A$6,$A$7)</f>
        <v>#NAME?</v>
      </c>
      <c r="E37" s="217" t="e">
        <f aca="false">HPVAL($A37,$A$51,$A$3,$A$5,$A$6,$A$7)</f>
        <v>#NAME?</v>
      </c>
      <c r="F37" s="218" t="e">
        <f aca="false">+D37+E37</f>
        <v>#NAME?</v>
      </c>
      <c r="G37" s="155"/>
      <c r="H37" s="216" t="e">
        <f aca="false">HPVAL($A37,$A$1,$A$2,$A$5,$A$6,$A$7)</f>
        <v>#NAME?</v>
      </c>
      <c r="I37" s="217" t="e">
        <f aca="false">HPVAL($A37,$A$1,$A$3,$A$5,$A$6,$A$7)</f>
        <v>#NAME?</v>
      </c>
      <c r="J37" s="218" t="e">
        <f aca="false">+H37+I37</f>
        <v>#NAME?</v>
      </c>
      <c r="K37" s="142"/>
      <c r="L37" s="216" t="e">
        <f aca="false">+D37-H37</f>
        <v>#NAME?</v>
      </c>
      <c r="M37" s="217" t="e">
        <f aca="false">+E37-I37</f>
        <v>#NAME?</v>
      </c>
      <c r="N37" s="218" t="e">
        <f aca="false">+L37+M37</f>
        <v>#NAME?</v>
      </c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</row>
    <row r="38" customFormat="false" ht="11.25" hidden="false" customHeight="true" outlineLevel="0" collapsed="false">
      <c r="A38" s="86" t="s">
        <v>207</v>
      </c>
      <c r="B38" s="151" t="s">
        <v>152</v>
      </c>
      <c r="D38" s="216" t="e">
        <f aca="false">HPVAL($A38,$A$51,$A$2,$A$5,$A$6,$A$7)</f>
        <v>#NAME?</v>
      </c>
      <c r="E38" s="217" t="e">
        <f aca="false">HPVAL($A38,$A$51,$A$3,$A$5,$A$6,$A$7)</f>
        <v>#NAME?</v>
      </c>
      <c r="F38" s="218" t="e">
        <f aca="false">+D38+E38</f>
        <v>#NAME?</v>
      </c>
      <c r="G38" s="155"/>
      <c r="H38" s="216" t="e">
        <f aca="false">HPVAL($A38,$A$1,$A$2,$A$5,$A$6,$A$7)</f>
        <v>#NAME?</v>
      </c>
      <c r="I38" s="217" t="e">
        <f aca="false">HPVAL($A38,$A$1,$A$3,$A$5,$A$6,$A$7)</f>
        <v>#NAME?</v>
      </c>
      <c r="J38" s="218" t="e">
        <f aca="false">+H38+I38</f>
        <v>#NAME?</v>
      </c>
      <c r="K38" s="142"/>
      <c r="L38" s="216" t="e">
        <f aca="false">+D38-H38</f>
        <v>#NAME?</v>
      </c>
      <c r="M38" s="217" t="e">
        <f aca="false">+E38-I38</f>
        <v>#NAME?</v>
      </c>
      <c r="N38" s="218" t="e">
        <f aca="false">+L38+M38</f>
        <v>#NAME?</v>
      </c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</row>
    <row r="39" customFormat="false" ht="11.25" hidden="false" customHeight="true" outlineLevel="0" collapsed="false">
      <c r="A39" s="86" t="s">
        <v>208</v>
      </c>
      <c r="B39" s="151" t="s">
        <v>56</v>
      </c>
      <c r="D39" s="216" t="e">
        <f aca="false">HPVAL($A39,$A$51,$A$2,$A$5,$A$6,$A$7)</f>
        <v>#NAME?</v>
      </c>
      <c r="E39" s="217" t="e">
        <f aca="false">HPVAL($A39,$A$51,$A$3,$A$5,$A$6,$A$7)</f>
        <v>#NAME?</v>
      </c>
      <c r="F39" s="218" t="e">
        <f aca="false">+D39+E39</f>
        <v>#NAME?</v>
      </c>
      <c r="G39" s="155"/>
      <c r="H39" s="216" t="e">
        <f aca="false">HPVAL($A39,$A$1,$A$2,$A$5,$A$6,$A$7)</f>
        <v>#NAME?</v>
      </c>
      <c r="I39" s="217" t="e">
        <f aca="false">HPVAL($A39,$A$1,$A$3,$A$5,$A$6,$A$7)</f>
        <v>#NAME?</v>
      </c>
      <c r="J39" s="218" t="e">
        <f aca="false">+H39+I39</f>
        <v>#NAME?</v>
      </c>
      <c r="K39" s="142"/>
      <c r="L39" s="216" t="e">
        <f aca="false">+D39-H39</f>
        <v>#NAME?</v>
      </c>
      <c r="M39" s="217" t="e">
        <f aca="false">+E39-I39</f>
        <v>#NAME?</v>
      </c>
      <c r="N39" s="218" t="e">
        <f aca="false">+L39+M39</f>
        <v>#NAME?</v>
      </c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</row>
    <row r="40" customFormat="false" ht="11.25" hidden="true" customHeight="true" outlineLevel="0" collapsed="false">
      <c r="A40" s="84" t="s">
        <v>231</v>
      </c>
      <c r="B40" s="151" t="s">
        <v>153</v>
      </c>
      <c r="D40" s="216"/>
      <c r="E40" s="217"/>
      <c r="F40" s="218"/>
      <c r="G40" s="155"/>
      <c r="H40" s="216"/>
      <c r="I40" s="217"/>
      <c r="J40" s="218"/>
      <c r="K40" s="142"/>
      <c r="L40" s="216"/>
      <c r="M40" s="217"/>
      <c r="N40" s="218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</row>
    <row r="41" customFormat="false" ht="11.25" hidden="false" customHeight="true" outlineLevel="0" collapsed="false">
      <c r="B41" s="162" t="s">
        <v>154</v>
      </c>
      <c r="C41" s="163"/>
      <c r="D41" s="219" t="e">
        <f aca="false">SUM(D36:D40)</f>
        <v>#NAME?</v>
      </c>
      <c r="E41" s="220" t="e">
        <f aca="false">SUM(E36:E40)</f>
        <v>#NAME?</v>
      </c>
      <c r="F41" s="221" t="e">
        <f aca="false">SUM(F36:F40)</f>
        <v>#NAME?</v>
      </c>
      <c r="G41" s="167"/>
      <c r="H41" s="219" t="e">
        <f aca="false">SUM(H36:H40)</f>
        <v>#NAME?</v>
      </c>
      <c r="I41" s="220" t="e">
        <f aca="false">SUM(I36:I40)</f>
        <v>#NAME?</v>
      </c>
      <c r="J41" s="221" t="e">
        <f aca="false">SUM(J36:J40)</f>
        <v>#NAME?</v>
      </c>
      <c r="K41" s="163"/>
      <c r="L41" s="219" t="e">
        <f aca="false">SUM(L36:L40)</f>
        <v>#NAME?</v>
      </c>
      <c r="M41" s="220" t="e">
        <f aca="false">SUM(M36:M40)</f>
        <v>#NAME?</v>
      </c>
      <c r="N41" s="221" t="e">
        <f aca="false">SUM(N36:N40)</f>
        <v>#NAME?</v>
      </c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</row>
    <row r="42" customFormat="false" ht="3" hidden="false" customHeight="true" outlineLevel="0" collapsed="false">
      <c r="B42" s="151"/>
      <c r="D42" s="216"/>
      <c r="E42" s="217"/>
      <c r="F42" s="218"/>
      <c r="G42" s="155"/>
      <c r="H42" s="216"/>
      <c r="I42" s="217"/>
      <c r="J42" s="218"/>
      <c r="K42" s="142"/>
      <c r="L42" s="216"/>
      <c r="M42" s="217"/>
      <c r="N42" s="218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</row>
    <row r="43" customFormat="false" ht="11.25" hidden="false" customHeight="true" outlineLevel="0" collapsed="false">
      <c r="A43" s="86" t="s">
        <v>209</v>
      </c>
      <c r="B43" s="151" t="s">
        <v>155</v>
      </c>
      <c r="C43" s="161"/>
      <c r="D43" s="216" t="e">
        <f aca="false">HPVAL($A43,$A$51,$A$2,$A$5,$A$6,$A$7)</f>
        <v>#NAME?</v>
      </c>
      <c r="E43" s="217" t="e">
        <f aca="false">HPVAL($A43,$A$51,$A$3,$A$5,$A$6,$A$7)</f>
        <v>#NAME?</v>
      </c>
      <c r="F43" s="218" t="e">
        <f aca="false">+D43+E43</f>
        <v>#NAME?</v>
      </c>
      <c r="G43" s="155"/>
      <c r="H43" s="216" t="e">
        <f aca="false">HPVAL($A43,$A$1,$A$2,$A$5,$A$6,$A$7)</f>
        <v>#NAME?</v>
      </c>
      <c r="I43" s="217" t="e">
        <f aca="false">HPVAL($A43,$A$1,$A$3,$A$5,$A$6,$A$7)</f>
        <v>#NAME?</v>
      </c>
      <c r="J43" s="218" t="e">
        <f aca="false">+H43+I43</f>
        <v>#NAME?</v>
      </c>
      <c r="K43" s="142"/>
      <c r="L43" s="216" t="e">
        <f aca="false">+D43-H43</f>
        <v>#NAME?</v>
      </c>
      <c r="M43" s="217" t="e">
        <f aca="false">+E43-I43</f>
        <v>#NAME?</v>
      </c>
      <c r="N43" s="218" t="e">
        <f aca="false">+L43+M43</f>
        <v>#NAME?</v>
      </c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</row>
    <row r="44" customFormat="false" ht="3" hidden="false" customHeight="true" outlineLevel="0" collapsed="false">
      <c r="B44" s="151"/>
      <c r="C44" s="161"/>
      <c r="D44" s="216"/>
      <c r="E44" s="217"/>
      <c r="F44" s="218" t="n">
        <f aca="false">+D44+E44</f>
        <v>0</v>
      </c>
      <c r="G44" s="155"/>
      <c r="H44" s="216"/>
      <c r="I44" s="217"/>
      <c r="J44" s="218" t="n">
        <f aca="false">+H44+I44</f>
        <v>0</v>
      </c>
      <c r="K44" s="142"/>
      <c r="L44" s="216"/>
      <c r="M44" s="217"/>
      <c r="N44" s="218" t="n">
        <f aca="false">+L44+M44</f>
        <v>0</v>
      </c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</row>
    <row r="45" customFormat="false" ht="11.25" hidden="false" customHeight="true" outlineLevel="0" collapsed="false">
      <c r="A45" s="84" t="s">
        <v>210</v>
      </c>
      <c r="B45" s="151" t="s">
        <v>156</v>
      </c>
      <c r="C45" s="161"/>
      <c r="D45" s="216" t="e">
        <f aca="false">HPVAL($A45,$A$51,$A$2,$A$5,$A$6,$A$7)</f>
        <v>#NAME?</v>
      </c>
      <c r="E45" s="217" t="e">
        <f aca="false">HPVAL($A45,$A$51,$A$3,$A$5,$A$6,$A$7)</f>
        <v>#NAME?</v>
      </c>
      <c r="F45" s="218" t="e">
        <f aca="false">+D45+E45</f>
        <v>#NAME?</v>
      </c>
      <c r="G45" s="155"/>
      <c r="H45" s="216" t="e">
        <f aca="false">HPVAL($A45,$A$1,$A$2,$A$5,$A$6,$A$7)</f>
        <v>#NAME?</v>
      </c>
      <c r="I45" s="217" t="e">
        <f aca="false">HPVAL($A45,$A$1,$A$3,$A$5,$A$6,$A$7)</f>
        <v>#NAME?</v>
      </c>
      <c r="J45" s="218" t="e">
        <f aca="false">+H45+I45</f>
        <v>#NAME?</v>
      </c>
      <c r="K45" s="142"/>
      <c r="L45" s="216" t="e">
        <f aca="false">+D45-H45</f>
        <v>#NAME?</v>
      </c>
      <c r="M45" s="217" t="e">
        <f aca="false">+E45-I45</f>
        <v>#NAME?</v>
      </c>
      <c r="N45" s="218" t="e">
        <f aca="false">+L45+M45</f>
        <v>#NAME?</v>
      </c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</row>
    <row r="46" customFormat="false" ht="3" hidden="false" customHeight="true" outlineLevel="0" collapsed="false">
      <c r="B46" s="151"/>
      <c r="D46" s="216"/>
      <c r="E46" s="217"/>
      <c r="F46" s="218"/>
      <c r="G46" s="155"/>
      <c r="H46" s="216"/>
      <c r="I46" s="217"/>
      <c r="J46" s="218"/>
      <c r="K46" s="142"/>
      <c r="L46" s="216"/>
      <c r="M46" s="217"/>
      <c r="N46" s="218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</row>
    <row r="47" customFormat="false" ht="11.25" hidden="false" customHeight="true" outlineLevel="0" collapsed="false">
      <c r="B47" s="162" t="s">
        <v>157</v>
      </c>
      <c r="C47" s="163"/>
      <c r="D47" s="219" t="e">
        <f aca="false">SUM(D41:D45)+D19+D28+D34</f>
        <v>#NAME?</v>
      </c>
      <c r="E47" s="220" t="e">
        <f aca="false">SUM(E41:E45)+E19+E28+E34</f>
        <v>#NAME?</v>
      </c>
      <c r="F47" s="221" t="e">
        <f aca="false">SUM(F41:F45)+F19+F28+F34</f>
        <v>#NAME?</v>
      </c>
      <c r="G47" s="167"/>
      <c r="H47" s="219" t="e">
        <f aca="false">SUM(H41:H45)+H19+H28+H34</f>
        <v>#NAME?</v>
      </c>
      <c r="I47" s="220" t="e">
        <f aca="false">SUM(I41:I45)+I19+I28+I34</f>
        <v>#NAME?</v>
      </c>
      <c r="J47" s="221" t="e">
        <f aca="false">SUM(J41:J45)+J19+J28+J34</f>
        <v>#NAME?</v>
      </c>
      <c r="K47" s="163"/>
      <c r="L47" s="219" t="e">
        <f aca="false">SUM(L41:L45)+L19+L28+L34</f>
        <v>#NAME?</v>
      </c>
      <c r="M47" s="220" t="e">
        <f aca="false">SUM(M41:M45)+M19+M28+M34</f>
        <v>#NAME?</v>
      </c>
      <c r="N47" s="221" t="e">
        <f aca="false">SUM(N41:N45)+N19+N28+N34</f>
        <v>#NAME?</v>
      </c>
    </row>
    <row r="48" customFormat="false" ht="3" hidden="false" customHeight="true" outlineLevel="0" collapsed="false">
      <c r="A48" s="163"/>
      <c r="B48" s="151"/>
      <c r="D48" s="216"/>
      <c r="E48" s="217"/>
      <c r="F48" s="218"/>
      <c r="G48" s="155"/>
      <c r="H48" s="216"/>
      <c r="I48" s="217"/>
      <c r="J48" s="218"/>
      <c r="K48" s="142"/>
      <c r="L48" s="216"/>
      <c r="M48" s="217"/>
      <c r="N48" s="218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</row>
    <row r="49" customFormat="false" ht="11.25" hidden="false" customHeight="true" outlineLevel="0" collapsed="false">
      <c r="A49" s="86" t="s">
        <v>211</v>
      </c>
      <c r="B49" s="151" t="s">
        <v>158</v>
      </c>
      <c r="C49" s="161"/>
      <c r="D49" s="216"/>
      <c r="E49" s="217" t="e">
        <f aca="false">HPVAL($A49,$A$51,"total_headcount",$A$5,$A$6,$A$7)</f>
        <v>#NAME?</v>
      </c>
      <c r="F49" s="218" t="e">
        <f aca="false">+D49+E49</f>
        <v>#NAME?</v>
      </c>
      <c r="G49" s="155"/>
      <c r="H49" s="216"/>
      <c r="I49" s="217" t="e">
        <f aca="false">HPVAL($A49,$A$1,"total_headcount",$A$5,$A$6,$A$7)</f>
        <v>#NAME?</v>
      </c>
      <c r="J49" s="218" t="e">
        <f aca="false">+H49+I49</f>
        <v>#NAME?</v>
      </c>
      <c r="K49" s="142"/>
      <c r="L49" s="216" t="n">
        <f aca="false">+D49-H49</f>
        <v>0</v>
      </c>
      <c r="M49" s="217" t="e">
        <f aca="false">+E49-I49</f>
        <v>#NAME?</v>
      </c>
      <c r="N49" s="218" t="e">
        <f aca="false">+L49+M49</f>
        <v>#NAME?</v>
      </c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</row>
    <row r="50" customFormat="false" ht="3" hidden="false" customHeight="true" outlineLevel="0" collapsed="false">
      <c r="A50" s="86" t="s">
        <v>211</v>
      </c>
      <c r="B50" s="151"/>
      <c r="D50" s="216"/>
      <c r="E50" s="217"/>
      <c r="F50" s="218"/>
      <c r="G50" s="155"/>
      <c r="H50" s="216"/>
      <c r="I50" s="217"/>
      <c r="J50" s="218"/>
      <c r="K50" s="142"/>
      <c r="L50" s="216"/>
      <c r="M50" s="217"/>
      <c r="N50" s="218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</row>
    <row r="51" customFormat="false" ht="11.25" hidden="false" customHeight="true" outlineLevel="0" collapsed="false">
      <c r="A51" s="86" t="s">
        <v>168</v>
      </c>
      <c r="B51" s="222" t="s">
        <v>7</v>
      </c>
      <c r="C51" s="161"/>
      <c r="D51" s="219" t="e">
        <f aca="false">D47+D49</f>
        <v>#NAME?</v>
      </c>
      <c r="E51" s="220" t="e">
        <f aca="false">E47+E49</f>
        <v>#NAME?</v>
      </c>
      <c r="F51" s="221" t="e">
        <f aca="false">F47+F49</f>
        <v>#NAME?</v>
      </c>
      <c r="G51" s="155"/>
      <c r="H51" s="219" t="e">
        <f aca="false">H47+H49</f>
        <v>#NAME?</v>
      </c>
      <c r="I51" s="220" t="e">
        <f aca="false">I47+I49</f>
        <v>#NAME?</v>
      </c>
      <c r="J51" s="221" t="e">
        <f aca="false">J47+J49</f>
        <v>#NAME?</v>
      </c>
      <c r="K51" s="142"/>
      <c r="L51" s="219" t="e">
        <f aca="false">L47+L49</f>
        <v>#NAME?</v>
      </c>
      <c r="M51" s="220" t="e">
        <f aca="false">M47+M49</f>
        <v>#NAME?</v>
      </c>
      <c r="N51" s="221" t="e">
        <f aca="false">N47+N49</f>
        <v>#NAME?</v>
      </c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</row>
    <row r="52" customFormat="false" ht="3" hidden="false" customHeight="true" outlineLevel="0" collapsed="false">
      <c r="A52" s="163"/>
      <c r="B52" s="174"/>
      <c r="D52" s="175"/>
      <c r="E52" s="176"/>
      <c r="F52" s="177"/>
      <c r="G52" s="142"/>
      <c r="H52" s="175"/>
      <c r="I52" s="176"/>
      <c r="J52" s="177"/>
      <c r="K52" s="142"/>
      <c r="L52" s="175"/>
      <c r="M52" s="176"/>
      <c r="N52" s="177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</row>
    <row r="53" customFormat="false" ht="12.75" hidden="false" customHeight="false" outlineLevel="0" collapsed="false"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2"/>
    </row>
    <row r="54" customFormat="false" ht="12.75" hidden="false" customHeight="false" outlineLevel="0" collapsed="false"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</row>
    <row r="55" customFormat="false" ht="12.75" hidden="false" customHeight="false" outlineLevel="0" collapsed="false"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</row>
    <row r="56" customFormat="false" ht="12.75" hidden="false" customHeight="false" outlineLevel="0" collapsed="false"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</row>
    <row r="57" customFormat="false" ht="12.75" hidden="false" customHeight="false" outlineLevel="0" collapsed="false"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</row>
    <row r="58" customFormat="false" ht="12.75" hidden="false" customHeight="false" outlineLevel="0" collapsed="false"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2"/>
      <c r="AN58" s="142"/>
    </row>
    <row r="59" customFormat="false" ht="12.75" hidden="false" customHeight="false" outlineLevel="0" collapsed="false"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</row>
    <row r="60" customFormat="false" ht="12.75" hidden="false" customHeight="false" outlineLevel="0" collapsed="false"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</row>
    <row r="61" customFormat="false" ht="12.75" hidden="false" customHeight="false" outlineLevel="0" collapsed="false"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</row>
    <row r="62" customFormat="false" ht="12.75" hidden="false" customHeight="false" outlineLevel="0" collapsed="false"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</row>
    <row r="63" customFormat="false" ht="12.75" hidden="false" customHeight="false" outlineLevel="0" collapsed="false"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</row>
    <row r="64" customFormat="false" ht="12.75" hidden="false" customHeight="false" outlineLevel="0" collapsed="false"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</row>
    <row r="65" customFormat="false" ht="12.75" hidden="false" customHeight="false" outlineLevel="0" collapsed="false"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</row>
    <row r="66" customFormat="false" ht="12.75" hidden="false" customHeight="false" outlineLevel="0" collapsed="false"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  <c r="AM66" s="142"/>
      <c r="AN66" s="142"/>
    </row>
    <row r="67" customFormat="false" ht="12.75" hidden="false" customHeight="false" outlineLevel="0" collapsed="false"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</row>
    <row r="68" customFormat="false" ht="12.75" hidden="false" customHeight="false" outlineLevel="0" collapsed="false"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</row>
    <row r="69" customFormat="false" ht="12.75" hidden="false" customHeight="false" outlineLevel="0" collapsed="false"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</row>
    <row r="70" customFormat="false" ht="12.75" hidden="false" customHeight="false" outlineLevel="0" collapsed="false"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42"/>
    </row>
    <row r="71" customFormat="false" ht="12.75" hidden="false" customHeight="false" outlineLevel="0" collapsed="false"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</row>
    <row r="72" customFormat="false" ht="12.75" hidden="false" customHeight="false" outlineLevel="0" collapsed="false"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  <c r="AM72" s="142"/>
      <c r="AN72" s="142"/>
    </row>
    <row r="73" customFormat="false" ht="12.75" hidden="false" customHeight="false" outlineLevel="0" collapsed="false"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</row>
    <row r="74" customFormat="false" ht="12.75" hidden="false" customHeight="false" outlineLevel="0" collapsed="false"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</row>
    <row r="75" customFormat="false" ht="12.75" hidden="false" customHeight="false" outlineLevel="0" collapsed="false"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  <c r="AN75" s="142"/>
    </row>
    <row r="76" customFormat="false" ht="12.75" hidden="false" customHeight="false" outlineLevel="0" collapsed="false"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</row>
    <row r="77" customFormat="false" ht="12.75" hidden="false" customHeight="false" outlineLevel="0" collapsed="false"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  <c r="AN77" s="142"/>
    </row>
    <row r="78" customFormat="false" ht="12.75" hidden="false" customHeight="false" outlineLevel="0" collapsed="false"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</row>
    <row r="79" customFormat="false" ht="12.75" hidden="false" customHeight="false" outlineLevel="0" collapsed="false"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  <c r="AN79" s="142"/>
    </row>
    <row r="80" customFormat="false" ht="12.75" hidden="false" customHeight="false" outlineLevel="0" collapsed="false"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</row>
    <row r="81" customFormat="false" ht="12.75" hidden="false" customHeight="false" outlineLevel="0" collapsed="false"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</row>
    <row r="82" customFormat="false" ht="12.75" hidden="false" customHeight="false" outlineLevel="0" collapsed="false"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</row>
    <row r="83" customFormat="false" ht="12.75" hidden="false" customHeight="false" outlineLevel="0" collapsed="false"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</row>
    <row r="84" customFormat="false" ht="12.75" hidden="false" customHeight="false" outlineLevel="0" collapsed="false"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</row>
    <row r="85" customFormat="false" ht="12.75" hidden="false" customHeight="false" outlineLevel="0" collapsed="false"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  <c r="AM85" s="142"/>
      <c r="AN85" s="142"/>
    </row>
    <row r="86" customFormat="false" ht="12.75" hidden="false" customHeight="false" outlineLevel="0" collapsed="false"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  <c r="AM86" s="142"/>
      <c r="AN86" s="142"/>
    </row>
    <row r="87" customFormat="false" ht="12.75" hidden="false" customHeight="false" outlineLevel="0" collapsed="false"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</row>
    <row r="88" customFormat="false" ht="12.75" hidden="false" customHeight="false" outlineLevel="0" collapsed="false"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  <c r="AM88" s="142"/>
      <c r="AN88" s="142"/>
    </row>
    <row r="89" customFormat="false" ht="12.75" hidden="false" customHeight="false" outlineLevel="0" collapsed="false"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  <c r="AM89" s="142"/>
      <c r="AN89" s="142"/>
    </row>
    <row r="90" customFormat="false" ht="12.75" hidden="false" customHeight="false" outlineLevel="0" collapsed="false"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</row>
    <row r="91" customFormat="false" ht="12.75" hidden="false" customHeight="false" outlineLevel="0" collapsed="false"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  <c r="AM91" s="142"/>
      <c r="AN91" s="142"/>
    </row>
    <row r="92" customFormat="false" ht="12.75" hidden="false" customHeight="false" outlineLevel="0" collapsed="false"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  <c r="AM92" s="142"/>
      <c r="AN92" s="142"/>
    </row>
    <row r="93" customFormat="false" ht="12.75" hidden="false" customHeight="false" outlineLevel="0" collapsed="false"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  <c r="AM93" s="142"/>
      <c r="AN93" s="142"/>
    </row>
    <row r="94" customFormat="false" ht="12.75" hidden="false" customHeight="false" outlineLevel="0" collapsed="false"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  <c r="AM94" s="142"/>
      <c r="AN94" s="142"/>
    </row>
    <row r="95" customFormat="false" ht="12.75" hidden="false" customHeight="false" outlineLevel="0" collapsed="false"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</row>
    <row r="96" customFormat="false" ht="12.75" hidden="false" customHeight="false" outlineLevel="0" collapsed="false"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</row>
    <row r="97" customFormat="false" ht="12.75" hidden="false" customHeight="false" outlineLevel="0" collapsed="false"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  <c r="AM97" s="142"/>
      <c r="AN97" s="142"/>
    </row>
    <row r="98" customFormat="false" ht="12.75" hidden="false" customHeight="false" outlineLevel="0" collapsed="false"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2"/>
      <c r="AK98" s="142"/>
      <c r="AL98" s="142"/>
      <c r="AM98" s="142"/>
      <c r="AN98" s="142"/>
    </row>
    <row r="99" customFormat="false" ht="12.75" hidden="false" customHeight="false" outlineLevel="0" collapsed="false"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</row>
    <row r="100" customFormat="false" ht="12.75" hidden="false" customHeight="false" outlineLevel="0" collapsed="false"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  <c r="AM100" s="142"/>
      <c r="AN100" s="142"/>
    </row>
    <row r="101" customFormat="false" ht="12.75" hidden="false" customHeight="false" outlineLevel="0" collapsed="false"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  <c r="AL101" s="142"/>
      <c r="AM101" s="142"/>
      <c r="AN101" s="142"/>
    </row>
    <row r="102" customFormat="false" ht="12.75" hidden="false" customHeight="false" outlineLevel="0" collapsed="false"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2"/>
      <c r="AK102" s="142"/>
      <c r="AL102" s="142"/>
      <c r="AM102" s="142"/>
      <c r="AN102" s="142"/>
    </row>
    <row r="103" customFormat="false" ht="12.75" hidden="false" customHeight="false" outlineLevel="0" collapsed="false"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</row>
    <row r="104" customFormat="false" ht="12.75" hidden="false" customHeight="false" outlineLevel="0" collapsed="false"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142"/>
      <c r="AL104" s="142"/>
      <c r="AM104" s="142"/>
      <c r="AN104" s="142"/>
    </row>
    <row r="105" customFormat="false" ht="12.75" hidden="false" customHeight="false" outlineLevel="0" collapsed="false"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</row>
    <row r="106" customFormat="false" ht="12.75" hidden="false" customHeight="false" outlineLevel="0" collapsed="false"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</row>
    <row r="107" customFormat="false" ht="12.75" hidden="false" customHeight="false" outlineLevel="0" collapsed="false"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  <c r="AM107" s="142"/>
      <c r="AN107" s="142"/>
    </row>
    <row r="108" customFormat="false" ht="12.75" hidden="false" customHeight="false" outlineLevel="0" collapsed="false"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  <c r="AM108" s="142"/>
      <c r="AN108" s="142"/>
    </row>
    <row r="109" customFormat="false" ht="12.75" hidden="false" customHeight="false" outlineLevel="0" collapsed="false"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  <c r="AM109" s="142"/>
      <c r="AN109" s="142"/>
    </row>
    <row r="110" customFormat="false" ht="12.75" hidden="false" customHeight="false" outlineLevel="0" collapsed="false"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  <c r="AL110" s="142"/>
      <c r="AM110" s="142"/>
      <c r="AN110" s="142"/>
    </row>
    <row r="111" customFormat="false" ht="12.75" hidden="false" customHeight="false" outlineLevel="0" collapsed="false"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  <c r="AM111" s="142"/>
      <c r="AN111" s="142"/>
    </row>
    <row r="112" customFormat="false" ht="12.75" hidden="false" customHeight="false" outlineLevel="0" collapsed="false"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  <c r="AM112" s="142"/>
      <c r="AN112" s="142"/>
    </row>
    <row r="113" customFormat="false" ht="12.75" hidden="false" customHeight="false" outlineLevel="0" collapsed="false"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  <c r="AK113" s="142"/>
      <c r="AL113" s="142"/>
      <c r="AM113" s="142"/>
      <c r="AN113" s="142"/>
    </row>
    <row r="114" customFormat="false" ht="12.75" hidden="false" customHeight="false" outlineLevel="0" collapsed="false"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  <c r="AK114" s="142"/>
      <c r="AL114" s="142"/>
      <c r="AM114" s="142"/>
      <c r="AN114" s="142"/>
    </row>
    <row r="115" customFormat="false" ht="12.75" hidden="false" customHeight="false" outlineLevel="0" collapsed="false"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  <c r="AL115" s="142"/>
      <c r="AM115" s="142"/>
      <c r="AN115" s="142"/>
    </row>
    <row r="116" customFormat="false" ht="12.75" hidden="false" customHeight="false" outlineLevel="0" collapsed="false"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  <c r="AL116" s="142"/>
      <c r="AM116" s="142"/>
      <c r="AN116" s="142"/>
    </row>
    <row r="117" customFormat="false" ht="12.75" hidden="false" customHeight="false" outlineLevel="0" collapsed="false"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  <c r="AK117" s="142"/>
      <c r="AL117" s="142"/>
      <c r="AM117" s="142"/>
      <c r="AN117" s="142"/>
    </row>
    <row r="118" customFormat="false" ht="12.75" hidden="false" customHeight="false" outlineLevel="0" collapsed="false"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  <c r="AK118" s="142"/>
      <c r="AL118" s="142"/>
      <c r="AM118" s="142"/>
      <c r="AN118" s="142"/>
    </row>
    <row r="119" customFormat="false" ht="12.75" hidden="false" customHeight="false" outlineLevel="0" collapsed="false"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  <c r="AK119" s="142"/>
      <c r="AL119" s="142"/>
      <c r="AM119" s="142"/>
      <c r="AN119" s="142"/>
    </row>
    <row r="120" customFormat="false" ht="12.75" hidden="false" customHeight="false" outlineLevel="0" collapsed="false"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  <c r="AK120" s="142"/>
      <c r="AL120" s="142"/>
      <c r="AM120" s="142"/>
      <c r="AN120" s="142"/>
    </row>
    <row r="121" customFormat="false" ht="12.75" hidden="false" customHeight="false" outlineLevel="0" collapsed="false"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  <c r="AM121" s="142"/>
      <c r="AN121" s="142"/>
    </row>
    <row r="122" customFormat="false" ht="12.75" hidden="false" customHeight="false" outlineLevel="0" collapsed="false"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  <c r="AM122" s="142"/>
      <c r="AN122" s="142"/>
    </row>
    <row r="123" customFormat="false" ht="12.75" hidden="false" customHeight="false" outlineLevel="0" collapsed="false"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  <c r="AL123" s="142"/>
      <c r="AM123" s="142"/>
      <c r="AN123" s="142"/>
    </row>
    <row r="124" customFormat="false" ht="12.75" hidden="false" customHeight="false" outlineLevel="0" collapsed="false"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  <c r="AL124" s="142"/>
      <c r="AM124" s="142"/>
      <c r="AN124" s="142"/>
    </row>
    <row r="125" customFormat="false" ht="12.75" hidden="false" customHeight="false" outlineLevel="0" collapsed="false"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  <c r="AM125" s="142"/>
      <c r="AN125" s="142"/>
    </row>
    <row r="126" customFormat="false" ht="12.75" hidden="false" customHeight="false" outlineLevel="0" collapsed="false"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  <c r="AK126" s="142"/>
      <c r="AL126" s="142"/>
      <c r="AM126" s="142"/>
      <c r="AN126" s="142"/>
    </row>
    <row r="127" customFormat="false" ht="12.75" hidden="false" customHeight="false" outlineLevel="0" collapsed="false"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  <c r="AL127" s="142"/>
      <c r="AM127" s="142"/>
      <c r="AN127" s="142"/>
    </row>
    <row r="128" customFormat="false" ht="12.75" hidden="false" customHeight="false" outlineLevel="0" collapsed="false"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  <c r="AL128" s="142"/>
      <c r="AM128" s="142"/>
      <c r="AN128" s="142"/>
    </row>
    <row r="129" customFormat="false" ht="12.75" hidden="false" customHeight="false" outlineLevel="0" collapsed="false"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142"/>
      <c r="AL129" s="142"/>
      <c r="AM129" s="142"/>
      <c r="AN129" s="142"/>
    </row>
    <row r="130" customFormat="false" ht="12.75" hidden="false" customHeight="false" outlineLevel="0" collapsed="false"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  <c r="AK130" s="142"/>
      <c r="AL130" s="142"/>
      <c r="AM130" s="142"/>
      <c r="AN130" s="142"/>
    </row>
    <row r="131" customFormat="false" ht="12.75" hidden="false" customHeight="false" outlineLevel="0" collapsed="false"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2"/>
      <c r="AM131" s="142"/>
      <c r="AN131" s="142"/>
    </row>
    <row r="132" customFormat="false" ht="12.75" hidden="false" customHeight="false" outlineLevel="0" collapsed="false"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  <c r="AK132" s="142"/>
      <c r="AL132" s="142"/>
      <c r="AM132" s="142"/>
      <c r="AN132" s="142"/>
    </row>
    <row r="133" customFormat="false" ht="12.75" hidden="false" customHeight="false" outlineLevel="0" collapsed="false"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  <c r="AL133" s="142"/>
      <c r="AM133" s="142"/>
      <c r="AN133" s="142"/>
    </row>
    <row r="134" customFormat="false" ht="12.75" hidden="false" customHeight="false" outlineLevel="0" collapsed="false"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  <c r="AL134" s="142"/>
      <c r="AM134" s="142"/>
      <c r="AN134" s="142"/>
    </row>
    <row r="135" customFormat="false" ht="12.75" hidden="false" customHeight="false" outlineLevel="0" collapsed="false"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  <c r="AK135" s="142"/>
      <c r="AL135" s="142"/>
      <c r="AM135" s="142"/>
      <c r="AN135" s="142"/>
    </row>
    <row r="136" customFormat="false" ht="12.75" hidden="false" customHeight="false" outlineLevel="0" collapsed="false"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  <c r="AL136" s="142"/>
      <c r="AM136" s="142"/>
      <c r="AN136" s="142"/>
    </row>
    <row r="137" customFormat="false" ht="12.75" hidden="false" customHeight="false" outlineLevel="0" collapsed="false"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  <c r="AM137" s="142"/>
      <c r="AN137" s="142"/>
    </row>
    <row r="138" customFormat="false" ht="12.75" hidden="false" customHeight="false" outlineLevel="0" collapsed="false"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  <c r="AK138" s="142"/>
      <c r="AL138" s="142"/>
      <c r="AM138" s="142"/>
      <c r="AN138" s="142"/>
    </row>
    <row r="139" customFormat="false" ht="12.75" hidden="false" customHeight="false" outlineLevel="0" collapsed="false"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  <c r="AL139" s="142"/>
      <c r="AM139" s="142"/>
      <c r="AN139" s="142"/>
    </row>
    <row r="140" customFormat="false" ht="12.75" hidden="false" customHeight="false" outlineLevel="0" collapsed="false"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  <c r="AK140" s="142"/>
      <c r="AL140" s="142"/>
      <c r="AM140" s="142"/>
      <c r="AN140" s="142"/>
    </row>
    <row r="141" customFormat="false" ht="12.75" hidden="false" customHeight="false" outlineLevel="0" collapsed="false"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  <c r="AK141" s="142"/>
      <c r="AL141" s="142"/>
      <c r="AM141" s="142"/>
      <c r="AN141" s="142"/>
    </row>
    <row r="142" customFormat="false" ht="12.75" hidden="false" customHeight="false" outlineLevel="0" collapsed="false"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  <c r="AK142" s="142"/>
      <c r="AL142" s="142"/>
      <c r="AM142" s="142"/>
      <c r="AN142" s="142"/>
    </row>
    <row r="143" customFormat="false" ht="12.75" hidden="false" customHeight="false" outlineLevel="0" collapsed="false"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  <c r="AK143" s="142"/>
      <c r="AL143" s="142"/>
      <c r="AM143" s="142"/>
      <c r="AN143" s="142"/>
    </row>
    <row r="144" customFormat="false" ht="12.75" hidden="false" customHeight="false" outlineLevel="0" collapsed="false"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  <c r="AK144" s="142"/>
      <c r="AL144" s="142"/>
      <c r="AM144" s="142"/>
      <c r="AN144" s="142"/>
    </row>
    <row r="145" customFormat="false" ht="12.75" hidden="false" customHeight="false" outlineLevel="0" collapsed="false"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2"/>
      <c r="AN145" s="142"/>
    </row>
    <row r="146" customFormat="false" ht="12.75" hidden="false" customHeight="false" outlineLevel="0" collapsed="false"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  <c r="AM146" s="142"/>
      <c r="AN146" s="142"/>
    </row>
    <row r="147" customFormat="false" ht="12.75" hidden="false" customHeight="false" outlineLevel="0" collapsed="false"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  <c r="AK147" s="142"/>
      <c r="AL147" s="142"/>
      <c r="AM147" s="142"/>
      <c r="AN147" s="142"/>
    </row>
    <row r="148" customFormat="false" ht="12.75" hidden="false" customHeight="false" outlineLevel="0" collapsed="false"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  <c r="AK148" s="142"/>
      <c r="AL148" s="142"/>
      <c r="AM148" s="142"/>
      <c r="AN148" s="142"/>
    </row>
    <row r="149" customFormat="false" ht="12.75" hidden="false" customHeight="false" outlineLevel="0" collapsed="false"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  <c r="AK149" s="142"/>
      <c r="AL149" s="142"/>
      <c r="AM149" s="142"/>
      <c r="AN149" s="142"/>
    </row>
    <row r="150" customFormat="false" ht="12.75" hidden="false" customHeight="false" outlineLevel="0" collapsed="false"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  <c r="AK150" s="142"/>
      <c r="AL150" s="142"/>
      <c r="AM150" s="142"/>
      <c r="AN150" s="142"/>
    </row>
    <row r="151" customFormat="false" ht="12.75" hidden="false" customHeight="false" outlineLevel="0" collapsed="false"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  <c r="AK151" s="142"/>
      <c r="AL151" s="142"/>
      <c r="AM151" s="142"/>
      <c r="AN151" s="142"/>
    </row>
    <row r="152" customFormat="false" ht="12.75" hidden="false" customHeight="false" outlineLevel="0" collapsed="false"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  <c r="AK152" s="142"/>
      <c r="AL152" s="142"/>
      <c r="AM152" s="142"/>
      <c r="AN152" s="142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302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37"/>
      <c r="C5" s="19" t="s">
        <v>178</v>
      </c>
      <c r="D5" s="19"/>
      <c r="E5" s="19"/>
      <c r="G5" s="19" t="s">
        <v>118</v>
      </c>
      <c r="H5" s="19"/>
      <c r="I5" s="19"/>
      <c r="J5" s="19"/>
      <c r="K5" s="19"/>
      <c r="L5" s="19"/>
      <c r="M5" s="19"/>
      <c r="N5" s="19"/>
      <c r="O5" s="19"/>
      <c r="Q5" s="19" t="s">
        <v>119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38"/>
      <c r="C6" s="39"/>
      <c r="D6" s="40"/>
      <c r="E6" s="41"/>
      <c r="G6" s="42" t="s">
        <v>120</v>
      </c>
      <c r="H6" s="42" t="s">
        <v>121</v>
      </c>
      <c r="I6" s="42" t="s">
        <v>122</v>
      </c>
      <c r="J6" s="42" t="s">
        <v>7</v>
      </c>
      <c r="K6" s="42" t="s">
        <v>123</v>
      </c>
      <c r="L6" s="42" t="s">
        <v>124</v>
      </c>
      <c r="M6" s="42" t="s">
        <v>125</v>
      </c>
      <c r="N6" s="42" t="s">
        <v>126</v>
      </c>
      <c r="O6" s="42"/>
      <c r="Q6" s="43" t="s">
        <v>7</v>
      </c>
      <c r="R6" s="43" t="s">
        <v>123</v>
      </c>
      <c r="S6" s="42" t="s">
        <v>124</v>
      </c>
      <c r="T6" s="43" t="s">
        <v>125</v>
      </c>
      <c r="U6" s="43" t="s">
        <v>126</v>
      </c>
      <c r="V6" s="37"/>
    </row>
    <row r="7" customFormat="false" ht="12" hidden="false" customHeight="true" outlineLevel="0" collapsed="false">
      <c r="A7" s="42" t="s">
        <v>127</v>
      </c>
      <c r="B7" s="38"/>
      <c r="C7" s="44" t="s">
        <v>179</v>
      </c>
      <c r="D7" s="45" t="s">
        <v>117</v>
      </c>
      <c r="E7" s="46" t="s">
        <v>180</v>
      </c>
      <c r="F7" s="47"/>
      <c r="G7" s="48" t="s">
        <v>128</v>
      </c>
      <c r="H7" s="48" t="s">
        <v>131</v>
      </c>
      <c r="I7" s="48" t="s">
        <v>128</v>
      </c>
      <c r="J7" s="48" t="s">
        <v>128</v>
      </c>
      <c r="K7" s="48" t="s">
        <v>132</v>
      </c>
      <c r="L7" s="48" t="s">
        <v>133</v>
      </c>
      <c r="M7" s="48" t="s">
        <v>132</v>
      </c>
      <c r="N7" s="48" t="s">
        <v>132</v>
      </c>
      <c r="O7" s="48" t="s">
        <v>7</v>
      </c>
      <c r="Q7" s="48" t="s">
        <v>128</v>
      </c>
      <c r="R7" s="48" t="s">
        <v>132</v>
      </c>
      <c r="S7" s="48" t="s">
        <v>133</v>
      </c>
      <c r="T7" s="48" t="s">
        <v>303</v>
      </c>
      <c r="U7" s="48" t="s">
        <v>303</v>
      </c>
      <c r="V7" s="48" t="s">
        <v>7</v>
      </c>
    </row>
    <row r="8" customFormat="false" ht="3" hidden="false" customHeight="true" outlineLevel="0" collapsed="false">
      <c r="A8" s="37"/>
      <c r="B8" s="49"/>
      <c r="C8" s="50"/>
      <c r="D8" s="51"/>
      <c r="E8" s="52"/>
      <c r="F8" s="49"/>
      <c r="G8" s="50"/>
      <c r="H8" s="51"/>
      <c r="I8" s="51"/>
      <c r="J8" s="37"/>
      <c r="K8" s="51"/>
      <c r="L8" s="51"/>
      <c r="M8" s="51"/>
      <c r="N8" s="52"/>
      <c r="O8" s="37"/>
      <c r="Q8" s="50"/>
      <c r="R8" s="51"/>
      <c r="S8" s="51"/>
      <c r="T8" s="51"/>
      <c r="U8" s="51"/>
      <c r="V8" s="52"/>
    </row>
    <row r="9" customFormat="false" ht="12" hidden="false" customHeight="true" outlineLevel="0" collapsed="false">
      <c r="A9" s="38" t="s">
        <v>134</v>
      </c>
      <c r="B9" s="49"/>
      <c r="C9" s="53" t="e">
        <f aca="false">J9-K9-M9-N9-L9</f>
        <v>#NAME?</v>
      </c>
      <c r="D9" s="54" t="e">
        <f aca="false">GrossMargin!M10-Expenses!E9-'CapChrg-AllocExp'!L10-'CapChrg-AllocExp'!E10</f>
        <v>#NAME?</v>
      </c>
      <c r="E9" s="55" t="e">
        <f aca="false">C9-D9</f>
        <v>#NAME?</v>
      </c>
      <c r="F9" s="23"/>
      <c r="G9" s="53" t="n">
        <f aca="false">GrossMargin!I10</f>
        <v>32223</v>
      </c>
      <c r="H9" s="54" t="n">
        <f aca="false">GrossMargin!J10</f>
        <v>0</v>
      </c>
      <c r="I9" s="54" t="n">
        <f aca="false">GrossMargin!K10</f>
        <v>0</v>
      </c>
      <c r="J9" s="56" t="n">
        <f aca="false">SUM(G9:I9)</f>
        <v>32223</v>
      </c>
      <c r="K9" s="35"/>
      <c r="L9" s="54" t="e">
        <f aca="false">'CapChrg-AllocExp'!D10</f>
        <v>#NAME?</v>
      </c>
      <c r="M9" s="54" t="e">
        <f aca="false">Expenses!D9</f>
        <v>#NAME?</v>
      </c>
      <c r="N9" s="57" t="e">
        <f aca="false">'CapChrg-AllocExp'!K10</f>
        <v>#NAME?</v>
      </c>
      <c r="O9" s="56" t="e">
        <f aca="false">J9-K9-M9-N9-L9</f>
        <v>#NAME?</v>
      </c>
      <c r="P9" s="23"/>
      <c r="Q9" s="53" t="e">
        <f aca="false">GrossMargin!N10</f>
        <v>#NAME?</v>
      </c>
      <c r="R9" s="54"/>
      <c r="S9" s="54" t="e">
        <f aca="false">'CapChrg-AllocExp'!F10</f>
        <v>#NAME?</v>
      </c>
      <c r="T9" s="54" t="e">
        <f aca="false">Expenses!F9</f>
        <v>#NAME?</v>
      </c>
      <c r="U9" s="54" t="e">
        <f aca="false">'CapChrg-AllocExp'!M10</f>
        <v>#NAME?</v>
      </c>
      <c r="V9" s="55" t="e">
        <f aca="false">ROUND(SUM(Q9:U9),0)</f>
        <v>#NAME?</v>
      </c>
    </row>
    <row r="10" customFormat="false" ht="12" hidden="false" customHeight="true" outlineLevel="0" collapsed="false">
      <c r="A10" s="38" t="s">
        <v>135</v>
      </c>
      <c r="B10" s="49"/>
      <c r="C10" s="58" t="e">
        <f aca="false">J10-K10-M10-N10-L10</f>
        <v>#NAME?</v>
      </c>
      <c r="D10" s="23" t="e">
        <f aca="false">GrossMargin!M11-Expenses!E10-'CapChrg-AllocExp'!L11-'CapChrg-AllocExp'!E11</f>
        <v>#NAME?</v>
      </c>
      <c r="E10" s="59" t="e">
        <f aca="false">C10-D10</f>
        <v>#NAME?</v>
      </c>
      <c r="F10" s="23"/>
      <c r="G10" s="58" t="n">
        <f aca="false">GrossMargin!I11</f>
        <v>61451</v>
      </c>
      <c r="H10" s="23" t="n">
        <f aca="false">GrossMargin!J11</f>
        <v>0</v>
      </c>
      <c r="I10" s="23" t="n">
        <f aca="false">GrossMargin!K11</f>
        <v>0</v>
      </c>
      <c r="J10" s="60" t="n">
        <f aca="false">SUM(G10:I10)</f>
        <v>61451</v>
      </c>
      <c r="K10" s="24"/>
      <c r="L10" s="23" t="e">
        <f aca="false">'CapChrg-AllocExp'!D11</f>
        <v>#NAME?</v>
      </c>
      <c r="M10" s="23" t="e">
        <f aca="false">Expenses!D10</f>
        <v>#NAME?</v>
      </c>
      <c r="N10" s="61" t="e">
        <f aca="false">'CapChrg-AllocExp'!K11</f>
        <v>#NAME?</v>
      </c>
      <c r="O10" s="60" t="e">
        <f aca="false">J10-K10-M10-N10-L10</f>
        <v>#NAME?</v>
      </c>
      <c r="P10" s="23"/>
      <c r="Q10" s="58" t="e">
        <f aca="false">GrossMargin!N11</f>
        <v>#NAME?</v>
      </c>
      <c r="R10" s="23"/>
      <c r="S10" s="23" t="e">
        <f aca="false">'CapChrg-AllocExp'!F11</f>
        <v>#NAME?</v>
      </c>
      <c r="T10" s="23" t="e">
        <f aca="false">Expenses!F10</f>
        <v>#NAME?</v>
      </c>
      <c r="U10" s="23" t="e">
        <f aca="false">'CapChrg-AllocExp'!M11</f>
        <v>#NAME?</v>
      </c>
      <c r="V10" s="59" t="e">
        <f aca="false">ROUND(SUM(Q10:U10),0)</f>
        <v>#NAME?</v>
      </c>
    </row>
    <row r="11" customFormat="false" ht="12" hidden="false" customHeight="true" outlineLevel="0" collapsed="false">
      <c r="A11" s="38" t="s">
        <v>136</v>
      </c>
      <c r="B11" s="49"/>
      <c r="C11" s="58" t="e">
        <f aca="false">J11-K11-M11-N11-L11</f>
        <v>#NAME?</v>
      </c>
      <c r="D11" s="23" t="e">
        <f aca="false">GrossMargin!M12-Expenses!E11-'CapChrg-AllocExp'!L12-'CapChrg-AllocExp'!E12</f>
        <v>#NAME?</v>
      </c>
      <c r="E11" s="59" t="e">
        <f aca="false">C11-D11</f>
        <v>#NAME?</v>
      </c>
      <c r="F11" s="23"/>
      <c r="G11" s="58" t="n">
        <f aca="false">GrossMargin!I12</f>
        <v>17350</v>
      </c>
      <c r="H11" s="23" t="n">
        <f aca="false">GrossMargin!J12</f>
        <v>0</v>
      </c>
      <c r="I11" s="23" t="e">
        <f aca="false">GrossMargin!K12</f>
        <v>#NAME?</v>
      </c>
      <c r="J11" s="60" t="e">
        <f aca="false">SUM(G11:I11)</f>
        <v>#NAME?</v>
      </c>
      <c r="K11" s="24"/>
      <c r="L11" s="23" t="e">
        <f aca="false">'CapChrg-AllocExp'!D12</f>
        <v>#NAME?</v>
      </c>
      <c r="M11" s="23" t="n">
        <f aca="false">Expenses!D11</f>
        <v>795</v>
      </c>
      <c r="N11" s="61" t="e">
        <f aca="false">'CapChrg-AllocExp'!K12</f>
        <v>#NAME?</v>
      </c>
      <c r="O11" s="60" t="e">
        <f aca="false">J11-K11-M11-N11-L11</f>
        <v>#NAME?</v>
      </c>
      <c r="P11" s="23"/>
      <c r="Q11" s="58" t="e">
        <f aca="false">GrossMargin!N12</f>
        <v>#NAME?</v>
      </c>
      <c r="R11" s="23"/>
      <c r="S11" s="23" t="e">
        <f aca="false">'CapChrg-AllocExp'!F12</f>
        <v>#NAME?</v>
      </c>
      <c r="T11" s="23" t="e">
        <f aca="false">Expenses!F11</f>
        <v>#NAME?</v>
      </c>
      <c r="U11" s="23" t="e">
        <f aca="false">'CapChrg-AllocExp'!M12</f>
        <v>#NAME?</v>
      </c>
      <c r="V11" s="59" t="e">
        <f aca="false">ROUND(SUM(Q11:U11),0)</f>
        <v>#NAME?</v>
      </c>
    </row>
    <row r="12" customFormat="false" ht="12" hidden="false" customHeight="true" outlineLevel="0" collapsed="false">
      <c r="A12" s="38" t="s">
        <v>137</v>
      </c>
      <c r="B12" s="49"/>
      <c r="C12" s="58" t="e">
        <f aca="false">J12-K12-M12-N12-L12</f>
        <v>#NAME?</v>
      </c>
      <c r="D12" s="23" t="e">
        <f aca="false">GrossMargin!M13-Expenses!E12-'CapChrg-AllocExp'!L13-'CapChrg-AllocExp'!E13</f>
        <v>#NAME?</v>
      </c>
      <c r="E12" s="59" t="e">
        <f aca="false">C12-D12</f>
        <v>#NAME?</v>
      </c>
      <c r="F12" s="23"/>
      <c r="G12" s="58" t="n">
        <f aca="false">GrossMargin!I13</f>
        <v>31705</v>
      </c>
      <c r="H12" s="23" t="n">
        <f aca="false">GrossMargin!J13</f>
        <v>0</v>
      </c>
      <c r="I12" s="23" t="n">
        <f aca="false">GrossMargin!K13</f>
        <v>0</v>
      </c>
      <c r="J12" s="60" t="n">
        <f aca="false">SUM(G12:I12)</f>
        <v>31705</v>
      </c>
      <c r="K12" s="24"/>
      <c r="L12" s="23" t="e">
        <f aca="false">'CapChrg-AllocExp'!D13</f>
        <v>#NAME?</v>
      </c>
      <c r="M12" s="23" t="n">
        <f aca="false">Expenses!D12</f>
        <v>1418</v>
      </c>
      <c r="N12" s="61" t="e">
        <f aca="false">'CapChrg-AllocExp'!K13</f>
        <v>#NAME?</v>
      </c>
      <c r="O12" s="60" t="e">
        <f aca="false">J12-K12-M12-N12-L12</f>
        <v>#NAME?</v>
      </c>
      <c r="P12" s="23"/>
      <c r="Q12" s="58" t="e">
        <f aca="false">GrossMargin!N13</f>
        <v>#NAME?</v>
      </c>
      <c r="R12" s="23"/>
      <c r="S12" s="23" t="e">
        <f aca="false">'CapChrg-AllocExp'!F13</f>
        <v>#NAME?</v>
      </c>
      <c r="T12" s="23" t="e">
        <f aca="false">Expenses!F12</f>
        <v>#NAME?</v>
      </c>
      <c r="U12" s="23" t="e">
        <f aca="false">'CapChrg-AllocExp'!M13</f>
        <v>#NAME?</v>
      </c>
      <c r="V12" s="59" t="e">
        <f aca="false">ROUND(SUM(Q12:U12),0)</f>
        <v>#NAME?</v>
      </c>
    </row>
    <row r="13" customFormat="false" ht="12" hidden="false" customHeight="true" outlineLevel="0" collapsed="false">
      <c r="A13" s="38" t="s">
        <v>89</v>
      </c>
      <c r="B13" s="49"/>
      <c r="C13" s="58" t="e">
        <f aca="false">J13-K13-M13-N13-L13</f>
        <v>#NAME?</v>
      </c>
      <c r="D13" s="23" t="e">
        <f aca="false">GrossMargin!M14-Expenses!E13-'CapChrg-AllocExp'!L14-'CapChrg-AllocExp'!E14</f>
        <v>#NAME?</v>
      </c>
      <c r="E13" s="59" t="e">
        <f aca="false">C13-D13</f>
        <v>#NAME?</v>
      </c>
      <c r="F13" s="23"/>
      <c r="G13" s="58" t="n">
        <f aca="false">GrossMargin!I14</f>
        <v>17427</v>
      </c>
      <c r="H13" s="23" t="n">
        <f aca="false">GrossMargin!J14</f>
        <v>0</v>
      </c>
      <c r="I13" s="23" t="n">
        <f aca="false">GrossMargin!K14</f>
        <v>0</v>
      </c>
      <c r="J13" s="60" t="n">
        <f aca="false">SUM(G13:I13)</f>
        <v>17427</v>
      </c>
      <c r="K13" s="24"/>
      <c r="L13" s="23" t="n">
        <f aca="false">'CapChrg-AllocExp'!D14</f>
        <v>207</v>
      </c>
      <c r="M13" s="23" t="e">
        <f aca="false">Expenses!D13</f>
        <v>#NAME?</v>
      </c>
      <c r="N13" s="61" t="e">
        <f aca="false">'CapChrg-AllocExp'!K14</f>
        <v>#NAME?</v>
      </c>
      <c r="O13" s="60" t="e">
        <f aca="false">J13-K13-M13-N13-L13</f>
        <v>#NAME?</v>
      </c>
      <c r="P13" s="23"/>
      <c r="Q13" s="58" t="e">
        <f aca="false">GrossMargin!N14</f>
        <v>#NAME?</v>
      </c>
      <c r="R13" s="23"/>
      <c r="S13" s="23" t="e">
        <f aca="false">'CapChrg-AllocExp'!F14</f>
        <v>#NAME?</v>
      </c>
      <c r="T13" s="23" t="e">
        <f aca="false">Expenses!F13</f>
        <v>#NAME?</v>
      </c>
      <c r="U13" s="23" t="e">
        <f aca="false">'CapChrg-AllocExp'!M14</f>
        <v>#NAME?</v>
      </c>
      <c r="V13" s="59" t="e">
        <f aca="false">ROUND(SUM(Q13:U13),0)</f>
        <v>#NAME?</v>
      </c>
    </row>
    <row r="14" customFormat="false" ht="12" hidden="false" customHeight="true" outlineLevel="0" collapsed="false">
      <c r="A14" s="38" t="s">
        <v>138</v>
      </c>
      <c r="B14" s="49"/>
      <c r="C14" s="58" t="e">
        <f aca="false">J14-K14-M14-N14-L14</f>
        <v>#NAME?</v>
      </c>
      <c r="D14" s="23" t="e">
        <f aca="false">GrossMargin!M15-Expenses!E14-'CapChrg-AllocExp'!L15-'CapChrg-AllocExp'!E15</f>
        <v>#NAME?</v>
      </c>
      <c r="E14" s="59" t="e">
        <f aca="false">C14-D14</f>
        <v>#NAME?</v>
      </c>
      <c r="F14" s="23"/>
      <c r="G14" s="58" t="n">
        <f aca="false">GrossMargin!I15</f>
        <v>1058</v>
      </c>
      <c r="H14" s="23" t="n">
        <f aca="false">GrossMargin!J15</f>
        <v>0</v>
      </c>
      <c r="I14" s="23" t="n">
        <f aca="false">GrossMargin!K15</f>
        <v>0</v>
      </c>
      <c r="J14" s="60" t="n">
        <f aca="false">SUM(G14:I14)</f>
        <v>1058</v>
      </c>
      <c r="K14" s="24"/>
      <c r="L14" s="23" t="n">
        <f aca="false">'CapChrg-AllocExp'!D15</f>
        <v>618</v>
      </c>
      <c r="M14" s="23" t="n">
        <f aca="false">Expenses!D14</f>
        <v>3674</v>
      </c>
      <c r="N14" s="61" t="e">
        <f aca="false">'CapChrg-AllocExp'!K15</f>
        <v>#NAME?</v>
      </c>
      <c r="O14" s="60" t="e">
        <f aca="false">J14-K14-M14-N14-L14</f>
        <v>#NAME?</v>
      </c>
      <c r="P14" s="23"/>
      <c r="Q14" s="58" t="e">
        <f aca="false">GrossMargin!N15</f>
        <v>#NAME?</v>
      </c>
      <c r="R14" s="23"/>
      <c r="S14" s="23" t="e">
        <f aca="false">'CapChrg-AllocExp'!F15</f>
        <v>#NAME?</v>
      </c>
      <c r="T14" s="23" t="e">
        <f aca="false">Expenses!F14</f>
        <v>#NAME?</v>
      </c>
      <c r="U14" s="23" t="e">
        <f aca="false">'CapChrg-AllocExp'!M15</f>
        <v>#NAME?</v>
      </c>
      <c r="V14" s="59" t="e">
        <f aca="false">ROUND(SUM(Q14:U14),0)</f>
        <v>#NAME?</v>
      </c>
    </row>
    <row r="15" customFormat="false" ht="12" hidden="false" customHeight="true" outlineLevel="0" collapsed="false">
      <c r="A15" s="38" t="s">
        <v>139</v>
      </c>
      <c r="B15" s="49"/>
      <c r="C15" s="58" t="e">
        <f aca="false">J15-K15-M15-N15-L15</f>
        <v>#NAME?</v>
      </c>
      <c r="D15" s="23" t="e">
        <f aca="false">GrossMargin!M16-Expenses!E15-'CapChrg-AllocExp'!L16-'CapChrg-AllocExp'!E16</f>
        <v>#NAME?</v>
      </c>
      <c r="E15" s="59" t="e">
        <f aca="false">C15-D15</f>
        <v>#NAME?</v>
      </c>
      <c r="F15" s="23"/>
      <c r="G15" s="58" t="n">
        <f aca="false">GrossMargin!I16</f>
        <v>5266</v>
      </c>
      <c r="H15" s="23" t="n">
        <f aca="false">GrossMargin!J16</f>
        <v>0</v>
      </c>
      <c r="I15" s="23" t="n">
        <f aca="false">GrossMargin!K16</f>
        <v>0</v>
      </c>
      <c r="J15" s="60" t="n">
        <f aca="false">SUM(G15:I15)</f>
        <v>5266</v>
      </c>
      <c r="K15" s="24"/>
      <c r="L15" s="23" t="e">
        <f aca="false">'CapChrg-AllocExp'!D16</f>
        <v>#NAME?</v>
      </c>
      <c r="M15" s="23" t="n">
        <f aca="false">Expenses!D15</f>
        <v>1233</v>
      </c>
      <c r="N15" s="61" t="e">
        <f aca="false">'CapChrg-AllocExp'!K16</f>
        <v>#NAME?</v>
      </c>
      <c r="O15" s="60" t="e">
        <f aca="false">J15-K15-M15-N15-L15</f>
        <v>#NAME?</v>
      </c>
      <c r="P15" s="23"/>
      <c r="Q15" s="58" t="e">
        <f aca="false">GrossMargin!N16</f>
        <v>#NAME?</v>
      </c>
      <c r="R15" s="23"/>
      <c r="S15" s="23" t="e">
        <f aca="false">'CapChrg-AllocExp'!F16</f>
        <v>#NAME?</v>
      </c>
      <c r="T15" s="23" t="e">
        <f aca="false">Expenses!F15</f>
        <v>#NAME?</v>
      </c>
      <c r="U15" s="23" t="e">
        <f aca="false">'CapChrg-AllocExp'!M16</f>
        <v>#NAME?</v>
      </c>
      <c r="V15" s="59" t="e">
        <f aca="false">ROUND(SUM(Q15:U15),0)</f>
        <v>#NAME?</v>
      </c>
    </row>
    <row r="16" customFormat="false" ht="12" hidden="false" customHeight="true" outlineLevel="0" collapsed="false">
      <c r="A16" s="38" t="s">
        <v>140</v>
      </c>
      <c r="B16" s="49"/>
      <c r="C16" s="58" t="e">
        <f aca="false">J16-K16-M16-N16-L16</f>
        <v>#NAME?</v>
      </c>
      <c r="D16" s="23" t="e">
        <f aca="false">GrossMargin!M17-Expenses!E16-'CapChrg-AllocExp'!L17-'CapChrg-AllocExp'!E17</f>
        <v>#NAME?</v>
      </c>
      <c r="E16" s="59" t="e">
        <f aca="false">C16-D16</f>
        <v>#NAME?</v>
      </c>
      <c r="F16" s="23"/>
      <c r="G16" s="58" t="n">
        <f aca="false">GrossMargin!I17</f>
        <v>2946</v>
      </c>
      <c r="H16" s="23" t="n">
        <f aca="false">GrossMargin!J17</f>
        <v>0</v>
      </c>
      <c r="I16" s="23" t="n">
        <f aca="false">GrossMargin!K17</f>
        <v>0</v>
      </c>
      <c r="J16" s="60" t="n">
        <f aca="false">SUM(G16:I16)</f>
        <v>2946</v>
      </c>
      <c r="K16" s="24"/>
      <c r="L16" s="23" t="e">
        <f aca="false">'CapChrg-AllocExp'!D17</f>
        <v>#NAME?</v>
      </c>
      <c r="M16" s="23" t="n">
        <f aca="false">Expenses!D16</f>
        <v>131</v>
      </c>
      <c r="N16" s="61" t="e">
        <f aca="false">'CapChrg-AllocExp'!K17</f>
        <v>#NAME?</v>
      </c>
      <c r="O16" s="60" t="e">
        <f aca="false">J16-K16-M16-N16-L16</f>
        <v>#NAME?</v>
      </c>
      <c r="P16" s="23"/>
      <c r="Q16" s="58" t="e">
        <f aca="false">GrossMargin!N17</f>
        <v>#NAME?</v>
      </c>
      <c r="R16" s="23"/>
      <c r="S16" s="23" t="e">
        <f aca="false">'CapChrg-AllocExp'!F17</f>
        <v>#NAME?</v>
      </c>
      <c r="T16" s="23" t="e">
        <f aca="false">Expenses!F16</f>
        <v>#NAME?</v>
      </c>
      <c r="U16" s="23" t="e">
        <f aca="false">'CapChrg-AllocExp'!M17</f>
        <v>#NAME?</v>
      </c>
      <c r="V16" s="59" t="e">
        <f aca="false">ROUND(SUM(Q16:U16),0)</f>
        <v>#NAME?</v>
      </c>
    </row>
    <row r="17" customFormat="false" ht="12" hidden="false" customHeight="true" outlineLevel="0" collapsed="false">
      <c r="A17" s="38" t="s">
        <v>141</v>
      </c>
      <c r="B17" s="49"/>
      <c r="C17" s="58" t="e">
        <f aca="false">J17-K17-M17-N17-L17</f>
        <v>#NAME?</v>
      </c>
      <c r="D17" s="23" t="e">
        <f aca="false">GrossMargin!M18-Expenses!E17-'CapChrg-AllocExp'!L18-'CapChrg-AllocExp'!E18</f>
        <v>#NAME?</v>
      </c>
      <c r="E17" s="59" t="e">
        <f aca="false">C17-D17</f>
        <v>#NAME?</v>
      </c>
      <c r="F17" s="23"/>
      <c r="G17" s="58" t="n">
        <f aca="false">GrossMargin!I18</f>
        <v>0</v>
      </c>
      <c r="H17" s="23" t="n">
        <f aca="false">GrossMargin!J18</f>
        <v>1050</v>
      </c>
      <c r="I17" s="23" t="n">
        <f aca="false">GrossMargin!K18</f>
        <v>0</v>
      </c>
      <c r="J17" s="60" t="n">
        <f aca="false">SUM(G17:I17)</f>
        <v>1050</v>
      </c>
      <c r="K17" s="24"/>
      <c r="L17" s="23" t="e">
        <f aca="false">'CapChrg-AllocExp'!D18</f>
        <v>#NAME?</v>
      </c>
      <c r="M17" s="23" t="n">
        <f aca="false">Expenses!D17</f>
        <v>1411</v>
      </c>
      <c r="N17" s="61" t="n">
        <f aca="false">'CapChrg-AllocExp'!K18</f>
        <v>469</v>
      </c>
      <c r="O17" s="60" t="e">
        <f aca="false">J17-K17-M17-N17-L17</f>
        <v>#NAME?</v>
      </c>
      <c r="P17" s="23"/>
      <c r="Q17" s="58" t="e">
        <f aca="false">GrossMargin!N18</f>
        <v>#NAME?</v>
      </c>
      <c r="R17" s="23"/>
      <c r="S17" s="23" t="e">
        <f aca="false">'CapChrg-AllocExp'!F18</f>
        <v>#NAME?</v>
      </c>
      <c r="T17" s="23" t="e">
        <f aca="false">Expenses!F17</f>
        <v>#NAME?</v>
      </c>
      <c r="U17" s="23" t="e">
        <f aca="false">'CapChrg-AllocExp'!M18</f>
        <v>#NAME?</v>
      </c>
      <c r="V17" s="59" t="e">
        <f aca="false">ROUND(SUM(Q17:U17),0)</f>
        <v>#NAME?</v>
      </c>
    </row>
    <row r="18" customFormat="false" ht="12" hidden="false" customHeight="true" outlineLevel="0" collapsed="false">
      <c r="A18" s="38" t="s">
        <v>150</v>
      </c>
      <c r="B18" s="49"/>
      <c r="C18" s="58" t="e">
        <f aca="false">J18-K18-M18-N18-L18</f>
        <v>#NAME?</v>
      </c>
      <c r="D18" s="23" t="e">
        <f aca="false">Summary!D33</f>
        <v>#NAME?</v>
      </c>
      <c r="E18" s="59" t="e">
        <f aca="false">C18-D18</f>
        <v>#NAME?</v>
      </c>
      <c r="F18" s="23"/>
      <c r="G18" s="58" t="n">
        <f aca="false">Summary!G33</f>
        <v>14115</v>
      </c>
      <c r="H18" s="23" t="n">
        <f aca="false">Summary!H33</f>
        <v>0</v>
      </c>
      <c r="I18" s="23" t="n">
        <f aca="false">Summary!I33</f>
        <v>0</v>
      </c>
      <c r="J18" s="60" t="n">
        <f aca="false">SUM(G18:I18)</f>
        <v>14115</v>
      </c>
      <c r="K18" s="24"/>
      <c r="L18" s="24" t="e">
        <f aca="false">Summary!L33</f>
        <v>#NAME?</v>
      </c>
      <c r="M18" s="23" t="n">
        <f aca="false">Summary!M33</f>
        <v>683</v>
      </c>
      <c r="N18" s="61" t="e">
        <f aca="false">Summary!N33</f>
        <v>#NAME?</v>
      </c>
      <c r="O18" s="60" t="e">
        <f aca="false">J18-K18-M18-N18-L18</f>
        <v>#NAME?</v>
      </c>
      <c r="P18" s="23"/>
      <c r="Q18" s="58" t="e">
        <f aca="false">Summary!Q33</f>
        <v>#NAME?</v>
      </c>
      <c r="R18" s="23" t="n">
        <f aca="false">Summary!R33</f>
        <v>0</v>
      </c>
      <c r="S18" s="23" t="e">
        <f aca="false">Summary!S33</f>
        <v>#NAME?</v>
      </c>
      <c r="T18" s="23" t="e">
        <f aca="false">Summary!T33</f>
        <v>#NAME?</v>
      </c>
      <c r="U18" s="23" t="e">
        <f aca="false">Summary!U33</f>
        <v>#NAME?</v>
      </c>
      <c r="V18" s="59" t="e">
        <f aca="false">ROUND(SUM(Q18:U18),0)</f>
        <v>#NAME?</v>
      </c>
    </row>
    <row r="19" customFormat="false" ht="12" hidden="false" customHeight="true" outlineLevel="0" collapsed="false">
      <c r="A19" s="38" t="s">
        <v>142</v>
      </c>
      <c r="B19" s="49"/>
      <c r="C19" s="58" t="e">
        <f aca="false">J19-K19-M19-N19-L19</f>
        <v>#NAME?</v>
      </c>
      <c r="D19" s="23" t="e">
        <f aca="false">GrossMargin!M19-Expenses!E18-'CapChrg-AllocExp'!L19-'CapChrg-AllocExp'!E19</f>
        <v>#NAME?</v>
      </c>
      <c r="E19" s="59" t="e">
        <f aca="false">C19-D19</f>
        <v>#NAME?</v>
      </c>
      <c r="F19" s="23"/>
      <c r="G19" s="58" t="n">
        <f aca="false">GrossMargin!I19</f>
        <v>-289</v>
      </c>
      <c r="H19" s="23" t="n">
        <f aca="false">GrossMargin!J19</f>
        <v>0</v>
      </c>
      <c r="I19" s="23" t="n">
        <f aca="false">GrossMargin!K19</f>
        <v>0</v>
      </c>
      <c r="J19" s="60" t="n">
        <f aca="false">SUM(G19:I19)</f>
        <v>-289</v>
      </c>
      <c r="K19" s="24"/>
      <c r="L19" s="23" t="e">
        <f aca="false">'CapChrg-AllocExp'!D19</f>
        <v>#NAME?</v>
      </c>
      <c r="M19" s="23" t="e">
        <f aca="false">Expenses!D18</f>
        <v>#NAME?</v>
      </c>
      <c r="N19" s="61" t="e">
        <f aca="false">'CapChrg-AllocExp'!K19</f>
        <v>#NAME?</v>
      </c>
      <c r="O19" s="60" t="e">
        <f aca="false">J19-K19-M19-N19-L19</f>
        <v>#NAME?</v>
      </c>
      <c r="P19" s="23"/>
      <c r="Q19" s="58" t="e">
        <f aca="false">GrossMargin!N19</f>
        <v>#NAME?</v>
      </c>
      <c r="R19" s="23"/>
      <c r="S19" s="23" t="e">
        <f aca="false">'CapChrg-AllocExp'!F19</f>
        <v>#NAME?</v>
      </c>
      <c r="T19" s="23" t="e">
        <f aca="false">Expenses!F18</f>
        <v>#NAME?</v>
      </c>
      <c r="U19" s="23" t="e">
        <f aca="false">'CapChrg-AllocExp'!M19</f>
        <v>#NAME?</v>
      </c>
      <c r="V19" s="59" t="e">
        <f aca="false">ROUND(SUM(Q19:U19),0)</f>
        <v>#NAME?</v>
      </c>
    </row>
    <row r="20" customFormat="false" ht="12" hidden="false" customHeight="true" outlineLevel="0" collapsed="false">
      <c r="A20" s="223" t="s">
        <v>143</v>
      </c>
      <c r="B20" s="63"/>
      <c r="C20" s="224" t="e">
        <f aca="false">SUM(C9:C19)</f>
        <v>#NAME?</v>
      </c>
      <c r="D20" s="225" t="e">
        <f aca="false">SUM(D9:D19)</f>
        <v>#NAME?</v>
      </c>
      <c r="E20" s="226" t="e">
        <f aca="false">SUM(E9:E19)</f>
        <v>#NAME?</v>
      </c>
      <c r="F20" s="67"/>
      <c r="G20" s="224" t="n">
        <f aca="false">SUM(G9:G19)</f>
        <v>183252</v>
      </c>
      <c r="H20" s="225" t="n">
        <f aca="false">SUM(H9:H19)</f>
        <v>1050</v>
      </c>
      <c r="I20" s="225" t="e">
        <f aca="false">SUM(I9:I19)</f>
        <v>#NAME?</v>
      </c>
      <c r="J20" s="227" t="e">
        <f aca="false">SUM(J9:J19)</f>
        <v>#NAME?</v>
      </c>
      <c r="K20" s="225" t="n">
        <f aca="false">SUM(K9:K19)</f>
        <v>0</v>
      </c>
      <c r="L20" s="225" t="e">
        <f aca="false">SUM(L9:L19)</f>
        <v>#NAME?</v>
      </c>
      <c r="M20" s="225" t="e">
        <f aca="false">SUM(M9:M19)</f>
        <v>#NAME?</v>
      </c>
      <c r="N20" s="226" t="e">
        <f aca="false">SUM(N9:N19)</f>
        <v>#NAME?</v>
      </c>
      <c r="O20" s="227" t="e">
        <f aca="false">J20-K20-M20-N20</f>
        <v>#NAME?</v>
      </c>
      <c r="P20" s="67"/>
      <c r="Q20" s="224" t="e">
        <f aca="false">SUM(Q9:Q19)</f>
        <v>#NAME?</v>
      </c>
      <c r="R20" s="225" t="n">
        <f aca="false">SUM(R9:R19)</f>
        <v>0</v>
      </c>
      <c r="S20" s="225" t="e">
        <f aca="false">SUM(S9:S19)</f>
        <v>#NAME?</v>
      </c>
      <c r="T20" s="225" t="e">
        <f aca="false">SUM(T9:T19)</f>
        <v>#NAME?</v>
      </c>
      <c r="U20" s="225" t="e">
        <f aca="false">SUM(U9:U19)</f>
        <v>#NAME?</v>
      </c>
      <c r="V20" s="226" t="e">
        <f aca="false">SUM(V9:V19)</f>
        <v>#NAME?</v>
      </c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  <c r="IW20" s="69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  <row r="35" customFormat="false" ht="12.75" hidden="false" customHeight="false" outlineLevel="0" collapsed="false">
      <c r="C35" s="23"/>
      <c r="D35" s="23"/>
      <c r="E35" s="23"/>
      <c r="F35" s="23"/>
    </row>
    <row r="36" customFormat="false" ht="12.75" hidden="false" customHeight="false" outlineLevel="0" collapsed="false">
      <c r="C36" s="23"/>
      <c r="D36" s="23"/>
      <c r="E36" s="23"/>
      <c r="F36" s="23"/>
    </row>
    <row r="37" customFormat="false" ht="12.75" hidden="false" customHeight="false" outlineLevel="0" collapsed="false">
      <c r="C37" s="23"/>
      <c r="D37" s="23"/>
      <c r="E37" s="23"/>
      <c r="F37" s="23"/>
    </row>
    <row r="38" customFormat="false" ht="12.75" hidden="false" customHeight="false" outlineLevel="0" collapsed="false">
      <c r="C38" s="23"/>
      <c r="D38" s="23"/>
      <c r="E38" s="23"/>
      <c r="F38" s="23"/>
    </row>
    <row r="39" customFormat="false" ht="12.75" hidden="false" customHeight="false" outlineLevel="0" collapsed="false">
      <c r="C39" s="23"/>
      <c r="D39" s="23"/>
      <c r="E39" s="23"/>
      <c r="F39" s="23"/>
    </row>
    <row r="40" customFormat="false" ht="12.75" hidden="false" customHeight="false" outlineLevel="0" collapsed="false">
      <c r="C40" s="23"/>
      <c r="D40" s="23"/>
      <c r="E40" s="23"/>
      <c r="F40" s="23"/>
    </row>
    <row r="41" customFormat="false" ht="12.75" hidden="false" customHeight="false" outlineLevel="0" collapsed="false">
      <c r="C41" s="23"/>
      <c r="D41" s="23"/>
      <c r="E41" s="23"/>
      <c r="F41" s="23"/>
    </row>
    <row r="42" customFormat="false" ht="12.75" hidden="false" customHeight="false" outlineLevel="0" collapsed="false">
      <c r="C42" s="23"/>
      <c r="D42" s="23"/>
      <c r="E42" s="23"/>
      <c r="F42" s="23"/>
    </row>
    <row r="43" customFormat="false" ht="12.75" hidden="false" customHeight="false" outlineLevel="0" collapsed="false">
      <c r="C43" s="23"/>
      <c r="D43" s="23"/>
      <c r="E43" s="23"/>
      <c r="F43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302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37"/>
      <c r="C5" s="19" t="s">
        <v>178</v>
      </c>
      <c r="D5" s="19"/>
      <c r="E5" s="19"/>
      <c r="G5" s="19" t="s">
        <v>118</v>
      </c>
      <c r="H5" s="19"/>
      <c r="I5" s="19"/>
      <c r="J5" s="19"/>
      <c r="K5" s="19"/>
      <c r="L5" s="19"/>
      <c r="M5" s="19"/>
      <c r="N5" s="19"/>
      <c r="O5" s="19"/>
      <c r="Q5" s="19" t="s">
        <v>119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38"/>
      <c r="C6" s="39"/>
      <c r="D6" s="40"/>
      <c r="E6" s="41"/>
      <c r="G6" s="42" t="s">
        <v>120</v>
      </c>
      <c r="H6" s="42" t="s">
        <v>121</v>
      </c>
      <c r="I6" s="42" t="s">
        <v>122</v>
      </c>
      <c r="J6" s="42" t="s">
        <v>7</v>
      </c>
      <c r="K6" s="42" t="s">
        <v>123</v>
      </c>
      <c r="L6" s="42" t="s">
        <v>124</v>
      </c>
      <c r="M6" s="42" t="s">
        <v>125</v>
      </c>
      <c r="N6" s="42" t="s">
        <v>126</v>
      </c>
      <c r="O6" s="42"/>
      <c r="Q6" s="43" t="s">
        <v>7</v>
      </c>
      <c r="R6" s="43" t="s">
        <v>123</v>
      </c>
      <c r="S6" s="42" t="s">
        <v>124</v>
      </c>
      <c r="T6" s="43" t="s">
        <v>125</v>
      </c>
      <c r="U6" s="43" t="s">
        <v>126</v>
      </c>
      <c r="V6" s="37"/>
    </row>
    <row r="7" customFormat="false" ht="12" hidden="false" customHeight="true" outlineLevel="0" collapsed="false">
      <c r="A7" s="42" t="s">
        <v>127</v>
      </c>
      <c r="B7" s="38"/>
      <c r="C7" s="44" t="s">
        <v>179</v>
      </c>
      <c r="D7" s="45" t="s">
        <v>117</v>
      </c>
      <c r="E7" s="46" t="s">
        <v>180</v>
      </c>
      <c r="F7" s="47"/>
      <c r="G7" s="48" t="s">
        <v>128</v>
      </c>
      <c r="H7" s="48" t="s">
        <v>131</v>
      </c>
      <c r="I7" s="48" t="s">
        <v>128</v>
      </c>
      <c r="J7" s="48" t="s">
        <v>128</v>
      </c>
      <c r="K7" s="48" t="s">
        <v>132</v>
      </c>
      <c r="L7" s="48" t="s">
        <v>133</v>
      </c>
      <c r="M7" s="48" t="s">
        <v>132</v>
      </c>
      <c r="N7" s="48" t="s">
        <v>132</v>
      </c>
      <c r="O7" s="48" t="s">
        <v>7</v>
      </c>
      <c r="Q7" s="48" t="s">
        <v>128</v>
      </c>
      <c r="R7" s="48" t="s">
        <v>132</v>
      </c>
      <c r="S7" s="48" t="s">
        <v>133</v>
      </c>
      <c r="T7" s="48" t="s">
        <v>303</v>
      </c>
      <c r="U7" s="48" t="s">
        <v>303</v>
      </c>
      <c r="V7" s="48" t="s">
        <v>7</v>
      </c>
    </row>
    <row r="8" customFormat="false" ht="3" hidden="false" customHeight="true" outlineLevel="0" collapsed="false">
      <c r="A8" s="37"/>
      <c r="B8" s="49"/>
      <c r="C8" s="50"/>
      <c r="D8" s="51"/>
      <c r="E8" s="52"/>
      <c r="F8" s="49"/>
      <c r="G8" s="50"/>
      <c r="H8" s="51"/>
      <c r="I8" s="51"/>
      <c r="J8" s="37"/>
      <c r="K8" s="51"/>
      <c r="L8" s="51"/>
      <c r="M8" s="51"/>
      <c r="N8" s="52"/>
      <c r="O8" s="37"/>
      <c r="Q8" s="50"/>
      <c r="R8" s="51"/>
      <c r="S8" s="51"/>
      <c r="T8" s="51"/>
      <c r="U8" s="51"/>
      <c r="V8" s="52"/>
    </row>
    <row r="9" customFormat="false" ht="12" hidden="false" customHeight="true" outlineLevel="0" collapsed="false">
      <c r="A9" s="38" t="s">
        <v>134</v>
      </c>
      <c r="B9" s="49"/>
      <c r="C9" s="53" t="e">
        <f aca="false">J9-K9-M9-N9-L9</f>
        <v>#NAME?</v>
      </c>
      <c r="D9" s="54" t="e">
        <f aca="false">GrossMargin!M10-Expenses!E9-'CapChrg-AllocExp'!L10-'CapChrg-AllocExp'!E10</f>
        <v>#NAME?</v>
      </c>
      <c r="E9" s="55" t="e">
        <f aca="false">C9-D9</f>
        <v>#NAME?</v>
      </c>
      <c r="F9" s="23"/>
      <c r="G9" s="53" t="n">
        <f aca="false">GrossMargin!I10</f>
        <v>32223</v>
      </c>
      <c r="H9" s="54" t="n">
        <f aca="false">GrossMargin!J10</f>
        <v>0</v>
      </c>
      <c r="I9" s="54" t="n">
        <f aca="false">GrossMargin!K10</f>
        <v>0</v>
      </c>
      <c r="J9" s="56" t="n">
        <f aca="false">SUM(G9:I9)</f>
        <v>32223</v>
      </c>
      <c r="K9" s="35"/>
      <c r="L9" s="54" t="e">
        <f aca="false">'CapChrg-AllocExp'!D10</f>
        <v>#NAME?</v>
      </c>
      <c r="M9" s="54" t="e">
        <f aca="false">Expenses!D9</f>
        <v>#NAME?</v>
      </c>
      <c r="N9" s="57" t="e">
        <f aca="false">'CapChrg-AllocExp'!K10</f>
        <v>#NAME?</v>
      </c>
      <c r="O9" s="56" t="e">
        <f aca="false">J9-K9-M9-N9-L9</f>
        <v>#NAME?</v>
      </c>
      <c r="P9" s="23"/>
      <c r="Q9" s="53" t="e">
        <f aca="false">GrossMargin!N10</f>
        <v>#NAME?</v>
      </c>
      <c r="R9" s="54"/>
      <c r="S9" s="54" t="e">
        <f aca="false">'CapChrg-AllocExp'!F10</f>
        <v>#NAME?</v>
      </c>
      <c r="T9" s="54" t="e">
        <f aca="false">Expenses!F9</f>
        <v>#NAME?</v>
      </c>
      <c r="U9" s="54" t="e">
        <f aca="false">'CapChrg-AllocExp'!M10</f>
        <v>#NAME?</v>
      </c>
      <c r="V9" s="55" t="e">
        <f aca="false">ROUND(SUM(Q9:U9),0)</f>
        <v>#NAME?</v>
      </c>
    </row>
    <row r="10" customFormat="false" ht="12" hidden="false" customHeight="true" outlineLevel="0" collapsed="false">
      <c r="A10" s="38" t="s">
        <v>89</v>
      </c>
      <c r="B10" s="49"/>
      <c r="C10" s="58" t="e">
        <f aca="false">J10-K10-M10-N10-L10</f>
        <v>#NAME?</v>
      </c>
      <c r="D10" s="23" t="e">
        <f aca="false">GrossMargin!M14-Expenses!E13-'CapChrg-AllocExp'!L14-'CapChrg-AllocExp'!E14</f>
        <v>#NAME?</v>
      </c>
      <c r="E10" s="59" t="e">
        <f aca="false">C10-D10</f>
        <v>#NAME?</v>
      </c>
      <c r="F10" s="23"/>
      <c r="G10" s="58" t="n">
        <f aca="false">GrossMargin!I14</f>
        <v>17427</v>
      </c>
      <c r="H10" s="23" t="n">
        <f aca="false">GrossMargin!J14</f>
        <v>0</v>
      </c>
      <c r="I10" s="23" t="n">
        <f aca="false">GrossMargin!K14</f>
        <v>0</v>
      </c>
      <c r="J10" s="60" t="n">
        <f aca="false">SUM(G10:I10)</f>
        <v>17427</v>
      </c>
      <c r="K10" s="24"/>
      <c r="L10" s="23" t="n">
        <f aca="false">'CapChrg-AllocExp'!D14</f>
        <v>207</v>
      </c>
      <c r="M10" s="23" t="e">
        <f aca="false">Expenses!D13</f>
        <v>#NAME?</v>
      </c>
      <c r="N10" s="61" t="e">
        <f aca="false">'CapChrg-AllocExp'!K14</f>
        <v>#NAME?</v>
      </c>
      <c r="O10" s="60" t="e">
        <f aca="false">J10-K10-M10-N10-L10</f>
        <v>#NAME?</v>
      </c>
      <c r="P10" s="23"/>
      <c r="Q10" s="58" t="e">
        <f aca="false">GrossMargin!N14</f>
        <v>#NAME?</v>
      </c>
      <c r="R10" s="23"/>
      <c r="S10" s="23" t="e">
        <f aca="false">'CapChrg-AllocExp'!F14</f>
        <v>#NAME?</v>
      </c>
      <c r="T10" s="23" t="e">
        <f aca="false">Expenses!F13</f>
        <v>#NAME?</v>
      </c>
      <c r="U10" s="23" t="e">
        <f aca="false">'CapChrg-AllocExp'!M14</f>
        <v>#NAME?</v>
      </c>
      <c r="V10" s="59" t="e">
        <f aca="false">ROUND(SUM(Q10:U10),0)</f>
        <v>#NAME?</v>
      </c>
    </row>
    <row r="11" customFormat="false" ht="12" hidden="false" customHeight="true" outlineLevel="0" collapsed="false">
      <c r="A11" s="38" t="s">
        <v>150</v>
      </c>
      <c r="B11" s="49"/>
      <c r="C11" s="58" t="e">
        <f aca="false">J11-K11-M11-N11-L11</f>
        <v>#NAME?</v>
      </c>
      <c r="D11" s="23" t="e">
        <f aca="false">Summary!D33</f>
        <v>#NAME?</v>
      </c>
      <c r="E11" s="59" t="e">
        <f aca="false">C11-D11</f>
        <v>#NAME?</v>
      </c>
      <c r="F11" s="23"/>
      <c r="G11" s="58" t="n">
        <f aca="false">Summary!G33</f>
        <v>14115</v>
      </c>
      <c r="H11" s="23" t="n">
        <f aca="false">Summary!H33</f>
        <v>0</v>
      </c>
      <c r="I11" s="23" t="n">
        <f aca="false">Summary!I33</f>
        <v>0</v>
      </c>
      <c r="J11" s="60" t="n">
        <f aca="false">SUM(G11:I11)</f>
        <v>14115</v>
      </c>
      <c r="K11" s="24"/>
      <c r="L11" s="24" t="e">
        <f aca="false">Summary!L33</f>
        <v>#NAME?</v>
      </c>
      <c r="M11" s="23" t="n">
        <f aca="false">Summary!M33</f>
        <v>683</v>
      </c>
      <c r="N11" s="61" t="e">
        <f aca="false">Summary!N33</f>
        <v>#NAME?</v>
      </c>
      <c r="O11" s="60" t="e">
        <f aca="false">J11-K11-M11-N11-L11</f>
        <v>#NAME?</v>
      </c>
      <c r="P11" s="23"/>
      <c r="Q11" s="58" t="e">
        <f aca="false">Summary!Q33</f>
        <v>#NAME?</v>
      </c>
      <c r="R11" s="23" t="n">
        <f aca="false">Summary!R33</f>
        <v>0</v>
      </c>
      <c r="S11" s="23" t="e">
        <f aca="false">Summary!S33</f>
        <v>#NAME?</v>
      </c>
      <c r="T11" s="23" t="e">
        <f aca="false">Summary!T33</f>
        <v>#NAME?</v>
      </c>
      <c r="U11" s="23" t="e">
        <f aca="false">Summary!U33</f>
        <v>#NAME?</v>
      </c>
      <c r="V11" s="59" t="e">
        <f aca="false">ROUND(SUM(Q11:U11),0)</f>
        <v>#NAME?</v>
      </c>
    </row>
    <row r="12" customFormat="false" ht="12" hidden="false" customHeight="true" outlineLevel="0" collapsed="false">
      <c r="A12" s="38" t="s">
        <v>142</v>
      </c>
      <c r="B12" s="49"/>
      <c r="C12" s="58" t="e">
        <f aca="false">J12-K12-M12-N12-L12</f>
        <v>#NAME?</v>
      </c>
      <c r="D12" s="23" t="e">
        <f aca="false">GrossMargin!M19-Expenses!E18-'CapChrg-AllocExp'!L19-'CapChrg-AllocExp'!E19</f>
        <v>#NAME?</v>
      </c>
      <c r="E12" s="59" t="e">
        <f aca="false">C12-D12</f>
        <v>#NAME?</v>
      </c>
      <c r="F12" s="23"/>
      <c r="G12" s="58" t="n">
        <f aca="false">GrossMargin!I19</f>
        <v>-289</v>
      </c>
      <c r="H12" s="23" t="n">
        <f aca="false">GrossMargin!J19</f>
        <v>0</v>
      </c>
      <c r="I12" s="23" t="n">
        <f aca="false">GrossMargin!K19</f>
        <v>0</v>
      </c>
      <c r="J12" s="60" t="n">
        <f aca="false">SUM(G12:I12)</f>
        <v>-289</v>
      </c>
      <c r="K12" s="24"/>
      <c r="L12" s="23" t="e">
        <f aca="false">'CapChrg-AllocExp'!D19</f>
        <v>#NAME?</v>
      </c>
      <c r="M12" s="23" t="e">
        <f aca="false">Expenses!D18</f>
        <v>#NAME?</v>
      </c>
      <c r="N12" s="61" t="e">
        <f aca="false">'CapChrg-AllocExp'!K19</f>
        <v>#NAME?</v>
      </c>
      <c r="O12" s="60" t="e">
        <f aca="false">J12-K12-M12-N12-L12</f>
        <v>#NAME?</v>
      </c>
      <c r="P12" s="23"/>
      <c r="Q12" s="58" t="e">
        <f aca="false">GrossMargin!N19</f>
        <v>#NAME?</v>
      </c>
      <c r="R12" s="23"/>
      <c r="S12" s="23" t="e">
        <f aca="false">'CapChrg-AllocExp'!F19</f>
        <v>#NAME?</v>
      </c>
      <c r="T12" s="23" t="e">
        <f aca="false">Expenses!F18</f>
        <v>#NAME?</v>
      </c>
      <c r="U12" s="23" t="e">
        <f aca="false">'CapChrg-AllocExp'!M19</f>
        <v>#NAME?</v>
      </c>
      <c r="V12" s="59" t="e">
        <f aca="false">ROUND(SUM(Q12:U12),0)</f>
        <v>#NAME?</v>
      </c>
    </row>
    <row r="13" customFormat="false" ht="12" hidden="false" customHeight="true" outlineLevel="0" collapsed="false">
      <c r="A13" s="223" t="s">
        <v>143</v>
      </c>
      <c r="B13" s="63"/>
      <c r="C13" s="224" t="e">
        <f aca="false">SUM(C9:C12)</f>
        <v>#NAME?</v>
      </c>
      <c r="D13" s="225" t="e">
        <f aca="false">SUM(D9:D12)</f>
        <v>#NAME?</v>
      </c>
      <c r="E13" s="226" t="e">
        <f aca="false">SUM(E9:E12)</f>
        <v>#NAME?</v>
      </c>
      <c r="F13" s="67"/>
      <c r="G13" s="224" t="n">
        <f aca="false">SUM(G9:G12)</f>
        <v>63476</v>
      </c>
      <c r="H13" s="225" t="n">
        <f aca="false">SUM(H9:H12)</f>
        <v>0</v>
      </c>
      <c r="I13" s="225" t="n">
        <f aca="false">SUM(I9:I12)</f>
        <v>0</v>
      </c>
      <c r="J13" s="227" t="n">
        <f aca="false">SUM(J9:J12)</f>
        <v>63476</v>
      </c>
      <c r="K13" s="225" t="n">
        <f aca="false">SUM(K9:K12)</f>
        <v>0</v>
      </c>
      <c r="L13" s="225" t="e">
        <f aca="false">SUM(L9:L12)</f>
        <v>#NAME?</v>
      </c>
      <c r="M13" s="225" t="e">
        <f aca="false">SUM(M9:M12)</f>
        <v>#NAME?</v>
      </c>
      <c r="N13" s="226" t="e">
        <f aca="false">SUM(N9:N12)</f>
        <v>#NAME?</v>
      </c>
      <c r="O13" s="227" t="e">
        <f aca="false">J13-K13-M13-N13</f>
        <v>#NAME?</v>
      </c>
      <c r="P13" s="67"/>
      <c r="Q13" s="224" t="e">
        <f aca="false">SUM(Q9:Q12)</f>
        <v>#NAME?</v>
      </c>
      <c r="R13" s="225" t="n">
        <f aca="false">SUM(R9:R12)</f>
        <v>0</v>
      </c>
      <c r="S13" s="225" t="e">
        <f aca="false">SUM(S9:S12)</f>
        <v>#NAME?</v>
      </c>
      <c r="T13" s="225" t="e">
        <f aca="false">SUM(T9:T12)</f>
        <v>#NAME?</v>
      </c>
      <c r="U13" s="225" t="e">
        <f aca="false">SUM(U9:U12)</f>
        <v>#NAME?</v>
      </c>
      <c r="V13" s="226" t="e">
        <f aca="false">SUM(V9:V12)</f>
        <v>#NAME?</v>
      </c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  <c r="IW13" s="69"/>
    </row>
    <row r="14" customFormat="false" ht="12.75" hidden="false" customHeight="false" outlineLevel="0" collapsed="false">
      <c r="C14" s="23"/>
      <c r="D14" s="23"/>
      <c r="E14" s="23"/>
      <c r="F14" s="23"/>
    </row>
    <row r="15" customFormat="false" ht="12.75" hidden="false" customHeight="false" outlineLevel="0" collapsed="false">
      <c r="C15" s="23"/>
      <c r="D15" s="23"/>
      <c r="E15" s="23"/>
      <c r="F15" s="23"/>
    </row>
    <row r="16" customFormat="false" ht="12.75" hidden="false" customHeight="false" outlineLevel="0" collapsed="false">
      <c r="C16" s="23"/>
      <c r="D16" s="23"/>
      <c r="E16" s="23"/>
      <c r="F16" s="23"/>
    </row>
    <row r="17" customFormat="false" ht="12.75" hidden="false" customHeight="false" outlineLevel="0" collapsed="false">
      <c r="C17" s="23"/>
      <c r="D17" s="23"/>
      <c r="E17" s="23"/>
      <c r="F17" s="23"/>
    </row>
    <row r="18" customFormat="false" ht="12.75" hidden="false" customHeight="false" outlineLevel="0" collapsed="false">
      <c r="C18" s="23"/>
      <c r="D18" s="23"/>
      <c r="E18" s="23"/>
      <c r="F18" s="23"/>
    </row>
    <row r="19" customFormat="false" ht="12.75" hidden="false" customHeight="false" outlineLevel="0" collapsed="false">
      <c r="C19" s="23"/>
      <c r="D19" s="23"/>
      <c r="E19" s="23"/>
      <c r="F19" s="23"/>
    </row>
    <row r="20" customFormat="false" ht="12.75" hidden="false" customHeight="false" outlineLevel="0" collapsed="false">
      <c r="C20" s="23"/>
      <c r="D20" s="23"/>
      <c r="E20" s="23"/>
      <c r="F20" s="23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  <row r="35" customFormat="false" ht="12.75" hidden="false" customHeight="false" outlineLevel="0" collapsed="false">
      <c r="C35" s="23"/>
      <c r="D35" s="23"/>
      <c r="E35" s="23"/>
      <c r="F35" s="23"/>
    </row>
    <row r="36" customFormat="false" ht="12.75" hidden="false" customHeight="false" outlineLevel="0" collapsed="false">
      <c r="C36" s="23"/>
      <c r="D36" s="23"/>
      <c r="E36" s="23"/>
      <c r="F36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302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37"/>
      <c r="C5" s="19" t="s">
        <v>178</v>
      </c>
      <c r="D5" s="19"/>
      <c r="E5" s="19"/>
      <c r="G5" s="19" t="s">
        <v>118</v>
      </c>
      <c r="H5" s="19"/>
      <c r="I5" s="19"/>
      <c r="J5" s="19"/>
      <c r="K5" s="19"/>
      <c r="L5" s="19"/>
      <c r="M5" s="19"/>
      <c r="N5" s="19"/>
      <c r="O5" s="19"/>
      <c r="Q5" s="19" t="s">
        <v>119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38"/>
      <c r="C6" s="39"/>
      <c r="D6" s="40"/>
      <c r="E6" s="41"/>
      <c r="G6" s="42" t="s">
        <v>120</v>
      </c>
      <c r="H6" s="42" t="s">
        <v>121</v>
      </c>
      <c r="I6" s="42" t="s">
        <v>122</v>
      </c>
      <c r="J6" s="42" t="s">
        <v>7</v>
      </c>
      <c r="K6" s="42" t="s">
        <v>123</v>
      </c>
      <c r="L6" s="42" t="s">
        <v>124</v>
      </c>
      <c r="M6" s="42" t="s">
        <v>125</v>
      </c>
      <c r="N6" s="42" t="s">
        <v>126</v>
      </c>
      <c r="O6" s="42"/>
      <c r="Q6" s="43" t="s">
        <v>7</v>
      </c>
      <c r="R6" s="43" t="s">
        <v>123</v>
      </c>
      <c r="S6" s="42" t="s">
        <v>124</v>
      </c>
      <c r="T6" s="43" t="s">
        <v>125</v>
      </c>
      <c r="U6" s="43" t="s">
        <v>126</v>
      </c>
      <c r="V6" s="37"/>
    </row>
    <row r="7" customFormat="false" ht="12" hidden="false" customHeight="true" outlineLevel="0" collapsed="false">
      <c r="A7" s="42" t="s">
        <v>127</v>
      </c>
      <c r="B7" s="38"/>
      <c r="C7" s="44" t="s">
        <v>179</v>
      </c>
      <c r="D7" s="45" t="s">
        <v>117</v>
      </c>
      <c r="E7" s="46" t="s">
        <v>180</v>
      </c>
      <c r="F7" s="47"/>
      <c r="G7" s="48" t="s">
        <v>128</v>
      </c>
      <c r="H7" s="48" t="s">
        <v>131</v>
      </c>
      <c r="I7" s="48" t="s">
        <v>128</v>
      </c>
      <c r="J7" s="48" t="s">
        <v>128</v>
      </c>
      <c r="K7" s="48" t="s">
        <v>132</v>
      </c>
      <c r="L7" s="48" t="s">
        <v>133</v>
      </c>
      <c r="M7" s="48" t="s">
        <v>132</v>
      </c>
      <c r="N7" s="48" t="s">
        <v>132</v>
      </c>
      <c r="O7" s="48" t="s">
        <v>7</v>
      </c>
      <c r="Q7" s="48" t="s">
        <v>128</v>
      </c>
      <c r="R7" s="48" t="s">
        <v>132</v>
      </c>
      <c r="S7" s="48" t="s">
        <v>133</v>
      </c>
      <c r="T7" s="48" t="s">
        <v>303</v>
      </c>
      <c r="U7" s="48" t="s">
        <v>303</v>
      </c>
      <c r="V7" s="48" t="s">
        <v>7</v>
      </c>
    </row>
    <row r="8" customFormat="false" ht="3" hidden="false" customHeight="true" outlineLevel="0" collapsed="false">
      <c r="A8" s="37"/>
      <c r="B8" s="49"/>
      <c r="C8" s="50"/>
      <c r="D8" s="51"/>
      <c r="E8" s="52"/>
      <c r="F8" s="49"/>
      <c r="G8" s="50"/>
      <c r="H8" s="51"/>
      <c r="I8" s="51"/>
      <c r="J8" s="37"/>
      <c r="K8" s="51"/>
      <c r="L8" s="51"/>
      <c r="M8" s="51"/>
      <c r="N8" s="52"/>
      <c r="O8" s="37"/>
      <c r="Q8" s="50"/>
      <c r="R8" s="51"/>
      <c r="S8" s="51"/>
      <c r="T8" s="51"/>
      <c r="U8" s="51"/>
      <c r="V8" s="52"/>
    </row>
    <row r="9" customFormat="false" ht="12" hidden="false" customHeight="true" outlineLevel="0" collapsed="false">
      <c r="A9" s="38" t="s">
        <v>135</v>
      </c>
      <c r="B9" s="49"/>
      <c r="C9" s="53" t="e">
        <f aca="false">J9-K9-M9-N9-L9</f>
        <v>#NAME?</v>
      </c>
      <c r="D9" s="54" t="e">
        <f aca="false">GrossMargin!M11-Expenses!E10-'CapChrg-AllocExp'!L11-'CapChrg-AllocExp'!E11</f>
        <v>#NAME?</v>
      </c>
      <c r="E9" s="55" t="e">
        <f aca="false">C9-D9</f>
        <v>#NAME?</v>
      </c>
      <c r="F9" s="23"/>
      <c r="G9" s="53" t="n">
        <f aca="false">GrossMargin!I11</f>
        <v>61451</v>
      </c>
      <c r="H9" s="54" t="n">
        <f aca="false">GrossMargin!J11</f>
        <v>0</v>
      </c>
      <c r="I9" s="54" t="n">
        <f aca="false">GrossMargin!K11</f>
        <v>0</v>
      </c>
      <c r="J9" s="56" t="n">
        <f aca="false">SUM(G9:I9)</f>
        <v>61451</v>
      </c>
      <c r="K9" s="35"/>
      <c r="L9" s="54" t="e">
        <f aca="false">'CapChrg-AllocExp'!D11</f>
        <v>#NAME?</v>
      </c>
      <c r="M9" s="54" t="e">
        <f aca="false">Expenses!D10</f>
        <v>#NAME?</v>
      </c>
      <c r="N9" s="57" t="e">
        <f aca="false">'CapChrg-AllocExp'!K11</f>
        <v>#NAME?</v>
      </c>
      <c r="O9" s="56" t="e">
        <f aca="false">J9-K9-M9-N9-L9</f>
        <v>#NAME?</v>
      </c>
      <c r="P9" s="23"/>
      <c r="Q9" s="53" t="e">
        <f aca="false">GrossMargin!N11</f>
        <v>#NAME?</v>
      </c>
      <c r="R9" s="54"/>
      <c r="S9" s="54" t="e">
        <f aca="false">'CapChrg-AllocExp'!F11</f>
        <v>#NAME?</v>
      </c>
      <c r="T9" s="54" t="e">
        <f aca="false">Expenses!F10</f>
        <v>#NAME?</v>
      </c>
      <c r="U9" s="54" t="e">
        <f aca="false">'CapChrg-AllocExp'!M11</f>
        <v>#NAME?</v>
      </c>
      <c r="V9" s="55" t="e">
        <f aca="false">ROUND(SUM(Q9:U9),0)</f>
        <v>#NAME?</v>
      </c>
    </row>
    <row r="10" customFormat="false" ht="12" hidden="false" customHeight="true" outlineLevel="0" collapsed="false">
      <c r="A10" s="38" t="s">
        <v>140</v>
      </c>
      <c r="B10" s="49"/>
      <c r="C10" s="58" t="e">
        <f aca="false">J10-K10-M10-N10-L10</f>
        <v>#NAME?</v>
      </c>
      <c r="D10" s="23" t="e">
        <f aca="false">GrossMargin!M17-Expenses!E16-'CapChrg-AllocExp'!L17-'CapChrg-AllocExp'!E17</f>
        <v>#NAME?</v>
      </c>
      <c r="E10" s="59" t="e">
        <f aca="false">C10-D10</f>
        <v>#NAME?</v>
      </c>
      <c r="F10" s="23"/>
      <c r="G10" s="58" t="n">
        <f aca="false">GrossMargin!I17</f>
        <v>2946</v>
      </c>
      <c r="H10" s="23" t="n">
        <f aca="false">GrossMargin!J17</f>
        <v>0</v>
      </c>
      <c r="I10" s="23" t="n">
        <f aca="false">GrossMargin!K17</f>
        <v>0</v>
      </c>
      <c r="J10" s="60" t="n">
        <f aca="false">SUM(G10:I10)</f>
        <v>2946</v>
      </c>
      <c r="K10" s="24"/>
      <c r="L10" s="23" t="e">
        <f aca="false">'CapChrg-AllocExp'!D17</f>
        <v>#NAME?</v>
      </c>
      <c r="M10" s="23" t="n">
        <f aca="false">Expenses!D16</f>
        <v>131</v>
      </c>
      <c r="N10" s="61" t="e">
        <f aca="false">'CapChrg-AllocExp'!K17</f>
        <v>#NAME?</v>
      </c>
      <c r="O10" s="60" t="e">
        <f aca="false">J10-K10-M10-N10-L10</f>
        <v>#NAME?</v>
      </c>
      <c r="P10" s="23"/>
      <c r="Q10" s="58" t="e">
        <f aca="false">GrossMargin!N17</f>
        <v>#NAME?</v>
      </c>
      <c r="R10" s="23"/>
      <c r="S10" s="23" t="e">
        <f aca="false">'CapChrg-AllocExp'!F17</f>
        <v>#NAME?</v>
      </c>
      <c r="T10" s="23" t="e">
        <f aca="false">Expenses!F16</f>
        <v>#NAME?</v>
      </c>
      <c r="U10" s="23" t="e">
        <f aca="false">'CapChrg-AllocExp'!M17</f>
        <v>#NAME?</v>
      </c>
      <c r="V10" s="59" t="e">
        <f aca="false">ROUND(SUM(Q10:U10),0)</f>
        <v>#NAME?</v>
      </c>
    </row>
    <row r="11" customFormat="false" ht="12" hidden="false" customHeight="true" outlineLevel="0" collapsed="false">
      <c r="A11" s="223" t="s">
        <v>143</v>
      </c>
      <c r="B11" s="63"/>
      <c r="C11" s="224" t="e">
        <f aca="false">SUM(C9:C10)</f>
        <v>#NAME?</v>
      </c>
      <c r="D11" s="225" t="e">
        <f aca="false">SUM(D9:D10)</f>
        <v>#NAME?</v>
      </c>
      <c r="E11" s="226" t="e">
        <f aca="false">SUM(E9:E10)</f>
        <v>#NAME?</v>
      </c>
      <c r="F11" s="67"/>
      <c r="G11" s="224" t="n">
        <f aca="false">SUM(G9:G10)</f>
        <v>64397</v>
      </c>
      <c r="H11" s="225" t="n">
        <f aca="false">SUM(H9:H10)</f>
        <v>0</v>
      </c>
      <c r="I11" s="225" t="n">
        <f aca="false">SUM(I9:I10)</f>
        <v>0</v>
      </c>
      <c r="J11" s="227" t="n">
        <f aca="false">SUM(J9:J10)</f>
        <v>64397</v>
      </c>
      <c r="K11" s="225" t="n">
        <f aca="false">SUM(K9:K10)</f>
        <v>0</v>
      </c>
      <c r="L11" s="225" t="e">
        <f aca="false">SUM(L9:L10)</f>
        <v>#NAME?</v>
      </c>
      <c r="M11" s="225" t="e">
        <f aca="false">SUM(M9:M10)</f>
        <v>#NAME?</v>
      </c>
      <c r="N11" s="226" t="e">
        <f aca="false">SUM(N9:N10)</f>
        <v>#NAME?</v>
      </c>
      <c r="O11" s="227" t="e">
        <f aca="false">J11-K11-M11-N11</f>
        <v>#NAME?</v>
      </c>
      <c r="P11" s="67"/>
      <c r="Q11" s="224" t="e">
        <f aca="false">SUM(Q9:Q10)</f>
        <v>#NAME?</v>
      </c>
      <c r="R11" s="225" t="n">
        <f aca="false">SUM(R9:R10)</f>
        <v>0</v>
      </c>
      <c r="S11" s="225" t="e">
        <f aca="false">SUM(S9:S10)</f>
        <v>#NAME?</v>
      </c>
      <c r="T11" s="225" t="e">
        <f aca="false">SUM(T9:T10)</f>
        <v>#NAME?</v>
      </c>
      <c r="U11" s="225" t="e">
        <f aca="false">SUM(U9:U10)</f>
        <v>#NAME?</v>
      </c>
      <c r="V11" s="226" t="e">
        <f aca="false">SUM(V9:V10)</f>
        <v>#NAME?</v>
      </c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  <c r="IW11" s="69"/>
    </row>
    <row r="12" customFormat="false" ht="12.75" hidden="false" customHeight="false" outlineLevel="0" collapsed="false">
      <c r="C12" s="23"/>
      <c r="D12" s="23"/>
      <c r="E12" s="23"/>
      <c r="F12" s="23"/>
    </row>
    <row r="13" customFormat="false" ht="12.75" hidden="false" customHeight="false" outlineLevel="0" collapsed="false">
      <c r="C13" s="23"/>
      <c r="D13" s="23"/>
      <c r="E13" s="23"/>
      <c r="F13" s="23"/>
    </row>
    <row r="14" customFormat="false" ht="12.75" hidden="false" customHeight="false" outlineLevel="0" collapsed="false">
      <c r="C14" s="23"/>
      <c r="D14" s="23"/>
      <c r="E14" s="23"/>
      <c r="F14" s="23"/>
    </row>
    <row r="15" customFormat="false" ht="12.75" hidden="false" customHeight="false" outlineLevel="0" collapsed="false">
      <c r="C15" s="23"/>
      <c r="D15" s="23"/>
      <c r="E15" s="23"/>
      <c r="F15" s="23"/>
    </row>
    <row r="16" customFormat="false" ht="12.75" hidden="false" customHeight="false" outlineLevel="0" collapsed="false">
      <c r="C16" s="23"/>
      <c r="D16" s="23"/>
      <c r="E16" s="23"/>
      <c r="F16" s="23"/>
    </row>
    <row r="17" customFormat="false" ht="12.75" hidden="false" customHeight="false" outlineLevel="0" collapsed="false">
      <c r="C17" s="23"/>
      <c r="D17" s="23"/>
      <c r="E17" s="23"/>
      <c r="F17" s="23"/>
    </row>
    <row r="18" customFormat="false" ht="12.75" hidden="false" customHeight="false" outlineLevel="0" collapsed="false">
      <c r="C18" s="23"/>
      <c r="D18" s="23"/>
      <c r="E18" s="23"/>
      <c r="F18" s="23"/>
    </row>
    <row r="19" customFormat="false" ht="12.75" hidden="false" customHeight="false" outlineLevel="0" collapsed="false">
      <c r="C19" s="23"/>
      <c r="D19" s="23"/>
      <c r="E19" s="23"/>
      <c r="F19" s="23"/>
    </row>
    <row r="20" customFormat="false" ht="12.75" hidden="false" customHeight="false" outlineLevel="0" collapsed="false">
      <c r="C20" s="23"/>
      <c r="D20" s="23"/>
      <c r="E20" s="23"/>
      <c r="F20" s="23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116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37"/>
      <c r="C5" s="19" t="s">
        <v>117</v>
      </c>
      <c r="D5" s="19"/>
      <c r="E5" s="19"/>
      <c r="G5" s="19" t="s">
        <v>118</v>
      </c>
      <c r="H5" s="19"/>
      <c r="I5" s="19"/>
      <c r="J5" s="19"/>
      <c r="K5" s="19"/>
      <c r="L5" s="19"/>
      <c r="M5" s="19"/>
      <c r="N5" s="19"/>
      <c r="O5" s="19"/>
      <c r="Q5" s="19" t="s">
        <v>119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38"/>
      <c r="C6" s="39"/>
      <c r="D6" s="40"/>
      <c r="E6" s="41"/>
      <c r="G6" s="42" t="s">
        <v>120</v>
      </c>
      <c r="H6" s="42" t="s">
        <v>121</v>
      </c>
      <c r="I6" s="42" t="s">
        <v>122</v>
      </c>
      <c r="J6" s="42" t="s">
        <v>7</v>
      </c>
      <c r="K6" s="42" t="s">
        <v>123</v>
      </c>
      <c r="L6" s="42" t="s">
        <v>124</v>
      </c>
      <c r="M6" s="42" t="s">
        <v>125</v>
      </c>
      <c r="N6" s="42" t="s">
        <v>126</v>
      </c>
      <c r="O6" s="42"/>
      <c r="Q6" s="43" t="s">
        <v>7</v>
      </c>
      <c r="R6" s="43" t="s">
        <v>123</v>
      </c>
      <c r="S6" s="42" t="s">
        <v>124</v>
      </c>
      <c r="T6" s="43" t="s">
        <v>125</v>
      </c>
      <c r="U6" s="43" t="s">
        <v>126</v>
      </c>
      <c r="V6" s="37"/>
    </row>
    <row r="7" customFormat="false" ht="12" hidden="false" customHeight="true" outlineLevel="0" collapsed="false">
      <c r="A7" s="42" t="s">
        <v>127</v>
      </c>
      <c r="B7" s="38"/>
      <c r="C7" s="44" t="s">
        <v>128</v>
      </c>
      <c r="D7" s="45" t="s">
        <v>129</v>
      </c>
      <c r="E7" s="46" t="s">
        <v>130</v>
      </c>
      <c r="F7" s="47"/>
      <c r="G7" s="48" t="s">
        <v>128</v>
      </c>
      <c r="H7" s="48" t="s">
        <v>131</v>
      </c>
      <c r="I7" s="48" t="s">
        <v>128</v>
      </c>
      <c r="J7" s="48" t="s">
        <v>128</v>
      </c>
      <c r="K7" s="48" t="s">
        <v>132</v>
      </c>
      <c r="L7" s="48" t="s">
        <v>133</v>
      </c>
      <c r="M7" s="48" t="s">
        <v>132</v>
      </c>
      <c r="N7" s="48" t="s">
        <v>132</v>
      </c>
      <c r="O7" s="48" t="s">
        <v>7</v>
      </c>
      <c r="Q7" s="48" t="s">
        <v>128</v>
      </c>
      <c r="R7" s="48" t="s">
        <v>132</v>
      </c>
      <c r="S7" s="48" t="s">
        <v>133</v>
      </c>
      <c r="T7" s="48" t="s">
        <v>132</v>
      </c>
      <c r="U7" s="48" t="s">
        <v>132</v>
      </c>
      <c r="V7" s="48" t="s">
        <v>7</v>
      </c>
    </row>
    <row r="8" customFormat="false" ht="3" hidden="false" customHeight="true" outlineLevel="0" collapsed="false">
      <c r="A8" s="37"/>
      <c r="B8" s="49"/>
      <c r="C8" s="50"/>
      <c r="D8" s="51"/>
      <c r="E8" s="52"/>
      <c r="F8" s="49"/>
      <c r="G8" s="50"/>
      <c r="H8" s="51"/>
      <c r="I8" s="51"/>
      <c r="J8" s="37"/>
      <c r="K8" s="51"/>
      <c r="L8" s="51"/>
      <c r="M8" s="51"/>
      <c r="N8" s="52"/>
      <c r="O8" s="37"/>
      <c r="Q8" s="50"/>
      <c r="R8" s="51"/>
      <c r="S8" s="51"/>
      <c r="T8" s="51"/>
      <c r="U8" s="51"/>
      <c r="V8" s="52"/>
    </row>
    <row r="9" customFormat="false" ht="12" hidden="false" customHeight="true" outlineLevel="0" collapsed="false">
      <c r="A9" s="38" t="s">
        <v>134</v>
      </c>
      <c r="B9" s="49"/>
      <c r="C9" s="53" t="e">
        <f aca="false">GrossMargin!M10</f>
        <v>#NAME?</v>
      </c>
      <c r="D9" s="54" t="e">
        <f aca="false">Expenses!E9+'CapChrg-AllocExp'!E10+'CapChrg-AllocExp'!L10</f>
        <v>#NAME?</v>
      </c>
      <c r="E9" s="55" t="e">
        <f aca="false">C9-D9</f>
        <v>#NAME?</v>
      </c>
      <c r="F9" s="23"/>
      <c r="G9" s="53" t="n">
        <f aca="false">GrossMargin!I10</f>
        <v>32223</v>
      </c>
      <c r="H9" s="54" t="n">
        <f aca="false">GrossMargin!J10</f>
        <v>0</v>
      </c>
      <c r="I9" s="54" t="n">
        <f aca="false">GrossMargin!K10</f>
        <v>0</v>
      </c>
      <c r="J9" s="56" t="n">
        <f aca="false">SUM(G9:I9)</f>
        <v>32223</v>
      </c>
      <c r="K9" s="35"/>
      <c r="L9" s="54" t="e">
        <f aca="false">'CapChrg-AllocExp'!D10</f>
        <v>#NAME?</v>
      </c>
      <c r="M9" s="54" t="e">
        <f aca="false">Expenses!D9</f>
        <v>#NAME?</v>
      </c>
      <c r="N9" s="57" t="e">
        <f aca="false">'CapChrg-AllocExp'!K10</f>
        <v>#NAME?</v>
      </c>
      <c r="O9" s="56" t="e">
        <f aca="false">J9-K9-M9-N9-L9</f>
        <v>#NAME?</v>
      </c>
      <c r="P9" s="23"/>
      <c r="Q9" s="53" t="e">
        <f aca="false">GrossMargin!N10</f>
        <v>#NAME?</v>
      </c>
      <c r="R9" s="54"/>
      <c r="S9" s="54" t="e">
        <f aca="false">'CapChrg-AllocExp'!F10</f>
        <v>#NAME?</v>
      </c>
      <c r="T9" s="54" t="e">
        <f aca="false">Expenses!F9</f>
        <v>#NAME?</v>
      </c>
      <c r="U9" s="54" t="e">
        <f aca="false">'CapChrg-AllocExp'!M10</f>
        <v>#NAME?</v>
      </c>
      <c r="V9" s="55" t="e">
        <f aca="false">ROUND(SUM(Q9:U9),0)</f>
        <v>#NAME?</v>
      </c>
    </row>
    <row r="10" customFormat="false" ht="12" hidden="false" customHeight="true" outlineLevel="0" collapsed="false">
      <c r="A10" s="38" t="s">
        <v>135</v>
      </c>
      <c r="B10" s="49"/>
      <c r="C10" s="58" t="e">
        <f aca="false">GrossMargin!M11</f>
        <v>#NAME?</v>
      </c>
      <c r="D10" s="23" t="e">
        <f aca="false">Expenses!E10+'CapChrg-AllocExp'!E11+'CapChrg-AllocExp'!L11</f>
        <v>#NAME?</v>
      </c>
      <c r="E10" s="59" t="e">
        <f aca="false">C10-D10</f>
        <v>#NAME?</v>
      </c>
      <c r="F10" s="23"/>
      <c r="G10" s="58" t="n">
        <f aca="false">GrossMargin!I11</f>
        <v>61451</v>
      </c>
      <c r="H10" s="23" t="n">
        <f aca="false">GrossMargin!J11</f>
        <v>0</v>
      </c>
      <c r="I10" s="23" t="n">
        <f aca="false">GrossMargin!K11</f>
        <v>0</v>
      </c>
      <c r="J10" s="60" t="n">
        <f aca="false">SUM(G10:I10)</f>
        <v>61451</v>
      </c>
      <c r="K10" s="24"/>
      <c r="L10" s="23" t="e">
        <f aca="false">'CapChrg-AllocExp'!D11</f>
        <v>#NAME?</v>
      </c>
      <c r="M10" s="23" t="e">
        <f aca="false">Expenses!D10</f>
        <v>#NAME?</v>
      </c>
      <c r="N10" s="61" t="e">
        <f aca="false">'CapChrg-AllocExp'!K11</f>
        <v>#NAME?</v>
      </c>
      <c r="O10" s="60" t="e">
        <f aca="false">J10-K10-M10-N10-L10</f>
        <v>#NAME?</v>
      </c>
      <c r="P10" s="23"/>
      <c r="Q10" s="58" t="e">
        <f aca="false">GrossMargin!N11</f>
        <v>#NAME?</v>
      </c>
      <c r="R10" s="23"/>
      <c r="S10" s="23" t="e">
        <f aca="false">'CapChrg-AllocExp'!F11</f>
        <v>#NAME?</v>
      </c>
      <c r="T10" s="23" t="e">
        <f aca="false">Expenses!F10</f>
        <v>#NAME?</v>
      </c>
      <c r="U10" s="23" t="e">
        <f aca="false">'CapChrg-AllocExp'!M11</f>
        <v>#NAME?</v>
      </c>
      <c r="V10" s="59" t="e">
        <f aca="false">ROUND(SUM(Q10:U10),0)</f>
        <v>#NAME?</v>
      </c>
    </row>
    <row r="11" customFormat="false" ht="12" hidden="false" customHeight="true" outlineLevel="0" collapsed="false">
      <c r="A11" s="38" t="s">
        <v>136</v>
      </c>
      <c r="B11" s="49"/>
      <c r="C11" s="58" t="e">
        <f aca="false">GrossMargin!M12</f>
        <v>#NAME?</v>
      </c>
      <c r="D11" s="23" t="e">
        <f aca="false">Expenses!E11+'CapChrg-AllocExp'!E12+'CapChrg-AllocExp'!L12</f>
        <v>#NAME?</v>
      </c>
      <c r="E11" s="59" t="e">
        <f aca="false">C11-D11</f>
        <v>#NAME?</v>
      </c>
      <c r="F11" s="23"/>
      <c r="G11" s="58" t="n">
        <f aca="false">GrossMargin!I12</f>
        <v>17350</v>
      </c>
      <c r="H11" s="23" t="n">
        <f aca="false">GrossMargin!J12</f>
        <v>0</v>
      </c>
      <c r="I11" s="23" t="e">
        <f aca="false">GrossMargin!K12</f>
        <v>#NAME?</v>
      </c>
      <c r="J11" s="60" t="e">
        <f aca="false">SUM(G11:I11)</f>
        <v>#NAME?</v>
      </c>
      <c r="K11" s="24"/>
      <c r="L11" s="23" t="e">
        <f aca="false">'CapChrg-AllocExp'!D12</f>
        <v>#NAME?</v>
      </c>
      <c r="M11" s="23" t="n">
        <f aca="false">Expenses!D11</f>
        <v>795</v>
      </c>
      <c r="N11" s="61" t="e">
        <f aca="false">'CapChrg-AllocExp'!K12</f>
        <v>#NAME?</v>
      </c>
      <c r="O11" s="60" t="e">
        <f aca="false">J11-K11-M11-N11-L11</f>
        <v>#NAME?</v>
      </c>
      <c r="P11" s="23"/>
      <c r="Q11" s="58" t="e">
        <f aca="false">GrossMargin!N12</f>
        <v>#NAME?</v>
      </c>
      <c r="R11" s="23"/>
      <c r="S11" s="23" t="e">
        <f aca="false">'CapChrg-AllocExp'!F12</f>
        <v>#NAME?</v>
      </c>
      <c r="T11" s="23" t="e">
        <f aca="false">Expenses!F11</f>
        <v>#NAME?</v>
      </c>
      <c r="U11" s="23" t="e">
        <f aca="false">'CapChrg-AllocExp'!M12</f>
        <v>#NAME?</v>
      </c>
      <c r="V11" s="59" t="e">
        <f aca="false">ROUND(SUM(Q11:U11),0)</f>
        <v>#NAME?</v>
      </c>
    </row>
    <row r="12" customFormat="false" ht="12" hidden="false" customHeight="true" outlineLevel="0" collapsed="false">
      <c r="A12" s="38" t="s">
        <v>137</v>
      </c>
      <c r="B12" s="49"/>
      <c r="C12" s="58" t="e">
        <f aca="false">GrossMargin!M13</f>
        <v>#NAME?</v>
      </c>
      <c r="D12" s="23" t="e">
        <f aca="false">Expenses!E12+'CapChrg-AllocExp'!E13+'CapChrg-AllocExp'!L13</f>
        <v>#NAME?</v>
      </c>
      <c r="E12" s="59" t="e">
        <f aca="false">C12-D12</f>
        <v>#NAME?</v>
      </c>
      <c r="F12" s="23"/>
      <c r="G12" s="58" t="n">
        <f aca="false">GrossMargin!I13</f>
        <v>31705</v>
      </c>
      <c r="H12" s="23" t="n">
        <f aca="false">GrossMargin!J13</f>
        <v>0</v>
      </c>
      <c r="I12" s="23" t="n">
        <f aca="false">GrossMargin!K13</f>
        <v>0</v>
      </c>
      <c r="J12" s="60" t="n">
        <f aca="false">SUM(G12:I12)</f>
        <v>31705</v>
      </c>
      <c r="K12" s="24"/>
      <c r="L12" s="23" t="e">
        <f aca="false">'CapChrg-AllocExp'!D13</f>
        <v>#NAME?</v>
      </c>
      <c r="M12" s="23" t="n">
        <f aca="false">Expenses!D12</f>
        <v>1418</v>
      </c>
      <c r="N12" s="61" t="e">
        <f aca="false">'CapChrg-AllocExp'!K13</f>
        <v>#NAME?</v>
      </c>
      <c r="O12" s="60" t="e">
        <f aca="false">J12-K12-M12-N12-L12</f>
        <v>#NAME?</v>
      </c>
      <c r="P12" s="23"/>
      <c r="Q12" s="58" t="e">
        <f aca="false">GrossMargin!N13</f>
        <v>#NAME?</v>
      </c>
      <c r="R12" s="23"/>
      <c r="S12" s="23" t="e">
        <f aca="false">'CapChrg-AllocExp'!F13</f>
        <v>#NAME?</v>
      </c>
      <c r="T12" s="23" t="e">
        <f aca="false">Expenses!F12</f>
        <v>#NAME?</v>
      </c>
      <c r="U12" s="23" t="e">
        <f aca="false">'CapChrg-AllocExp'!M13</f>
        <v>#NAME?</v>
      </c>
      <c r="V12" s="59" t="e">
        <f aca="false">ROUND(SUM(Q12:U12),0)</f>
        <v>#NAME?</v>
      </c>
    </row>
    <row r="13" customFormat="false" ht="12" hidden="false" customHeight="true" outlineLevel="0" collapsed="false">
      <c r="A13" s="38" t="s">
        <v>89</v>
      </c>
      <c r="B13" s="49"/>
      <c r="C13" s="58" t="e">
        <f aca="false">GrossMargin!M14</f>
        <v>#NAME?</v>
      </c>
      <c r="D13" s="23" t="e">
        <f aca="false">Expenses!E13+'CapChrg-AllocExp'!E14+'CapChrg-AllocExp'!L14</f>
        <v>#NAME?</v>
      </c>
      <c r="E13" s="59" t="e">
        <f aca="false">C13-D13</f>
        <v>#NAME?</v>
      </c>
      <c r="F13" s="23"/>
      <c r="G13" s="58" t="n">
        <f aca="false">GrossMargin!I14</f>
        <v>17427</v>
      </c>
      <c r="H13" s="23" t="n">
        <f aca="false">GrossMargin!J14</f>
        <v>0</v>
      </c>
      <c r="I13" s="23" t="n">
        <f aca="false">GrossMargin!K14</f>
        <v>0</v>
      </c>
      <c r="J13" s="60" t="n">
        <f aca="false">SUM(G13:I13)</f>
        <v>17427</v>
      </c>
      <c r="K13" s="24"/>
      <c r="L13" s="23" t="n">
        <f aca="false">'CapChrg-AllocExp'!D14</f>
        <v>207</v>
      </c>
      <c r="M13" s="23" t="e">
        <f aca="false">Expenses!D13</f>
        <v>#NAME?</v>
      </c>
      <c r="N13" s="61" t="e">
        <f aca="false">'CapChrg-AllocExp'!K14</f>
        <v>#NAME?</v>
      </c>
      <c r="O13" s="60" t="e">
        <f aca="false">J13-K13-M13-N13-L13</f>
        <v>#NAME?</v>
      </c>
      <c r="P13" s="23"/>
      <c r="Q13" s="58" t="e">
        <f aca="false">GrossMargin!N14</f>
        <v>#NAME?</v>
      </c>
      <c r="R13" s="23"/>
      <c r="S13" s="23" t="e">
        <f aca="false">'CapChrg-AllocExp'!F14</f>
        <v>#NAME?</v>
      </c>
      <c r="T13" s="23" t="e">
        <f aca="false">Expenses!F13</f>
        <v>#NAME?</v>
      </c>
      <c r="U13" s="23" t="e">
        <f aca="false">'CapChrg-AllocExp'!M14</f>
        <v>#NAME?</v>
      </c>
      <c r="V13" s="59" t="e">
        <f aca="false">ROUND(SUM(Q13:U13),0)</f>
        <v>#NAME?</v>
      </c>
    </row>
    <row r="14" customFormat="false" ht="12" hidden="false" customHeight="true" outlineLevel="0" collapsed="false">
      <c r="A14" s="38" t="s">
        <v>138</v>
      </c>
      <c r="B14" s="49"/>
      <c r="C14" s="58" t="e">
        <f aca="false">GrossMargin!M15</f>
        <v>#NAME?</v>
      </c>
      <c r="D14" s="23" t="e">
        <f aca="false">Expenses!E14+'CapChrg-AllocExp'!E15+'CapChrg-AllocExp'!L15</f>
        <v>#NAME?</v>
      </c>
      <c r="E14" s="59" t="e">
        <f aca="false">C14-D14</f>
        <v>#NAME?</v>
      </c>
      <c r="F14" s="23"/>
      <c r="G14" s="58" t="n">
        <f aca="false">GrossMargin!I15</f>
        <v>1058</v>
      </c>
      <c r="H14" s="23" t="n">
        <f aca="false">GrossMargin!J15</f>
        <v>0</v>
      </c>
      <c r="I14" s="23" t="n">
        <f aca="false">GrossMargin!K15</f>
        <v>0</v>
      </c>
      <c r="J14" s="60" t="n">
        <f aca="false">SUM(G14:I14)</f>
        <v>1058</v>
      </c>
      <c r="K14" s="24"/>
      <c r="L14" s="23" t="n">
        <f aca="false">'CapChrg-AllocExp'!D15</f>
        <v>618</v>
      </c>
      <c r="M14" s="23" t="n">
        <f aca="false">Expenses!D14</f>
        <v>3674</v>
      </c>
      <c r="N14" s="61" t="e">
        <f aca="false">'CapChrg-AllocExp'!K15</f>
        <v>#NAME?</v>
      </c>
      <c r="O14" s="60" t="e">
        <f aca="false">J14-K14-M14-N14-L14</f>
        <v>#NAME?</v>
      </c>
      <c r="P14" s="23"/>
      <c r="Q14" s="58" t="e">
        <f aca="false">GrossMargin!N15</f>
        <v>#NAME?</v>
      </c>
      <c r="R14" s="23"/>
      <c r="S14" s="23" t="e">
        <f aca="false">'CapChrg-AllocExp'!F15</f>
        <v>#NAME?</v>
      </c>
      <c r="T14" s="23" t="e">
        <f aca="false">Expenses!F14</f>
        <v>#NAME?</v>
      </c>
      <c r="U14" s="23" t="e">
        <f aca="false">'CapChrg-AllocExp'!M15</f>
        <v>#NAME?</v>
      </c>
      <c r="V14" s="59" t="e">
        <f aca="false">ROUND(SUM(Q14:U14),0)</f>
        <v>#NAME?</v>
      </c>
    </row>
    <row r="15" customFormat="false" ht="12" hidden="false" customHeight="true" outlineLevel="0" collapsed="false">
      <c r="A15" s="38" t="s">
        <v>139</v>
      </c>
      <c r="B15" s="49"/>
      <c r="C15" s="58" t="e">
        <f aca="false">GrossMargin!M16</f>
        <v>#NAME?</v>
      </c>
      <c r="D15" s="23" t="e">
        <f aca="false">Expenses!E15+'CapChrg-AllocExp'!E16+'CapChrg-AllocExp'!L16</f>
        <v>#NAME?</v>
      </c>
      <c r="E15" s="59" t="e">
        <f aca="false">C15-D15</f>
        <v>#NAME?</v>
      </c>
      <c r="F15" s="23"/>
      <c r="G15" s="58" t="n">
        <f aca="false">GrossMargin!I16</f>
        <v>5266</v>
      </c>
      <c r="H15" s="23" t="n">
        <f aca="false">GrossMargin!J16</f>
        <v>0</v>
      </c>
      <c r="I15" s="23" t="n">
        <f aca="false">GrossMargin!K16</f>
        <v>0</v>
      </c>
      <c r="J15" s="60" t="n">
        <f aca="false">SUM(G15:I15)</f>
        <v>5266</v>
      </c>
      <c r="K15" s="24"/>
      <c r="L15" s="23" t="e">
        <f aca="false">'CapChrg-AllocExp'!D16</f>
        <v>#NAME?</v>
      </c>
      <c r="M15" s="23" t="n">
        <f aca="false">Expenses!D15</f>
        <v>1233</v>
      </c>
      <c r="N15" s="61" t="e">
        <f aca="false">'CapChrg-AllocExp'!K16</f>
        <v>#NAME?</v>
      </c>
      <c r="O15" s="60" t="e">
        <f aca="false">J15-K15-M15-N15-L15</f>
        <v>#NAME?</v>
      </c>
      <c r="P15" s="23"/>
      <c r="Q15" s="58" t="e">
        <f aca="false">GrossMargin!N16</f>
        <v>#NAME?</v>
      </c>
      <c r="R15" s="23"/>
      <c r="S15" s="23" t="e">
        <f aca="false">'CapChrg-AllocExp'!F16</f>
        <v>#NAME?</v>
      </c>
      <c r="T15" s="23" t="e">
        <f aca="false">Expenses!F15</f>
        <v>#NAME?</v>
      </c>
      <c r="U15" s="23" t="e">
        <f aca="false">'CapChrg-AllocExp'!M16</f>
        <v>#NAME?</v>
      </c>
      <c r="V15" s="59" t="e">
        <f aca="false">ROUND(SUM(Q15:U15),0)</f>
        <v>#NAME?</v>
      </c>
    </row>
    <row r="16" customFormat="false" ht="12" hidden="false" customHeight="true" outlineLevel="0" collapsed="false">
      <c r="A16" s="38" t="s">
        <v>140</v>
      </c>
      <c r="B16" s="49"/>
      <c r="C16" s="58" t="e">
        <f aca="false">GrossMargin!M17</f>
        <v>#NAME?</v>
      </c>
      <c r="D16" s="23" t="e">
        <f aca="false">Expenses!E16+'CapChrg-AllocExp'!E17+'CapChrg-AllocExp'!L17</f>
        <v>#NAME?</v>
      </c>
      <c r="E16" s="59" t="e">
        <f aca="false">C16-D16</f>
        <v>#NAME?</v>
      </c>
      <c r="F16" s="23"/>
      <c r="G16" s="58" t="n">
        <f aca="false">GrossMargin!I17</f>
        <v>2946</v>
      </c>
      <c r="H16" s="23" t="n">
        <f aca="false">GrossMargin!J17</f>
        <v>0</v>
      </c>
      <c r="I16" s="23" t="n">
        <f aca="false">GrossMargin!K17</f>
        <v>0</v>
      </c>
      <c r="J16" s="60" t="n">
        <f aca="false">SUM(G16:I16)</f>
        <v>2946</v>
      </c>
      <c r="K16" s="24"/>
      <c r="L16" s="23" t="e">
        <f aca="false">'CapChrg-AllocExp'!D17</f>
        <v>#NAME?</v>
      </c>
      <c r="M16" s="23" t="n">
        <f aca="false">Expenses!D16</f>
        <v>131</v>
      </c>
      <c r="N16" s="61" t="e">
        <f aca="false">'CapChrg-AllocExp'!K17</f>
        <v>#NAME?</v>
      </c>
      <c r="O16" s="60" t="e">
        <f aca="false">J16-K16-M16-N16-L16</f>
        <v>#NAME?</v>
      </c>
      <c r="P16" s="23"/>
      <c r="Q16" s="58" t="e">
        <f aca="false">GrossMargin!N17</f>
        <v>#NAME?</v>
      </c>
      <c r="R16" s="23"/>
      <c r="S16" s="23" t="e">
        <f aca="false">'CapChrg-AllocExp'!F17</f>
        <v>#NAME?</v>
      </c>
      <c r="T16" s="23" t="e">
        <f aca="false">Expenses!F16</f>
        <v>#NAME?</v>
      </c>
      <c r="U16" s="23" t="e">
        <f aca="false">'CapChrg-AllocExp'!M17</f>
        <v>#NAME?</v>
      </c>
      <c r="V16" s="59" t="e">
        <f aca="false">ROUND(SUM(Q16:U16),0)</f>
        <v>#NAME?</v>
      </c>
    </row>
    <row r="17" customFormat="false" ht="12" hidden="false" customHeight="true" outlineLevel="0" collapsed="false">
      <c r="A17" s="38" t="s">
        <v>141</v>
      </c>
      <c r="B17" s="49"/>
      <c r="C17" s="58" t="e">
        <f aca="false">GrossMargin!M18</f>
        <v>#NAME?</v>
      </c>
      <c r="D17" s="23" t="e">
        <f aca="false">Expenses!E17+'CapChrg-AllocExp'!E18+'CapChrg-AllocExp'!L18</f>
        <v>#NAME?</v>
      </c>
      <c r="E17" s="59" t="e">
        <f aca="false">C17-D17</f>
        <v>#NAME?</v>
      </c>
      <c r="F17" s="23"/>
      <c r="G17" s="58" t="n">
        <f aca="false">GrossMargin!I18</f>
        <v>0</v>
      </c>
      <c r="H17" s="23" t="n">
        <f aca="false">GrossMargin!J18</f>
        <v>1050</v>
      </c>
      <c r="I17" s="23" t="n">
        <f aca="false">GrossMargin!K18</f>
        <v>0</v>
      </c>
      <c r="J17" s="60" t="n">
        <f aca="false">SUM(G17:I17)</f>
        <v>1050</v>
      </c>
      <c r="K17" s="24"/>
      <c r="L17" s="23" t="e">
        <f aca="false">'CapChrg-AllocExp'!D18</f>
        <v>#NAME?</v>
      </c>
      <c r="M17" s="23" t="n">
        <f aca="false">Expenses!D17</f>
        <v>1411</v>
      </c>
      <c r="N17" s="61" t="n">
        <f aca="false">'CapChrg-AllocExp'!K18</f>
        <v>469</v>
      </c>
      <c r="O17" s="60" t="e">
        <f aca="false">J17-K17-M17-N17-L17</f>
        <v>#NAME?</v>
      </c>
      <c r="P17" s="23"/>
      <c r="Q17" s="58" t="e">
        <f aca="false">GrossMargin!N18</f>
        <v>#NAME?</v>
      </c>
      <c r="R17" s="23"/>
      <c r="S17" s="23" t="e">
        <f aca="false">'CapChrg-AllocExp'!F18</f>
        <v>#NAME?</v>
      </c>
      <c r="T17" s="23" t="e">
        <f aca="false">Expenses!F17</f>
        <v>#NAME?</v>
      </c>
      <c r="U17" s="23" t="e">
        <f aca="false">'CapChrg-AllocExp'!M18</f>
        <v>#NAME?</v>
      </c>
      <c r="V17" s="59" t="e">
        <f aca="false">ROUND(SUM(Q17:U17),0)</f>
        <v>#NAME?</v>
      </c>
    </row>
    <row r="18" customFormat="false" ht="12" hidden="false" customHeight="true" outlineLevel="0" collapsed="false">
      <c r="A18" s="38" t="s">
        <v>142</v>
      </c>
      <c r="B18" s="49"/>
      <c r="C18" s="58" t="e">
        <f aca="false">GrossMargin!M19</f>
        <v>#NAME?</v>
      </c>
      <c r="D18" s="23" t="e">
        <f aca="false">Expenses!E18+'CapChrg-AllocExp'!E19+'CapChrg-AllocExp'!L19</f>
        <v>#NAME?</v>
      </c>
      <c r="E18" s="59" t="e">
        <f aca="false">C18-D18</f>
        <v>#NAME?</v>
      </c>
      <c r="F18" s="23"/>
      <c r="G18" s="58" t="n">
        <f aca="false">GrossMargin!I19</f>
        <v>-289</v>
      </c>
      <c r="H18" s="23" t="n">
        <f aca="false">GrossMargin!J19</f>
        <v>0</v>
      </c>
      <c r="I18" s="23" t="n">
        <f aca="false">GrossMargin!K19</f>
        <v>0</v>
      </c>
      <c r="J18" s="60" t="n">
        <f aca="false">SUM(G18:I18)</f>
        <v>-289</v>
      </c>
      <c r="K18" s="24"/>
      <c r="L18" s="23" t="e">
        <f aca="false">'CapChrg-AllocExp'!D19</f>
        <v>#NAME?</v>
      </c>
      <c r="M18" s="23" t="e">
        <f aca="false">Expenses!D18</f>
        <v>#NAME?</v>
      </c>
      <c r="N18" s="61" t="e">
        <f aca="false">'CapChrg-AllocExp'!K19</f>
        <v>#NAME?</v>
      </c>
      <c r="O18" s="60" t="e">
        <f aca="false">J18-K18-M18-N18-L18</f>
        <v>#NAME?</v>
      </c>
      <c r="P18" s="23"/>
      <c r="Q18" s="58" t="e">
        <f aca="false">GrossMargin!N19</f>
        <v>#NAME?</v>
      </c>
      <c r="R18" s="23"/>
      <c r="S18" s="23" t="e">
        <f aca="false">'CapChrg-AllocExp'!F19</f>
        <v>#NAME?</v>
      </c>
      <c r="T18" s="23" t="e">
        <f aca="false">Expenses!F18</f>
        <v>#NAME?</v>
      </c>
      <c r="U18" s="23" t="e">
        <f aca="false">'CapChrg-AllocExp'!M19</f>
        <v>#NAME?</v>
      </c>
      <c r="V18" s="59" t="e">
        <f aca="false">ROUND(SUM(Q18:U18),0)</f>
        <v>#NAME?</v>
      </c>
    </row>
    <row r="19" customFormat="false" ht="12" hidden="false" customHeight="true" outlineLevel="0" collapsed="false">
      <c r="A19" s="62" t="s">
        <v>143</v>
      </c>
      <c r="B19" s="63"/>
      <c r="C19" s="64" t="e">
        <f aca="false">SUM(C9:C18)</f>
        <v>#NAME?</v>
      </c>
      <c r="D19" s="65" t="e">
        <f aca="false">SUM(D9:D18)</f>
        <v>#NAME?</v>
      </c>
      <c r="E19" s="66" t="e">
        <f aca="false">SUM(E9:E18)</f>
        <v>#NAME?</v>
      </c>
      <c r="F19" s="67"/>
      <c r="G19" s="64" t="n">
        <f aca="false">SUM(G9:G18)</f>
        <v>169137</v>
      </c>
      <c r="H19" s="65" t="n">
        <f aca="false">SUM(H9:H18)</f>
        <v>1050</v>
      </c>
      <c r="I19" s="65" t="e">
        <f aca="false">SUM(I9:I18)</f>
        <v>#NAME?</v>
      </c>
      <c r="J19" s="68" t="e">
        <f aca="false">SUM(J9:J18)</f>
        <v>#NAME?</v>
      </c>
      <c r="K19" s="65" t="n">
        <f aca="false">SUM(K9:K18)</f>
        <v>0</v>
      </c>
      <c r="L19" s="65" t="e">
        <f aca="false">SUM(L9:L18)</f>
        <v>#NAME?</v>
      </c>
      <c r="M19" s="65" t="e">
        <f aca="false">SUM(M9:M18)</f>
        <v>#NAME?</v>
      </c>
      <c r="N19" s="66" t="e">
        <f aca="false">SUM(N9:N18)</f>
        <v>#NAME?</v>
      </c>
      <c r="O19" s="68" t="e">
        <f aca="false">J19-K19-M19-N19</f>
        <v>#NAME?</v>
      </c>
      <c r="P19" s="67"/>
      <c r="Q19" s="64" t="e">
        <f aca="false">SUM(Q9:Q18)</f>
        <v>#NAME?</v>
      </c>
      <c r="R19" s="65" t="n">
        <f aca="false">SUM(R9:R18)</f>
        <v>0</v>
      </c>
      <c r="S19" s="65" t="e">
        <f aca="false">SUM(S9:S18)</f>
        <v>#NAME?</v>
      </c>
      <c r="T19" s="65" t="e">
        <f aca="false">SUM(T9:T18)</f>
        <v>#NAME?</v>
      </c>
      <c r="U19" s="65" t="e">
        <f aca="false">SUM(U9:U18)</f>
        <v>#NAME?</v>
      </c>
      <c r="V19" s="66" t="e">
        <f aca="false">SUM(V9:V18)</f>
        <v>#NAME?</v>
      </c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</row>
    <row r="20" customFormat="false" ht="3" hidden="false" customHeight="true" outlineLevel="0" collapsed="false">
      <c r="A20" s="38"/>
      <c r="B20" s="49"/>
      <c r="C20" s="58"/>
      <c r="D20" s="23"/>
      <c r="E20" s="59"/>
      <c r="F20" s="23"/>
      <c r="G20" s="58"/>
      <c r="H20" s="23"/>
      <c r="I20" s="23"/>
      <c r="J20" s="60"/>
      <c r="K20" s="24"/>
      <c r="L20" s="24"/>
      <c r="M20" s="23"/>
      <c r="N20" s="61"/>
      <c r="O20" s="60"/>
      <c r="P20" s="23"/>
      <c r="Q20" s="58"/>
      <c r="R20" s="23"/>
      <c r="S20" s="23"/>
      <c r="T20" s="23"/>
      <c r="U20" s="23"/>
      <c r="V20" s="59"/>
    </row>
    <row r="21" customFormat="false" ht="12" hidden="false" customHeight="true" outlineLevel="0" collapsed="false">
      <c r="A21" s="38" t="s">
        <v>144</v>
      </c>
      <c r="B21" s="49"/>
      <c r="C21" s="58" t="e">
        <f aca="false">GrossMargin!M23</f>
        <v>#NAME?</v>
      </c>
      <c r="D21" s="23" t="e">
        <f aca="false">Expenses!E21+'CapChrg-AllocExp'!E22+'CapChrg-AllocExp'!L22</f>
        <v>#NAME?</v>
      </c>
      <c r="E21" s="59" t="e">
        <f aca="false">C21-D21</f>
        <v>#NAME?</v>
      </c>
      <c r="F21" s="23"/>
      <c r="G21" s="58" t="n">
        <f aca="false">GrossMargin!I23</f>
        <v>3188</v>
      </c>
      <c r="H21" s="23" t="n">
        <f aca="false">GrossMargin!J23</f>
        <v>4500</v>
      </c>
      <c r="I21" s="23" t="n">
        <f aca="false">GrossMargin!K23</f>
        <v>0</v>
      </c>
      <c r="J21" s="60" t="n">
        <f aca="false">SUM(G21:I21)</f>
        <v>7688</v>
      </c>
      <c r="K21" s="24"/>
      <c r="L21" s="23" t="e">
        <f aca="false">'CapChrg-AllocExp'!D22</f>
        <v>#NAME?</v>
      </c>
      <c r="M21" s="23" t="e">
        <f aca="false">Expenses!D21</f>
        <v>#NAME?</v>
      </c>
      <c r="N21" s="61" t="e">
        <f aca="false">'CapChrg-AllocExp'!K22</f>
        <v>#NAME?</v>
      </c>
      <c r="O21" s="60" t="e">
        <f aca="false">J21-K21-M21-N21-L21</f>
        <v>#NAME?</v>
      </c>
      <c r="P21" s="23"/>
      <c r="Q21" s="58" t="e">
        <f aca="false">GrossMargin!N23</f>
        <v>#NAME?</v>
      </c>
      <c r="R21" s="23"/>
      <c r="S21" s="23" t="e">
        <f aca="false">'CapChrg-AllocExp'!F22</f>
        <v>#NAME?</v>
      </c>
      <c r="T21" s="23" t="e">
        <f aca="false">Expenses!F21</f>
        <v>#NAME?</v>
      </c>
      <c r="U21" s="23" t="e">
        <f aca="false">'CapChrg-AllocExp'!M22</f>
        <v>#NAME?</v>
      </c>
      <c r="V21" s="59" t="e">
        <f aca="false">ROUND(SUM(Q21:U21),0)</f>
        <v>#NAME?</v>
      </c>
    </row>
    <row r="22" customFormat="false" ht="12" hidden="false" customHeight="true" outlineLevel="0" collapsed="false">
      <c r="A22" s="38" t="s">
        <v>145</v>
      </c>
      <c r="B22" s="49"/>
      <c r="C22" s="58" t="e">
        <f aca="false">GrossMargin!M24</f>
        <v>#NAME?</v>
      </c>
      <c r="D22" s="23" t="e">
        <f aca="false">Expenses!E22+'CapChrg-AllocExp'!E23+'CapChrg-AllocExp'!L23</f>
        <v>#NAME?</v>
      </c>
      <c r="E22" s="59" t="e">
        <f aca="false">C22-D22</f>
        <v>#NAME?</v>
      </c>
      <c r="F22" s="23"/>
      <c r="G22" s="58" t="n">
        <f aca="false">GrossMargin!I24</f>
        <v>3723</v>
      </c>
      <c r="H22" s="23" t="n">
        <f aca="false">GrossMargin!J24</f>
        <v>0</v>
      </c>
      <c r="I22" s="23" t="n">
        <f aca="false">GrossMargin!K24</f>
        <v>0</v>
      </c>
      <c r="J22" s="60" t="n">
        <f aca="false">SUM(G22:I22)</f>
        <v>3723</v>
      </c>
      <c r="K22" s="24"/>
      <c r="L22" s="23" t="n">
        <f aca="false">'CapChrg-AllocExp'!D23</f>
        <v>892</v>
      </c>
      <c r="M22" s="23" t="e">
        <f aca="false">Expenses!D22</f>
        <v>#NAME?</v>
      </c>
      <c r="N22" s="61" t="e">
        <f aca="false">'CapChrg-AllocExp'!K23</f>
        <v>#NAME?</v>
      </c>
      <c r="O22" s="60" t="e">
        <f aca="false">J22-K22-M22-N22-L22</f>
        <v>#NAME?</v>
      </c>
      <c r="P22" s="23"/>
      <c r="Q22" s="58" t="e">
        <f aca="false">GrossMargin!N24</f>
        <v>#NAME?</v>
      </c>
      <c r="R22" s="23"/>
      <c r="S22" s="23" t="e">
        <f aca="false">'CapChrg-AllocExp'!F23</f>
        <v>#NAME?</v>
      </c>
      <c r="T22" s="23" t="e">
        <f aca="false">Expenses!F22</f>
        <v>#NAME?</v>
      </c>
      <c r="U22" s="23" t="e">
        <f aca="false">'CapChrg-AllocExp'!M23</f>
        <v>#NAME?</v>
      </c>
      <c r="V22" s="59" t="e">
        <f aca="false">ROUND(SUM(Q22:U22),0)</f>
        <v>#NAME?</v>
      </c>
    </row>
    <row r="23" customFormat="false" ht="12" hidden="false" customHeight="true" outlineLevel="0" collapsed="false">
      <c r="A23" s="38" t="s">
        <v>22</v>
      </c>
      <c r="B23" s="49"/>
      <c r="C23" s="58" t="e">
        <f aca="false">GrossMargin!M25</f>
        <v>#NAME?</v>
      </c>
      <c r="D23" s="23" t="e">
        <f aca="false">Expenses!E23+'CapChrg-AllocExp'!E24+'CapChrg-AllocExp'!L24</f>
        <v>#NAME?</v>
      </c>
      <c r="E23" s="59" t="e">
        <f aca="false">C23-D23</f>
        <v>#NAME?</v>
      </c>
      <c r="F23" s="23"/>
      <c r="G23" s="58" t="n">
        <f aca="false">GrossMargin!I25</f>
        <v>2385</v>
      </c>
      <c r="H23" s="23" t="n">
        <f aca="false">GrossMargin!J25</f>
        <v>10060</v>
      </c>
      <c r="I23" s="23" t="n">
        <f aca="false">GrossMargin!K25</f>
        <v>0</v>
      </c>
      <c r="J23" s="60" t="n">
        <f aca="false">SUM(G23:I23)</f>
        <v>12445</v>
      </c>
      <c r="K23" s="24"/>
      <c r="L23" s="23" t="n">
        <f aca="false">'CapChrg-AllocExp'!D24</f>
        <v>285</v>
      </c>
      <c r="M23" s="23" t="e">
        <f aca="false">Expenses!D23</f>
        <v>#NAME?</v>
      </c>
      <c r="N23" s="61" t="e">
        <f aca="false">'CapChrg-AllocExp'!K24</f>
        <v>#NAME?</v>
      </c>
      <c r="O23" s="60" t="e">
        <f aca="false">J23-K23-M23-N23-L23</f>
        <v>#NAME?</v>
      </c>
      <c r="P23" s="23"/>
      <c r="Q23" s="58" t="e">
        <f aca="false">GrossMargin!N25</f>
        <v>#NAME?</v>
      </c>
      <c r="R23" s="23"/>
      <c r="S23" s="23" t="e">
        <f aca="false">'CapChrg-AllocExp'!F24</f>
        <v>#NAME?</v>
      </c>
      <c r="T23" s="23" t="e">
        <f aca="false">Expenses!F23</f>
        <v>#NAME?</v>
      </c>
      <c r="U23" s="23" t="e">
        <f aca="false">'CapChrg-AllocExp'!M24</f>
        <v>#NAME?</v>
      </c>
      <c r="V23" s="59" t="e">
        <f aca="false">ROUND(SUM(Q23:U23),0)</f>
        <v>#NAME?</v>
      </c>
    </row>
    <row r="24" customFormat="false" ht="12" hidden="false" customHeight="true" outlineLevel="0" collapsed="false">
      <c r="A24" s="38" t="s">
        <v>31</v>
      </c>
      <c r="B24" s="49"/>
      <c r="C24" s="58" t="e">
        <f aca="false">GrossMargin!M26</f>
        <v>#NAME?</v>
      </c>
      <c r="D24" s="23" t="e">
        <f aca="false">Expenses!E24+'CapChrg-AllocExp'!E25+'CapChrg-AllocExp'!L25</f>
        <v>#NAME?</v>
      </c>
      <c r="E24" s="59" t="e">
        <f aca="false">C24-D24</f>
        <v>#NAME?</v>
      </c>
      <c r="F24" s="23"/>
      <c r="G24" s="58" t="n">
        <f aca="false">GrossMargin!I26</f>
        <v>1</v>
      </c>
      <c r="H24" s="23" t="n">
        <f aca="false">GrossMargin!J26</f>
        <v>5000</v>
      </c>
      <c r="I24" s="23" t="n">
        <f aca="false">GrossMargin!K26</f>
        <v>0</v>
      </c>
      <c r="J24" s="60" t="n">
        <f aca="false">SUM(G24:I24)</f>
        <v>5001</v>
      </c>
      <c r="K24" s="24"/>
      <c r="L24" s="23" t="n">
        <f aca="false">'CapChrg-AllocExp'!D25</f>
        <v>76</v>
      </c>
      <c r="M24" s="23" t="e">
        <f aca="false">Expenses!D24</f>
        <v>#NAME?</v>
      </c>
      <c r="N24" s="61" t="e">
        <f aca="false">'CapChrg-AllocExp'!K25</f>
        <v>#NAME?</v>
      </c>
      <c r="O24" s="60" t="e">
        <f aca="false">J24-K24-M24-N24-L24</f>
        <v>#NAME?</v>
      </c>
      <c r="P24" s="23"/>
      <c r="Q24" s="58" t="e">
        <f aca="false">GrossMargin!N26</f>
        <v>#NAME?</v>
      </c>
      <c r="R24" s="23"/>
      <c r="S24" s="23" t="e">
        <f aca="false">'CapChrg-AllocExp'!F25</f>
        <v>#NAME?</v>
      </c>
      <c r="T24" s="23" t="e">
        <f aca="false">Expenses!F24</f>
        <v>#NAME?</v>
      </c>
      <c r="U24" s="23" t="e">
        <f aca="false">'CapChrg-AllocExp'!M25</f>
        <v>#NAME?</v>
      </c>
      <c r="V24" s="59" t="e">
        <f aca="false">ROUND(SUM(Q24:U24),0)</f>
        <v>#NAME?</v>
      </c>
    </row>
    <row r="25" customFormat="false" ht="12" hidden="false" customHeight="true" outlineLevel="0" collapsed="false">
      <c r="A25" s="38" t="s">
        <v>146</v>
      </c>
      <c r="B25" s="49"/>
      <c r="C25" s="58" t="e">
        <f aca="false">GrossMargin!M27</f>
        <v>#NAME?</v>
      </c>
      <c r="D25" s="23" t="e">
        <f aca="false">Expenses!E25+'CapChrg-AllocExp'!E26+'CapChrg-AllocExp'!L26</f>
        <v>#NAME?</v>
      </c>
      <c r="E25" s="59" t="e">
        <f aca="false">C25-D25</f>
        <v>#NAME?</v>
      </c>
      <c r="F25" s="23"/>
      <c r="G25" s="58" t="n">
        <f aca="false">GrossMargin!I27</f>
        <v>0</v>
      </c>
      <c r="H25" s="23" t="n">
        <f aca="false">GrossMargin!J27</f>
        <v>0</v>
      </c>
      <c r="I25" s="23" t="n">
        <f aca="false">GrossMargin!K27</f>
        <v>0</v>
      </c>
      <c r="J25" s="60" t="n">
        <f aca="false">SUM(G25:I25)</f>
        <v>0</v>
      </c>
      <c r="K25" s="24"/>
      <c r="L25" s="23" t="e">
        <f aca="false">'CapChrg-AllocExp'!D26</f>
        <v>#NAME?</v>
      </c>
      <c r="M25" s="23" t="e">
        <f aca="false">Expenses!D25</f>
        <v>#NAME?</v>
      </c>
      <c r="N25" s="61" t="e">
        <f aca="false">'CapChrg-AllocExp'!K26</f>
        <v>#NAME?</v>
      </c>
      <c r="O25" s="60" t="e">
        <f aca="false">J25-K25-M25-N25-L25</f>
        <v>#NAME?</v>
      </c>
      <c r="P25" s="23"/>
      <c r="Q25" s="58" t="e">
        <f aca="false">GrossMargin!N27</f>
        <v>#NAME?</v>
      </c>
      <c r="R25" s="23"/>
      <c r="S25" s="23" t="e">
        <f aca="false">'CapChrg-AllocExp'!F26</f>
        <v>#NAME?</v>
      </c>
      <c r="T25" s="23" t="e">
        <f aca="false">Expenses!F25</f>
        <v>#NAME?</v>
      </c>
      <c r="U25" s="23" t="e">
        <f aca="false">'CapChrg-AllocExp'!M26</f>
        <v>#NAME?</v>
      </c>
      <c r="V25" s="59" t="e">
        <f aca="false">ROUND(SUM(Q25:U25),0)</f>
        <v>#NAME?</v>
      </c>
    </row>
    <row r="26" customFormat="false" ht="12" hidden="false" customHeight="true" outlineLevel="0" collapsed="false">
      <c r="A26" s="38" t="s">
        <v>19</v>
      </c>
      <c r="B26" s="49"/>
      <c r="C26" s="58" t="e">
        <f aca="false">GrossMargin!M28</f>
        <v>#NAME?</v>
      </c>
      <c r="D26" s="23" t="e">
        <f aca="false">Expenses!E26+'CapChrg-AllocExp'!E27+'CapChrg-AllocExp'!L27</f>
        <v>#NAME?</v>
      </c>
      <c r="E26" s="59" t="e">
        <f aca="false">C26-D26</f>
        <v>#NAME?</v>
      </c>
      <c r="F26" s="23"/>
      <c r="G26" s="58" t="n">
        <f aca="false">GrossMargin!I28</f>
        <v>0</v>
      </c>
      <c r="H26" s="23" t="n">
        <f aca="false">GrossMargin!J28</f>
        <v>850</v>
      </c>
      <c r="I26" s="23" t="n">
        <f aca="false">GrossMargin!K28</f>
        <v>0</v>
      </c>
      <c r="J26" s="60" t="n">
        <f aca="false">SUM(G26:I26)</f>
        <v>850</v>
      </c>
      <c r="K26" s="24"/>
      <c r="L26" s="23" t="e">
        <f aca="false">'CapChrg-AllocExp'!D27</f>
        <v>#NAME?</v>
      </c>
      <c r="M26" s="23" t="e">
        <f aca="false">Expenses!D26</f>
        <v>#NAME?</v>
      </c>
      <c r="N26" s="61" t="e">
        <f aca="false">'CapChrg-AllocExp'!K27</f>
        <v>#NAME?</v>
      </c>
      <c r="O26" s="60" t="e">
        <f aca="false">J26-K26-M26-N26-L26</f>
        <v>#NAME?</v>
      </c>
      <c r="P26" s="23"/>
      <c r="Q26" s="58" t="e">
        <f aca="false">GrossMargin!N28</f>
        <v>#NAME?</v>
      </c>
      <c r="R26" s="23"/>
      <c r="S26" s="23" t="e">
        <f aca="false">'CapChrg-AllocExp'!F27</f>
        <v>#NAME?</v>
      </c>
      <c r="T26" s="23" t="e">
        <f aca="false">Expenses!F26</f>
        <v>#NAME?</v>
      </c>
      <c r="U26" s="23" t="e">
        <f aca="false">'CapChrg-AllocExp'!M27</f>
        <v>#NAME?</v>
      </c>
      <c r="V26" s="59" t="e">
        <f aca="false">ROUND(SUM(Q26:U26),0)</f>
        <v>#NAME?</v>
      </c>
    </row>
    <row r="27" customFormat="false" ht="12" hidden="false" customHeight="true" outlineLevel="0" collapsed="false">
      <c r="A27" s="38" t="s">
        <v>147</v>
      </c>
      <c r="B27" s="49"/>
      <c r="C27" s="58" t="e">
        <f aca="false">GrossMargin!M29</f>
        <v>#NAME?</v>
      </c>
      <c r="D27" s="23" t="e">
        <f aca="false">Expenses!E27+'CapChrg-AllocExp'!E28+'CapChrg-AllocExp'!L28</f>
        <v>#NAME?</v>
      </c>
      <c r="E27" s="59" t="e">
        <f aca="false">C27-D27</f>
        <v>#NAME?</v>
      </c>
      <c r="F27" s="23"/>
      <c r="G27" s="58" t="n">
        <f aca="false">GrossMargin!I29</f>
        <v>0</v>
      </c>
      <c r="H27" s="23" t="n">
        <f aca="false">GrossMargin!J29</f>
        <v>0</v>
      </c>
      <c r="I27" s="23" t="n">
        <f aca="false">GrossMargin!K29</f>
        <v>0</v>
      </c>
      <c r="J27" s="60" t="n">
        <f aca="false">SUM(G27:I27)</f>
        <v>0</v>
      </c>
      <c r="K27" s="24"/>
      <c r="L27" s="23" t="e">
        <f aca="false">'CapChrg-AllocExp'!D28</f>
        <v>#NAME?</v>
      </c>
      <c r="M27" s="23" t="e">
        <f aca="false">Expenses!D27</f>
        <v>#NAME?</v>
      </c>
      <c r="N27" s="61" t="e">
        <f aca="false">'CapChrg-AllocExp'!K28</f>
        <v>#NAME?</v>
      </c>
      <c r="O27" s="60" t="e">
        <f aca="false">J27-K27-M27-N27-L27</f>
        <v>#NAME?</v>
      </c>
      <c r="P27" s="23"/>
      <c r="Q27" s="58" t="e">
        <f aca="false">GrossMargin!N29</f>
        <v>#NAME?</v>
      </c>
      <c r="R27" s="23"/>
      <c r="S27" s="23" t="e">
        <f aca="false">'CapChrg-AllocExp'!F28</f>
        <v>#NAME?</v>
      </c>
      <c r="T27" s="23" t="e">
        <f aca="false">Expenses!F27</f>
        <v>#NAME?</v>
      </c>
      <c r="U27" s="23" t="e">
        <f aca="false">'CapChrg-AllocExp'!M28</f>
        <v>#NAME?</v>
      </c>
      <c r="V27" s="59" t="e">
        <f aca="false">ROUND(SUM(Q27:U27),0)</f>
        <v>#NAME?</v>
      </c>
    </row>
    <row r="28" customFormat="false" ht="12" hidden="false" customHeight="true" outlineLevel="0" collapsed="false">
      <c r="A28" s="62" t="s">
        <v>148</v>
      </c>
      <c r="B28" s="63"/>
      <c r="C28" s="64" t="e">
        <f aca="false">SUM(C21:C27)</f>
        <v>#NAME?</v>
      </c>
      <c r="D28" s="65" t="e">
        <f aca="false">SUM(D21:D27)</f>
        <v>#NAME?</v>
      </c>
      <c r="E28" s="66" t="e">
        <f aca="false">SUM(E21:E27)</f>
        <v>#NAME?</v>
      </c>
      <c r="F28" s="67" t="n">
        <f aca="false">SUM(F21:F27)</f>
        <v>0</v>
      </c>
      <c r="G28" s="64" t="n">
        <f aca="false">SUM(G21:G27)</f>
        <v>9297</v>
      </c>
      <c r="H28" s="65" t="n">
        <f aca="false">SUM(H21:H27)</f>
        <v>20410</v>
      </c>
      <c r="I28" s="65" t="n">
        <f aca="false">SUM(I21:I27)</f>
        <v>0</v>
      </c>
      <c r="J28" s="68" t="n">
        <f aca="false">SUM(J21:J27)</f>
        <v>29707</v>
      </c>
      <c r="K28" s="65" t="n">
        <f aca="false">SUM(K21:K27)</f>
        <v>0</v>
      </c>
      <c r="L28" s="65" t="e">
        <f aca="false">SUM(L21:L27)</f>
        <v>#NAME?</v>
      </c>
      <c r="M28" s="65" t="e">
        <f aca="false">SUM(M21:M27)</f>
        <v>#NAME?</v>
      </c>
      <c r="N28" s="66" t="e">
        <f aca="false">SUM(N21:N27)</f>
        <v>#NAME?</v>
      </c>
      <c r="O28" s="68" t="e">
        <f aca="false">J28-K28-M28-N28</f>
        <v>#NAME?</v>
      </c>
      <c r="P28" s="67"/>
      <c r="Q28" s="64" t="e">
        <f aca="false">SUM(Q21:Q27)</f>
        <v>#NAME?</v>
      </c>
      <c r="R28" s="65" t="n">
        <f aca="false">SUM(R21:R27)</f>
        <v>0</v>
      </c>
      <c r="S28" s="65" t="e">
        <f aca="false">SUM(S21:S27)</f>
        <v>#NAME?</v>
      </c>
      <c r="T28" s="65" t="e">
        <f aca="false">SUM(T21:T27)</f>
        <v>#NAME?</v>
      </c>
      <c r="U28" s="65" t="e">
        <f aca="false">SUM(U21:U27)</f>
        <v>#NAME?</v>
      </c>
      <c r="V28" s="66" t="e">
        <f aca="false">SUM(V21:V27)</f>
        <v>#NAME?</v>
      </c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  <c r="IW28" s="69"/>
    </row>
    <row r="29" customFormat="false" ht="3" hidden="false" customHeight="true" outlineLevel="0" collapsed="false">
      <c r="A29" s="38"/>
      <c r="B29" s="49"/>
      <c r="C29" s="58"/>
      <c r="D29" s="23"/>
      <c r="E29" s="59"/>
      <c r="F29" s="23"/>
      <c r="G29" s="58"/>
      <c r="H29" s="23"/>
      <c r="I29" s="23"/>
      <c r="J29" s="60"/>
      <c r="K29" s="24"/>
      <c r="L29" s="24"/>
      <c r="M29" s="23"/>
      <c r="N29" s="61"/>
      <c r="O29" s="60"/>
      <c r="P29" s="23"/>
      <c r="Q29" s="58"/>
      <c r="R29" s="23"/>
      <c r="S29" s="23"/>
      <c r="T29" s="23"/>
      <c r="U29" s="23"/>
      <c r="V29" s="59"/>
    </row>
    <row r="30" customFormat="false" ht="12" hidden="false" customHeight="true" outlineLevel="0" collapsed="false">
      <c r="A30" s="38" t="s">
        <v>149</v>
      </c>
      <c r="B30" s="49"/>
      <c r="C30" s="58" t="e">
        <f aca="false">GrossMargin!M33</f>
        <v>#NAME?</v>
      </c>
      <c r="D30" s="23" t="e">
        <f aca="false">Expenses!E30+Expenses!E58+'CapChrg-AllocExp'!E31+'CapChrg-AllocExp'!L31</f>
        <v>#NAME?</v>
      </c>
      <c r="E30" s="59" t="e">
        <f aca="false">C30-D30</f>
        <v>#NAME?</v>
      </c>
      <c r="F30" s="23"/>
      <c r="G30" s="58" t="n">
        <f aca="false">GrossMargin!I33</f>
        <v>16135</v>
      </c>
      <c r="H30" s="23" t="n">
        <f aca="false">GrossMargin!J33</f>
        <v>0</v>
      </c>
      <c r="I30" s="23" t="n">
        <f aca="false">GrossMargin!K33</f>
        <v>0</v>
      </c>
      <c r="J30" s="60" t="n">
        <f aca="false">SUM(G30:I30)</f>
        <v>16135</v>
      </c>
      <c r="K30" s="23" t="n">
        <f aca="false">Expenses!D58</f>
        <v>7034</v>
      </c>
      <c r="L30" s="23" t="n">
        <f aca="false">'CapChrg-AllocExp'!D31</f>
        <v>5731</v>
      </c>
      <c r="M30" s="23" t="e">
        <f aca="false">Expenses!D30</f>
        <v>#NAME?</v>
      </c>
      <c r="N30" s="61" t="e">
        <f aca="false">'CapChrg-AllocExp'!K31</f>
        <v>#NAME?</v>
      </c>
      <c r="O30" s="60" t="e">
        <f aca="false">J30-K30-M30-N30-L30</f>
        <v>#NAME?</v>
      </c>
      <c r="P30" s="23"/>
      <c r="Q30" s="58" t="e">
        <f aca="false">GrossMargin!N33</f>
        <v>#NAME?</v>
      </c>
      <c r="R30" s="23" t="n">
        <f aca="false">Expenses!F58</f>
        <v>-429</v>
      </c>
      <c r="S30" s="23" t="e">
        <f aca="false">'CapChrg-AllocExp'!F31</f>
        <v>#NAME?</v>
      </c>
      <c r="T30" s="23" t="e">
        <f aca="false">Expenses!F30</f>
        <v>#NAME?</v>
      </c>
      <c r="U30" s="23" t="e">
        <f aca="false">'CapChrg-AllocExp'!M31</f>
        <v>#NAME?</v>
      </c>
      <c r="V30" s="59" t="e">
        <f aca="false">ROUND(SUM(Q30:U30),0)</f>
        <v>#NAME?</v>
      </c>
    </row>
    <row r="31" customFormat="false" ht="12" hidden="false" customHeight="true" outlineLevel="0" collapsed="false">
      <c r="A31" s="38" t="s">
        <v>35</v>
      </c>
      <c r="B31" s="49"/>
      <c r="C31" s="58" t="e">
        <f aca="false">GrossMargin!M34</f>
        <v>#NAME?</v>
      </c>
      <c r="D31" s="23" t="e">
        <f aca="false">Expenses!E31+'CapChrg-AllocExp'!E32+'CapChrg-AllocExp'!L32</f>
        <v>#NAME?</v>
      </c>
      <c r="E31" s="59" t="e">
        <f aca="false">C31-D31</f>
        <v>#NAME?</v>
      </c>
      <c r="F31" s="23"/>
      <c r="G31" s="58" t="n">
        <f aca="false">GrossMargin!I34</f>
        <v>3553</v>
      </c>
      <c r="H31" s="23" t="n">
        <f aca="false">GrossMargin!J34</f>
        <v>6000</v>
      </c>
      <c r="I31" s="23" t="n">
        <f aca="false">GrossMargin!K34</f>
        <v>3000</v>
      </c>
      <c r="J31" s="60" t="n">
        <f aca="false">SUM(G31:I31)</f>
        <v>12553</v>
      </c>
      <c r="K31" s="23"/>
      <c r="L31" s="23" t="n">
        <f aca="false">'CapChrg-AllocExp'!D32</f>
        <v>5778</v>
      </c>
      <c r="M31" s="23" t="n">
        <f aca="false">Expenses!D31</f>
        <v>1223</v>
      </c>
      <c r="N31" s="61" t="e">
        <f aca="false">'CapChrg-AllocExp'!K32</f>
        <v>#NAME?</v>
      </c>
      <c r="O31" s="60" t="e">
        <f aca="false">J31-K31-M31-N31-L31</f>
        <v>#NAME?</v>
      </c>
      <c r="P31" s="23"/>
      <c r="Q31" s="58" t="e">
        <f aca="false">GrossMargin!N34</f>
        <v>#NAME?</v>
      </c>
      <c r="R31" s="23"/>
      <c r="S31" s="23" t="e">
        <f aca="false">'CapChrg-AllocExp'!F32</f>
        <v>#NAME?</v>
      </c>
      <c r="T31" s="23" t="e">
        <f aca="false">Expenses!F31</f>
        <v>#NAME?</v>
      </c>
      <c r="U31" s="23" t="e">
        <f aca="false">'CapChrg-AllocExp'!M32</f>
        <v>#NAME?</v>
      </c>
      <c r="V31" s="59" t="e">
        <f aca="false">ROUND(SUM(Q31:U31),0)</f>
        <v>#NAME?</v>
      </c>
    </row>
    <row r="32" customFormat="false" ht="12" hidden="false" customHeight="true" outlineLevel="0" collapsed="false">
      <c r="A32" s="38" t="s">
        <v>38</v>
      </c>
      <c r="B32" s="49"/>
      <c r="C32" s="58" t="e">
        <f aca="false">GrossMargin!M35</f>
        <v>#NAME?</v>
      </c>
      <c r="D32" s="23" t="e">
        <f aca="false">Expenses!E32+Expenses!E59+'CapChrg-AllocExp'!E33+'CapChrg-AllocExp'!L33</f>
        <v>#NAME?</v>
      </c>
      <c r="E32" s="59" t="e">
        <f aca="false">C32-D32</f>
        <v>#NAME?</v>
      </c>
      <c r="F32" s="23"/>
      <c r="G32" s="58" t="n">
        <f aca="false">GrossMargin!I35</f>
        <v>13314</v>
      </c>
      <c r="H32" s="23" t="n">
        <f aca="false">GrossMargin!J35</f>
        <v>4721</v>
      </c>
      <c r="I32" s="23" t="n">
        <f aca="false">GrossMargin!K35</f>
        <v>961</v>
      </c>
      <c r="J32" s="60" t="n">
        <f aca="false">SUM(G32:I32)</f>
        <v>18996</v>
      </c>
      <c r="K32" s="23" t="n">
        <f aca="false">Expenses!D59</f>
        <v>37378</v>
      </c>
      <c r="L32" s="23" t="n">
        <f aca="false">'CapChrg-AllocExp'!D33</f>
        <v>8464</v>
      </c>
      <c r="M32" s="23" t="n">
        <f aca="false">Expenses!D32</f>
        <v>4268</v>
      </c>
      <c r="N32" s="61" t="e">
        <f aca="false">'CapChrg-AllocExp'!K33</f>
        <v>#NAME?</v>
      </c>
      <c r="O32" s="60" t="e">
        <f aca="false">J32-K32-M32-N32-L32</f>
        <v>#NAME?</v>
      </c>
      <c r="P32" s="23"/>
      <c r="Q32" s="58" t="e">
        <f aca="false">GrossMargin!N35</f>
        <v>#NAME?</v>
      </c>
      <c r="R32" s="23" t="n">
        <f aca="false">Expenses!F59</f>
        <v>-2256</v>
      </c>
      <c r="S32" s="23" t="e">
        <f aca="false">'CapChrg-AllocExp'!F33</f>
        <v>#NAME?</v>
      </c>
      <c r="T32" s="23" t="e">
        <f aca="false">Expenses!F32</f>
        <v>#NAME?</v>
      </c>
      <c r="U32" s="23" t="e">
        <f aca="false">'CapChrg-AllocExp'!M33</f>
        <v>#NAME?</v>
      </c>
      <c r="V32" s="59" t="e">
        <f aca="false">ROUND(SUM(Q32:U32),0)</f>
        <v>#NAME?</v>
      </c>
    </row>
    <row r="33" customFormat="false" ht="12" hidden="false" customHeight="true" outlineLevel="0" collapsed="false">
      <c r="A33" s="38" t="s">
        <v>150</v>
      </c>
      <c r="B33" s="49"/>
      <c r="C33" s="58" t="e">
        <f aca="false">GrossMargin!M36</f>
        <v>#NAME?</v>
      </c>
      <c r="D33" s="23" t="e">
        <f aca="false">Expenses!E33+'CapChrg-AllocExp'!E34+'CapChrg-AllocExp'!L34</f>
        <v>#NAME?</v>
      </c>
      <c r="E33" s="59" t="e">
        <f aca="false">C33-D33</f>
        <v>#NAME?</v>
      </c>
      <c r="F33" s="23"/>
      <c r="G33" s="58" t="n">
        <f aca="false">GrossMargin!I36</f>
        <v>14115</v>
      </c>
      <c r="H33" s="23" t="n">
        <f aca="false">GrossMargin!J36</f>
        <v>0</v>
      </c>
      <c r="I33" s="23" t="n">
        <f aca="false">GrossMargin!K36</f>
        <v>0</v>
      </c>
      <c r="J33" s="60" t="n">
        <f aca="false">SUM(G33:I33)</f>
        <v>14115</v>
      </c>
      <c r="K33" s="24"/>
      <c r="L33" s="24" t="e">
        <f aca="false">'CapChrg-AllocExp'!D34</f>
        <v>#NAME?</v>
      </c>
      <c r="M33" s="23" t="n">
        <f aca="false">Expenses!D33</f>
        <v>683</v>
      </c>
      <c r="N33" s="61" t="e">
        <f aca="false">'CapChrg-AllocExp'!K34</f>
        <v>#NAME?</v>
      </c>
      <c r="O33" s="60" t="e">
        <f aca="false">J33-K33-M33-N33-L33</f>
        <v>#NAME?</v>
      </c>
      <c r="P33" s="23"/>
      <c r="Q33" s="58" t="e">
        <f aca="false">GrossMargin!N36</f>
        <v>#NAME?</v>
      </c>
      <c r="R33" s="23"/>
      <c r="S33" s="23" t="e">
        <f aca="false">'CapChrg-AllocExp'!F34</f>
        <v>#NAME?</v>
      </c>
      <c r="T33" s="23" t="e">
        <f aca="false">Expenses!F33</f>
        <v>#NAME?</v>
      </c>
      <c r="U33" s="23" t="e">
        <f aca="false">'CapChrg-AllocExp'!M34</f>
        <v>#NAME?</v>
      </c>
      <c r="V33" s="59" t="e">
        <f aca="false">ROUND(SUM(Q33:U33),0)</f>
        <v>#NAME?</v>
      </c>
    </row>
    <row r="34" customFormat="false" ht="12" hidden="false" customHeight="true" outlineLevel="0" collapsed="false">
      <c r="A34" s="62" t="s">
        <v>151</v>
      </c>
      <c r="B34" s="63"/>
      <c r="C34" s="64" t="e">
        <f aca="false">SUM(C30:C33)</f>
        <v>#NAME?</v>
      </c>
      <c r="D34" s="65" t="e">
        <f aca="false">SUM(D30:D33)</f>
        <v>#NAME?</v>
      </c>
      <c r="E34" s="66" t="e">
        <f aca="false">SUM(E30:E33)</f>
        <v>#NAME?</v>
      </c>
      <c r="F34" s="67"/>
      <c r="G34" s="64" t="n">
        <f aca="false">SUM(G30:G33)</f>
        <v>47117</v>
      </c>
      <c r="H34" s="65" t="n">
        <f aca="false">SUM(H30:H33)</f>
        <v>10721</v>
      </c>
      <c r="I34" s="65" t="n">
        <f aca="false">SUM(I30:I33)</f>
        <v>3961</v>
      </c>
      <c r="J34" s="68" t="n">
        <f aca="false">SUM(J30:J33)</f>
        <v>61799</v>
      </c>
      <c r="K34" s="65" t="n">
        <f aca="false">SUM(K30:K33)</f>
        <v>44412</v>
      </c>
      <c r="L34" s="65" t="e">
        <f aca="false">SUM(L30:L33)</f>
        <v>#NAME?</v>
      </c>
      <c r="M34" s="65" t="e">
        <f aca="false">SUM(M30:M33)</f>
        <v>#NAME?</v>
      </c>
      <c r="N34" s="66" t="e">
        <f aca="false">SUM(N30:N33)</f>
        <v>#NAME?</v>
      </c>
      <c r="O34" s="68" t="e">
        <f aca="false">J34-K34-M34-N34</f>
        <v>#NAME?</v>
      </c>
      <c r="P34" s="67"/>
      <c r="Q34" s="64" t="e">
        <f aca="false">SUM(Q30:Q33)</f>
        <v>#NAME?</v>
      </c>
      <c r="R34" s="65" t="n">
        <f aca="false">SUM(R30:R33)</f>
        <v>-2685</v>
      </c>
      <c r="S34" s="65" t="e">
        <f aca="false">SUM(S30:S33)</f>
        <v>#NAME?</v>
      </c>
      <c r="T34" s="65" t="e">
        <f aca="false">SUM(T30:T33)</f>
        <v>#NAME?</v>
      </c>
      <c r="U34" s="65" t="e">
        <f aca="false">SUM(U30:U33)</f>
        <v>#NAME?</v>
      </c>
      <c r="V34" s="66" t="e">
        <f aca="false">SUM(V30:V33)</f>
        <v>#NAME?</v>
      </c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</row>
    <row r="35" customFormat="false" ht="3" hidden="false" customHeight="true" outlineLevel="0" collapsed="false">
      <c r="A35" s="38"/>
      <c r="B35" s="49"/>
      <c r="C35" s="58"/>
      <c r="D35" s="23"/>
      <c r="E35" s="59"/>
      <c r="F35" s="23"/>
      <c r="G35" s="58"/>
      <c r="H35" s="23"/>
      <c r="I35" s="23"/>
      <c r="J35" s="60"/>
      <c r="K35" s="24"/>
      <c r="L35" s="24"/>
      <c r="M35" s="23"/>
      <c r="N35" s="61"/>
      <c r="O35" s="60"/>
      <c r="P35" s="23"/>
      <c r="Q35" s="58"/>
      <c r="R35" s="23"/>
      <c r="S35" s="23"/>
      <c r="T35" s="23"/>
      <c r="U35" s="23"/>
      <c r="V35" s="59"/>
    </row>
    <row r="36" customFormat="false" ht="12" hidden="false" customHeight="true" outlineLevel="0" collapsed="false">
      <c r="A36" s="38" t="s">
        <v>55</v>
      </c>
      <c r="B36" s="49"/>
      <c r="C36" s="58" t="e">
        <f aca="false">GrossMargin!M40</f>
        <v>#NAME?</v>
      </c>
      <c r="D36" s="23" t="e">
        <f aca="false">Expenses!E36+'CapChrg-AllocExp'!E37+'CapChrg-AllocExp'!L37</f>
        <v>#NAME?</v>
      </c>
      <c r="E36" s="59" t="e">
        <f aca="false">C36-D36</f>
        <v>#NAME?</v>
      </c>
      <c r="F36" s="23"/>
      <c r="G36" s="58" t="n">
        <f aca="false">GrossMargin!I40</f>
        <v>23733</v>
      </c>
      <c r="H36" s="23" t="n">
        <f aca="false">GrossMargin!J40</f>
        <v>0</v>
      </c>
      <c r="I36" s="23" t="n">
        <f aca="false">GrossMargin!K40</f>
        <v>0</v>
      </c>
      <c r="J36" s="60" t="n">
        <f aca="false">SUM(G36:I36)</f>
        <v>23733</v>
      </c>
      <c r="K36" s="24"/>
      <c r="L36" s="23" t="n">
        <f aca="false">'CapChrg-AllocExp'!D37</f>
        <v>1031</v>
      </c>
      <c r="M36" s="23" t="n">
        <f aca="false">Expenses!D36</f>
        <v>737</v>
      </c>
      <c r="N36" s="61" t="e">
        <f aca="false">'CapChrg-AllocExp'!K37</f>
        <v>#NAME?</v>
      </c>
      <c r="O36" s="60" t="e">
        <f aca="false">J36-K36-M36-N36-L36</f>
        <v>#NAME?</v>
      </c>
      <c r="P36" s="23"/>
      <c r="Q36" s="58" t="e">
        <f aca="false">GrossMargin!N40</f>
        <v>#NAME?</v>
      </c>
      <c r="R36" s="23"/>
      <c r="S36" s="23" t="e">
        <f aca="false">'CapChrg-AllocExp'!F37</f>
        <v>#NAME?</v>
      </c>
      <c r="T36" s="23" t="e">
        <f aca="false">Expenses!F36</f>
        <v>#NAME?</v>
      </c>
      <c r="U36" s="23" t="e">
        <f aca="false">'CapChrg-AllocExp'!M37</f>
        <v>#NAME?</v>
      </c>
      <c r="V36" s="59" t="e">
        <f aca="false">ROUND(SUM(Q36:U36),0)</f>
        <v>#NAME?</v>
      </c>
    </row>
    <row r="37" customFormat="false" ht="12" hidden="false" customHeight="true" outlineLevel="0" collapsed="false">
      <c r="A37" s="38" t="s">
        <v>34</v>
      </c>
      <c r="B37" s="49"/>
      <c r="C37" s="58" t="e">
        <f aca="false">GrossMargin!M41</f>
        <v>#NAME?</v>
      </c>
      <c r="D37" s="23" t="e">
        <f aca="false">Expenses!E37+'CapChrg-AllocExp'!E38+'CapChrg-AllocExp'!L38</f>
        <v>#NAME?</v>
      </c>
      <c r="E37" s="59" t="e">
        <f aca="false">C37-D37</f>
        <v>#NAME?</v>
      </c>
      <c r="F37" s="23"/>
      <c r="G37" s="58" t="n">
        <f aca="false">GrossMargin!I41</f>
        <v>18439</v>
      </c>
      <c r="H37" s="23" t="n">
        <f aca="false">GrossMargin!J41</f>
        <v>0</v>
      </c>
      <c r="I37" s="23" t="n">
        <f aca="false">GrossMargin!K41</f>
        <v>0</v>
      </c>
      <c r="J37" s="60" t="n">
        <f aca="false">SUM(G37:I37)</f>
        <v>18439</v>
      </c>
      <c r="K37" s="24"/>
      <c r="L37" s="23" t="n">
        <f aca="false">'CapChrg-AllocExp'!D38</f>
        <v>6918</v>
      </c>
      <c r="M37" s="23" t="n">
        <f aca="false">Expenses!D37</f>
        <v>1319</v>
      </c>
      <c r="N37" s="61" t="e">
        <f aca="false">'CapChrg-AllocExp'!K38</f>
        <v>#NAME?</v>
      </c>
      <c r="O37" s="60" t="e">
        <f aca="false">J37-K37-M37-N37-L37</f>
        <v>#NAME?</v>
      </c>
      <c r="P37" s="23"/>
      <c r="Q37" s="58" t="e">
        <f aca="false">GrossMargin!N41</f>
        <v>#NAME?</v>
      </c>
      <c r="R37" s="23"/>
      <c r="S37" s="23" t="e">
        <f aca="false">'CapChrg-AllocExp'!F38</f>
        <v>#NAME?</v>
      </c>
      <c r="T37" s="23" t="e">
        <f aca="false">Expenses!F37</f>
        <v>#NAME?</v>
      </c>
      <c r="U37" s="23" t="e">
        <f aca="false">'CapChrg-AllocExp'!M38</f>
        <v>#NAME?</v>
      </c>
      <c r="V37" s="59" t="e">
        <f aca="false">ROUND(SUM(Q37:U37),0)</f>
        <v>#NAME?</v>
      </c>
    </row>
    <row r="38" customFormat="false" ht="12" hidden="false" customHeight="true" outlineLevel="0" collapsed="false">
      <c r="A38" s="38" t="s">
        <v>152</v>
      </c>
      <c r="B38" s="49"/>
      <c r="C38" s="58" t="e">
        <f aca="false">GrossMargin!M42</f>
        <v>#NAME?</v>
      </c>
      <c r="D38" s="23" t="e">
        <f aca="false">Expenses!E38+'CapChrg-AllocExp'!E39+'CapChrg-AllocExp'!L39</f>
        <v>#NAME?</v>
      </c>
      <c r="E38" s="59" t="e">
        <f aca="false">C38-D38</f>
        <v>#NAME?</v>
      </c>
      <c r="F38" s="23"/>
      <c r="G38" s="58" t="n">
        <f aca="false">GrossMargin!I42</f>
        <v>-16994</v>
      </c>
      <c r="H38" s="23" t="n">
        <f aca="false">GrossMargin!J42</f>
        <v>0</v>
      </c>
      <c r="I38" s="23" t="n">
        <f aca="false">GrossMargin!K42</f>
        <v>-3000</v>
      </c>
      <c r="J38" s="60" t="n">
        <f aca="false">SUM(G38:I38)</f>
        <v>-19994</v>
      </c>
      <c r="K38" s="24"/>
      <c r="L38" s="23" t="n">
        <f aca="false">'CapChrg-AllocExp'!D39</f>
        <v>1793</v>
      </c>
      <c r="M38" s="23" t="e">
        <f aca="false">Expenses!D38</f>
        <v>#NAME?</v>
      </c>
      <c r="N38" s="61" t="e">
        <f aca="false">'CapChrg-AllocExp'!K39</f>
        <v>#NAME?</v>
      </c>
      <c r="O38" s="60" t="e">
        <f aca="false">J38-K38-M38-N38-L38</f>
        <v>#NAME?</v>
      </c>
      <c r="P38" s="23"/>
      <c r="Q38" s="58" t="e">
        <f aca="false">GrossMargin!N42</f>
        <v>#NAME?</v>
      </c>
      <c r="R38" s="23"/>
      <c r="S38" s="23" t="e">
        <f aca="false">'CapChrg-AllocExp'!F39</f>
        <v>#NAME?</v>
      </c>
      <c r="T38" s="23" t="e">
        <f aca="false">Expenses!F38</f>
        <v>#NAME?</v>
      </c>
      <c r="U38" s="23" t="e">
        <f aca="false">'CapChrg-AllocExp'!M39</f>
        <v>#NAME?</v>
      </c>
      <c r="V38" s="59" t="e">
        <f aca="false">ROUND(SUM(Q38:U38),0)</f>
        <v>#NAME?</v>
      </c>
    </row>
    <row r="39" customFormat="false" ht="12" hidden="false" customHeight="true" outlineLevel="0" collapsed="false">
      <c r="A39" s="38" t="s">
        <v>56</v>
      </c>
      <c r="B39" s="49"/>
      <c r="C39" s="58" t="e">
        <f aca="false">GrossMargin!M43</f>
        <v>#NAME?</v>
      </c>
      <c r="D39" s="23" t="e">
        <f aca="false">Expenses!E39+'CapChrg-AllocExp'!E40+'CapChrg-AllocExp'!L40</f>
        <v>#NAME?</v>
      </c>
      <c r="E39" s="59" t="e">
        <f aca="false">C39-D39</f>
        <v>#NAME?</v>
      </c>
      <c r="F39" s="23"/>
      <c r="G39" s="58" t="n">
        <f aca="false">GrossMargin!I43</f>
        <v>2922</v>
      </c>
      <c r="H39" s="23" t="n">
        <f aca="false">GrossMargin!J43</f>
        <v>0</v>
      </c>
      <c r="I39" s="23" t="n">
        <f aca="false">GrossMargin!K43</f>
        <v>-4000</v>
      </c>
      <c r="J39" s="60" t="n">
        <f aca="false">SUM(G39:I39)</f>
        <v>-1078</v>
      </c>
      <c r="K39" s="24"/>
      <c r="L39" s="23" t="n">
        <f aca="false">'CapChrg-AllocExp'!D40</f>
        <v>1477</v>
      </c>
      <c r="M39" s="23" t="n">
        <f aca="false">Expenses!D39</f>
        <v>384</v>
      </c>
      <c r="N39" s="61" t="e">
        <f aca="false">'CapChrg-AllocExp'!K40</f>
        <v>#NAME?</v>
      </c>
      <c r="O39" s="60" t="e">
        <f aca="false">J39-K39-M39-N39-L39</f>
        <v>#NAME?</v>
      </c>
      <c r="P39" s="23"/>
      <c r="Q39" s="58" t="e">
        <f aca="false">GrossMargin!N43</f>
        <v>#NAME?</v>
      </c>
      <c r="R39" s="23"/>
      <c r="S39" s="23" t="e">
        <f aca="false">'CapChrg-AllocExp'!F40</f>
        <v>#NAME?</v>
      </c>
      <c r="T39" s="23" t="e">
        <f aca="false">Expenses!F39</f>
        <v>#NAME?</v>
      </c>
      <c r="U39" s="23" t="e">
        <f aca="false">'CapChrg-AllocExp'!M40</f>
        <v>#NAME?</v>
      </c>
      <c r="V39" s="59" t="e">
        <f aca="false">ROUND(SUM(Q39:U39),0)</f>
        <v>#NAME?</v>
      </c>
    </row>
    <row r="40" customFormat="false" ht="12" hidden="true" customHeight="true" outlineLevel="0" collapsed="false">
      <c r="A40" s="38" t="s">
        <v>153</v>
      </c>
      <c r="B40" s="49"/>
      <c r="C40" s="58" t="n">
        <f aca="false">J40-K40-M40-N40-L40</f>
        <v>0</v>
      </c>
      <c r="D40" s="23" t="e">
        <f aca="false">GrossMargin!M44-Expenses!E40-'CapChrg-AllocExp'!L41-'CapChrg-AllocExp'!E41</f>
        <v>#NAME?</v>
      </c>
      <c r="E40" s="59" t="e">
        <f aca="false">C40-D40</f>
        <v>#NAME?</v>
      </c>
      <c r="F40" s="23"/>
      <c r="G40" s="58" t="n">
        <f aca="false">GrossMargin!I44</f>
        <v>0</v>
      </c>
      <c r="H40" s="23" t="n">
        <f aca="false">GrossMargin!J44</f>
        <v>0</v>
      </c>
      <c r="I40" s="23" t="n">
        <f aca="false">GrossMargin!K44</f>
        <v>0</v>
      </c>
      <c r="J40" s="60" t="n">
        <f aca="false">SUM(G40:I40)</f>
        <v>0</v>
      </c>
      <c r="K40" s="24"/>
      <c r="L40" s="23" t="n">
        <f aca="false">'CapChrg-AllocExp'!D41</f>
        <v>0</v>
      </c>
      <c r="M40" s="23" t="n">
        <f aca="false">Expenses!D40</f>
        <v>0</v>
      </c>
      <c r="N40" s="61" t="n">
        <f aca="false">'CapChrg-AllocExp'!K41</f>
        <v>0</v>
      </c>
      <c r="O40" s="60" t="n">
        <f aca="false">J40-K40-M40-N40-L40</f>
        <v>0</v>
      </c>
      <c r="P40" s="23"/>
      <c r="Q40" s="58" t="e">
        <f aca="false">GrossMargin!N44</f>
        <v>#NAME?</v>
      </c>
      <c r="R40" s="23"/>
      <c r="S40" s="23" t="n">
        <f aca="false">'CapChrg-AllocExp'!F41</f>
        <v>0</v>
      </c>
      <c r="T40" s="23" t="n">
        <f aca="false">Expenses!F40</f>
        <v>0</v>
      </c>
      <c r="U40" s="23" t="n">
        <f aca="false">'CapChrg-AllocExp'!M41</f>
        <v>0</v>
      </c>
      <c r="V40" s="59" t="e">
        <f aca="false">ROUND(SUM(Q40:U40),0)</f>
        <v>#NAME?</v>
      </c>
    </row>
    <row r="41" customFormat="false" ht="12" hidden="false" customHeight="true" outlineLevel="0" collapsed="false">
      <c r="A41" s="62" t="s">
        <v>154</v>
      </c>
      <c r="B41" s="63"/>
      <c r="C41" s="64" t="e">
        <f aca="false">SUM(C36:C40)</f>
        <v>#NAME?</v>
      </c>
      <c r="D41" s="65" t="e">
        <f aca="false">SUM(D36:D40)</f>
        <v>#NAME?</v>
      </c>
      <c r="E41" s="66" t="e">
        <f aca="false">SUM(E36:E40)</f>
        <v>#NAME?</v>
      </c>
      <c r="F41" s="67"/>
      <c r="G41" s="64" t="n">
        <f aca="false">SUM(G36:G40)</f>
        <v>28100</v>
      </c>
      <c r="H41" s="65" t="n">
        <f aca="false">SUM(H36:H40)</f>
        <v>0</v>
      </c>
      <c r="I41" s="65" t="n">
        <f aca="false">SUM(I36:I40)</f>
        <v>-7000</v>
      </c>
      <c r="J41" s="68" t="n">
        <f aca="false">SUM(J36:J40)</f>
        <v>21100</v>
      </c>
      <c r="K41" s="65" t="n">
        <f aca="false">SUM(K36:K40)</f>
        <v>0</v>
      </c>
      <c r="L41" s="65" t="n">
        <f aca="false">SUM(L36:L40)</f>
        <v>11219</v>
      </c>
      <c r="M41" s="65" t="e">
        <f aca="false">SUM(M36:M40)</f>
        <v>#NAME?</v>
      </c>
      <c r="N41" s="66" t="e">
        <f aca="false">SUM(N36:N40)</f>
        <v>#NAME?</v>
      </c>
      <c r="O41" s="68" t="e">
        <f aca="false">J41-K41-M41-N41</f>
        <v>#NAME?</v>
      </c>
      <c r="P41" s="67"/>
      <c r="Q41" s="64" t="e">
        <f aca="false">SUM(Q36:Q40)</f>
        <v>#NAME?</v>
      </c>
      <c r="R41" s="65" t="n">
        <f aca="false">SUM(R36:R40)</f>
        <v>0</v>
      </c>
      <c r="S41" s="65" t="e">
        <f aca="false">SUM(S36:S40)</f>
        <v>#NAME?</v>
      </c>
      <c r="T41" s="65" t="e">
        <f aca="false">SUM(T36:T40)</f>
        <v>#NAME?</v>
      </c>
      <c r="U41" s="65" t="e">
        <f aca="false">SUM(U36:U40)</f>
        <v>#NAME?</v>
      </c>
      <c r="V41" s="66" t="e">
        <f aca="false">SUM(V36:V40)</f>
        <v>#NAME?</v>
      </c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</row>
    <row r="42" customFormat="false" ht="3" hidden="false" customHeight="true" outlineLevel="0" collapsed="false">
      <c r="A42" s="38"/>
      <c r="B42" s="49"/>
      <c r="C42" s="58"/>
      <c r="D42" s="23"/>
      <c r="E42" s="59"/>
      <c r="F42" s="23"/>
      <c r="G42" s="58"/>
      <c r="H42" s="23"/>
      <c r="I42" s="23"/>
      <c r="J42" s="60"/>
      <c r="K42" s="24"/>
      <c r="L42" s="24"/>
      <c r="M42" s="23"/>
      <c r="N42" s="61"/>
      <c r="O42" s="60"/>
      <c r="P42" s="23"/>
      <c r="Q42" s="58"/>
      <c r="R42" s="23"/>
      <c r="S42" s="23"/>
      <c r="T42" s="23"/>
      <c r="U42" s="23"/>
      <c r="V42" s="59"/>
    </row>
    <row r="43" customFormat="false" ht="12" hidden="false" customHeight="true" outlineLevel="0" collapsed="false">
      <c r="A43" s="38" t="s">
        <v>155</v>
      </c>
      <c r="B43" s="49"/>
      <c r="C43" s="58" t="e">
        <f aca="false">GrossMargin!M48</f>
        <v>#NAME?</v>
      </c>
      <c r="D43" s="23" t="e">
        <f aca="false">Expenses!E43+'CapChrg-AllocExp'!E44+'CapChrg-AllocExp'!L44</f>
        <v>#NAME?</v>
      </c>
      <c r="E43" s="59" t="e">
        <f aca="false">C43-D43</f>
        <v>#NAME?</v>
      </c>
      <c r="F43" s="23"/>
      <c r="G43" s="58" t="n">
        <f aca="false">GrossMargin!I48</f>
        <v>100</v>
      </c>
      <c r="H43" s="23" t="n">
        <f aca="false">GrossMargin!J48</f>
        <v>0</v>
      </c>
      <c r="I43" s="23" t="n">
        <f aca="false">GrossMargin!K48</f>
        <v>0</v>
      </c>
      <c r="J43" s="60" t="n">
        <f aca="false">SUM(G43:I43)</f>
        <v>100</v>
      </c>
      <c r="K43" s="24"/>
      <c r="L43" s="23" t="e">
        <f aca="false">'CapChrg-AllocExp'!D44</f>
        <v>#NAME?</v>
      </c>
      <c r="M43" s="23" t="e">
        <f aca="false">Expenses!D43</f>
        <v>#NAME?</v>
      </c>
      <c r="N43" s="61" t="e">
        <f aca="false">'CapChrg-AllocExp'!K44</f>
        <v>#NAME?</v>
      </c>
      <c r="O43" s="60" t="e">
        <f aca="false">J43-K43-M43-N43-L43</f>
        <v>#NAME?</v>
      </c>
      <c r="P43" s="23"/>
      <c r="Q43" s="58" t="e">
        <f aca="false">GrossMargin!N48</f>
        <v>#NAME?</v>
      </c>
      <c r="R43" s="23"/>
      <c r="S43" s="23" t="e">
        <f aca="false">'CapChrg-AllocExp'!F44</f>
        <v>#NAME?</v>
      </c>
      <c r="T43" s="23" t="e">
        <f aca="false">Expenses!F43</f>
        <v>#NAME?</v>
      </c>
      <c r="U43" s="23" t="e">
        <f aca="false">'CapChrg-AllocExp'!M44</f>
        <v>#NAME?</v>
      </c>
      <c r="V43" s="59" t="e">
        <f aca="false">ROUND(SUM(Q43:U43),0)</f>
        <v>#NAME?</v>
      </c>
    </row>
    <row r="44" customFormat="false" ht="3" hidden="false" customHeight="true" outlineLevel="0" collapsed="false">
      <c r="A44" s="38"/>
      <c r="B44" s="49"/>
      <c r="C44" s="58"/>
      <c r="D44" s="23"/>
      <c r="E44" s="59"/>
      <c r="F44" s="23"/>
      <c r="G44" s="58"/>
      <c r="H44" s="23"/>
      <c r="I44" s="23"/>
      <c r="J44" s="60"/>
      <c r="K44" s="24"/>
      <c r="L44" s="24"/>
      <c r="M44" s="23"/>
      <c r="N44" s="61"/>
      <c r="O44" s="60"/>
      <c r="P44" s="23"/>
      <c r="Q44" s="58"/>
      <c r="R44" s="23"/>
      <c r="S44" s="23"/>
      <c r="T44" s="23"/>
      <c r="U44" s="23"/>
      <c r="V44" s="59"/>
    </row>
    <row r="45" customFormat="false" ht="12" hidden="false" customHeight="true" outlineLevel="0" collapsed="false">
      <c r="A45" s="38" t="s">
        <v>156</v>
      </c>
      <c r="B45" s="49"/>
      <c r="C45" s="58" t="n">
        <f aca="false">GrossMargin!M50</f>
        <v>0</v>
      </c>
      <c r="D45" s="23" t="e">
        <f aca="false">Expenses!E45+'CapChrg-AllocExp'!E46+'CapChrg-AllocExp'!L46</f>
        <v>#NAME?</v>
      </c>
      <c r="E45" s="59" t="e">
        <f aca="false">C45-D45</f>
        <v>#NAME?</v>
      </c>
      <c r="F45" s="23"/>
      <c r="G45" s="58" t="n">
        <f aca="false">GrossMargin!I50</f>
        <v>0</v>
      </c>
      <c r="H45" s="23" t="n">
        <f aca="false">GrossMargin!J50</f>
        <v>0</v>
      </c>
      <c r="I45" s="23" t="n">
        <f aca="false">GrossMargin!K50</f>
        <v>0</v>
      </c>
      <c r="J45" s="60" t="n">
        <f aca="false">SUM(G45:I45)</f>
        <v>0</v>
      </c>
      <c r="K45" s="24"/>
      <c r="L45" s="23" t="e">
        <f aca="false">'CapChrg-AllocExp'!D46</f>
        <v>#NAME?</v>
      </c>
      <c r="M45" s="23" t="e">
        <f aca="false">Expenses!D45</f>
        <v>#NAME?</v>
      </c>
      <c r="N45" s="61" t="n">
        <f aca="false">'CapChrg-AllocExp'!K46</f>
        <v>3789</v>
      </c>
      <c r="O45" s="60" t="e">
        <f aca="false">J45-K45-M45-N45-L45</f>
        <v>#NAME?</v>
      </c>
      <c r="P45" s="23"/>
      <c r="Q45" s="58" t="n">
        <f aca="false">GrossMargin!N50</f>
        <v>0</v>
      </c>
      <c r="R45" s="23"/>
      <c r="S45" s="23" t="e">
        <f aca="false">'CapChrg-AllocExp'!F46</f>
        <v>#NAME?</v>
      </c>
      <c r="T45" s="23" t="e">
        <f aca="false">Expenses!F45</f>
        <v>#NAME?</v>
      </c>
      <c r="U45" s="23" t="e">
        <f aca="false">'CapChrg-AllocExp'!M46</f>
        <v>#NAME?</v>
      </c>
      <c r="V45" s="59" t="e">
        <f aca="false">ROUND(SUM(Q45:U45),0)</f>
        <v>#NAME?</v>
      </c>
    </row>
    <row r="46" customFormat="false" ht="3" hidden="false" customHeight="true" outlineLevel="0" collapsed="false">
      <c r="A46" s="38"/>
      <c r="B46" s="49"/>
      <c r="C46" s="58"/>
      <c r="D46" s="23"/>
      <c r="E46" s="59"/>
      <c r="F46" s="23"/>
      <c r="G46" s="58"/>
      <c r="H46" s="23"/>
      <c r="I46" s="23"/>
      <c r="J46" s="60"/>
      <c r="K46" s="24"/>
      <c r="L46" s="24"/>
      <c r="M46" s="23"/>
      <c r="N46" s="61"/>
      <c r="O46" s="60"/>
      <c r="P46" s="23"/>
      <c r="Q46" s="58"/>
      <c r="R46" s="23"/>
      <c r="S46" s="23"/>
      <c r="T46" s="23"/>
      <c r="U46" s="23"/>
      <c r="V46" s="59"/>
    </row>
    <row r="47" customFormat="false" ht="12" hidden="false" customHeight="true" outlineLevel="0" collapsed="false">
      <c r="A47" s="62" t="s">
        <v>157</v>
      </c>
      <c r="B47" s="63"/>
      <c r="C47" s="64" t="e">
        <f aca="false">SUM(C41:C45)+C19+C28+C34</f>
        <v>#NAME?</v>
      </c>
      <c r="D47" s="65" t="e">
        <f aca="false">SUM(D41:D45)+D19+D28+D34</f>
        <v>#NAME?</v>
      </c>
      <c r="E47" s="66" t="e">
        <f aca="false">SUM(E41:E45)+E19+E28+E34</f>
        <v>#NAME?</v>
      </c>
      <c r="F47" s="67"/>
      <c r="G47" s="64" t="n">
        <f aca="false">SUM(G41:G45)+G19+G28+G34</f>
        <v>253751</v>
      </c>
      <c r="H47" s="65" t="n">
        <f aca="false">SUM(H41:H45)+H19+H28+H34</f>
        <v>32181</v>
      </c>
      <c r="I47" s="65" t="e">
        <f aca="false">SUM(I41:I45)+I19+I28+I34</f>
        <v>#NAME?</v>
      </c>
      <c r="J47" s="68" t="e">
        <f aca="false">SUM(J41:J45)+J19+J28+J34</f>
        <v>#NAME?</v>
      </c>
      <c r="K47" s="65" t="n">
        <f aca="false">SUM(K41:K45)+K19+K28+K34</f>
        <v>44412</v>
      </c>
      <c r="L47" s="65" t="e">
        <f aca="false">SUM(L41:L45)+L19+L28+L34</f>
        <v>#NAME?</v>
      </c>
      <c r="M47" s="65" t="e">
        <f aca="false">SUM(M41:M45)+M19+M28+M34</f>
        <v>#NAME?</v>
      </c>
      <c r="N47" s="66" t="e">
        <f aca="false">SUM(N41:N45)+N19+N28+N34</f>
        <v>#NAME?</v>
      </c>
      <c r="O47" s="68" t="e">
        <f aca="false">J47-K47-M47-N47</f>
        <v>#NAME?</v>
      </c>
      <c r="P47" s="67"/>
      <c r="Q47" s="64" t="e">
        <f aca="false">SUM(Q41:Q45)+Q19+Q28+Q34</f>
        <v>#NAME?</v>
      </c>
      <c r="R47" s="65" t="n">
        <f aca="false">SUM(R41:R45)+R19+R28+R34</f>
        <v>-2685</v>
      </c>
      <c r="S47" s="65" t="e">
        <f aca="false">SUM(S41:S45)+S19+S28+S34</f>
        <v>#NAME?</v>
      </c>
      <c r="T47" s="65" t="e">
        <f aca="false">SUM(T41:T45)+T19+T28+T34</f>
        <v>#NAME?</v>
      </c>
      <c r="U47" s="65" t="e">
        <f aca="false">SUM(U41:U45)+U19+U28+U34</f>
        <v>#NAME?</v>
      </c>
      <c r="V47" s="66" t="e">
        <f aca="false">SUM(V41:V45)+V19+V28+V34</f>
        <v>#NAME?</v>
      </c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</row>
    <row r="48" customFormat="false" ht="3" hidden="false" customHeight="true" outlineLevel="0" collapsed="false">
      <c r="A48" s="38"/>
      <c r="B48" s="49"/>
      <c r="C48" s="58"/>
      <c r="D48" s="23"/>
      <c r="E48" s="59"/>
      <c r="F48" s="23"/>
      <c r="G48" s="58"/>
      <c r="H48" s="23"/>
      <c r="I48" s="23"/>
      <c r="J48" s="60"/>
      <c r="K48" s="24"/>
      <c r="L48" s="24"/>
      <c r="M48" s="23"/>
      <c r="N48" s="61"/>
      <c r="O48" s="60"/>
      <c r="P48" s="23"/>
      <c r="Q48" s="58"/>
      <c r="R48" s="23"/>
      <c r="S48" s="23"/>
      <c r="T48" s="23"/>
      <c r="U48" s="23"/>
      <c r="V48" s="59"/>
    </row>
    <row r="49" customFormat="false" ht="12" hidden="false" customHeight="true" outlineLevel="0" collapsed="false">
      <c r="A49" s="38" t="s">
        <v>158</v>
      </c>
      <c r="B49" s="49"/>
      <c r="C49" s="58"/>
      <c r="D49" s="23" t="e">
        <f aca="false">Expenses!E49+'CapChrg-AllocExp'!E52+'CapChrg-AllocExp'!L52</f>
        <v>#NAME?</v>
      </c>
      <c r="E49" s="59" t="e">
        <f aca="false">C49-D49</f>
        <v>#NAME?</v>
      </c>
      <c r="F49" s="23"/>
      <c r="G49" s="58"/>
      <c r="H49" s="23"/>
      <c r="I49" s="23"/>
      <c r="J49" s="60"/>
      <c r="K49" s="24"/>
      <c r="L49" s="23"/>
      <c r="M49" s="23" t="e">
        <f aca="false">Expenses!D49</f>
        <v>#NAME?</v>
      </c>
      <c r="N49" s="61" t="e">
        <f aca="false">'CapChrg-AllocExp'!K52</f>
        <v>#NAME?</v>
      </c>
      <c r="O49" s="60" t="e">
        <f aca="false">J49-K49-M49-N49-L49</f>
        <v>#NAME?</v>
      </c>
      <c r="P49" s="23"/>
      <c r="Q49" s="58" t="n">
        <v>0</v>
      </c>
      <c r="R49" s="23"/>
      <c r="S49" s="23"/>
      <c r="T49" s="23" t="e">
        <f aca="false">Expenses!F49</f>
        <v>#NAME?</v>
      </c>
      <c r="U49" s="23" t="e">
        <f aca="false">'CapChrg-AllocExp'!M52</f>
        <v>#NAME?</v>
      </c>
      <c r="V49" s="59" t="e">
        <f aca="false">ROUND(SUM(Q49:U49),0)</f>
        <v>#NAME?</v>
      </c>
    </row>
    <row r="50" customFormat="false" ht="3" hidden="false" customHeight="true" outlineLevel="0" collapsed="false">
      <c r="A50" s="38"/>
      <c r="B50" s="49"/>
      <c r="C50" s="58"/>
      <c r="D50" s="23"/>
      <c r="E50" s="59"/>
      <c r="F50" s="23"/>
      <c r="G50" s="58"/>
      <c r="H50" s="23"/>
      <c r="I50" s="23"/>
      <c r="J50" s="60"/>
      <c r="K50" s="24"/>
      <c r="L50" s="24"/>
      <c r="M50" s="23"/>
      <c r="N50" s="61"/>
      <c r="O50" s="60"/>
      <c r="P50" s="23"/>
      <c r="Q50" s="58"/>
      <c r="R50" s="23"/>
      <c r="S50" s="23"/>
      <c r="T50" s="23"/>
      <c r="U50" s="23"/>
      <c r="V50" s="59"/>
    </row>
    <row r="51" customFormat="false" ht="12" hidden="false" customHeight="true" outlineLevel="0" collapsed="false">
      <c r="A51" s="38" t="s">
        <v>159</v>
      </c>
      <c r="B51" s="49"/>
      <c r="C51" s="58" t="e">
        <f aca="false">GrossMargin!M52</f>
        <v>#NAME?</v>
      </c>
      <c r="D51" s="23" t="e">
        <f aca="false">Expenses!E51</f>
        <v>#NAME?</v>
      </c>
      <c r="E51" s="59" t="e">
        <f aca="false">C51-D51</f>
        <v>#NAME?</v>
      </c>
      <c r="F51" s="24"/>
      <c r="G51" s="58" t="n">
        <f aca="false">GrossMargin!I52</f>
        <v>-18274</v>
      </c>
      <c r="H51" s="23" t="n">
        <f aca="false">GrossMargin!J52</f>
        <v>0</v>
      </c>
      <c r="I51" s="23" t="n">
        <f aca="false">GrossMargin!K52</f>
        <v>0</v>
      </c>
      <c r="J51" s="60" t="n">
        <f aca="false">SUM(G51:I51)</f>
        <v>-18274</v>
      </c>
      <c r="K51" s="24"/>
      <c r="L51" s="23"/>
      <c r="M51" s="23" t="n">
        <f aca="false">Expenses!D51</f>
        <v>23647</v>
      </c>
      <c r="N51" s="61"/>
      <c r="O51" s="60" t="n">
        <f aca="false">J51-K51-M51-N51-L51</f>
        <v>-41921</v>
      </c>
      <c r="P51" s="23"/>
      <c r="Q51" s="58" t="e">
        <f aca="false">GrossMargin!N52</f>
        <v>#NAME?</v>
      </c>
      <c r="R51" s="23"/>
      <c r="S51" s="23"/>
      <c r="T51" s="23" t="e">
        <f aca="false">Expenses!F51</f>
        <v>#NAME?</v>
      </c>
      <c r="U51" s="23"/>
      <c r="V51" s="59" t="e">
        <f aca="false">ROUND(SUM(Q51:U51),0)</f>
        <v>#NAME?</v>
      </c>
    </row>
    <row r="52" customFormat="false" ht="3" hidden="false" customHeight="true" outlineLevel="0" collapsed="false">
      <c r="A52" s="38"/>
      <c r="B52" s="49"/>
      <c r="C52" s="58"/>
      <c r="D52" s="23"/>
      <c r="E52" s="59"/>
      <c r="F52" s="23"/>
      <c r="G52" s="58"/>
      <c r="H52" s="23"/>
      <c r="I52" s="23"/>
      <c r="J52" s="60"/>
      <c r="K52" s="24"/>
      <c r="L52" s="24"/>
      <c r="M52" s="23"/>
      <c r="N52" s="61"/>
      <c r="O52" s="60"/>
      <c r="P52" s="23"/>
      <c r="Q52" s="58"/>
      <c r="R52" s="23"/>
      <c r="S52" s="23"/>
      <c r="T52" s="23"/>
      <c r="U52" s="23"/>
      <c r="V52" s="59"/>
    </row>
    <row r="53" customFormat="false" ht="12" hidden="false" customHeight="true" outlineLevel="0" collapsed="false">
      <c r="A53" s="38" t="s">
        <v>160</v>
      </c>
      <c r="B53" s="49"/>
      <c r="C53" s="58"/>
      <c r="D53" s="23" t="e">
        <f aca="false">'CapChrg-AllocExp'!E48</f>
        <v>#NAME?</v>
      </c>
      <c r="E53" s="59" t="e">
        <f aca="false">C53-D53</f>
        <v>#NAME?</v>
      </c>
      <c r="F53" s="23"/>
      <c r="G53" s="58"/>
      <c r="H53" s="23"/>
      <c r="I53" s="23"/>
      <c r="J53" s="60" t="n">
        <f aca="false">SUM(G53:I53)</f>
        <v>0</v>
      </c>
      <c r="K53" s="24"/>
      <c r="L53" s="23" t="e">
        <f aca="false">'CapChrg-AllocExp'!D48</f>
        <v>#NAME?</v>
      </c>
      <c r="M53" s="23"/>
      <c r="N53" s="61"/>
      <c r="O53" s="60" t="e">
        <f aca="false">J53-K53-M53-N53-L53</f>
        <v>#NAME?</v>
      </c>
      <c r="P53" s="23"/>
      <c r="Q53" s="58"/>
      <c r="R53" s="23"/>
      <c r="S53" s="23" t="e">
        <f aca="false">'CapChrg-AllocExp'!F48</f>
        <v>#NAME?</v>
      </c>
      <c r="T53" s="23"/>
      <c r="U53" s="23"/>
      <c r="V53" s="59" t="e">
        <f aca="false">ROUND(SUM(Q53:U53),0)</f>
        <v>#NAME?</v>
      </c>
    </row>
    <row r="54" customFormat="false" ht="3" hidden="false" customHeight="true" outlineLevel="0" collapsed="false">
      <c r="A54" s="38"/>
      <c r="B54" s="49"/>
      <c r="C54" s="58"/>
      <c r="D54" s="23"/>
      <c r="E54" s="59"/>
      <c r="F54" s="23"/>
      <c r="G54" s="58"/>
      <c r="H54" s="23"/>
      <c r="I54" s="23"/>
      <c r="J54" s="60"/>
      <c r="K54" s="24"/>
      <c r="L54" s="24"/>
      <c r="M54" s="23"/>
      <c r="N54" s="61"/>
      <c r="O54" s="60"/>
      <c r="P54" s="23"/>
      <c r="Q54" s="58"/>
      <c r="R54" s="23"/>
      <c r="S54" s="23"/>
      <c r="T54" s="23"/>
      <c r="U54" s="23"/>
      <c r="V54" s="59" t="n">
        <f aca="false">ROUND(SUM(Q54:U54),0)</f>
        <v>0</v>
      </c>
    </row>
    <row r="55" customFormat="false" ht="12" hidden="false" customHeight="true" outlineLevel="0" collapsed="false">
      <c r="A55" s="38" t="s">
        <v>161</v>
      </c>
      <c r="B55" s="49"/>
      <c r="C55" s="58" t="n">
        <f aca="false">GrossMargin!M54</f>
        <v>38376</v>
      </c>
      <c r="D55" s="23"/>
      <c r="E55" s="59" t="n">
        <f aca="false">C55-D55</f>
        <v>38376</v>
      </c>
      <c r="F55" s="23"/>
      <c r="G55" s="58" t="n">
        <f aca="false">GrossMargin!I54</f>
        <v>0</v>
      </c>
      <c r="H55" s="23"/>
      <c r="I55" s="23" t="n">
        <f aca="false">GrossMargin!K54</f>
        <v>0</v>
      </c>
      <c r="J55" s="60" t="n">
        <f aca="false">SUM(G55:I55)</f>
        <v>0</v>
      </c>
      <c r="K55" s="24"/>
      <c r="L55" s="23"/>
      <c r="M55" s="23"/>
      <c r="N55" s="61"/>
      <c r="O55" s="60" t="n">
        <f aca="false">J55-K55-M55-N55-L55</f>
        <v>0</v>
      </c>
      <c r="P55" s="23"/>
      <c r="Q55" s="58" t="n">
        <f aca="false">GrossMargin!N54</f>
        <v>-38376</v>
      </c>
      <c r="R55" s="23"/>
      <c r="S55" s="23"/>
      <c r="T55" s="23" t="n">
        <v>0</v>
      </c>
      <c r="U55" s="23"/>
      <c r="V55" s="59" t="n">
        <f aca="false">ROUND(SUM(Q55:U55),0)</f>
        <v>-38376</v>
      </c>
    </row>
    <row r="56" customFormat="false" ht="3" hidden="false" customHeight="true" outlineLevel="0" collapsed="false">
      <c r="A56" s="38"/>
      <c r="B56" s="49"/>
      <c r="C56" s="58"/>
      <c r="D56" s="23"/>
      <c r="E56" s="59"/>
      <c r="F56" s="23"/>
      <c r="G56" s="58"/>
      <c r="H56" s="23"/>
      <c r="I56" s="23"/>
      <c r="J56" s="60"/>
      <c r="K56" s="24"/>
      <c r="L56" s="24"/>
      <c r="M56" s="23"/>
      <c r="N56" s="61"/>
      <c r="O56" s="60"/>
      <c r="P56" s="23"/>
      <c r="Q56" s="58"/>
      <c r="R56" s="23"/>
      <c r="S56" s="23"/>
      <c r="T56" s="23"/>
      <c r="U56" s="23"/>
      <c r="V56" s="59"/>
    </row>
    <row r="57" customFormat="false" ht="12" hidden="false" customHeight="true" outlineLevel="0" collapsed="false">
      <c r="A57" s="62" t="s">
        <v>162</v>
      </c>
      <c r="B57" s="63"/>
      <c r="C57" s="64" t="e">
        <f aca="false">SUM(C47:C55)</f>
        <v>#NAME?</v>
      </c>
      <c r="D57" s="65" t="e">
        <f aca="false">SUM(D47:D55)</f>
        <v>#NAME?</v>
      </c>
      <c r="E57" s="66" t="e">
        <f aca="false">SUM(E47:E55)</f>
        <v>#NAME?</v>
      </c>
      <c r="F57" s="67"/>
      <c r="G57" s="64" t="n">
        <f aca="false">SUM(G47:G55)</f>
        <v>235477</v>
      </c>
      <c r="H57" s="65" t="n">
        <f aca="false">SUM(H47:H55)</f>
        <v>32181</v>
      </c>
      <c r="I57" s="65" t="e">
        <f aca="false">SUM(I47:I55)</f>
        <v>#NAME?</v>
      </c>
      <c r="J57" s="68" t="e">
        <f aca="false">SUM(J47:J55)</f>
        <v>#NAME?</v>
      </c>
      <c r="K57" s="65" t="n">
        <f aca="false">SUM(K47:K55)</f>
        <v>44412</v>
      </c>
      <c r="L57" s="65" t="e">
        <f aca="false">SUM(L47:L55)</f>
        <v>#NAME?</v>
      </c>
      <c r="M57" s="65" t="e">
        <f aca="false">SUM(M47:M55)</f>
        <v>#NAME?</v>
      </c>
      <c r="N57" s="66" t="e">
        <f aca="false">SUM(N47:N55)</f>
        <v>#NAME?</v>
      </c>
      <c r="O57" s="68" t="e">
        <f aca="false">J57-K57-M57-N57</f>
        <v>#NAME?</v>
      </c>
      <c r="P57" s="67"/>
      <c r="Q57" s="64" t="e">
        <f aca="false">SUM(Q47:Q55)</f>
        <v>#NAME?</v>
      </c>
      <c r="R57" s="65" t="n">
        <f aca="false">SUM(R47:R55)</f>
        <v>-2685</v>
      </c>
      <c r="S57" s="65" t="e">
        <f aca="false">SUM(S47:S55)</f>
        <v>#NAME?</v>
      </c>
      <c r="T57" s="65" t="e">
        <f aca="false">SUM(T47:T55)</f>
        <v>#NAME?</v>
      </c>
      <c r="U57" s="65" t="e">
        <f aca="false">SUM(U47:U55)</f>
        <v>#NAME?</v>
      </c>
      <c r="V57" s="66" t="e">
        <f aca="false">SUM(V47:V55)</f>
        <v>#NAME?</v>
      </c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</row>
    <row r="58" customFormat="false" ht="3" hidden="false" customHeight="true" outlineLevel="0" collapsed="false">
      <c r="A58" s="38"/>
      <c r="B58" s="49"/>
      <c r="C58" s="58"/>
      <c r="D58" s="23"/>
      <c r="E58" s="59"/>
      <c r="F58" s="23"/>
      <c r="G58" s="58"/>
      <c r="H58" s="23"/>
      <c r="I58" s="23"/>
      <c r="J58" s="60"/>
      <c r="K58" s="24"/>
      <c r="L58" s="24"/>
      <c r="M58" s="23"/>
      <c r="N58" s="61"/>
      <c r="O58" s="60"/>
      <c r="P58" s="23"/>
      <c r="Q58" s="58"/>
      <c r="R58" s="23"/>
      <c r="S58" s="23"/>
      <c r="T58" s="23"/>
      <c r="U58" s="23"/>
      <c r="V58" s="59"/>
    </row>
    <row r="59" customFormat="false" ht="12" hidden="false" customHeight="true" outlineLevel="0" collapsed="false">
      <c r="A59" s="38" t="s">
        <v>163</v>
      </c>
      <c r="B59" s="49"/>
      <c r="C59" s="58"/>
      <c r="D59" s="23" t="n">
        <v>12000</v>
      </c>
      <c r="E59" s="59" t="n">
        <f aca="false">C59-D59</f>
        <v>-12000</v>
      </c>
      <c r="F59" s="23"/>
      <c r="G59" s="58"/>
      <c r="H59" s="23"/>
      <c r="I59" s="23"/>
      <c r="J59" s="60"/>
      <c r="K59" s="24"/>
      <c r="L59" s="24"/>
      <c r="M59" s="23" t="n">
        <v>1500</v>
      </c>
      <c r="N59" s="61"/>
      <c r="O59" s="60" t="n">
        <f aca="false">J59-K59-M59-N59-L59</f>
        <v>-1500</v>
      </c>
      <c r="P59" s="23"/>
      <c r="Q59" s="58"/>
      <c r="R59" s="23"/>
      <c r="S59" s="23"/>
      <c r="T59" s="23" t="n">
        <f aca="false">D59-M59</f>
        <v>10500</v>
      </c>
      <c r="U59" s="23"/>
      <c r="V59" s="59" t="n">
        <f aca="false">ROUND(SUM(Q59:U59),0)</f>
        <v>10500</v>
      </c>
    </row>
    <row r="60" customFormat="false" ht="3" hidden="false" customHeight="true" outlineLevel="0" collapsed="false">
      <c r="A60" s="38"/>
      <c r="B60" s="49"/>
      <c r="C60" s="58"/>
      <c r="D60" s="23"/>
      <c r="E60" s="59"/>
      <c r="F60" s="23"/>
      <c r="G60" s="58"/>
      <c r="H60" s="23"/>
      <c r="I60" s="23"/>
      <c r="J60" s="60"/>
      <c r="K60" s="24"/>
      <c r="L60" s="24"/>
      <c r="M60" s="23"/>
      <c r="N60" s="61"/>
      <c r="O60" s="60"/>
      <c r="P60" s="23"/>
      <c r="Q60" s="58"/>
      <c r="R60" s="23"/>
      <c r="S60" s="23"/>
      <c r="T60" s="23"/>
      <c r="U60" s="23"/>
      <c r="V60" s="59"/>
    </row>
    <row r="61" customFormat="false" ht="12" hidden="false" customHeight="true" outlineLevel="0" collapsed="false">
      <c r="A61" s="62" t="s">
        <v>164</v>
      </c>
      <c r="B61" s="63"/>
      <c r="C61" s="70" t="e">
        <f aca="false">SUM(C57:C59)</f>
        <v>#NAME?</v>
      </c>
      <c r="D61" s="71" t="e">
        <f aca="false">SUM(D57:D59)</f>
        <v>#NAME?</v>
      </c>
      <c r="E61" s="72" t="e">
        <f aca="false">SUM(E57:E59)</f>
        <v>#NAME?</v>
      </c>
      <c r="F61" s="67"/>
      <c r="G61" s="70" t="n">
        <f aca="false">SUM(G57:G59)</f>
        <v>235477</v>
      </c>
      <c r="H61" s="71" t="n">
        <f aca="false">SUM(H57:H59)</f>
        <v>32181</v>
      </c>
      <c r="I61" s="71" t="e">
        <f aca="false">SUM(I57:I59)</f>
        <v>#NAME?</v>
      </c>
      <c r="J61" s="73" t="e">
        <f aca="false">SUM(J57:J59)</f>
        <v>#NAME?</v>
      </c>
      <c r="K61" s="71" t="n">
        <f aca="false">SUM(K57:K59)</f>
        <v>44412</v>
      </c>
      <c r="L61" s="71" t="e">
        <f aca="false">SUM(L57:L59)</f>
        <v>#NAME?</v>
      </c>
      <c r="M61" s="71" t="e">
        <f aca="false">SUM(M57:M59)</f>
        <v>#NAME?</v>
      </c>
      <c r="N61" s="72" t="e">
        <f aca="false">SUM(N57:N59)</f>
        <v>#NAME?</v>
      </c>
      <c r="O61" s="73" t="e">
        <f aca="false">J61-K61-M61-N61-L61</f>
        <v>#NAME?</v>
      </c>
      <c r="P61" s="67"/>
      <c r="Q61" s="70" t="e">
        <f aca="false">SUM(Q57:Q59)</f>
        <v>#NAME?</v>
      </c>
      <c r="R61" s="71" t="n">
        <f aca="false">SUM(R57:R59)</f>
        <v>-2685</v>
      </c>
      <c r="S61" s="71" t="e">
        <f aca="false">SUM(S57:S59)</f>
        <v>#NAME?</v>
      </c>
      <c r="T61" s="71" t="e">
        <f aca="false">SUM(T57:T59)</f>
        <v>#NAME?</v>
      </c>
      <c r="U61" s="71" t="e">
        <f aca="false">SUM(U57:U59)</f>
        <v>#NAME?</v>
      </c>
      <c r="V61" s="72" t="e">
        <f aca="false">SUM(V57:V59)</f>
        <v>#NAME?</v>
      </c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  <c r="IL61" s="69"/>
      <c r="IM61" s="69"/>
      <c r="IN61" s="69"/>
      <c r="IO61" s="69"/>
      <c r="IP61" s="69"/>
      <c r="IQ61" s="69"/>
      <c r="IR61" s="69"/>
      <c r="IS61" s="69"/>
      <c r="IT61" s="69"/>
      <c r="IU61" s="69"/>
      <c r="IV61" s="69"/>
      <c r="IW61" s="69"/>
    </row>
    <row r="62" customFormat="false" ht="3" hidden="false" customHeight="true" outlineLevel="0" collapsed="false">
      <c r="A62" s="74"/>
      <c r="B62" s="47"/>
      <c r="C62" s="75"/>
      <c r="D62" s="76"/>
      <c r="E62" s="77"/>
      <c r="F62" s="23"/>
      <c r="G62" s="78"/>
      <c r="H62" s="79"/>
      <c r="I62" s="79"/>
      <c r="J62" s="74"/>
      <c r="K62" s="79"/>
      <c r="L62" s="79"/>
      <c r="M62" s="79"/>
      <c r="N62" s="80"/>
      <c r="O62" s="74"/>
      <c r="P62" s="49"/>
      <c r="Q62" s="78"/>
      <c r="R62" s="79"/>
      <c r="S62" s="79"/>
      <c r="T62" s="79"/>
      <c r="U62" s="79"/>
      <c r="V62" s="80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  <c r="HG62" s="49"/>
      <c r="HH62" s="49"/>
      <c r="HI62" s="49"/>
      <c r="HJ62" s="49"/>
      <c r="HK62" s="49"/>
      <c r="HL62" s="49"/>
      <c r="HM62" s="49"/>
      <c r="HN62" s="49"/>
      <c r="HO62" s="49"/>
      <c r="HP62" s="49"/>
      <c r="HQ62" s="49"/>
      <c r="HR62" s="49"/>
      <c r="HS62" s="49"/>
      <c r="HT62" s="49"/>
      <c r="HU62" s="49"/>
      <c r="HV62" s="49"/>
      <c r="HW62" s="49"/>
      <c r="HX62" s="49"/>
      <c r="HY62" s="49"/>
      <c r="HZ62" s="49"/>
      <c r="IA62" s="49"/>
      <c r="IB62" s="49"/>
      <c r="IC62" s="49"/>
      <c r="ID62" s="49"/>
      <c r="IE62" s="49"/>
      <c r="IF62" s="49"/>
      <c r="IG62" s="49"/>
      <c r="IH62" s="49"/>
      <c r="II62" s="49"/>
      <c r="IJ62" s="49"/>
      <c r="IK62" s="49"/>
      <c r="IL62" s="49"/>
      <c r="IM62" s="49"/>
      <c r="IN62" s="49"/>
      <c r="IO62" s="49"/>
      <c r="IP62" s="49"/>
      <c r="IQ62" s="49"/>
      <c r="IR62" s="49"/>
      <c r="IS62" s="49"/>
      <c r="IT62" s="49"/>
      <c r="IU62" s="49"/>
      <c r="IV62" s="49"/>
      <c r="IW62" s="49"/>
    </row>
    <row r="63" customFormat="false" ht="13.5" hidden="false" customHeight="false" outlineLevel="0" collapsed="false">
      <c r="A63" s="81"/>
      <c r="C63" s="35"/>
      <c r="D63" s="23"/>
      <c r="E63" s="81" t="s">
        <v>165</v>
      </c>
      <c r="F63" s="23"/>
      <c r="G63" s="82" t="n">
        <f aca="false">'GM-WklyChnge'!D55</f>
        <v>18853</v>
      </c>
    </row>
    <row r="64" customFormat="false" ht="6" hidden="false" customHeight="true" outlineLevel="0" collapsed="false">
      <c r="C64" s="23"/>
      <c r="D64" s="23"/>
      <c r="E64" s="23"/>
      <c r="F64" s="23"/>
    </row>
    <row r="65" customFormat="false" ht="12.75" hidden="false" customHeight="false" outlineLevel="0" collapsed="false">
      <c r="A65" s="83" t="s">
        <v>166</v>
      </c>
      <c r="C65" s="23"/>
      <c r="D65" s="23"/>
      <c r="E65" s="23"/>
      <c r="F65" s="23"/>
    </row>
    <row r="66" customFormat="false" ht="12.75" hidden="false" customHeight="false" outlineLevel="0" collapsed="false">
      <c r="C66" s="23"/>
      <c r="D66" s="23"/>
      <c r="E66" s="23"/>
      <c r="F66" s="23"/>
    </row>
    <row r="67" customFormat="false" ht="12.75" hidden="false" customHeight="false" outlineLevel="0" collapsed="false">
      <c r="C67" s="23"/>
      <c r="D67" s="23"/>
      <c r="E67" s="23"/>
      <c r="F67" s="23"/>
    </row>
    <row r="68" customFormat="false" ht="12.75" hidden="false" customHeight="false" outlineLevel="0" collapsed="false">
      <c r="C68" s="23"/>
      <c r="D68" s="23"/>
      <c r="E68" s="23"/>
      <c r="F68" s="23"/>
    </row>
    <row r="69" customFormat="false" ht="12.75" hidden="false" customHeight="false" outlineLevel="0" collapsed="false">
      <c r="C69" s="23"/>
      <c r="D69" s="23"/>
      <c r="E69" s="23"/>
      <c r="F69" s="23"/>
    </row>
    <row r="70" customFormat="false" ht="12.75" hidden="false" customHeight="false" outlineLevel="0" collapsed="false">
      <c r="C70" s="23"/>
      <c r="D70" s="23"/>
      <c r="E70" s="23"/>
      <c r="F70" s="23"/>
    </row>
    <row r="71" customFormat="false" ht="12.75" hidden="false" customHeight="false" outlineLevel="0" collapsed="false">
      <c r="C71" s="23"/>
      <c r="D71" s="23"/>
      <c r="E71" s="23"/>
      <c r="F71" s="23"/>
    </row>
    <row r="72" customFormat="false" ht="12.75" hidden="false" customHeight="false" outlineLevel="0" collapsed="false">
      <c r="C72" s="23"/>
      <c r="D72" s="23"/>
      <c r="E72" s="23"/>
      <c r="F72" s="23"/>
    </row>
    <row r="73" customFormat="false" ht="12.75" hidden="false" customHeight="false" outlineLevel="0" collapsed="false">
      <c r="C73" s="23"/>
      <c r="D73" s="23"/>
      <c r="E73" s="23"/>
      <c r="F73" s="23"/>
    </row>
    <row r="74" customFormat="false" ht="12.75" hidden="false" customHeight="false" outlineLevel="0" collapsed="false">
      <c r="C74" s="23"/>
      <c r="D74" s="23"/>
      <c r="E74" s="23"/>
      <c r="F74" s="23"/>
    </row>
    <row r="75" customFormat="false" ht="12.75" hidden="false" customHeight="false" outlineLevel="0" collapsed="false">
      <c r="C75" s="23"/>
      <c r="D75" s="23"/>
      <c r="E75" s="23"/>
      <c r="F75" s="23"/>
    </row>
    <row r="76" customFormat="false" ht="12.75" hidden="false" customHeight="false" outlineLevel="0" collapsed="false">
      <c r="C76" s="23"/>
      <c r="D76" s="23"/>
      <c r="E76" s="23"/>
      <c r="F76" s="23"/>
    </row>
    <row r="77" customFormat="false" ht="12.75" hidden="false" customHeight="false" outlineLevel="0" collapsed="false">
      <c r="C77" s="23"/>
      <c r="D77" s="23"/>
      <c r="E77" s="23"/>
      <c r="F77" s="23"/>
    </row>
    <row r="78" customFormat="false" ht="12.75" hidden="false" customHeight="false" outlineLevel="0" collapsed="false">
      <c r="C78" s="23"/>
      <c r="D78" s="23"/>
      <c r="E78" s="23"/>
      <c r="F78" s="23"/>
    </row>
    <row r="79" customFormat="false" ht="12.75" hidden="false" customHeight="false" outlineLevel="0" collapsed="false">
      <c r="C79" s="23"/>
      <c r="D79" s="23"/>
      <c r="E79" s="23"/>
      <c r="F79" s="23"/>
    </row>
    <row r="80" customFormat="false" ht="12.75" hidden="false" customHeight="false" outlineLevel="0" collapsed="false">
      <c r="C80" s="23"/>
      <c r="D80" s="23"/>
      <c r="E80" s="23"/>
      <c r="F80" s="23"/>
    </row>
    <row r="81" customFormat="false" ht="12.75" hidden="false" customHeight="false" outlineLevel="0" collapsed="false">
      <c r="C81" s="23"/>
      <c r="D81" s="23"/>
      <c r="E81" s="23"/>
      <c r="F81" s="23"/>
    </row>
    <row r="82" customFormat="false" ht="12.75" hidden="false" customHeight="false" outlineLevel="0" collapsed="false">
      <c r="C82" s="23"/>
      <c r="D82" s="23"/>
      <c r="E82" s="23"/>
      <c r="F82" s="23"/>
    </row>
    <row r="83" customFormat="false" ht="12.75" hidden="false" customHeight="false" outlineLevel="0" collapsed="false">
      <c r="C83" s="23"/>
      <c r="D83" s="23"/>
      <c r="E83" s="23"/>
      <c r="F83" s="23"/>
    </row>
    <row r="84" customFormat="false" ht="12.75" hidden="false" customHeight="false" outlineLevel="0" collapsed="false">
      <c r="C84" s="23"/>
      <c r="D84" s="23"/>
      <c r="E84" s="23"/>
      <c r="F84" s="23"/>
    </row>
    <row r="85" customFormat="false" ht="12.75" hidden="false" customHeight="false" outlineLevel="0" collapsed="false">
      <c r="C85" s="23"/>
      <c r="D85" s="23"/>
      <c r="E85" s="23"/>
      <c r="F85" s="23"/>
    </row>
    <row r="86" customFormat="false" ht="12.75" hidden="false" customHeight="false" outlineLevel="0" collapsed="false">
      <c r="C86" s="23"/>
      <c r="D86" s="23"/>
      <c r="E86" s="23"/>
      <c r="F86" s="23"/>
    </row>
    <row r="87" customFormat="false" ht="12.75" hidden="false" customHeight="false" outlineLevel="0" collapsed="false">
      <c r="C87" s="23"/>
      <c r="D87" s="23"/>
      <c r="E87" s="23"/>
      <c r="F87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4" width="13.85"/>
    <col collapsed="false" customWidth="false" hidden="false" outlineLevel="0" max="2" min="2" style="84" width="9.14"/>
    <col collapsed="false" customWidth="true" hidden="false" outlineLevel="0" max="3" min="3" style="20" width="23.7"/>
    <col collapsed="false" customWidth="true" hidden="false" outlineLevel="0" max="4" min="4" style="20" width="0.99"/>
    <col collapsed="false" customWidth="true" hidden="false" outlineLevel="0" max="7" min="5" style="20" width="7.7"/>
    <col collapsed="false" customWidth="true" hidden="false" outlineLevel="0" max="8" min="8" style="20" width="0.85"/>
    <col collapsed="false" customWidth="true" hidden="false" outlineLevel="0" max="11" min="9" style="20" width="7.7"/>
    <col collapsed="false" customWidth="true" hidden="false" outlineLevel="0" max="14" min="12" style="20" width="9.28"/>
    <col collapsed="false" customWidth="true" hidden="false" outlineLevel="0" max="17" min="15" style="20" width="7.7"/>
    <col collapsed="false" customWidth="true" hidden="false" outlineLevel="0" max="18" min="18" style="20" width="0.85"/>
    <col collapsed="false" customWidth="true" hidden="false" outlineLevel="0" max="23" min="19" style="20" width="7.7"/>
    <col collapsed="false" customWidth="true" hidden="false" outlineLevel="0" max="24" min="24" style="20" width="8.7"/>
    <col collapsed="false" customWidth="false" hidden="false" outlineLevel="0" max="25" min="25" style="20" width="9.14"/>
    <col collapsed="false" customWidth="true" hidden="false" outlineLevel="0" max="26" min="26" style="20" width="9.56"/>
    <col collapsed="false" customWidth="false" hidden="false" outlineLevel="0" max="257" min="27" style="20" width="9.14"/>
  </cols>
  <sheetData>
    <row r="1" customFormat="false" ht="8.25" hidden="false" customHeight="false" outlineLevel="0" collapsed="false">
      <c r="A1" s="84" t="s">
        <v>167</v>
      </c>
      <c r="B1" s="84" t="s">
        <v>168</v>
      </c>
      <c r="C1" s="84"/>
      <c r="D1" s="84"/>
      <c r="E1" s="84"/>
      <c r="F1" s="84"/>
      <c r="G1" s="84"/>
      <c r="H1" s="84"/>
      <c r="I1" s="84" t="s">
        <v>169</v>
      </c>
      <c r="J1" s="84"/>
      <c r="K1" s="84"/>
      <c r="L1" s="84"/>
      <c r="M1" s="84"/>
      <c r="N1" s="84" t="s">
        <v>170</v>
      </c>
      <c r="O1" s="84" t="s">
        <v>171</v>
      </c>
      <c r="P1" s="84" t="s">
        <v>172</v>
      </c>
      <c r="Q1" s="84"/>
      <c r="R1" s="84"/>
      <c r="S1" s="84"/>
      <c r="T1" s="84"/>
      <c r="U1" s="84"/>
      <c r="V1" s="84"/>
      <c r="W1" s="84"/>
      <c r="X1" s="84"/>
      <c r="Y1" s="84"/>
      <c r="Z1" s="84" t="s">
        <v>169</v>
      </c>
      <c r="AA1" s="84" t="s">
        <v>171</v>
      </c>
      <c r="AB1" s="84" t="s">
        <v>170</v>
      </c>
      <c r="AC1" s="84" t="s">
        <v>172</v>
      </c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customFormat="false" ht="12.75" hidden="false" customHeight="false" outlineLevel="0" collapsed="false">
      <c r="A2" s="85" t="n">
        <v>36586</v>
      </c>
      <c r="B2" s="85" t="n">
        <v>36586</v>
      </c>
      <c r="I2" s="86"/>
    </row>
    <row r="3" customFormat="false" ht="15.75" hidden="false" customHeight="false" outlineLevel="0" collapsed="false">
      <c r="A3" s="84" t="s">
        <v>173</v>
      </c>
      <c r="B3" s="84" t="s">
        <v>174</v>
      </c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customFormat="false" ht="16.5" hidden="false" customHeight="false" outlineLevel="0" collapsed="false">
      <c r="A4" s="84" t="s">
        <v>175</v>
      </c>
      <c r="C4" s="7" t="s">
        <v>176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3.5" hidden="false" customHeight="false" outlineLevel="0" collapsed="false">
      <c r="C5" s="10" t="s">
        <v>177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customFormat="false" ht="3" hidden="false" customHeight="true" outlineLevel="0" collapsed="false"/>
    <row r="7" customFormat="false" ht="12" hidden="false" customHeight="true" outlineLevel="0" collapsed="false">
      <c r="C7" s="37"/>
      <c r="E7" s="19" t="s">
        <v>178</v>
      </c>
      <c r="F7" s="19"/>
      <c r="G7" s="19"/>
      <c r="I7" s="19" t="s">
        <v>118</v>
      </c>
      <c r="J7" s="19"/>
      <c r="K7" s="19"/>
      <c r="L7" s="19"/>
      <c r="M7" s="19"/>
      <c r="N7" s="19"/>
      <c r="O7" s="19"/>
      <c r="P7" s="19"/>
      <c r="Q7" s="19"/>
      <c r="S7" s="19" t="s">
        <v>119</v>
      </c>
      <c r="T7" s="19"/>
      <c r="U7" s="19"/>
      <c r="V7" s="19"/>
      <c r="W7" s="19"/>
      <c r="X7" s="19"/>
    </row>
    <row r="8" customFormat="false" ht="12" hidden="false" customHeight="true" outlineLevel="0" collapsed="false">
      <c r="C8" s="38"/>
      <c r="E8" s="39"/>
      <c r="F8" s="40"/>
      <c r="G8" s="41"/>
      <c r="I8" s="42" t="s">
        <v>120</v>
      </c>
      <c r="J8" s="42" t="s">
        <v>121</v>
      </c>
      <c r="K8" s="42" t="s">
        <v>122</v>
      </c>
      <c r="L8" s="42" t="s">
        <v>7</v>
      </c>
      <c r="M8" s="42" t="s">
        <v>123</v>
      </c>
      <c r="N8" s="42" t="s">
        <v>124</v>
      </c>
      <c r="O8" s="42" t="s">
        <v>125</v>
      </c>
      <c r="P8" s="42" t="s">
        <v>126</v>
      </c>
      <c r="Q8" s="42"/>
      <c r="S8" s="43" t="s">
        <v>7</v>
      </c>
      <c r="T8" s="42" t="s">
        <v>123</v>
      </c>
      <c r="U8" s="42" t="s">
        <v>124</v>
      </c>
      <c r="V8" s="43" t="s">
        <v>125</v>
      </c>
      <c r="W8" s="43" t="s">
        <v>126</v>
      </c>
      <c r="X8" s="43"/>
    </row>
    <row r="9" customFormat="false" ht="12" hidden="false" customHeight="true" outlineLevel="0" collapsed="false">
      <c r="C9" s="42" t="s">
        <v>127</v>
      </c>
      <c r="D9" s="38"/>
      <c r="E9" s="44" t="s">
        <v>179</v>
      </c>
      <c r="F9" s="45" t="s">
        <v>117</v>
      </c>
      <c r="G9" s="46" t="s">
        <v>180</v>
      </c>
      <c r="H9" s="47"/>
      <c r="I9" s="48" t="s">
        <v>128</v>
      </c>
      <c r="J9" s="48" t="s">
        <v>131</v>
      </c>
      <c r="K9" s="48" t="s">
        <v>128</v>
      </c>
      <c r="L9" s="48" t="s">
        <v>128</v>
      </c>
      <c r="M9" s="48" t="s">
        <v>132</v>
      </c>
      <c r="N9" s="48" t="s">
        <v>133</v>
      </c>
      <c r="O9" s="48" t="s">
        <v>132</v>
      </c>
      <c r="P9" s="48" t="s">
        <v>132</v>
      </c>
      <c r="Q9" s="48" t="s">
        <v>7</v>
      </c>
      <c r="S9" s="48" t="s">
        <v>128</v>
      </c>
      <c r="T9" s="48" t="s">
        <v>132</v>
      </c>
      <c r="U9" s="48" t="s">
        <v>133</v>
      </c>
      <c r="V9" s="48" t="s">
        <v>132</v>
      </c>
      <c r="W9" s="48" t="s">
        <v>132</v>
      </c>
      <c r="X9" s="48" t="s">
        <v>7</v>
      </c>
    </row>
    <row r="10" customFormat="false" ht="3" hidden="false" customHeight="true" outlineLevel="0" collapsed="false">
      <c r="C10" s="37"/>
      <c r="D10" s="49"/>
      <c r="E10" s="50"/>
      <c r="F10" s="51"/>
      <c r="G10" s="52"/>
      <c r="H10" s="49"/>
      <c r="I10" s="50"/>
      <c r="J10" s="51"/>
      <c r="K10" s="51"/>
      <c r="L10" s="37"/>
      <c r="M10" s="51"/>
      <c r="N10" s="51"/>
      <c r="O10" s="51"/>
      <c r="P10" s="52"/>
      <c r="Q10" s="37"/>
      <c r="S10" s="50"/>
      <c r="T10" s="51"/>
      <c r="U10" s="51"/>
      <c r="V10" s="51"/>
      <c r="W10" s="51"/>
      <c r="X10" s="52"/>
    </row>
    <row r="11" customFormat="false" ht="12" hidden="false" customHeight="true" outlineLevel="0" collapsed="false">
      <c r="A11" s="84" t="s">
        <v>181</v>
      </c>
      <c r="C11" s="38" t="s">
        <v>134</v>
      </c>
      <c r="D11" s="49"/>
      <c r="E11" s="53" t="n">
        <f aca="false">L11-O11-P11</f>
        <v>0</v>
      </c>
      <c r="F11" s="54" t="e">
        <f aca="false">AD11</f>
        <v>#NAME?</v>
      </c>
      <c r="G11" s="59" t="e">
        <f aca="false">ROUND(E11-F11,0)</f>
        <v>#NAME?</v>
      </c>
      <c r="H11" s="23"/>
      <c r="I11" s="53"/>
      <c r="J11" s="54"/>
      <c r="K11" s="54"/>
      <c r="L11" s="56" t="n">
        <f aca="false">SUM(I11:K11)</f>
        <v>0</v>
      </c>
      <c r="M11" s="35"/>
      <c r="N11" s="35"/>
      <c r="O11" s="54"/>
      <c r="P11" s="57"/>
      <c r="Q11" s="56" t="n">
        <f aca="false">L11-O11-P11</f>
        <v>0</v>
      </c>
      <c r="R11" s="23"/>
      <c r="S11" s="53" t="e">
        <f aca="false">L11-(Z11-AB11)</f>
        <v>#NAME?</v>
      </c>
      <c r="T11" s="54"/>
      <c r="U11" s="54"/>
      <c r="V11" s="54" t="e">
        <f aca="false">AA11-O11</f>
        <v>#NAME?</v>
      </c>
      <c r="W11" s="54" t="e">
        <f aca="false">AC11-P11</f>
        <v>#NAME?</v>
      </c>
      <c r="X11" s="55" t="e">
        <f aca="false">ROUND(SUM(S11:W11),0)</f>
        <v>#NAME?</v>
      </c>
      <c r="Z11" s="23" t="e">
        <f aca="false">HPVAL($A11,$A$1,Z$1,$A$2,$B$3,$A$4)/1000</f>
        <v>#NAME?</v>
      </c>
      <c r="AA11" s="23" t="e">
        <f aca="false">HPVAL($A11,$A$1,AA$1,$A$2,$B$3,$A$4)/1000</f>
        <v>#NAME?</v>
      </c>
      <c r="AB11" s="23" t="e">
        <f aca="false">HPVAL($A11,$A$1,AB$1,$A$2,$B$3,$A$4)/1000</f>
        <v>#NAME?</v>
      </c>
      <c r="AC11" s="23" t="e">
        <f aca="false">HPVAL($A11,$A$1,AC$1,$A$2,$B$3,$A$4)/1000</f>
        <v>#NAME?</v>
      </c>
      <c r="AD11" s="87" t="e">
        <f aca="false">Z11-AA11-AB11-AC11</f>
        <v>#NAME?</v>
      </c>
      <c r="AG11" s="88" t="e">
        <f aca="false">E11-Summary!C9</f>
        <v>#NAME?</v>
      </c>
    </row>
    <row r="12" customFormat="false" ht="12" hidden="false" customHeight="true" outlineLevel="0" collapsed="false">
      <c r="A12" s="84" t="s">
        <v>182</v>
      </c>
      <c r="C12" s="38" t="s">
        <v>135</v>
      </c>
      <c r="D12" s="49"/>
      <c r="E12" s="58" t="n">
        <f aca="false">L12-O12-P12</f>
        <v>0</v>
      </c>
      <c r="F12" s="23" t="e">
        <f aca="false">AD12</f>
        <v>#NAME?</v>
      </c>
      <c r="G12" s="59" t="e">
        <f aca="false">ROUND(E12-F12,0)</f>
        <v>#NAME?</v>
      </c>
      <c r="H12" s="23"/>
      <c r="I12" s="58"/>
      <c r="J12" s="23"/>
      <c r="K12" s="23"/>
      <c r="L12" s="60" t="n">
        <f aca="false">SUM(I12:K12)</f>
        <v>0</v>
      </c>
      <c r="M12" s="24"/>
      <c r="N12" s="24"/>
      <c r="O12" s="23"/>
      <c r="P12" s="61"/>
      <c r="Q12" s="60" t="n">
        <f aca="false">L12-O12-P12</f>
        <v>0</v>
      </c>
      <c r="R12" s="23"/>
      <c r="S12" s="58" t="e">
        <f aca="false">L12-(Z12-AB12)</f>
        <v>#NAME?</v>
      </c>
      <c r="T12" s="23"/>
      <c r="U12" s="23"/>
      <c r="V12" s="23" t="e">
        <f aca="false">AA12-O12</f>
        <v>#NAME?</v>
      </c>
      <c r="W12" s="23" t="e">
        <f aca="false">AC12-P12</f>
        <v>#NAME?</v>
      </c>
      <c r="X12" s="59" t="e">
        <f aca="false">ROUND(SUM(S12:W12),0)</f>
        <v>#NAME?</v>
      </c>
      <c r="Z12" s="23" t="e">
        <f aca="false">HPVAL($A12,$A$1,Z$1,$A$2,$B$3,$A$4)/1000</f>
        <v>#NAME?</v>
      </c>
      <c r="AA12" s="23" t="e">
        <f aca="false">HPVAL($A12,$A$1,AA$1,$A$2,$B$3,$A$4)/1000</f>
        <v>#NAME?</v>
      </c>
      <c r="AB12" s="23" t="e">
        <f aca="false">HPVAL($A12,$A$1,AB$1,$A$2,$B$3,$A$4)/1000</f>
        <v>#NAME?</v>
      </c>
      <c r="AC12" s="23" t="e">
        <f aca="false">HPVAL($A12,$A$1,AC$1,$A$2,$B$3,$A$4)/1000</f>
        <v>#NAME?</v>
      </c>
      <c r="AD12" s="87" t="e">
        <f aca="false">Z12-AA12-AB12-AC12</f>
        <v>#NAME?</v>
      </c>
      <c r="AG12" s="88" t="e">
        <f aca="false">E12-Summary!C10</f>
        <v>#NAME?</v>
      </c>
    </row>
    <row r="13" customFormat="false" ht="12" hidden="false" customHeight="true" outlineLevel="0" collapsed="false">
      <c r="A13" s="84" t="s">
        <v>183</v>
      </c>
      <c r="C13" s="38" t="s">
        <v>184</v>
      </c>
      <c r="D13" s="49"/>
      <c r="E13" s="58" t="n">
        <f aca="false">L13-O13-P13</f>
        <v>0</v>
      </c>
      <c r="F13" s="23" t="e">
        <f aca="false">AD13</f>
        <v>#NAME?</v>
      </c>
      <c r="G13" s="59" t="e">
        <f aca="false">ROUND(E13-F13,0)</f>
        <v>#NAME?</v>
      </c>
      <c r="H13" s="23"/>
      <c r="I13" s="58"/>
      <c r="J13" s="23"/>
      <c r="K13" s="23"/>
      <c r="L13" s="60" t="n">
        <f aca="false">SUM(I13:K13)</f>
        <v>0</v>
      </c>
      <c r="M13" s="24"/>
      <c r="N13" s="24"/>
      <c r="O13" s="23"/>
      <c r="P13" s="61"/>
      <c r="Q13" s="60" t="n">
        <f aca="false">L13-O13-P13</f>
        <v>0</v>
      </c>
      <c r="R13" s="23"/>
      <c r="S13" s="58" t="e">
        <f aca="false">L13-(Z13-AB13)</f>
        <v>#NAME?</v>
      </c>
      <c r="T13" s="23"/>
      <c r="U13" s="23"/>
      <c r="V13" s="23" t="e">
        <f aca="false">AA13-O13</f>
        <v>#NAME?</v>
      </c>
      <c r="W13" s="23" t="e">
        <f aca="false">AC13-P13</f>
        <v>#NAME?</v>
      </c>
      <c r="X13" s="59" t="e">
        <f aca="false">ROUND(SUM(S13:W13),0)</f>
        <v>#NAME?</v>
      </c>
      <c r="Z13" s="23" t="e">
        <f aca="false">HPVAL($A13,$A$1,Z$1,$A$2,$B$3,$A$4)/1000</f>
        <v>#NAME?</v>
      </c>
      <c r="AA13" s="23" t="e">
        <f aca="false">HPVAL($A13,$A$1,AA$1,$A$2,$B$3,$A$4)/1000</f>
        <v>#NAME?</v>
      </c>
      <c r="AB13" s="23" t="e">
        <f aca="false">HPVAL($A13,$A$1,AB$1,$A$2,$B$3,$A$4)/1000</f>
        <v>#NAME?</v>
      </c>
      <c r="AC13" s="23" t="e">
        <f aca="false">HPVAL($A13,$A$1,AC$1,$A$2,$B$3,$A$4)/1000</f>
        <v>#NAME?</v>
      </c>
      <c r="AD13" s="87" t="e">
        <f aca="false">Z13-AA13-AB13-AC13</f>
        <v>#NAME?</v>
      </c>
      <c r="AG13" s="88" t="e">
        <f aca="false">E13-Summary!C11</f>
        <v>#NAME?</v>
      </c>
    </row>
    <row r="14" customFormat="false" ht="12" hidden="false" customHeight="true" outlineLevel="0" collapsed="false">
      <c r="A14" s="84" t="s">
        <v>185</v>
      </c>
      <c r="C14" s="38" t="s">
        <v>186</v>
      </c>
      <c r="D14" s="49"/>
      <c r="E14" s="58" t="n">
        <f aca="false">L14-O14-P14</f>
        <v>0</v>
      </c>
      <c r="F14" s="23" t="e">
        <f aca="false">AD14</f>
        <v>#NAME?</v>
      </c>
      <c r="G14" s="59" t="e">
        <f aca="false">ROUND(E14-F14,0)</f>
        <v>#NAME?</v>
      </c>
      <c r="H14" s="23"/>
      <c r="I14" s="58"/>
      <c r="J14" s="23"/>
      <c r="K14" s="23"/>
      <c r="L14" s="60" t="n">
        <f aca="false">SUM(I14:K14)</f>
        <v>0</v>
      </c>
      <c r="M14" s="24"/>
      <c r="N14" s="24"/>
      <c r="O14" s="23"/>
      <c r="P14" s="61"/>
      <c r="Q14" s="60" t="n">
        <f aca="false">L14-O14-P14</f>
        <v>0</v>
      </c>
      <c r="R14" s="23"/>
      <c r="S14" s="58" t="e">
        <f aca="false">L14-(Z14-AB14)</f>
        <v>#NAME?</v>
      </c>
      <c r="T14" s="23"/>
      <c r="U14" s="23"/>
      <c r="V14" s="23" t="e">
        <f aca="false">AA14-O14</f>
        <v>#NAME?</v>
      </c>
      <c r="W14" s="23" t="e">
        <f aca="false">AC14-P14</f>
        <v>#NAME?</v>
      </c>
      <c r="X14" s="59" t="e">
        <f aca="false">ROUND(SUM(S14:W14),0)</f>
        <v>#NAME?</v>
      </c>
      <c r="Z14" s="23" t="e">
        <f aca="false">HPVAL($A14,$A$1,Z$1,$A$2,$B$3,$A$4)/1000</f>
        <v>#NAME?</v>
      </c>
      <c r="AA14" s="23" t="e">
        <f aca="false">HPVAL($A14,$A$1,AA$1,$A$2,$B$3,$A$4)/1000</f>
        <v>#NAME?</v>
      </c>
      <c r="AB14" s="23" t="e">
        <f aca="false">HPVAL($A14,$A$1,AB$1,$A$2,$B$3,$A$4)/1000</f>
        <v>#NAME?</v>
      </c>
      <c r="AC14" s="23" t="e">
        <f aca="false">HPVAL($A14,$A$1,AC$1,$A$2,$B$3,$A$4)/1000</f>
        <v>#NAME?</v>
      </c>
      <c r="AD14" s="87" t="e">
        <f aca="false">Z14-AA14-AB14-AC14</f>
        <v>#NAME?</v>
      </c>
      <c r="AG14" s="88" t="e">
        <f aca="false">E14-#REF!</f>
        <v>#REF!</v>
      </c>
    </row>
    <row r="15" customFormat="false" ht="12" hidden="false" customHeight="true" outlineLevel="0" collapsed="false">
      <c r="A15" s="84" t="s">
        <v>187</v>
      </c>
      <c r="C15" s="38" t="s">
        <v>89</v>
      </c>
      <c r="D15" s="49"/>
      <c r="E15" s="58" t="n">
        <f aca="false">L15-O15-P15</f>
        <v>0</v>
      </c>
      <c r="F15" s="23" t="e">
        <f aca="false">AD15</f>
        <v>#NAME?</v>
      </c>
      <c r="G15" s="59" t="e">
        <f aca="false">ROUND(E15-F15,0)</f>
        <v>#NAME?</v>
      </c>
      <c r="H15" s="23"/>
      <c r="I15" s="58"/>
      <c r="J15" s="23"/>
      <c r="K15" s="23"/>
      <c r="L15" s="60" t="n">
        <f aca="false">SUM(I15:K15)</f>
        <v>0</v>
      </c>
      <c r="M15" s="24"/>
      <c r="N15" s="24"/>
      <c r="O15" s="23"/>
      <c r="P15" s="61"/>
      <c r="Q15" s="60" t="n">
        <f aca="false">L15-O15-P15</f>
        <v>0</v>
      </c>
      <c r="R15" s="23"/>
      <c r="S15" s="58" t="e">
        <f aca="false">L15-(Z15-AB15)</f>
        <v>#NAME?</v>
      </c>
      <c r="T15" s="23"/>
      <c r="U15" s="23"/>
      <c r="V15" s="23" t="e">
        <f aca="false">AA15-O15</f>
        <v>#NAME?</v>
      </c>
      <c r="W15" s="23" t="e">
        <f aca="false">AC15-P15</f>
        <v>#NAME?</v>
      </c>
      <c r="X15" s="59" t="e">
        <f aca="false">ROUND(SUM(S15:W15),0)</f>
        <v>#NAME?</v>
      </c>
      <c r="Z15" s="23" t="e">
        <f aca="false">HPVAL($A15,$A$1,Z$1,$A$2,$B$3,$A$4)/1000</f>
        <v>#NAME?</v>
      </c>
      <c r="AA15" s="23" t="e">
        <f aca="false">HPVAL($A15,$A$1,AA$1,$A$2,$B$3,$A$4)/1000</f>
        <v>#NAME?</v>
      </c>
      <c r="AB15" s="23" t="e">
        <f aca="false">HPVAL($A15,$A$1,AB$1,$A$2,$B$3,$A$4)/1000</f>
        <v>#NAME?</v>
      </c>
      <c r="AC15" s="23" t="e">
        <f aca="false">HPVAL($A15,$A$1,AC$1,$A$2,$B$3,$A$4)/1000</f>
        <v>#NAME?</v>
      </c>
      <c r="AD15" s="87" t="e">
        <f aca="false">Z15-AA15-AB15-AC15</f>
        <v>#NAME?</v>
      </c>
      <c r="AG15" s="88" t="e">
        <f aca="false">E15-Summary!C13</f>
        <v>#NAME?</v>
      </c>
    </row>
    <row r="16" customFormat="false" ht="12" hidden="false" customHeight="true" outlineLevel="0" collapsed="false">
      <c r="A16" s="84" t="s">
        <v>188</v>
      </c>
      <c r="C16" s="38" t="s">
        <v>138</v>
      </c>
      <c r="D16" s="49"/>
      <c r="E16" s="58" t="n">
        <f aca="false">L16-O16-P16</f>
        <v>0</v>
      </c>
      <c r="F16" s="23" t="e">
        <f aca="false">AD16</f>
        <v>#NAME?</v>
      </c>
      <c r="G16" s="59" t="e">
        <f aca="false">ROUND(E16-F16,0)</f>
        <v>#NAME?</v>
      </c>
      <c r="H16" s="23"/>
      <c r="I16" s="58"/>
      <c r="J16" s="23"/>
      <c r="K16" s="23"/>
      <c r="L16" s="60" t="n">
        <f aca="false">SUM(I16:K16)</f>
        <v>0</v>
      </c>
      <c r="M16" s="24"/>
      <c r="N16" s="24"/>
      <c r="O16" s="23"/>
      <c r="P16" s="61"/>
      <c r="Q16" s="60" t="n">
        <f aca="false">L16-O16-P16</f>
        <v>0</v>
      </c>
      <c r="R16" s="23"/>
      <c r="S16" s="58" t="e">
        <f aca="false">L16-(Z16-AB16)</f>
        <v>#NAME?</v>
      </c>
      <c r="T16" s="23"/>
      <c r="U16" s="23"/>
      <c r="V16" s="23" t="e">
        <f aca="false">AA16-O16</f>
        <v>#NAME?</v>
      </c>
      <c r="W16" s="23" t="e">
        <f aca="false">AC16-P16</f>
        <v>#NAME?</v>
      </c>
      <c r="X16" s="59" t="e">
        <f aca="false">ROUND(SUM(S16:W16),0)</f>
        <v>#NAME?</v>
      </c>
      <c r="Z16" s="23" t="e">
        <f aca="false">HPVAL($A16,$A$1,Z$1,$A$2,$B$3,$A$4)/1000</f>
        <v>#NAME?</v>
      </c>
      <c r="AA16" s="23" t="e">
        <f aca="false">HPVAL($A16,$A$1,AA$1,$A$2,$B$3,$A$4)/1000</f>
        <v>#NAME?</v>
      </c>
      <c r="AB16" s="23" t="e">
        <f aca="false">HPVAL($A16,$A$1,AB$1,$A$2,$B$3,$A$4)/1000</f>
        <v>#NAME?</v>
      </c>
      <c r="AC16" s="23" t="e">
        <f aca="false">HPVAL($A16,$A$1,AC$1,$A$2,$B$3,$A$4)/1000</f>
        <v>#NAME?</v>
      </c>
      <c r="AD16" s="87" t="e">
        <f aca="false">Z16-AA16-AB16-AC16</f>
        <v>#NAME?</v>
      </c>
      <c r="AG16" s="88" t="e">
        <f aca="false">E16-Summary!C14</f>
        <v>#NAME?</v>
      </c>
    </row>
    <row r="17" customFormat="false" ht="12" hidden="false" customHeight="true" outlineLevel="0" collapsed="false">
      <c r="A17" s="84" t="s">
        <v>189</v>
      </c>
      <c r="C17" s="38" t="s">
        <v>139</v>
      </c>
      <c r="D17" s="49"/>
      <c r="E17" s="58" t="n">
        <f aca="false">L17-O17-P17</f>
        <v>0</v>
      </c>
      <c r="F17" s="23" t="e">
        <f aca="false">AD17</f>
        <v>#NAME?</v>
      </c>
      <c r="G17" s="59" t="e">
        <f aca="false">ROUND(E17-F17,0)</f>
        <v>#NAME?</v>
      </c>
      <c r="H17" s="23"/>
      <c r="I17" s="58"/>
      <c r="J17" s="23"/>
      <c r="K17" s="23"/>
      <c r="L17" s="60" t="n">
        <f aca="false">SUM(I17:K17)</f>
        <v>0</v>
      </c>
      <c r="M17" s="24"/>
      <c r="N17" s="24"/>
      <c r="O17" s="23"/>
      <c r="P17" s="61"/>
      <c r="Q17" s="60" t="n">
        <f aca="false">L17-O17-P17</f>
        <v>0</v>
      </c>
      <c r="R17" s="23"/>
      <c r="S17" s="58" t="e">
        <f aca="false">L17-(Z17-AB17)</f>
        <v>#NAME?</v>
      </c>
      <c r="T17" s="23"/>
      <c r="U17" s="23"/>
      <c r="V17" s="23" t="e">
        <f aca="false">AA17-O17</f>
        <v>#NAME?</v>
      </c>
      <c r="W17" s="23" t="e">
        <f aca="false">AC17-P17</f>
        <v>#NAME?</v>
      </c>
      <c r="X17" s="59" t="e">
        <f aca="false">ROUND(SUM(S17:W17),0)</f>
        <v>#NAME?</v>
      </c>
      <c r="Z17" s="23" t="e">
        <f aca="false">HPVAL($A17,$A$1,Z$1,$A$2,$B$3,$A$4)/1000</f>
        <v>#NAME?</v>
      </c>
      <c r="AA17" s="23" t="e">
        <f aca="false">HPVAL($A17,$A$1,AA$1,$A$2,$B$3,$A$4)/1000</f>
        <v>#NAME?</v>
      </c>
      <c r="AB17" s="23" t="e">
        <f aca="false">HPVAL($A17,$A$1,AB$1,$A$2,$B$3,$A$4)/1000</f>
        <v>#NAME?</v>
      </c>
      <c r="AC17" s="23" t="e">
        <f aca="false">HPVAL($A17,$A$1,AC$1,$A$2,$B$3,$A$4)/1000</f>
        <v>#NAME?</v>
      </c>
      <c r="AD17" s="87" t="e">
        <f aca="false">Z17-AA17-AB17-AC17</f>
        <v>#NAME?</v>
      </c>
      <c r="AG17" s="88" t="e">
        <f aca="false">E17-Summary!C15</f>
        <v>#NAME?</v>
      </c>
    </row>
    <row r="18" customFormat="false" ht="12" hidden="false" customHeight="true" outlineLevel="0" collapsed="false">
      <c r="A18" s="84" t="s">
        <v>190</v>
      </c>
      <c r="C18" s="38" t="s">
        <v>140</v>
      </c>
      <c r="D18" s="49"/>
      <c r="E18" s="58" t="n">
        <f aca="false">L18-O18-P18</f>
        <v>0</v>
      </c>
      <c r="F18" s="23" t="e">
        <f aca="false">AD18</f>
        <v>#NAME?</v>
      </c>
      <c r="G18" s="59" t="e">
        <f aca="false">ROUND(E18-F18,0)</f>
        <v>#NAME?</v>
      </c>
      <c r="H18" s="23"/>
      <c r="I18" s="58"/>
      <c r="J18" s="23"/>
      <c r="K18" s="23"/>
      <c r="L18" s="60" t="n">
        <f aca="false">SUM(I18:K18)</f>
        <v>0</v>
      </c>
      <c r="M18" s="24"/>
      <c r="N18" s="24"/>
      <c r="O18" s="23"/>
      <c r="P18" s="61"/>
      <c r="Q18" s="60" t="n">
        <f aca="false">L18-O18-P18</f>
        <v>0</v>
      </c>
      <c r="R18" s="23"/>
      <c r="S18" s="58" t="e">
        <f aca="false">L18-(Z18-AB18)</f>
        <v>#NAME?</v>
      </c>
      <c r="T18" s="23"/>
      <c r="U18" s="23"/>
      <c r="V18" s="23" t="e">
        <f aca="false">AA18-O18</f>
        <v>#NAME?</v>
      </c>
      <c r="W18" s="23" t="e">
        <f aca="false">AC18-P18</f>
        <v>#NAME?</v>
      </c>
      <c r="X18" s="59" t="e">
        <f aca="false">ROUND(SUM(S18:W18),0)</f>
        <v>#NAME?</v>
      </c>
      <c r="Z18" s="23" t="e">
        <f aca="false">HPVAL($A18,$A$1,Z$1,$A$2,$B$3,$A$4)/1000</f>
        <v>#NAME?</v>
      </c>
      <c r="AA18" s="23" t="e">
        <f aca="false">HPVAL($A18,$A$1,AA$1,$A$2,$B$3,$A$4)/1000</f>
        <v>#NAME?</v>
      </c>
      <c r="AB18" s="23" t="e">
        <f aca="false">HPVAL($A18,$A$1,AB$1,$A$2,$B$3,$A$4)/1000</f>
        <v>#NAME?</v>
      </c>
      <c r="AC18" s="23" t="e">
        <f aca="false">HPVAL($A18,$A$1,AC$1,$A$2,$B$3,$A$4)/1000</f>
        <v>#NAME?</v>
      </c>
      <c r="AD18" s="87" t="e">
        <f aca="false">Z18-AA18-AB18-AC18</f>
        <v>#NAME?</v>
      </c>
      <c r="AG18" s="88" t="e">
        <f aca="false">E18-Summary!C16</f>
        <v>#NAME?</v>
      </c>
    </row>
    <row r="19" customFormat="false" ht="12" hidden="false" customHeight="true" outlineLevel="0" collapsed="false">
      <c r="A19" s="84" t="s">
        <v>191</v>
      </c>
      <c r="C19" s="38" t="s">
        <v>141</v>
      </c>
      <c r="D19" s="49"/>
      <c r="E19" s="58" t="n">
        <f aca="false">L19-O19-P19</f>
        <v>0</v>
      </c>
      <c r="F19" s="23" t="n">
        <f aca="false">AD19</f>
        <v>0</v>
      </c>
      <c r="G19" s="59" t="n">
        <f aca="false">ROUND(E19-F19,0)</f>
        <v>0</v>
      </c>
      <c r="H19" s="23"/>
      <c r="I19" s="58"/>
      <c r="J19" s="23"/>
      <c r="K19" s="23"/>
      <c r="L19" s="60" t="n">
        <f aca="false">SUM(I19:K19)</f>
        <v>0</v>
      </c>
      <c r="M19" s="24"/>
      <c r="N19" s="24"/>
      <c r="O19" s="23"/>
      <c r="P19" s="61"/>
      <c r="Q19" s="60" t="n">
        <f aca="false">L19-O19-P19</f>
        <v>0</v>
      </c>
      <c r="R19" s="23"/>
      <c r="S19" s="58" t="n">
        <f aca="false">L19-(Z19-AB19)</f>
        <v>0</v>
      </c>
      <c r="T19" s="23"/>
      <c r="U19" s="23"/>
      <c r="V19" s="23" t="n">
        <f aca="false">AA19-O19</f>
        <v>0</v>
      </c>
      <c r="W19" s="23" t="n">
        <f aca="false">AC19-P19</f>
        <v>0</v>
      </c>
      <c r="X19" s="59" t="n">
        <f aca="false">ROUND(SUM(S19:W19),0)</f>
        <v>0</v>
      </c>
      <c r="Z19" s="23" t="n">
        <v>0</v>
      </c>
      <c r="AA19" s="23" t="n">
        <v>0</v>
      </c>
      <c r="AB19" s="23" t="n">
        <v>0</v>
      </c>
      <c r="AC19" s="23" t="n">
        <v>0</v>
      </c>
      <c r="AD19" s="87" t="n">
        <f aca="false">Z19-AA19-AB19-AC19</f>
        <v>0</v>
      </c>
      <c r="AG19" s="88" t="e">
        <f aca="false">E19-Summary!C17</f>
        <v>#NAME?</v>
      </c>
    </row>
    <row r="20" customFormat="false" ht="12" hidden="false" customHeight="true" outlineLevel="0" collapsed="false">
      <c r="A20" s="84" t="s">
        <v>192</v>
      </c>
      <c r="C20" s="38" t="s">
        <v>142</v>
      </c>
      <c r="D20" s="49"/>
      <c r="E20" s="58" t="n">
        <f aca="false">L20-O20-P20</f>
        <v>0</v>
      </c>
      <c r="F20" s="23" t="e">
        <f aca="false">AD20</f>
        <v>#NAME?</v>
      </c>
      <c r="G20" s="59" t="e">
        <f aca="false">ROUND(E20-F20,0)</f>
        <v>#NAME?</v>
      </c>
      <c r="H20" s="23"/>
      <c r="I20" s="58"/>
      <c r="J20" s="23"/>
      <c r="K20" s="23"/>
      <c r="L20" s="60" t="n">
        <f aca="false">SUM(I20:K20)</f>
        <v>0</v>
      </c>
      <c r="M20" s="24"/>
      <c r="N20" s="24"/>
      <c r="O20" s="23"/>
      <c r="P20" s="61"/>
      <c r="Q20" s="60" t="n">
        <f aca="false">L20-O20-P20</f>
        <v>0</v>
      </c>
      <c r="R20" s="23"/>
      <c r="S20" s="58" t="e">
        <f aca="false">L20-(Z20-AB20)</f>
        <v>#NAME?</v>
      </c>
      <c r="T20" s="23"/>
      <c r="U20" s="23"/>
      <c r="V20" s="23" t="e">
        <f aca="false">AA20-O20</f>
        <v>#NAME?</v>
      </c>
      <c r="W20" s="23" t="e">
        <f aca="false">AC20-P20</f>
        <v>#NAME?</v>
      </c>
      <c r="X20" s="59" t="e">
        <f aca="false">ROUND(SUM(S20:W20),0)</f>
        <v>#NAME?</v>
      </c>
      <c r="Z20" s="23" t="e">
        <f aca="false">HPVAL($A20,$A$1,Z$1,$A$2,$B$3,$A$4)/1000</f>
        <v>#NAME?</v>
      </c>
      <c r="AA20" s="23" t="e">
        <f aca="false">HPVAL($A20,$A$1,AA$1,$A$2,$B$3,$A$4)/1000</f>
        <v>#NAME?</v>
      </c>
      <c r="AB20" s="23" t="e">
        <f aca="false">HPVAL($A20,$A$1,AB$1,$A$2,$B$3,$A$4)/1000</f>
        <v>#NAME?</v>
      </c>
      <c r="AC20" s="23" t="e">
        <f aca="false">HPVAL($A20,$A$1,AC$1,$A$2,$B$3,$A$4)/1000</f>
        <v>#NAME?</v>
      </c>
      <c r="AD20" s="87" t="e">
        <f aca="false">Z20-AA20-AB20-AC20</f>
        <v>#NAME?</v>
      </c>
      <c r="AG20" s="88" t="e">
        <f aca="false">E20-Summary!C18</f>
        <v>#NAME?</v>
      </c>
    </row>
    <row r="21" customFormat="false" ht="12" hidden="false" customHeight="true" outlineLevel="0" collapsed="false">
      <c r="C21" s="89" t="s">
        <v>193</v>
      </c>
      <c r="D21" s="49"/>
      <c r="E21" s="90" t="n">
        <f aca="false">SUM(E11:E20)</f>
        <v>0</v>
      </c>
      <c r="F21" s="91" t="e">
        <f aca="false">SUM(F11:F20)</f>
        <v>#NAME?</v>
      </c>
      <c r="G21" s="92" t="e">
        <f aca="false">SUM(G11:G20)</f>
        <v>#NAME?</v>
      </c>
      <c r="H21" s="23"/>
      <c r="I21" s="90" t="n">
        <f aca="false">SUM(I11:I20)</f>
        <v>0</v>
      </c>
      <c r="J21" s="91" t="n">
        <f aca="false">SUM(J11:J20)</f>
        <v>0</v>
      </c>
      <c r="K21" s="92" t="n">
        <f aca="false">SUM(K11:K20)</f>
        <v>0</v>
      </c>
      <c r="L21" s="93" t="n">
        <f aca="false">SUM(L11:L20)</f>
        <v>0</v>
      </c>
      <c r="M21" s="90"/>
      <c r="N21" s="90"/>
      <c r="O21" s="90" t="n">
        <f aca="false">SUM(O11:O20)</f>
        <v>0</v>
      </c>
      <c r="P21" s="92" t="n">
        <f aca="false">SUM(P11:P20)</f>
        <v>0</v>
      </c>
      <c r="Q21" s="93" t="n">
        <f aca="false">L21-O21-P21</f>
        <v>0</v>
      </c>
      <c r="R21" s="23"/>
      <c r="S21" s="90" t="e">
        <f aca="false">SUM(S11:S20)</f>
        <v>#NAME?</v>
      </c>
      <c r="T21" s="91"/>
      <c r="U21" s="91"/>
      <c r="V21" s="91" t="e">
        <f aca="false">SUM(V11:V20)</f>
        <v>#NAME?</v>
      </c>
      <c r="W21" s="91" t="e">
        <f aca="false">SUM(W11:W20)</f>
        <v>#NAME?</v>
      </c>
      <c r="X21" s="92" t="e">
        <f aca="false">SUM(X11:X20)</f>
        <v>#NAME?</v>
      </c>
      <c r="Z21" s="94" t="e">
        <f aca="false">SUM(Z11:Z20)</f>
        <v>#NAME?</v>
      </c>
      <c r="AA21" s="94" t="e">
        <f aca="false">SUM(AA11:AA20)</f>
        <v>#NAME?</v>
      </c>
      <c r="AB21" s="94" t="e">
        <f aca="false">SUM(AB11:AB20)</f>
        <v>#NAME?</v>
      </c>
      <c r="AC21" s="94" t="e">
        <f aca="false">SUM(AC11:AC20)</f>
        <v>#NAME?</v>
      </c>
      <c r="AD21" s="94" t="e">
        <f aca="false">SUM(AD11:AD20)</f>
        <v>#NAME?</v>
      </c>
      <c r="AG21" s="94" t="e">
        <f aca="false">SUM(AG11:AG20)</f>
        <v>#NAME?</v>
      </c>
    </row>
    <row r="22" customFormat="false" ht="3" hidden="false" customHeight="true" outlineLevel="0" collapsed="false">
      <c r="C22" s="38"/>
      <c r="D22" s="49"/>
      <c r="E22" s="58"/>
      <c r="F22" s="23"/>
      <c r="G22" s="59"/>
      <c r="H22" s="23"/>
      <c r="I22" s="58"/>
      <c r="J22" s="23"/>
      <c r="K22" s="23"/>
      <c r="L22" s="60"/>
      <c r="M22" s="24"/>
      <c r="N22" s="24"/>
      <c r="O22" s="23"/>
      <c r="P22" s="61"/>
      <c r="Q22" s="60"/>
      <c r="R22" s="23"/>
      <c r="S22" s="58"/>
      <c r="T22" s="23"/>
      <c r="U22" s="23"/>
      <c r="V22" s="23"/>
      <c r="W22" s="23"/>
      <c r="X22" s="59"/>
    </row>
    <row r="23" customFormat="false" ht="12" hidden="false" customHeight="true" outlineLevel="0" collapsed="false">
      <c r="A23" s="84" t="s">
        <v>194</v>
      </c>
      <c r="C23" s="38" t="s">
        <v>144</v>
      </c>
      <c r="D23" s="49"/>
      <c r="E23" s="58" t="n">
        <f aca="false">L23-O23-P23</f>
        <v>0</v>
      </c>
      <c r="F23" s="23" t="e">
        <f aca="false">AD23</f>
        <v>#NAME?</v>
      </c>
      <c r="G23" s="59" t="e">
        <f aca="false">ROUND(E23-F23,0)</f>
        <v>#NAME?</v>
      </c>
      <c r="H23" s="23"/>
      <c r="I23" s="58"/>
      <c r="J23" s="23"/>
      <c r="K23" s="23"/>
      <c r="L23" s="60" t="n">
        <f aca="false">SUM(I23:K23)</f>
        <v>0</v>
      </c>
      <c r="M23" s="24"/>
      <c r="N23" s="24"/>
      <c r="O23" s="23"/>
      <c r="P23" s="61"/>
      <c r="Q23" s="60" t="n">
        <f aca="false">L23-O23-P23</f>
        <v>0</v>
      </c>
      <c r="R23" s="23"/>
      <c r="S23" s="58" t="e">
        <f aca="false">L23-(Z23-AB23)</f>
        <v>#NAME?</v>
      </c>
      <c r="T23" s="23"/>
      <c r="U23" s="23"/>
      <c r="V23" s="23" t="e">
        <f aca="false">AA23-O23</f>
        <v>#NAME?</v>
      </c>
      <c r="W23" s="23" t="e">
        <f aca="false">AC23-P23</f>
        <v>#NAME?</v>
      </c>
      <c r="X23" s="59" t="e">
        <f aca="false">ROUND(SUM(S23:W23),0)</f>
        <v>#NAME?</v>
      </c>
      <c r="Z23" s="23" t="e">
        <f aca="false">HPVAL($A23,$A$1,Z$1,$A$2,$B$3,$A$4)/1000+HPVAL($B$23,$A$1,Z$1,$A$2,$B$3,$A$4)/1000/2</f>
        <v>#NAME?</v>
      </c>
      <c r="AA23" s="23" t="e">
        <f aca="false">HPVAL($A23,$A$1,AA$1,$A$2,$B$3,$A$4)/1000+HPVAL($B$23,$A$1,AA$1,$A$2,$B$3,$A$4)/1000/2</f>
        <v>#NAME?</v>
      </c>
      <c r="AB23" s="23" t="e">
        <f aca="false">HPVAL($A23,$A$1,AB$1,$A$2,$B$3,$A$4)/1000+HPVAL($B$23,$A$1,AB$1,$A$2,$B$3,$A$4)/1000/2</f>
        <v>#NAME?</v>
      </c>
      <c r="AC23" s="23" t="e">
        <f aca="false">HPVAL($A23,$A$1,AC$1,$A$2,$B$3,$A$4)/1000+HPVAL($B$23,$A$1,AC$1,$A$2,$B$3,$A$4)/1000/2</f>
        <v>#NAME?</v>
      </c>
      <c r="AD23" s="87" t="e">
        <f aca="false">Z23-AA23-AB23-AC23</f>
        <v>#NAME?</v>
      </c>
      <c r="AG23" s="88" t="e">
        <f aca="false">E23-Summary!C21</f>
        <v>#NAME?</v>
      </c>
    </row>
    <row r="24" customFormat="false" ht="12" hidden="false" customHeight="true" outlineLevel="0" collapsed="false">
      <c r="A24" s="84" t="s">
        <v>195</v>
      </c>
      <c r="C24" s="38" t="s">
        <v>145</v>
      </c>
      <c r="D24" s="49"/>
      <c r="E24" s="58" t="n">
        <f aca="false">L24-O24-P24</f>
        <v>0</v>
      </c>
      <c r="F24" s="23" t="e">
        <f aca="false">AD24</f>
        <v>#NAME?</v>
      </c>
      <c r="G24" s="59" t="e">
        <f aca="false">ROUND(E24-F24,0)</f>
        <v>#NAME?</v>
      </c>
      <c r="H24" s="23"/>
      <c r="I24" s="58"/>
      <c r="J24" s="23"/>
      <c r="K24" s="23"/>
      <c r="L24" s="60" t="n">
        <f aca="false">SUM(I24:K24)</f>
        <v>0</v>
      </c>
      <c r="M24" s="24"/>
      <c r="N24" s="24"/>
      <c r="O24" s="23"/>
      <c r="P24" s="61"/>
      <c r="Q24" s="60" t="n">
        <f aca="false">L24-O24-P24</f>
        <v>0</v>
      </c>
      <c r="R24" s="23"/>
      <c r="S24" s="58" t="e">
        <f aca="false">L24-(Z24-AB24)</f>
        <v>#NAME?</v>
      </c>
      <c r="T24" s="23"/>
      <c r="U24" s="23"/>
      <c r="V24" s="23" t="e">
        <f aca="false">AA24-O24</f>
        <v>#NAME?</v>
      </c>
      <c r="W24" s="23" t="e">
        <f aca="false">AC24-P24</f>
        <v>#NAME?</v>
      </c>
      <c r="X24" s="59" t="e">
        <f aca="false">ROUND(SUM(S24:W24),0)</f>
        <v>#NAME?</v>
      </c>
      <c r="Z24" s="23" t="e">
        <f aca="false">HPVAL($A24,$A$1,Z$1,$A$2,$B$3,$A$4)/1000+HPVAL($B$23,$A$1,Z$1,$A$2,$B$3,$A$4)/1000/2</f>
        <v>#NAME?</v>
      </c>
      <c r="AA24" s="23" t="e">
        <f aca="false">HPVAL($A24,$A$1,AA$1,$A$2,$B$3,$A$4)/1000+HPVAL($B$23,$A$1,AA$1,$A$2,$B$3,$A$4)/1000/2</f>
        <v>#NAME?</v>
      </c>
      <c r="AB24" s="23" t="e">
        <f aca="false">HPVAL($A24,$A$1,AB$1,$A$2,$B$3,$A$4)/1000+HPVAL($B$23,$A$1,AB$1,$A$2,$B$3,$A$4)/1000/2</f>
        <v>#NAME?</v>
      </c>
      <c r="AC24" s="23" t="e">
        <f aca="false">HPVAL($A24,$A$1,AC$1,$A$2,$B$3,$A$4)/1000+HPVAL($B$23,$A$1,AC$1,$A$2,$B$3,$A$4)/1000/2</f>
        <v>#NAME?</v>
      </c>
      <c r="AD24" s="87" t="e">
        <f aca="false">Z24-AA24-AB24-AC24</f>
        <v>#NAME?</v>
      </c>
      <c r="AG24" s="88" t="e">
        <f aca="false">E24-#REF!</f>
        <v>#REF!</v>
      </c>
    </row>
    <row r="25" customFormat="false" ht="12" hidden="false" customHeight="true" outlineLevel="0" collapsed="false">
      <c r="A25" s="84" t="s">
        <v>196</v>
      </c>
      <c r="C25" s="38" t="s">
        <v>22</v>
      </c>
      <c r="D25" s="49"/>
      <c r="E25" s="58" t="n">
        <f aca="false">L25-O25-P25</f>
        <v>0</v>
      </c>
      <c r="F25" s="23" t="e">
        <f aca="false">AD25</f>
        <v>#NAME?</v>
      </c>
      <c r="G25" s="59" t="e">
        <f aca="false">ROUND(E25-F25,0)</f>
        <v>#NAME?</v>
      </c>
      <c r="H25" s="23"/>
      <c r="I25" s="58"/>
      <c r="J25" s="23"/>
      <c r="K25" s="23"/>
      <c r="L25" s="60" t="n">
        <f aca="false">SUM(I25:K25)</f>
        <v>0</v>
      </c>
      <c r="M25" s="24"/>
      <c r="N25" s="24"/>
      <c r="O25" s="23"/>
      <c r="P25" s="61"/>
      <c r="Q25" s="60" t="n">
        <f aca="false">L25-O25-P25</f>
        <v>0</v>
      </c>
      <c r="R25" s="23"/>
      <c r="S25" s="58" t="e">
        <f aca="false">L25-(Z25-AB25)</f>
        <v>#NAME?</v>
      </c>
      <c r="T25" s="23"/>
      <c r="U25" s="23"/>
      <c r="V25" s="23" t="e">
        <f aca="false">AA25-O25</f>
        <v>#NAME?</v>
      </c>
      <c r="W25" s="23" t="e">
        <f aca="false">AC25-P25</f>
        <v>#NAME?</v>
      </c>
      <c r="X25" s="59" t="e">
        <f aca="false">ROUND(SUM(S25:W25),0)</f>
        <v>#NAME?</v>
      </c>
      <c r="Z25" s="23" t="e">
        <f aca="false">HPVAL($A25,$A$1,Z$1,$A$2,$B$3,$A$4)/1000</f>
        <v>#NAME?</v>
      </c>
      <c r="AA25" s="23" t="e">
        <f aca="false">HPVAL($A25,$A$1,AA$1,$A$2,$B$3,$A$4)/1000</f>
        <v>#NAME?</v>
      </c>
      <c r="AB25" s="23" t="e">
        <f aca="false">HPVAL($A25,$A$1,AB$1,$A$2,$B$3,$A$4)/1000</f>
        <v>#NAME?</v>
      </c>
      <c r="AC25" s="23" t="e">
        <f aca="false">HPVAL($A25,$A$1,AC$1,$A$2,$B$3,$A$4)/1000</f>
        <v>#NAME?</v>
      </c>
      <c r="AD25" s="87" t="e">
        <f aca="false">Z25-AA25-AB25-AC25</f>
        <v>#NAME?</v>
      </c>
      <c r="AG25" s="88" t="e">
        <f aca="false">E25-#REF!</f>
        <v>#REF!</v>
      </c>
    </row>
    <row r="26" customFormat="false" ht="12" hidden="false" customHeight="true" outlineLevel="0" collapsed="false">
      <c r="A26" s="84" t="s">
        <v>197</v>
      </c>
      <c r="C26" s="38" t="s">
        <v>31</v>
      </c>
      <c r="D26" s="49"/>
      <c r="E26" s="58" t="n">
        <f aca="false">L26-O26-P26</f>
        <v>0</v>
      </c>
      <c r="F26" s="23" t="e">
        <f aca="false">AD26</f>
        <v>#NAME?</v>
      </c>
      <c r="G26" s="59" t="e">
        <f aca="false">ROUND(E26-F26,0)</f>
        <v>#NAME?</v>
      </c>
      <c r="H26" s="23"/>
      <c r="I26" s="58"/>
      <c r="J26" s="23"/>
      <c r="K26" s="23"/>
      <c r="L26" s="60" t="n">
        <f aca="false">SUM(I26:K26)</f>
        <v>0</v>
      </c>
      <c r="M26" s="24"/>
      <c r="N26" s="24"/>
      <c r="O26" s="23"/>
      <c r="P26" s="61"/>
      <c r="Q26" s="60" t="n">
        <f aca="false">L26-O26-P26</f>
        <v>0</v>
      </c>
      <c r="R26" s="23"/>
      <c r="S26" s="58" t="e">
        <f aca="false">L26-(Z26-AB26)</f>
        <v>#NAME?</v>
      </c>
      <c r="T26" s="23"/>
      <c r="U26" s="23"/>
      <c r="V26" s="23" t="e">
        <f aca="false">AA26-O26</f>
        <v>#NAME?</v>
      </c>
      <c r="W26" s="23" t="e">
        <f aca="false">AC26-P26</f>
        <v>#NAME?</v>
      </c>
      <c r="X26" s="59" t="e">
        <f aca="false">ROUND(SUM(S26:W26),0)</f>
        <v>#NAME?</v>
      </c>
      <c r="Z26" s="23" t="e">
        <f aca="false">HPVAL($A26,$A$1,Z$1,$A$2,$B$3,$A$4)/1000</f>
        <v>#NAME?</v>
      </c>
      <c r="AA26" s="23" t="e">
        <f aca="false">HPVAL($A26,$A$1,AA$1,$A$2,$B$3,$A$4)/1000</f>
        <v>#NAME?</v>
      </c>
      <c r="AB26" s="23" t="e">
        <f aca="false">HPVAL($A26,$A$1,AB$1,$A$2,$B$3,$A$4)/1000</f>
        <v>#NAME?</v>
      </c>
      <c r="AC26" s="23" t="e">
        <f aca="false">HPVAL($A26,$A$1,AC$1,$A$2,$B$3,$A$4)/1000</f>
        <v>#NAME?</v>
      </c>
      <c r="AD26" s="87" t="e">
        <f aca="false">Z26-AA26-AB26-AC26</f>
        <v>#NAME?</v>
      </c>
      <c r="AG26" s="88" t="e">
        <f aca="false">E26-Summary!C24</f>
        <v>#NAME?</v>
      </c>
    </row>
    <row r="27" customFormat="false" ht="12" hidden="false" customHeight="true" outlineLevel="0" collapsed="false">
      <c r="A27" s="84" t="s">
        <v>198</v>
      </c>
      <c r="C27" s="38" t="s">
        <v>146</v>
      </c>
      <c r="D27" s="49"/>
      <c r="E27" s="58" t="n">
        <f aca="false">L27-O27-P27</f>
        <v>0</v>
      </c>
      <c r="F27" s="23" t="e">
        <f aca="false">AD27</f>
        <v>#NAME?</v>
      </c>
      <c r="G27" s="59" t="e">
        <f aca="false">ROUND(E27-F27,0)</f>
        <v>#NAME?</v>
      </c>
      <c r="H27" s="23"/>
      <c r="I27" s="58"/>
      <c r="J27" s="23"/>
      <c r="K27" s="23"/>
      <c r="L27" s="60" t="n">
        <f aca="false">SUM(I27:K27)</f>
        <v>0</v>
      </c>
      <c r="M27" s="24"/>
      <c r="N27" s="24"/>
      <c r="O27" s="23"/>
      <c r="P27" s="61"/>
      <c r="Q27" s="60" t="n">
        <f aca="false">L27-O27-P27</f>
        <v>0</v>
      </c>
      <c r="R27" s="23"/>
      <c r="S27" s="58" t="e">
        <f aca="false">L27-(Z27-AB27)</f>
        <v>#NAME?</v>
      </c>
      <c r="T27" s="23"/>
      <c r="U27" s="23"/>
      <c r="V27" s="23" t="e">
        <f aca="false">AA27-O27</f>
        <v>#NAME?</v>
      </c>
      <c r="W27" s="23" t="e">
        <f aca="false">AC27-P27</f>
        <v>#NAME?</v>
      </c>
      <c r="X27" s="59" t="e">
        <f aca="false">ROUND(SUM(S27:W27),0)</f>
        <v>#NAME?</v>
      </c>
      <c r="Z27" s="23" t="e">
        <f aca="false">HPVAL($A27,$A$1,Z$1,$A$2,$B$3,$A$4)/1000</f>
        <v>#NAME?</v>
      </c>
      <c r="AA27" s="23" t="e">
        <f aca="false">HPVAL($A27,$A$1,AA$1,$A$2,$B$3,$A$4)/1000</f>
        <v>#NAME?</v>
      </c>
      <c r="AB27" s="23" t="e">
        <f aca="false">HPVAL($A27,$A$1,AB$1,$A$2,$B$3,$A$4)/1000</f>
        <v>#NAME?</v>
      </c>
      <c r="AC27" s="23" t="e">
        <f aca="false">HPVAL($A27,$A$1,AC$1,$A$2,$B$3,$A$4)/1000</f>
        <v>#NAME?</v>
      </c>
      <c r="AD27" s="87" t="e">
        <f aca="false">Z27-AA27-AB27-AC27</f>
        <v>#NAME?</v>
      </c>
      <c r="AG27" s="88" t="e">
        <f aca="false">E27-#REF!</f>
        <v>#REF!</v>
      </c>
    </row>
    <row r="28" customFormat="false" ht="12" hidden="false" customHeight="true" outlineLevel="0" collapsed="false">
      <c r="A28" s="84" t="s">
        <v>199</v>
      </c>
      <c r="C28" s="38" t="s">
        <v>19</v>
      </c>
      <c r="D28" s="49"/>
      <c r="E28" s="58" t="n">
        <f aca="false">L28-O28-P28</f>
        <v>0</v>
      </c>
      <c r="F28" s="23" t="e">
        <f aca="false">AD28</f>
        <v>#NAME?</v>
      </c>
      <c r="G28" s="59" t="e">
        <f aca="false">ROUND(E28-F28,0)</f>
        <v>#NAME?</v>
      </c>
      <c r="H28" s="23"/>
      <c r="I28" s="58"/>
      <c r="J28" s="23"/>
      <c r="K28" s="23"/>
      <c r="L28" s="60" t="n">
        <f aca="false">SUM(I28:K28)</f>
        <v>0</v>
      </c>
      <c r="M28" s="24"/>
      <c r="N28" s="24"/>
      <c r="O28" s="23"/>
      <c r="P28" s="61"/>
      <c r="Q28" s="60" t="n">
        <f aca="false">L28-O28-P28</f>
        <v>0</v>
      </c>
      <c r="R28" s="23"/>
      <c r="S28" s="58" t="e">
        <f aca="false">L28-(Z28-AB28)</f>
        <v>#NAME?</v>
      </c>
      <c r="T28" s="23"/>
      <c r="U28" s="23"/>
      <c r="V28" s="23" t="e">
        <f aca="false">AA28-O28</f>
        <v>#NAME?</v>
      </c>
      <c r="W28" s="23" t="e">
        <f aca="false">AC28-P28</f>
        <v>#NAME?</v>
      </c>
      <c r="X28" s="59" t="e">
        <f aca="false">ROUND(SUM(S28:W28),0)</f>
        <v>#NAME?</v>
      </c>
      <c r="Z28" s="23" t="e">
        <f aca="false">HPVAL($A28,$A$1,Z$1,$A$2,$B$3,$A$4)/1000</f>
        <v>#NAME?</v>
      </c>
      <c r="AA28" s="23" t="e">
        <f aca="false">HPVAL($A28,$A$1,AA$1,$A$2,$B$3,$A$4)/1000</f>
        <v>#NAME?</v>
      </c>
      <c r="AB28" s="23" t="e">
        <f aca="false">HPVAL($A28,$A$1,AB$1,$A$2,$B$3,$A$4)/1000</f>
        <v>#NAME?</v>
      </c>
      <c r="AC28" s="23" t="e">
        <f aca="false">HPVAL($A28,$A$1,AC$1,$A$2,$B$3,$A$4)/1000</f>
        <v>#NAME?</v>
      </c>
      <c r="AD28" s="87" t="e">
        <f aca="false">Z28-AA28-AB28-AC28</f>
        <v>#NAME?</v>
      </c>
      <c r="AG28" s="88" t="e">
        <f aca="false">E28-#REF!</f>
        <v>#REF!</v>
      </c>
    </row>
    <row r="29" customFormat="false" ht="12" hidden="false" customHeight="true" outlineLevel="0" collapsed="false">
      <c r="A29" s="84" t="s">
        <v>200</v>
      </c>
      <c r="C29" s="38" t="s">
        <v>147</v>
      </c>
      <c r="D29" s="49"/>
      <c r="E29" s="58" t="n">
        <f aca="false">L29-O29-P29</f>
        <v>0</v>
      </c>
      <c r="F29" s="23" t="e">
        <f aca="false">AD29</f>
        <v>#NAME?</v>
      </c>
      <c r="G29" s="59" t="e">
        <f aca="false">ROUND(E29-F29,0)</f>
        <v>#NAME?</v>
      </c>
      <c r="H29" s="23"/>
      <c r="I29" s="58"/>
      <c r="J29" s="23"/>
      <c r="K29" s="23"/>
      <c r="L29" s="60" t="n">
        <f aca="false">SUM(I29:K29)</f>
        <v>0</v>
      </c>
      <c r="M29" s="24"/>
      <c r="N29" s="24"/>
      <c r="O29" s="23"/>
      <c r="P29" s="61"/>
      <c r="Q29" s="60" t="n">
        <f aca="false">L29-O29-P29</f>
        <v>0</v>
      </c>
      <c r="R29" s="23"/>
      <c r="S29" s="58" t="e">
        <f aca="false">L29-(Z29-AB29)</f>
        <v>#NAME?</v>
      </c>
      <c r="T29" s="23"/>
      <c r="U29" s="23"/>
      <c r="V29" s="23" t="e">
        <f aca="false">AA29-O29</f>
        <v>#NAME?</v>
      </c>
      <c r="W29" s="23" t="e">
        <f aca="false">AC29-P29</f>
        <v>#NAME?</v>
      </c>
      <c r="X29" s="59" t="e">
        <f aca="false">ROUND(SUM(S29:W29),0)</f>
        <v>#NAME?</v>
      </c>
      <c r="Z29" s="23" t="e">
        <f aca="false">HPVAL($A29,$A$1,Z$1,$A$2,$B$3,$A$4)/1000</f>
        <v>#NAME?</v>
      </c>
      <c r="AA29" s="23" t="e">
        <f aca="false">HPVAL($A29,$A$1,AA$1,$A$2,$B$3,$A$4)/1000</f>
        <v>#NAME?</v>
      </c>
      <c r="AB29" s="23" t="e">
        <f aca="false">HPVAL($A29,$A$1,AB$1,$A$2,$B$3,$A$4)/1000</f>
        <v>#NAME?</v>
      </c>
      <c r="AC29" s="23" t="e">
        <f aca="false">HPVAL($A29,$A$1,AC$1,$A$2,$B$3,$A$4)/1000</f>
        <v>#NAME?</v>
      </c>
      <c r="AD29" s="87" t="e">
        <f aca="false">Z29-AA29-AB29-AC29</f>
        <v>#NAME?</v>
      </c>
      <c r="AG29" s="88" t="e">
        <f aca="false">E29-#REF!</f>
        <v>#REF!</v>
      </c>
    </row>
    <row r="30" customFormat="false" ht="12" hidden="false" customHeight="true" outlineLevel="0" collapsed="false">
      <c r="C30" s="89" t="s">
        <v>148</v>
      </c>
      <c r="D30" s="49"/>
      <c r="E30" s="90" t="n">
        <f aca="false">SUM(E23:E29)</f>
        <v>0</v>
      </c>
      <c r="F30" s="91" t="e">
        <f aca="false">SUM(F23:F29)</f>
        <v>#NAME?</v>
      </c>
      <c r="G30" s="92" t="e">
        <f aca="false">SUM(G23:G29)</f>
        <v>#NAME?</v>
      </c>
      <c r="H30" s="23"/>
      <c r="I30" s="90" t="n">
        <f aca="false">SUM(I23:I29)</f>
        <v>0</v>
      </c>
      <c r="J30" s="91" t="n">
        <f aca="false">SUM(J23:J29)</f>
        <v>0</v>
      </c>
      <c r="K30" s="91" t="n">
        <f aca="false">SUM(K23:K29)</f>
        <v>0</v>
      </c>
      <c r="L30" s="93" t="n">
        <f aca="false">SUM(L23:L29)</f>
        <v>0</v>
      </c>
      <c r="M30" s="91"/>
      <c r="N30" s="91"/>
      <c r="O30" s="91" t="n">
        <f aca="false">SUM(O23:O29)</f>
        <v>0</v>
      </c>
      <c r="P30" s="92" t="n">
        <f aca="false">SUM(P23:P29)</f>
        <v>0</v>
      </c>
      <c r="Q30" s="93" t="n">
        <f aca="false">L30-O30-P30</f>
        <v>0</v>
      </c>
      <c r="R30" s="23"/>
      <c r="S30" s="90" t="e">
        <f aca="false">SUM(S23:S29)</f>
        <v>#NAME?</v>
      </c>
      <c r="T30" s="91"/>
      <c r="U30" s="91"/>
      <c r="V30" s="91" t="e">
        <f aca="false">SUM(V23:V29)</f>
        <v>#NAME?</v>
      </c>
      <c r="W30" s="91" t="e">
        <f aca="false">SUM(W23:W29)</f>
        <v>#NAME?</v>
      </c>
      <c r="X30" s="92" t="e">
        <f aca="false">SUM(X23:X29)</f>
        <v>#NAME?</v>
      </c>
      <c r="Z30" s="94" t="e">
        <f aca="false">SUM(Z17:Z29)</f>
        <v>#NAME?</v>
      </c>
      <c r="AA30" s="94" t="e">
        <f aca="false">SUM(AA17:AA29)</f>
        <v>#NAME?</v>
      </c>
      <c r="AB30" s="94" t="e">
        <f aca="false">SUM(AB17:AB29)</f>
        <v>#NAME?</v>
      </c>
      <c r="AC30" s="94" t="e">
        <f aca="false">SUM(AC17:AC29)</f>
        <v>#NAME?</v>
      </c>
      <c r="AD30" s="94" t="e">
        <f aca="false">SUM(AD17:AD29)</f>
        <v>#NAME?</v>
      </c>
      <c r="AG30" s="94" t="e">
        <f aca="false">SUM(AG17:AG29)</f>
        <v>#NAME?</v>
      </c>
    </row>
    <row r="31" customFormat="false" ht="3" hidden="false" customHeight="true" outlineLevel="0" collapsed="false">
      <c r="C31" s="38"/>
      <c r="D31" s="49"/>
      <c r="E31" s="58"/>
      <c r="F31" s="23"/>
      <c r="G31" s="59"/>
      <c r="H31" s="23"/>
      <c r="I31" s="58"/>
      <c r="J31" s="23"/>
      <c r="K31" s="23"/>
      <c r="L31" s="60"/>
      <c r="M31" s="24"/>
      <c r="N31" s="24"/>
      <c r="O31" s="23"/>
      <c r="P31" s="61"/>
      <c r="Q31" s="60"/>
      <c r="R31" s="23"/>
      <c r="S31" s="58"/>
      <c r="T31" s="23"/>
      <c r="U31" s="23"/>
      <c r="V31" s="23"/>
      <c r="W31" s="23"/>
      <c r="X31" s="59"/>
    </row>
    <row r="32" customFormat="false" ht="12" hidden="false" customHeight="true" outlineLevel="0" collapsed="false">
      <c r="A32" s="84" t="s">
        <v>201</v>
      </c>
      <c r="C32" s="38" t="s">
        <v>149</v>
      </c>
      <c r="D32" s="49"/>
      <c r="E32" s="58" t="n">
        <f aca="false">L32-O32-P32</f>
        <v>0</v>
      </c>
      <c r="F32" s="23" t="e">
        <f aca="false">AD32</f>
        <v>#NAME?</v>
      </c>
      <c r="G32" s="59" t="e">
        <f aca="false">ROUND(E32-F32,0)</f>
        <v>#NAME?</v>
      </c>
      <c r="H32" s="23"/>
      <c r="I32" s="58"/>
      <c r="J32" s="23"/>
      <c r="K32" s="23"/>
      <c r="L32" s="60" t="n">
        <f aca="false">SUM(I32:K32)</f>
        <v>0</v>
      </c>
      <c r="M32" s="24"/>
      <c r="N32" s="24"/>
      <c r="O32" s="23"/>
      <c r="P32" s="61"/>
      <c r="Q32" s="60" t="n">
        <f aca="false">L32-O32-P32</f>
        <v>0</v>
      </c>
      <c r="R32" s="23"/>
      <c r="S32" s="58" t="e">
        <f aca="false">L32-(Z32-AB32)</f>
        <v>#NAME?</v>
      </c>
      <c r="T32" s="23"/>
      <c r="U32" s="23"/>
      <c r="V32" s="23" t="e">
        <f aca="false">AA32-O32</f>
        <v>#NAME?</v>
      </c>
      <c r="W32" s="23" t="e">
        <f aca="false">AC32-P32</f>
        <v>#NAME?</v>
      </c>
      <c r="X32" s="59" t="e">
        <f aca="false">ROUND(SUM(S32:W32),0)</f>
        <v>#NAME?</v>
      </c>
      <c r="Z32" s="23" t="e">
        <f aca="false">HPVAL($A32,$A$1,Z$1,$A$2,$B$3,$A$4)/1000</f>
        <v>#NAME?</v>
      </c>
      <c r="AA32" s="23" t="e">
        <f aca="false">HPVAL($A32,$A$1,AA$1,$A$2,$B$3,$A$4)/1000</f>
        <v>#NAME?</v>
      </c>
      <c r="AB32" s="23" t="e">
        <f aca="false">HPVAL($A32,$A$1,AB$1,$A$2,$B$3,$A$4)/1000</f>
        <v>#NAME?</v>
      </c>
      <c r="AC32" s="23" t="e">
        <f aca="false">HPVAL($A32,$A$1,AC$1,$A$2,$B$3,$A$4)/1000</f>
        <v>#NAME?</v>
      </c>
      <c r="AD32" s="87" t="e">
        <f aca="false">Z32-AA32-AB32-AC32</f>
        <v>#NAME?</v>
      </c>
      <c r="AG32" s="88" t="e">
        <f aca="false">E32-Summary!C30</f>
        <v>#NAME?</v>
      </c>
    </row>
    <row r="33" customFormat="false" ht="12" hidden="false" customHeight="true" outlineLevel="0" collapsed="false">
      <c r="A33" s="84" t="s">
        <v>202</v>
      </c>
      <c r="C33" s="38" t="s">
        <v>35</v>
      </c>
      <c r="D33" s="49"/>
      <c r="E33" s="58" t="n">
        <f aca="false">L33-O33-P33</f>
        <v>0</v>
      </c>
      <c r="F33" s="23" t="e">
        <f aca="false">AD33</f>
        <v>#NAME?</v>
      </c>
      <c r="G33" s="59" t="e">
        <f aca="false">ROUND(E33-F33,0)</f>
        <v>#NAME?</v>
      </c>
      <c r="H33" s="23"/>
      <c r="I33" s="58"/>
      <c r="J33" s="23"/>
      <c r="K33" s="23"/>
      <c r="L33" s="60" t="n">
        <f aca="false">SUM(I33:K33)</f>
        <v>0</v>
      </c>
      <c r="M33" s="24"/>
      <c r="N33" s="24"/>
      <c r="O33" s="23"/>
      <c r="P33" s="61"/>
      <c r="Q33" s="60" t="n">
        <f aca="false">L33-O33-P33</f>
        <v>0</v>
      </c>
      <c r="R33" s="23"/>
      <c r="S33" s="58" t="e">
        <f aca="false">L33-(Z33-AB33)</f>
        <v>#NAME?</v>
      </c>
      <c r="T33" s="23"/>
      <c r="U33" s="23"/>
      <c r="V33" s="23" t="e">
        <f aca="false">AA33-O33</f>
        <v>#NAME?</v>
      </c>
      <c r="W33" s="23" t="e">
        <f aca="false">AC33-P33</f>
        <v>#NAME?</v>
      </c>
      <c r="X33" s="59" t="e">
        <f aca="false">ROUND(SUM(S33:W33),0)</f>
        <v>#NAME?</v>
      </c>
      <c r="Z33" s="23" t="e">
        <f aca="false">HPVAL($A33,$A$1,Z$1,$A$2,$B$3,$A$4)/1000</f>
        <v>#NAME?</v>
      </c>
      <c r="AA33" s="23" t="e">
        <f aca="false">HPVAL($A33,$A$1,AA$1,$A$2,$B$3,$A$4)/1000</f>
        <v>#NAME?</v>
      </c>
      <c r="AB33" s="23" t="e">
        <f aca="false">HPVAL($A33,$A$1,AB$1,$A$2,$B$3,$A$4)/1000</f>
        <v>#NAME?</v>
      </c>
      <c r="AC33" s="23" t="e">
        <f aca="false">HPVAL($A33,$A$1,AC$1,$A$2,$B$3,$A$4)/1000</f>
        <v>#NAME?</v>
      </c>
      <c r="AD33" s="87" t="e">
        <f aca="false">Z33-AA33-AB33-AC33</f>
        <v>#NAME?</v>
      </c>
      <c r="AG33" s="88" t="e">
        <f aca="false">E33-#REF!</f>
        <v>#REF!</v>
      </c>
    </row>
    <row r="34" customFormat="false" ht="12" hidden="false" customHeight="true" outlineLevel="0" collapsed="false">
      <c r="A34" s="84" t="s">
        <v>203</v>
      </c>
      <c r="C34" s="38" t="s">
        <v>38</v>
      </c>
      <c r="D34" s="49"/>
      <c r="E34" s="58" t="n">
        <f aca="false">L34-O34-P34</f>
        <v>0</v>
      </c>
      <c r="F34" s="23" t="e">
        <f aca="false">AD34</f>
        <v>#NAME?</v>
      </c>
      <c r="G34" s="59" t="e">
        <f aca="false">ROUND(E34-F34,0)</f>
        <v>#NAME?</v>
      </c>
      <c r="H34" s="23"/>
      <c r="I34" s="58"/>
      <c r="J34" s="23"/>
      <c r="K34" s="23"/>
      <c r="L34" s="60" t="n">
        <f aca="false">SUM(I34:K34)</f>
        <v>0</v>
      </c>
      <c r="M34" s="24"/>
      <c r="N34" s="24"/>
      <c r="O34" s="23"/>
      <c r="P34" s="61"/>
      <c r="Q34" s="60" t="n">
        <f aca="false">L34-O34-P34</f>
        <v>0</v>
      </c>
      <c r="R34" s="23"/>
      <c r="S34" s="58" t="e">
        <f aca="false">L34-(Z34-AB34)</f>
        <v>#NAME?</v>
      </c>
      <c r="T34" s="23"/>
      <c r="U34" s="23"/>
      <c r="V34" s="23" t="e">
        <f aca="false">AA34-O34</f>
        <v>#NAME?</v>
      </c>
      <c r="W34" s="23" t="e">
        <f aca="false">AC34-P34</f>
        <v>#NAME?</v>
      </c>
      <c r="X34" s="59" t="e">
        <f aca="false">ROUND(SUM(S34:W34),0)</f>
        <v>#NAME?</v>
      </c>
      <c r="Z34" s="23" t="e">
        <f aca="false">HPVAL($A34,$A$1,Z$1,$A$2,$B$3,$A$4)/1000</f>
        <v>#NAME?</v>
      </c>
      <c r="AA34" s="23" t="e">
        <f aca="false">HPVAL($A34,$A$1,AA$1,$A$2,$B$3,$A$4)/1000</f>
        <v>#NAME?</v>
      </c>
      <c r="AB34" s="23" t="e">
        <f aca="false">HPVAL($A34,$A$1,AB$1,$A$2,$B$3,$A$4)/1000</f>
        <v>#NAME?</v>
      </c>
      <c r="AC34" s="23" t="e">
        <f aca="false">HPVAL($A34,$A$1,AC$1,$A$2,$B$3,$A$4)/1000</f>
        <v>#NAME?</v>
      </c>
      <c r="AD34" s="87" t="e">
        <f aca="false">Z34-AA34-AB34-AC34</f>
        <v>#NAME?</v>
      </c>
      <c r="AG34" s="88" t="e">
        <f aca="false">E34-#REF!</f>
        <v>#REF!</v>
      </c>
    </row>
    <row r="35" customFormat="false" ht="12" hidden="false" customHeight="true" outlineLevel="0" collapsed="false">
      <c r="A35" s="84" t="s">
        <v>204</v>
      </c>
      <c r="C35" s="38" t="s">
        <v>150</v>
      </c>
      <c r="D35" s="49"/>
      <c r="E35" s="58" t="n">
        <f aca="false">L35-O35-P35</f>
        <v>0</v>
      </c>
      <c r="F35" s="23" t="e">
        <f aca="false">AD35</f>
        <v>#NAME?</v>
      </c>
      <c r="G35" s="59" t="e">
        <f aca="false">ROUND(E35-F35,0)</f>
        <v>#NAME?</v>
      </c>
      <c r="H35" s="23"/>
      <c r="I35" s="58"/>
      <c r="J35" s="23"/>
      <c r="K35" s="23"/>
      <c r="L35" s="60" t="n">
        <f aca="false">SUM(I35:K35)</f>
        <v>0</v>
      </c>
      <c r="M35" s="24"/>
      <c r="N35" s="24"/>
      <c r="O35" s="23"/>
      <c r="P35" s="61"/>
      <c r="Q35" s="60" t="n">
        <f aca="false">L35-O35-P35</f>
        <v>0</v>
      </c>
      <c r="R35" s="23"/>
      <c r="S35" s="58" t="e">
        <f aca="false">L35-(Z35-AB35)</f>
        <v>#NAME?</v>
      </c>
      <c r="T35" s="23"/>
      <c r="U35" s="23"/>
      <c r="V35" s="23" t="e">
        <f aca="false">AA35-O35</f>
        <v>#NAME?</v>
      </c>
      <c r="W35" s="23" t="e">
        <f aca="false">AC35-P35</f>
        <v>#NAME?</v>
      </c>
      <c r="X35" s="59" t="e">
        <f aca="false">ROUND(SUM(S35:W35),0)</f>
        <v>#NAME?</v>
      </c>
      <c r="Z35" s="23" t="e">
        <f aca="false">HPVAL($A35,$A$1,Z$1,$A$2,$B$3,$A$4)/1000</f>
        <v>#NAME?</v>
      </c>
      <c r="AA35" s="23" t="e">
        <f aca="false">HPVAL($A35,$A$1,AA$1,$A$2,$B$3,$A$4)/1000</f>
        <v>#NAME?</v>
      </c>
      <c r="AB35" s="23" t="e">
        <f aca="false">HPVAL($A35,$A$1,AB$1,$A$2,$B$3,$A$4)/1000</f>
        <v>#NAME?</v>
      </c>
      <c r="AC35" s="23" t="e">
        <f aca="false">HPVAL($A35,$A$1,AC$1,$A$2,$B$3,$A$4)/1000</f>
        <v>#NAME?</v>
      </c>
      <c r="AD35" s="87" t="e">
        <f aca="false">Z35-AA35-AB35-AC35</f>
        <v>#NAME?</v>
      </c>
      <c r="AG35" s="88" t="e">
        <f aca="false">E35-#REF!</f>
        <v>#REF!</v>
      </c>
    </row>
    <row r="36" customFormat="false" ht="12" hidden="false" customHeight="true" outlineLevel="0" collapsed="false">
      <c r="C36" s="89" t="s">
        <v>151</v>
      </c>
      <c r="D36" s="49"/>
      <c r="E36" s="90" t="n">
        <f aca="false">SUM(E32:E35)</f>
        <v>0</v>
      </c>
      <c r="F36" s="91" t="e">
        <f aca="false">SUM(F32:F35)</f>
        <v>#NAME?</v>
      </c>
      <c r="G36" s="92" t="e">
        <f aca="false">SUM(G32:G35)</f>
        <v>#NAME?</v>
      </c>
      <c r="H36" s="23"/>
      <c r="I36" s="90" t="n">
        <f aca="false">SUM(I32:I35)</f>
        <v>0</v>
      </c>
      <c r="J36" s="91" t="n">
        <f aca="false">SUM(J32:J35)</f>
        <v>0</v>
      </c>
      <c r="K36" s="91" t="n">
        <f aca="false">SUM(K32:K35)</f>
        <v>0</v>
      </c>
      <c r="L36" s="93" t="n">
        <f aca="false">SUM(L32:L35)</f>
        <v>0</v>
      </c>
      <c r="M36" s="91"/>
      <c r="N36" s="91"/>
      <c r="O36" s="91" t="n">
        <f aca="false">SUM(O32:O35)</f>
        <v>0</v>
      </c>
      <c r="P36" s="92" t="n">
        <f aca="false">SUM(P32:P35)</f>
        <v>0</v>
      </c>
      <c r="Q36" s="93" t="n">
        <f aca="false">L36-O36-P36</f>
        <v>0</v>
      </c>
      <c r="R36" s="23"/>
      <c r="S36" s="90" t="e">
        <f aca="false">SUM(S32:S35)</f>
        <v>#NAME?</v>
      </c>
      <c r="T36" s="91"/>
      <c r="U36" s="91"/>
      <c r="V36" s="91" t="e">
        <f aca="false">SUM(V32:V35)</f>
        <v>#NAME?</v>
      </c>
      <c r="W36" s="91" t="e">
        <f aca="false">SUM(W32:W35)</f>
        <v>#NAME?</v>
      </c>
      <c r="X36" s="92" t="e">
        <f aca="false">SUM(X32:X35)</f>
        <v>#NAME?</v>
      </c>
      <c r="Z36" s="94" t="e">
        <f aca="false">SUM(Z29:Z35)</f>
        <v>#NAME?</v>
      </c>
      <c r="AA36" s="94" t="e">
        <f aca="false">SUM(AA29:AA35)</f>
        <v>#NAME?</v>
      </c>
      <c r="AB36" s="94" t="e">
        <f aca="false">SUM(AB29:AB35)</f>
        <v>#NAME?</v>
      </c>
      <c r="AC36" s="94" t="e">
        <f aca="false">SUM(AC29:AC35)</f>
        <v>#NAME?</v>
      </c>
      <c r="AD36" s="94" t="e">
        <f aca="false">SUM(AD29:AD35)</f>
        <v>#NAME?</v>
      </c>
      <c r="AG36" s="94" t="e">
        <f aca="false">SUM(AG29:AG35)</f>
        <v>#NAME?</v>
      </c>
    </row>
    <row r="37" customFormat="false" ht="3" hidden="false" customHeight="true" outlineLevel="0" collapsed="false">
      <c r="C37" s="38"/>
      <c r="D37" s="49"/>
      <c r="E37" s="58"/>
      <c r="F37" s="23"/>
      <c r="G37" s="59"/>
      <c r="H37" s="23"/>
      <c r="I37" s="58"/>
      <c r="J37" s="23"/>
      <c r="K37" s="23"/>
      <c r="L37" s="60"/>
      <c r="M37" s="24"/>
      <c r="N37" s="24"/>
      <c r="O37" s="23"/>
      <c r="P37" s="61"/>
      <c r="Q37" s="60"/>
      <c r="R37" s="23"/>
      <c r="S37" s="58"/>
      <c r="T37" s="23"/>
      <c r="U37" s="23"/>
      <c r="V37" s="23"/>
      <c r="W37" s="23"/>
      <c r="X37" s="59"/>
    </row>
    <row r="38" customFormat="false" ht="12" hidden="false" customHeight="true" outlineLevel="0" collapsed="false">
      <c r="A38" s="84" t="s">
        <v>205</v>
      </c>
      <c r="C38" s="38" t="s">
        <v>55</v>
      </c>
      <c r="D38" s="49"/>
      <c r="E38" s="58" t="n">
        <f aca="false">L38-O38-P38</f>
        <v>0</v>
      </c>
      <c r="F38" s="23" t="e">
        <f aca="false">AD38</f>
        <v>#NAME?</v>
      </c>
      <c r="G38" s="59" t="e">
        <f aca="false">ROUND(E38-F38,0)</f>
        <v>#NAME?</v>
      </c>
      <c r="H38" s="23"/>
      <c r="I38" s="58"/>
      <c r="J38" s="23"/>
      <c r="K38" s="23"/>
      <c r="L38" s="60" t="n">
        <f aca="false">SUM(I38:K38)</f>
        <v>0</v>
      </c>
      <c r="M38" s="24"/>
      <c r="N38" s="24"/>
      <c r="O38" s="23"/>
      <c r="P38" s="61"/>
      <c r="Q38" s="60" t="n">
        <f aca="false">L38-O38-P38</f>
        <v>0</v>
      </c>
      <c r="R38" s="23"/>
      <c r="S38" s="58" t="e">
        <f aca="false">L38-(Z38-AB38)</f>
        <v>#NAME?</v>
      </c>
      <c r="T38" s="23"/>
      <c r="U38" s="23"/>
      <c r="V38" s="23" t="e">
        <f aca="false">AA38-O38</f>
        <v>#NAME?</v>
      </c>
      <c r="W38" s="23" t="e">
        <f aca="false">AC38-P38</f>
        <v>#NAME?</v>
      </c>
      <c r="X38" s="59" t="e">
        <f aca="false">ROUND(SUM(S38:W38),0)</f>
        <v>#NAME?</v>
      </c>
      <c r="Z38" s="23" t="e">
        <f aca="false">HPVAL($A38,$A$1,Z$1,$A$2,$B$3,$A$4)/1000</f>
        <v>#NAME?</v>
      </c>
      <c r="AA38" s="23" t="e">
        <f aca="false">HPVAL($A38,$A$1,AA$1,$A$2,$B$3,$A$4)/1000</f>
        <v>#NAME?</v>
      </c>
      <c r="AB38" s="23" t="e">
        <f aca="false">HPVAL($A38,$A$1,AB$1,$A$2,$B$3,$A$4)/1000</f>
        <v>#NAME?</v>
      </c>
      <c r="AC38" s="23" t="e">
        <f aca="false">HPVAL($A38,$A$1,AC$1,$A$2,$B$3,$A$4)/1000</f>
        <v>#NAME?</v>
      </c>
      <c r="AD38" s="87" t="e">
        <f aca="false">Z38-AA38-AB38-AC38</f>
        <v>#NAME?</v>
      </c>
      <c r="AG38" s="88" t="e">
        <f aca="false">E38-Summary!C36</f>
        <v>#NAME?</v>
      </c>
    </row>
    <row r="39" customFormat="false" ht="12" hidden="false" customHeight="true" outlineLevel="0" collapsed="false">
      <c r="A39" s="84" t="s">
        <v>206</v>
      </c>
      <c r="C39" s="38" t="s">
        <v>34</v>
      </c>
      <c r="D39" s="49"/>
      <c r="E39" s="58" t="n">
        <f aca="false">L39-O39-P39</f>
        <v>0</v>
      </c>
      <c r="F39" s="23" t="e">
        <f aca="false">AD39</f>
        <v>#NAME?</v>
      </c>
      <c r="G39" s="59" t="e">
        <f aca="false">ROUND(E39-F39,0)</f>
        <v>#NAME?</v>
      </c>
      <c r="H39" s="23"/>
      <c r="I39" s="58"/>
      <c r="J39" s="23"/>
      <c r="K39" s="23"/>
      <c r="L39" s="60" t="n">
        <f aca="false">SUM(I39:K39)</f>
        <v>0</v>
      </c>
      <c r="M39" s="24"/>
      <c r="N39" s="24"/>
      <c r="O39" s="23"/>
      <c r="P39" s="61"/>
      <c r="Q39" s="60" t="n">
        <f aca="false">L39-O39-P39</f>
        <v>0</v>
      </c>
      <c r="R39" s="23"/>
      <c r="S39" s="58" t="e">
        <f aca="false">L39-(Z39-AB39)</f>
        <v>#NAME?</v>
      </c>
      <c r="T39" s="23"/>
      <c r="U39" s="23"/>
      <c r="V39" s="23" t="e">
        <f aca="false">AA39-O39</f>
        <v>#NAME?</v>
      </c>
      <c r="W39" s="23" t="e">
        <f aca="false">AC39-P39</f>
        <v>#NAME?</v>
      </c>
      <c r="X39" s="59" t="e">
        <f aca="false">ROUND(SUM(S39:W39),0)</f>
        <v>#NAME?</v>
      </c>
      <c r="Z39" s="23" t="e">
        <f aca="false">HPVAL($A39,$A$1,Z$1,$A$2,$B$3,$A$4)/1000</f>
        <v>#NAME?</v>
      </c>
      <c r="AA39" s="23" t="e">
        <f aca="false">HPVAL($A39,$A$1,AA$1,$A$2,$B$3,$A$4)/1000</f>
        <v>#NAME?</v>
      </c>
      <c r="AB39" s="23" t="e">
        <f aca="false">HPVAL($A39,$A$1,AB$1,$A$2,$B$3,$A$4)/1000</f>
        <v>#NAME?</v>
      </c>
      <c r="AC39" s="23" t="e">
        <f aca="false">HPVAL($A39,$A$1,AC$1,$A$2,$B$3,$A$4)/1000</f>
        <v>#NAME?</v>
      </c>
      <c r="AD39" s="87" t="e">
        <f aca="false">Z39-AA39-AB39-AC39</f>
        <v>#NAME?</v>
      </c>
      <c r="AG39" s="88" t="e">
        <f aca="false">E39-#REF!</f>
        <v>#REF!</v>
      </c>
    </row>
    <row r="40" customFormat="false" ht="12" hidden="false" customHeight="true" outlineLevel="0" collapsed="false">
      <c r="A40" s="84" t="s">
        <v>207</v>
      </c>
      <c r="C40" s="38" t="s">
        <v>152</v>
      </c>
      <c r="D40" s="49"/>
      <c r="E40" s="58" t="n">
        <f aca="false">L40-O40-P40</f>
        <v>0</v>
      </c>
      <c r="F40" s="23" t="e">
        <f aca="false">AD40</f>
        <v>#NAME?</v>
      </c>
      <c r="G40" s="59" t="e">
        <f aca="false">ROUND(E40-F40,0)</f>
        <v>#NAME?</v>
      </c>
      <c r="H40" s="23"/>
      <c r="I40" s="58"/>
      <c r="J40" s="23"/>
      <c r="K40" s="23"/>
      <c r="L40" s="60" t="n">
        <f aca="false">SUM(I40:K40)</f>
        <v>0</v>
      </c>
      <c r="M40" s="24"/>
      <c r="N40" s="24"/>
      <c r="O40" s="23"/>
      <c r="P40" s="61"/>
      <c r="Q40" s="60" t="n">
        <f aca="false">L40-O40-P40</f>
        <v>0</v>
      </c>
      <c r="R40" s="23"/>
      <c r="S40" s="58" t="e">
        <f aca="false">L40-(Z40-AB40)</f>
        <v>#NAME?</v>
      </c>
      <c r="T40" s="23"/>
      <c r="U40" s="23"/>
      <c r="V40" s="23" t="e">
        <f aca="false">AA40-O40</f>
        <v>#NAME?</v>
      </c>
      <c r="W40" s="23" t="e">
        <f aca="false">AC40-P40</f>
        <v>#NAME?</v>
      </c>
      <c r="X40" s="59" t="e">
        <f aca="false">ROUND(SUM(S40:W40),0)</f>
        <v>#NAME?</v>
      </c>
      <c r="Z40" s="23" t="e">
        <f aca="false">HPVAL($A40,$A$1,Z$1,$A$2,$B$3,$A$4)/1000+HPVAL($B40,$A$1,Z$1,$A$2,$B$3,$A$4)/1000</f>
        <v>#NAME?</v>
      </c>
      <c r="AA40" s="23" t="e">
        <f aca="false">HPVAL($A40,$A$1,AA$1,$A$2,$B$3,$A$4)/1000+HPVAL($B40,$A$1,AA$1,$A$2,$B$3,$A$4)/1000</f>
        <v>#NAME?</v>
      </c>
      <c r="AB40" s="23" t="e">
        <f aca="false">HPVAL($A40,$A$1,AB$1,$A$2,$B$3,$A$4)/1000+HPVAL($B40,$A$1,AB$1,$A$2,$B$3,$A$4)/1000</f>
        <v>#NAME?</v>
      </c>
      <c r="AC40" s="23" t="e">
        <f aca="false">HPVAL($A40,$A$1,AC$1,$A$2,$B$3,$A$4)/1000+HPVAL($B40,$A$1,AC$1,$A$2,$B$3,$A$4)/1000</f>
        <v>#NAME?</v>
      </c>
      <c r="AD40" s="87" t="e">
        <f aca="false">Z40-AA40-AB40-AC40</f>
        <v>#NAME?</v>
      </c>
      <c r="AG40" s="88" t="e">
        <f aca="false">E40-#REF!</f>
        <v>#REF!</v>
      </c>
    </row>
    <row r="41" customFormat="false" ht="12" hidden="false" customHeight="true" outlineLevel="0" collapsed="false">
      <c r="A41" s="84" t="s">
        <v>208</v>
      </c>
      <c r="C41" s="38" t="s">
        <v>56</v>
      </c>
      <c r="D41" s="49"/>
      <c r="E41" s="58" t="n">
        <f aca="false">L41-O41-P41</f>
        <v>0</v>
      </c>
      <c r="F41" s="23" t="e">
        <f aca="false">AD41</f>
        <v>#NAME?</v>
      </c>
      <c r="G41" s="59" t="e">
        <f aca="false">ROUND(E41-F41,0)</f>
        <v>#NAME?</v>
      </c>
      <c r="H41" s="23"/>
      <c r="I41" s="58"/>
      <c r="J41" s="23"/>
      <c r="K41" s="23"/>
      <c r="L41" s="60" t="n">
        <f aca="false">SUM(I41:K41)</f>
        <v>0</v>
      </c>
      <c r="M41" s="24"/>
      <c r="N41" s="24"/>
      <c r="O41" s="23"/>
      <c r="P41" s="61"/>
      <c r="Q41" s="60" t="n">
        <f aca="false">L41-O41-P41</f>
        <v>0</v>
      </c>
      <c r="R41" s="23"/>
      <c r="S41" s="58" t="e">
        <f aca="false">L41-(Z41-AB41)</f>
        <v>#NAME?</v>
      </c>
      <c r="T41" s="23"/>
      <c r="U41" s="23"/>
      <c r="V41" s="23" t="e">
        <f aca="false">AA41-O41</f>
        <v>#NAME?</v>
      </c>
      <c r="W41" s="23" t="e">
        <f aca="false">AC41-P41</f>
        <v>#NAME?</v>
      </c>
      <c r="X41" s="59" t="e">
        <f aca="false">ROUND(SUM(S41:W41),0)</f>
        <v>#NAME?</v>
      </c>
      <c r="Z41" s="23" t="e">
        <f aca="false">HPVAL($A41,$A$1,Z$1,$A$2,$B$3,$A$4)/1000</f>
        <v>#NAME?</v>
      </c>
      <c r="AA41" s="23" t="e">
        <f aca="false">HPVAL($A41,$A$1,AA$1,$A$2,$B$3,$A$4)/1000</f>
        <v>#NAME?</v>
      </c>
      <c r="AB41" s="23" t="e">
        <f aca="false">HPVAL($A41,$A$1,AB$1,$A$2,$B$3,$A$4)/1000</f>
        <v>#NAME?</v>
      </c>
      <c r="AC41" s="23" t="e">
        <f aca="false">HPVAL($A41,$A$1,AC$1,$A$2,$B$3,$A$4)/1000</f>
        <v>#NAME?</v>
      </c>
      <c r="AD41" s="87" t="e">
        <f aca="false">Z41-AA41-AB41-AC41</f>
        <v>#NAME?</v>
      </c>
      <c r="AG41" s="88" t="e">
        <f aca="false">E41-Summary!C39</f>
        <v>#NAME?</v>
      </c>
    </row>
    <row r="42" customFormat="false" ht="12" hidden="false" customHeight="true" outlineLevel="0" collapsed="false">
      <c r="C42" s="38" t="s">
        <v>153</v>
      </c>
      <c r="D42" s="49"/>
      <c r="E42" s="58" t="n">
        <f aca="false">L42-O42-P42</f>
        <v>0</v>
      </c>
      <c r="F42" s="23" t="e">
        <f aca="false">AD42</f>
        <v>#NAME?</v>
      </c>
      <c r="G42" s="59" t="e">
        <f aca="false">ROUND(E42-F42,0)</f>
        <v>#NAME?</v>
      </c>
      <c r="H42" s="23"/>
      <c r="I42" s="58"/>
      <c r="J42" s="23"/>
      <c r="K42" s="23"/>
      <c r="L42" s="60" t="n">
        <f aca="false">SUM(I42:K42)</f>
        <v>0</v>
      </c>
      <c r="M42" s="24"/>
      <c r="N42" s="24"/>
      <c r="O42" s="23"/>
      <c r="P42" s="61"/>
      <c r="Q42" s="60" t="n">
        <f aca="false">L42-O42-P42</f>
        <v>0</v>
      </c>
      <c r="R42" s="23"/>
      <c r="S42" s="58" t="e">
        <f aca="false">L42-(Z42-AB42)</f>
        <v>#NAME?</v>
      </c>
      <c r="T42" s="23"/>
      <c r="U42" s="23"/>
      <c r="V42" s="23" t="e">
        <f aca="false">AA42-O42</f>
        <v>#NAME?</v>
      </c>
      <c r="W42" s="23" t="e">
        <f aca="false">AC42-P42</f>
        <v>#NAME?</v>
      </c>
      <c r="X42" s="59" t="e">
        <f aca="false">ROUND(SUM(S42:W42),0)</f>
        <v>#NAME?</v>
      </c>
      <c r="Z42" s="23" t="e">
        <f aca="false">HPVAL($A42,$A$1,Z$1,$A$2,$B$3,$A$4)/1000</f>
        <v>#NAME?</v>
      </c>
      <c r="AA42" s="23" t="e">
        <f aca="false">HPVAL($A42,$A$1,AA$1,$A$2,$B$3,$A$4)/1000</f>
        <v>#NAME?</v>
      </c>
      <c r="AB42" s="23" t="e">
        <f aca="false">HPVAL($A42,$A$1,AB$1,$A$2,$B$3,$A$4)/1000</f>
        <v>#NAME?</v>
      </c>
      <c r="AC42" s="23" t="e">
        <f aca="false">HPVAL($A42,$A$1,AC$1,$A$2,$B$3,$A$4)/1000</f>
        <v>#NAME?</v>
      </c>
      <c r="AD42" s="87" t="e">
        <f aca="false">Z42-AA42-AB42-AC42</f>
        <v>#NAME?</v>
      </c>
      <c r="AG42" s="88" t="n">
        <f aca="false">E42-Summary!C40</f>
        <v>0</v>
      </c>
    </row>
    <row r="43" customFormat="false" ht="12" hidden="false" customHeight="true" outlineLevel="0" collapsed="false">
      <c r="C43" s="89" t="s">
        <v>154</v>
      </c>
      <c r="D43" s="49"/>
      <c r="E43" s="90" t="n">
        <f aca="false">SUM(E38:E42)</f>
        <v>0</v>
      </c>
      <c r="F43" s="91" t="e">
        <f aca="false">SUM(F38:F42)</f>
        <v>#NAME?</v>
      </c>
      <c r="G43" s="92" t="e">
        <f aca="false">SUM(G38:G42)</f>
        <v>#NAME?</v>
      </c>
      <c r="H43" s="23"/>
      <c r="I43" s="90" t="n">
        <f aca="false">SUM(I38:I42)</f>
        <v>0</v>
      </c>
      <c r="J43" s="91" t="n">
        <f aca="false">SUM(J38:J42)</f>
        <v>0</v>
      </c>
      <c r="K43" s="91" t="n">
        <f aca="false">SUM(K38:K42)</f>
        <v>0</v>
      </c>
      <c r="L43" s="93" t="n">
        <f aca="false">SUM(L38:L42)</f>
        <v>0</v>
      </c>
      <c r="M43" s="91"/>
      <c r="N43" s="91"/>
      <c r="O43" s="91" t="n">
        <f aca="false">SUM(O38:O42)</f>
        <v>0</v>
      </c>
      <c r="P43" s="92" t="n">
        <f aca="false">SUM(P38:P42)</f>
        <v>0</v>
      </c>
      <c r="Q43" s="93" t="n">
        <f aca="false">L43-O43-P43</f>
        <v>0</v>
      </c>
      <c r="R43" s="23"/>
      <c r="S43" s="90" t="e">
        <f aca="false">SUM(S38:S42)</f>
        <v>#NAME?</v>
      </c>
      <c r="T43" s="91"/>
      <c r="U43" s="91"/>
      <c r="V43" s="91" t="e">
        <f aca="false">SUM(V38:V42)</f>
        <v>#NAME?</v>
      </c>
      <c r="W43" s="91" t="e">
        <f aca="false">SUM(W38:W42)</f>
        <v>#NAME?</v>
      </c>
      <c r="X43" s="92" t="e">
        <f aca="false">SUM(X38:X42)</f>
        <v>#NAME?</v>
      </c>
      <c r="Z43" s="94" t="e">
        <f aca="false">SUM(Z38:Z42)</f>
        <v>#NAME?</v>
      </c>
      <c r="AA43" s="94" t="e">
        <f aca="false">SUM(AA38:AA42)</f>
        <v>#NAME?</v>
      </c>
      <c r="AB43" s="94" t="e">
        <f aca="false">SUM(AB38:AB42)</f>
        <v>#NAME?</v>
      </c>
      <c r="AC43" s="94" t="e">
        <f aca="false">SUM(AC38:AC42)</f>
        <v>#NAME?</v>
      </c>
      <c r="AD43" s="94" t="e">
        <f aca="false">SUM(AD38:AD42)</f>
        <v>#NAME?</v>
      </c>
      <c r="AG43" s="94" t="e">
        <f aca="false">SUM(AG38:AG42)</f>
        <v>#NAME?</v>
      </c>
    </row>
    <row r="44" customFormat="false" ht="3" hidden="false" customHeight="true" outlineLevel="0" collapsed="false">
      <c r="C44" s="38"/>
      <c r="D44" s="49"/>
      <c r="E44" s="58"/>
      <c r="F44" s="23"/>
      <c r="G44" s="59"/>
      <c r="H44" s="23"/>
      <c r="I44" s="58"/>
      <c r="J44" s="23"/>
      <c r="K44" s="23"/>
      <c r="L44" s="60"/>
      <c r="M44" s="24"/>
      <c r="N44" s="24"/>
      <c r="O44" s="23"/>
      <c r="P44" s="61"/>
      <c r="Q44" s="60"/>
      <c r="R44" s="23"/>
      <c r="S44" s="58"/>
      <c r="T44" s="23"/>
      <c r="U44" s="23"/>
      <c r="V44" s="23"/>
      <c r="W44" s="23"/>
      <c r="X44" s="59"/>
    </row>
    <row r="45" customFormat="false" ht="12" hidden="false" customHeight="true" outlineLevel="0" collapsed="false">
      <c r="A45" s="84" t="s">
        <v>209</v>
      </c>
      <c r="C45" s="38" t="s">
        <v>155</v>
      </c>
      <c r="D45" s="49"/>
      <c r="E45" s="58" t="n">
        <f aca="false">L45-O45-P45</f>
        <v>0</v>
      </c>
      <c r="F45" s="23" t="e">
        <f aca="false">AD45</f>
        <v>#NAME?</v>
      </c>
      <c r="G45" s="59" t="e">
        <f aca="false">ROUND(E45-F45,0)</f>
        <v>#NAME?</v>
      </c>
      <c r="H45" s="23"/>
      <c r="I45" s="58"/>
      <c r="J45" s="23"/>
      <c r="K45" s="23"/>
      <c r="L45" s="60" t="n">
        <f aca="false">SUM(I45:K45)</f>
        <v>0</v>
      </c>
      <c r="M45" s="24"/>
      <c r="N45" s="24"/>
      <c r="O45" s="23"/>
      <c r="P45" s="61"/>
      <c r="Q45" s="60" t="n">
        <f aca="false">L45-O45-P45</f>
        <v>0</v>
      </c>
      <c r="R45" s="23"/>
      <c r="S45" s="58" t="e">
        <f aca="false">L45-(Z45-AB45)</f>
        <v>#NAME?</v>
      </c>
      <c r="T45" s="23"/>
      <c r="U45" s="23"/>
      <c r="V45" s="23" t="e">
        <f aca="false">AA45-O45</f>
        <v>#NAME?</v>
      </c>
      <c r="W45" s="23" t="e">
        <f aca="false">AC45-P45</f>
        <v>#NAME?</v>
      </c>
      <c r="X45" s="59" t="e">
        <f aca="false">ROUND(SUM(S45:W45),0)</f>
        <v>#NAME?</v>
      </c>
      <c r="Z45" s="23" t="e">
        <f aca="false">HPVAL($A45,$A$1,Z$1,$A$2,$B$3,$A$4)/1000</f>
        <v>#NAME?</v>
      </c>
      <c r="AA45" s="23" t="e">
        <f aca="false">HPVAL($A45,$A$1,AA$1,$A$2,$B$3,$A$4)/1000</f>
        <v>#NAME?</v>
      </c>
      <c r="AB45" s="23" t="e">
        <f aca="false">HPVAL($A45,$A$1,AB$1,$A$2,$B$3,$A$4)/1000</f>
        <v>#NAME?</v>
      </c>
      <c r="AC45" s="23" t="e">
        <f aca="false">HPVAL($A45,$A$1,AC$1,$A$2,$B$3,$A$4)/1000</f>
        <v>#NAME?</v>
      </c>
      <c r="AD45" s="87" t="e">
        <f aca="false">Z45-AA45-AB45-AC45</f>
        <v>#NAME?</v>
      </c>
      <c r="AG45" s="88" t="e">
        <f aca="false">E45-Summary!C43</f>
        <v>#NAME?</v>
      </c>
    </row>
    <row r="46" customFormat="false" ht="3" hidden="false" customHeight="true" outlineLevel="0" collapsed="false">
      <c r="C46" s="38"/>
      <c r="D46" s="49"/>
      <c r="E46" s="58"/>
      <c r="F46" s="23"/>
      <c r="G46" s="59"/>
      <c r="H46" s="23"/>
      <c r="I46" s="58"/>
      <c r="J46" s="23"/>
      <c r="K46" s="23"/>
      <c r="L46" s="60"/>
      <c r="M46" s="24"/>
      <c r="N46" s="24"/>
      <c r="O46" s="23"/>
      <c r="P46" s="61"/>
      <c r="Q46" s="60"/>
      <c r="R46" s="23"/>
      <c r="S46" s="58"/>
      <c r="T46" s="23"/>
      <c r="U46" s="23"/>
      <c r="V46" s="23"/>
      <c r="W46" s="23"/>
      <c r="X46" s="59"/>
    </row>
    <row r="47" customFormat="false" ht="12" hidden="false" customHeight="true" outlineLevel="0" collapsed="false">
      <c r="A47" s="84" t="s">
        <v>210</v>
      </c>
      <c r="C47" s="38" t="s">
        <v>156</v>
      </c>
      <c r="D47" s="49"/>
      <c r="E47" s="58" t="n">
        <f aca="false">L47-O47-P47</f>
        <v>0</v>
      </c>
      <c r="F47" s="23" t="e">
        <f aca="false">AD47</f>
        <v>#NAME?</v>
      </c>
      <c r="G47" s="59" t="e">
        <f aca="false">ROUND(E47-F47,0)</f>
        <v>#NAME?</v>
      </c>
      <c r="H47" s="23"/>
      <c r="I47" s="58"/>
      <c r="J47" s="23"/>
      <c r="K47" s="23"/>
      <c r="L47" s="60" t="n">
        <f aca="false">SUM(I47:K47)</f>
        <v>0</v>
      </c>
      <c r="M47" s="24"/>
      <c r="N47" s="24"/>
      <c r="O47" s="23"/>
      <c r="P47" s="61"/>
      <c r="Q47" s="60" t="n">
        <f aca="false">L47-O47-P47</f>
        <v>0</v>
      </c>
      <c r="R47" s="23"/>
      <c r="S47" s="58" t="e">
        <f aca="false">L47-(Z47-AB47)</f>
        <v>#NAME?</v>
      </c>
      <c r="T47" s="23"/>
      <c r="U47" s="23"/>
      <c r="V47" s="23" t="e">
        <f aca="false">AA47-O47</f>
        <v>#NAME?</v>
      </c>
      <c r="W47" s="23" t="e">
        <f aca="false">AC47-P47</f>
        <v>#NAME?</v>
      </c>
      <c r="X47" s="59" t="e">
        <f aca="false">ROUND(SUM(S47:W47),0)</f>
        <v>#NAME?</v>
      </c>
      <c r="Z47" s="23" t="n">
        <v>0</v>
      </c>
      <c r="AA47" s="23" t="e">
        <f aca="false">HPVAL($A47,$A$1,AA$1,$A$2,$B$3,$A$4)/1000</f>
        <v>#NAME?</v>
      </c>
      <c r="AB47" s="23" t="e">
        <f aca="false">HPVAL($A47,$A$1,AB$1,$A$2,$B$3,$A$4)/1000</f>
        <v>#NAME?</v>
      </c>
      <c r="AC47" s="23" t="e">
        <f aca="false">HPVAL($A47,$A$1,AC$1,$A$2,$B$3,$A$4)/1000</f>
        <v>#NAME?</v>
      </c>
      <c r="AD47" s="87" t="e">
        <f aca="false">Z47-AA47-AB47-AC47</f>
        <v>#NAME?</v>
      </c>
      <c r="AG47" s="88" t="n">
        <f aca="false">E47-Summary!C45</f>
        <v>0</v>
      </c>
    </row>
    <row r="48" customFormat="false" ht="3" hidden="false" customHeight="true" outlineLevel="0" collapsed="false">
      <c r="C48" s="38"/>
      <c r="D48" s="49"/>
      <c r="E48" s="58"/>
      <c r="F48" s="23"/>
      <c r="G48" s="59"/>
      <c r="H48" s="23"/>
      <c r="I48" s="58"/>
      <c r="J48" s="23"/>
      <c r="K48" s="23"/>
      <c r="L48" s="60"/>
      <c r="M48" s="24"/>
      <c r="N48" s="24"/>
      <c r="O48" s="23"/>
      <c r="P48" s="61"/>
      <c r="Q48" s="60"/>
      <c r="R48" s="23"/>
      <c r="S48" s="58"/>
      <c r="T48" s="23"/>
      <c r="U48" s="23"/>
      <c r="V48" s="23"/>
      <c r="W48" s="23"/>
      <c r="X48" s="59"/>
    </row>
    <row r="49" customFormat="false" ht="12" hidden="false" customHeight="true" outlineLevel="0" collapsed="false">
      <c r="A49" s="95"/>
      <c r="B49" s="95"/>
      <c r="C49" s="89" t="s">
        <v>157</v>
      </c>
      <c r="D49" s="96"/>
      <c r="E49" s="90" t="n">
        <f aca="false">SUM(E43:E47)+E21+E30+E36</f>
        <v>0</v>
      </c>
      <c r="F49" s="91" t="e">
        <f aca="false">SUM(F43:F47)+F21+F30+F36</f>
        <v>#NAME?</v>
      </c>
      <c r="G49" s="92" t="e">
        <f aca="false">SUM(G43:G47)+G21+G30+G36</f>
        <v>#NAME?</v>
      </c>
      <c r="H49" s="97"/>
      <c r="I49" s="90" t="n">
        <f aca="false">SUM(I43:I47)+I21+I30+I36</f>
        <v>0</v>
      </c>
      <c r="J49" s="91" t="n">
        <f aca="false">SUM(J43:J47)+J21+J30+J36</f>
        <v>0</v>
      </c>
      <c r="K49" s="91" t="n">
        <f aca="false">SUM(K43:K47)+K21+K30+K36</f>
        <v>0</v>
      </c>
      <c r="L49" s="93" t="n">
        <f aca="false">SUM(L43:L47)+L21+L30+L36</f>
        <v>0</v>
      </c>
      <c r="M49" s="91"/>
      <c r="N49" s="91"/>
      <c r="O49" s="91" t="n">
        <f aca="false">SUM(O43:O47)+O21+O30+O36</f>
        <v>0</v>
      </c>
      <c r="P49" s="92" t="n">
        <f aca="false">SUM(P43:P47)+P21+P30+P36</f>
        <v>0</v>
      </c>
      <c r="Q49" s="93" t="n">
        <f aca="false">L49-O49-P49</f>
        <v>0</v>
      </c>
      <c r="R49" s="97"/>
      <c r="S49" s="90" t="e">
        <f aca="false">SUM(S43:S47)+S21+S30+S36</f>
        <v>#NAME?</v>
      </c>
      <c r="T49" s="91"/>
      <c r="U49" s="91"/>
      <c r="V49" s="91" t="e">
        <f aca="false">SUM(V43:V47)+V21+V30+V36</f>
        <v>#NAME?</v>
      </c>
      <c r="W49" s="91" t="e">
        <f aca="false">SUM(W43:W47)+W21+W30+W36</f>
        <v>#NAME?</v>
      </c>
      <c r="X49" s="92" t="e">
        <f aca="false">SUM(X43:X47)+X21+X30+X36</f>
        <v>#NAME?</v>
      </c>
      <c r="Y49" s="98"/>
      <c r="Z49" s="99" t="e">
        <f aca="false">SUM(Z43:Z47)+#REF!+Z21</f>
        <v>#NAME?</v>
      </c>
      <c r="AA49" s="99" t="e">
        <f aca="false">SUM(AA43:AA47)+#REF!+AA21</f>
        <v>#NAME?</v>
      </c>
      <c r="AB49" s="99" t="e">
        <f aca="false">SUM(AB43:AB47)+#REF!+AB21</f>
        <v>#NAME?</v>
      </c>
      <c r="AC49" s="99" t="e">
        <f aca="false">SUM(AC43:AC47)+#REF!+AC21</f>
        <v>#NAME?</v>
      </c>
      <c r="AD49" s="99" t="e">
        <f aca="false">SUM(AD43:AD47)+#REF!+AD21</f>
        <v>#NAME?</v>
      </c>
      <c r="AE49" s="98"/>
      <c r="AF49" s="98"/>
      <c r="AG49" s="99" t="e">
        <f aca="false">SUM(AG43:AG47)+#REF!+AG21</f>
        <v>#NAME?</v>
      </c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8"/>
      <c r="BY49" s="98"/>
      <c r="BZ49" s="98"/>
      <c r="CA49" s="98"/>
      <c r="CB49" s="98"/>
      <c r="CC49" s="98"/>
      <c r="CD49" s="98"/>
      <c r="CE49" s="98"/>
      <c r="CF49" s="98"/>
      <c r="CG49" s="98"/>
      <c r="CH49" s="98"/>
      <c r="CI49" s="98"/>
      <c r="CJ49" s="98"/>
      <c r="CK49" s="98"/>
      <c r="CL49" s="98"/>
      <c r="CM49" s="98"/>
      <c r="CN49" s="98"/>
      <c r="CO49" s="98"/>
      <c r="CP49" s="98"/>
      <c r="CQ49" s="98"/>
      <c r="CR49" s="98"/>
      <c r="CS49" s="98"/>
      <c r="CT49" s="98"/>
      <c r="CU49" s="98"/>
      <c r="CV49" s="98"/>
      <c r="CW49" s="98"/>
      <c r="CX49" s="98"/>
      <c r="CY49" s="98"/>
      <c r="CZ49" s="98"/>
      <c r="DA49" s="98"/>
      <c r="DB49" s="98"/>
      <c r="DC49" s="98"/>
      <c r="DD49" s="98"/>
      <c r="DE49" s="98"/>
      <c r="DF49" s="98"/>
      <c r="DG49" s="98"/>
      <c r="DH49" s="98"/>
      <c r="DI49" s="98"/>
      <c r="DJ49" s="98"/>
      <c r="DK49" s="98"/>
      <c r="DL49" s="98"/>
      <c r="DM49" s="98"/>
      <c r="DN49" s="98"/>
      <c r="DO49" s="98"/>
      <c r="DP49" s="98"/>
      <c r="DQ49" s="98"/>
      <c r="DR49" s="98"/>
      <c r="DS49" s="98"/>
      <c r="DT49" s="98"/>
      <c r="DU49" s="98"/>
      <c r="DV49" s="98"/>
      <c r="DW49" s="98"/>
      <c r="DX49" s="98"/>
      <c r="DY49" s="98"/>
      <c r="DZ49" s="98"/>
      <c r="EA49" s="98"/>
      <c r="EB49" s="98"/>
      <c r="EC49" s="98"/>
      <c r="ED49" s="98"/>
      <c r="EE49" s="98"/>
      <c r="EF49" s="98"/>
      <c r="EG49" s="98"/>
      <c r="EH49" s="98"/>
      <c r="EI49" s="98"/>
      <c r="EJ49" s="98"/>
      <c r="EK49" s="98"/>
      <c r="EL49" s="98"/>
      <c r="EM49" s="98"/>
      <c r="EN49" s="98"/>
      <c r="EO49" s="98"/>
      <c r="EP49" s="98"/>
      <c r="EQ49" s="98"/>
      <c r="ER49" s="98"/>
      <c r="ES49" s="98"/>
      <c r="ET49" s="98"/>
      <c r="EU49" s="98"/>
      <c r="EV49" s="98"/>
      <c r="EW49" s="98"/>
      <c r="EX49" s="98"/>
      <c r="EY49" s="98"/>
      <c r="EZ49" s="98"/>
      <c r="FA49" s="98"/>
      <c r="FB49" s="98"/>
      <c r="FC49" s="98"/>
      <c r="FD49" s="98"/>
      <c r="FE49" s="98"/>
      <c r="FF49" s="98"/>
      <c r="FG49" s="98"/>
      <c r="FH49" s="98"/>
      <c r="FI49" s="98"/>
      <c r="FJ49" s="98"/>
      <c r="FK49" s="98"/>
      <c r="FL49" s="98"/>
      <c r="FM49" s="98"/>
      <c r="FN49" s="98"/>
      <c r="FO49" s="98"/>
      <c r="FP49" s="98"/>
      <c r="FQ49" s="98"/>
      <c r="FR49" s="98"/>
      <c r="FS49" s="98"/>
      <c r="FT49" s="98"/>
      <c r="FU49" s="98"/>
      <c r="FV49" s="98"/>
      <c r="FW49" s="98"/>
      <c r="FX49" s="98"/>
      <c r="FY49" s="98"/>
      <c r="FZ49" s="98"/>
      <c r="GA49" s="98"/>
      <c r="GB49" s="98"/>
      <c r="GC49" s="98"/>
      <c r="GD49" s="98"/>
      <c r="GE49" s="98"/>
      <c r="GF49" s="98"/>
      <c r="GG49" s="98"/>
      <c r="GH49" s="98"/>
      <c r="GI49" s="98"/>
      <c r="GJ49" s="98"/>
      <c r="GK49" s="98"/>
      <c r="GL49" s="98"/>
      <c r="GM49" s="98"/>
      <c r="GN49" s="98"/>
      <c r="GO49" s="98"/>
      <c r="GP49" s="98"/>
      <c r="GQ49" s="98"/>
      <c r="GR49" s="98"/>
      <c r="GS49" s="98"/>
      <c r="GT49" s="98"/>
      <c r="GU49" s="98"/>
      <c r="GV49" s="98"/>
      <c r="GW49" s="98"/>
      <c r="GX49" s="98"/>
      <c r="GY49" s="98"/>
      <c r="GZ49" s="98"/>
      <c r="HA49" s="98"/>
      <c r="HB49" s="98"/>
      <c r="HC49" s="98"/>
      <c r="HD49" s="98"/>
      <c r="HE49" s="98"/>
      <c r="HF49" s="98"/>
      <c r="HG49" s="98"/>
      <c r="HH49" s="98"/>
      <c r="HI49" s="98"/>
      <c r="HJ49" s="98"/>
      <c r="HK49" s="98"/>
      <c r="HL49" s="98"/>
      <c r="HM49" s="98"/>
      <c r="HN49" s="98"/>
      <c r="HO49" s="98"/>
      <c r="HP49" s="98"/>
      <c r="HQ49" s="98"/>
      <c r="HR49" s="98"/>
      <c r="HS49" s="98"/>
      <c r="HT49" s="98"/>
      <c r="HU49" s="98"/>
      <c r="HV49" s="98"/>
      <c r="HW49" s="98"/>
      <c r="HX49" s="98"/>
      <c r="HY49" s="98"/>
      <c r="HZ49" s="98"/>
      <c r="IA49" s="98"/>
      <c r="IB49" s="98"/>
      <c r="IC49" s="98"/>
      <c r="ID49" s="98"/>
      <c r="IE49" s="98"/>
      <c r="IF49" s="98"/>
      <c r="IG49" s="98"/>
      <c r="IH49" s="98"/>
      <c r="II49" s="98"/>
      <c r="IJ49" s="98"/>
      <c r="IK49" s="98"/>
      <c r="IL49" s="98"/>
      <c r="IM49" s="98"/>
      <c r="IN49" s="98"/>
      <c r="IO49" s="98"/>
      <c r="IP49" s="98"/>
      <c r="IQ49" s="98"/>
      <c r="IR49" s="98"/>
      <c r="IS49" s="98"/>
      <c r="IT49" s="98"/>
      <c r="IU49" s="98"/>
      <c r="IV49" s="98"/>
      <c r="IW49" s="98"/>
    </row>
    <row r="50" customFormat="false" ht="3" hidden="false" customHeight="true" outlineLevel="0" collapsed="false">
      <c r="C50" s="38"/>
      <c r="D50" s="49"/>
      <c r="E50" s="58"/>
      <c r="F50" s="23"/>
      <c r="G50" s="59"/>
      <c r="H50" s="23"/>
      <c r="I50" s="58"/>
      <c r="J50" s="23"/>
      <c r="K50" s="23"/>
      <c r="L50" s="60"/>
      <c r="M50" s="24"/>
      <c r="N50" s="24"/>
      <c r="O50" s="23"/>
      <c r="P50" s="61"/>
      <c r="Q50" s="60"/>
      <c r="R50" s="23"/>
      <c r="S50" s="58"/>
      <c r="T50" s="23"/>
      <c r="U50" s="23"/>
      <c r="V50" s="23"/>
      <c r="W50" s="23"/>
      <c r="X50" s="59"/>
    </row>
    <row r="51" customFormat="false" ht="12" hidden="false" customHeight="true" outlineLevel="0" collapsed="false">
      <c r="A51" s="84" t="s">
        <v>211</v>
      </c>
      <c r="C51" s="38" t="s">
        <v>158</v>
      </c>
      <c r="D51" s="49"/>
      <c r="E51" s="58" t="n">
        <f aca="false">L51-O51-P51</f>
        <v>0</v>
      </c>
      <c r="F51" s="23" t="e">
        <f aca="false">AD51</f>
        <v>#NAME?</v>
      </c>
      <c r="G51" s="59" t="e">
        <f aca="false">ROUND(E51-F51,0)</f>
        <v>#NAME?</v>
      </c>
      <c r="H51" s="23"/>
      <c r="I51" s="58"/>
      <c r="J51" s="23"/>
      <c r="K51" s="23"/>
      <c r="L51" s="60"/>
      <c r="M51" s="24"/>
      <c r="N51" s="24"/>
      <c r="O51" s="23"/>
      <c r="P51" s="61"/>
      <c r="Q51" s="60" t="n">
        <f aca="false">L51-O51-P51</f>
        <v>0</v>
      </c>
      <c r="R51" s="23"/>
      <c r="S51" s="58" t="e">
        <f aca="false">L51-(Z51-AB51)</f>
        <v>#NAME?</v>
      </c>
      <c r="T51" s="23"/>
      <c r="U51" s="23"/>
      <c r="V51" s="23" t="e">
        <f aca="false">AA51-O51</f>
        <v>#NAME?</v>
      </c>
      <c r="W51" s="23" t="e">
        <f aca="false">AC51-P51</f>
        <v>#NAME?</v>
      </c>
      <c r="X51" s="59" t="e">
        <f aca="false">ROUND(SUM(S51:W51),0)</f>
        <v>#NAME?</v>
      </c>
      <c r="Z51" s="23" t="e">
        <f aca="false">HPVAL($A51,$A$1,Z$1,$A$2,$B$3,$A$4)/1000</f>
        <v>#NAME?</v>
      </c>
      <c r="AA51" s="23" t="e">
        <f aca="false">HPVAL($A51,$A$1,AA$1,$A$2,$B$3,$A$4)/1000</f>
        <v>#NAME?</v>
      </c>
      <c r="AB51" s="23" t="e">
        <f aca="false">HPVAL($A51,$A$1,AB$1,$A$2,$B$3,$A$4)/1000</f>
        <v>#NAME?</v>
      </c>
      <c r="AC51" s="23" t="e">
        <f aca="false">HPVAL($A51,$A$1,AC$1,$A$2,$B$3,$A$4)/1000</f>
        <v>#NAME?</v>
      </c>
      <c r="AD51" s="87" t="e">
        <f aca="false">Z51-AA51-AB51-AC51</f>
        <v>#NAME?</v>
      </c>
      <c r="AG51" s="88" t="n">
        <f aca="false">E51-Summary!C49</f>
        <v>0</v>
      </c>
    </row>
    <row r="52" customFormat="false" ht="3" hidden="false" customHeight="true" outlineLevel="0" collapsed="false">
      <c r="C52" s="38"/>
      <c r="D52" s="49"/>
      <c r="E52" s="58"/>
      <c r="F52" s="23"/>
      <c r="G52" s="59"/>
      <c r="H52" s="23"/>
      <c r="I52" s="58"/>
      <c r="J52" s="23"/>
      <c r="K52" s="23"/>
      <c r="L52" s="60"/>
      <c r="M52" s="24"/>
      <c r="N52" s="24"/>
      <c r="O52" s="23"/>
      <c r="P52" s="61"/>
      <c r="Q52" s="60"/>
      <c r="R52" s="23"/>
      <c r="S52" s="58"/>
      <c r="T52" s="23"/>
      <c r="U52" s="23"/>
      <c r="V52" s="23"/>
      <c r="W52" s="23"/>
      <c r="X52" s="59"/>
    </row>
    <row r="53" customFormat="false" ht="12" hidden="false" customHeight="true" outlineLevel="0" collapsed="false">
      <c r="A53" s="84" t="s">
        <v>212</v>
      </c>
      <c r="C53" s="38" t="s">
        <v>159</v>
      </c>
      <c r="D53" s="49"/>
      <c r="E53" s="58" t="n">
        <f aca="false">L53-O53-P53</f>
        <v>0</v>
      </c>
      <c r="F53" s="23" t="e">
        <f aca="false">AD53</f>
        <v>#NAME?</v>
      </c>
      <c r="G53" s="59" t="e">
        <f aca="false">ROUND(E53-F53,0)</f>
        <v>#NAME?</v>
      </c>
      <c r="H53" s="24"/>
      <c r="I53" s="58"/>
      <c r="J53" s="23"/>
      <c r="K53" s="23"/>
      <c r="L53" s="60"/>
      <c r="M53" s="24"/>
      <c r="N53" s="24"/>
      <c r="O53" s="23"/>
      <c r="P53" s="61"/>
      <c r="Q53" s="60" t="n">
        <f aca="false">L53-O53-P53</f>
        <v>0</v>
      </c>
      <c r="R53" s="23"/>
      <c r="S53" s="58" t="e">
        <f aca="false">L53-(Z53-AB53)</f>
        <v>#NAME?</v>
      </c>
      <c r="T53" s="23"/>
      <c r="U53" s="23"/>
      <c r="V53" s="23" t="e">
        <f aca="false">AA53-O53</f>
        <v>#NAME?</v>
      </c>
      <c r="W53" s="23" t="e">
        <f aca="false">AC53-P53</f>
        <v>#NAME?</v>
      </c>
      <c r="X53" s="59" t="e">
        <f aca="false">ROUND(SUM(S53:W53),0)</f>
        <v>#NAME?</v>
      </c>
      <c r="Z53" s="23" t="e">
        <f aca="false">HPVAL($A53,$A$1,Z$1,$A$2,$B$3,$A$4)/1000</f>
        <v>#NAME?</v>
      </c>
      <c r="AA53" s="23" t="e">
        <f aca="false">HPVAL($A53,$A$1,AA$1,$A$2,$B$3,$A$4)/1000</f>
        <v>#NAME?</v>
      </c>
      <c r="AB53" s="23" t="e">
        <f aca="false">HPVAL($A53,$A$1,AB$1,$A$2,$B$3,$A$4)/1000</f>
        <v>#NAME?</v>
      </c>
      <c r="AC53" s="23" t="e">
        <f aca="false">HPVAL($A53,$A$1,AC$1,$A$2,$B$3,$A$4)/1000</f>
        <v>#NAME?</v>
      </c>
      <c r="AD53" s="87" t="e">
        <f aca="false">Z53-AA53-AB53-AC53</f>
        <v>#NAME?</v>
      </c>
      <c r="AG53" s="88" t="e">
        <f aca="false">E53-Summary!C51</f>
        <v>#NAME?</v>
      </c>
    </row>
    <row r="54" customFormat="false" ht="3" hidden="false" customHeight="true" outlineLevel="0" collapsed="false">
      <c r="C54" s="38"/>
      <c r="D54" s="49"/>
      <c r="E54" s="58"/>
      <c r="F54" s="23"/>
      <c r="G54" s="59"/>
      <c r="H54" s="23"/>
      <c r="I54" s="58"/>
      <c r="J54" s="23"/>
      <c r="K54" s="23"/>
      <c r="L54" s="60"/>
      <c r="M54" s="24"/>
      <c r="N54" s="24"/>
      <c r="O54" s="23"/>
      <c r="P54" s="61"/>
      <c r="Q54" s="60"/>
      <c r="R54" s="23"/>
      <c r="S54" s="58"/>
      <c r="T54" s="23"/>
      <c r="U54" s="23"/>
      <c r="V54" s="23"/>
      <c r="W54" s="23"/>
      <c r="X54" s="59"/>
    </row>
    <row r="55" customFormat="false" ht="12" hidden="false" customHeight="true" outlineLevel="0" collapsed="false">
      <c r="A55" s="84" t="s">
        <v>212</v>
      </c>
      <c r="C55" s="38" t="s">
        <v>160</v>
      </c>
      <c r="D55" s="49"/>
      <c r="E55" s="58" t="n">
        <f aca="false">L55-O55-P55</f>
        <v>0</v>
      </c>
      <c r="F55" s="23" t="e">
        <f aca="false">AD55</f>
        <v>#NAME?</v>
      </c>
      <c r="G55" s="59" t="e">
        <f aca="false">ROUND(E55-F55,0)</f>
        <v>#NAME?</v>
      </c>
      <c r="H55" s="23"/>
      <c r="I55" s="58"/>
      <c r="J55" s="23"/>
      <c r="K55" s="23"/>
      <c r="L55" s="60" t="n">
        <f aca="false">SUM(I55:K55)</f>
        <v>0</v>
      </c>
      <c r="M55" s="24"/>
      <c r="N55" s="24"/>
      <c r="O55" s="23"/>
      <c r="P55" s="61"/>
      <c r="Q55" s="60" t="n">
        <f aca="false">L55-O55-P55</f>
        <v>0</v>
      </c>
      <c r="R55" s="23"/>
      <c r="S55" s="58" t="e">
        <f aca="false">L55-(Z55-AB55)</f>
        <v>#NAME?</v>
      </c>
      <c r="T55" s="23"/>
      <c r="U55" s="23"/>
      <c r="V55" s="23" t="n">
        <f aca="false">AA55-O55</f>
        <v>0</v>
      </c>
      <c r="W55" s="23" t="n">
        <f aca="false">AC55-P55</f>
        <v>0</v>
      </c>
      <c r="X55" s="59" t="e">
        <f aca="false">ROUND(SUM(S55:W55),0)</f>
        <v>#NAME?</v>
      </c>
      <c r="Z55" s="23" t="n">
        <v>0</v>
      </c>
      <c r="AA55" s="23" t="n">
        <v>0</v>
      </c>
      <c r="AB55" s="23" t="e">
        <f aca="false">HPVAL($A55,$A$1,AB$1,$A$2,$B$3,$A$4)/1000</f>
        <v>#NAME?</v>
      </c>
      <c r="AC55" s="23" t="n">
        <v>0</v>
      </c>
      <c r="AD55" s="87" t="e">
        <f aca="false">Z55-AA55-AB55-AC55</f>
        <v>#NAME?</v>
      </c>
      <c r="AG55" s="88" t="n">
        <f aca="false">E55-Summary!C53</f>
        <v>0</v>
      </c>
    </row>
    <row r="56" customFormat="false" ht="3" hidden="false" customHeight="true" outlineLevel="0" collapsed="false">
      <c r="C56" s="38"/>
      <c r="D56" s="49"/>
      <c r="E56" s="58"/>
      <c r="F56" s="23"/>
      <c r="G56" s="59"/>
      <c r="H56" s="23"/>
      <c r="I56" s="58"/>
      <c r="J56" s="23"/>
      <c r="K56" s="23"/>
      <c r="L56" s="60"/>
      <c r="M56" s="24"/>
      <c r="N56" s="24"/>
      <c r="O56" s="23"/>
      <c r="P56" s="61"/>
      <c r="Q56" s="60"/>
      <c r="R56" s="23"/>
      <c r="S56" s="58"/>
      <c r="T56" s="23"/>
      <c r="U56" s="23"/>
      <c r="V56" s="23"/>
      <c r="W56" s="23"/>
      <c r="X56" s="59" t="n">
        <f aca="false">ROUND(SUM(S56:W56),0)</f>
        <v>0</v>
      </c>
    </row>
    <row r="57" customFormat="false" ht="12" hidden="false" customHeight="true" outlineLevel="0" collapsed="false">
      <c r="A57" s="84" t="s">
        <v>210</v>
      </c>
      <c r="C57" s="38" t="s">
        <v>161</v>
      </c>
      <c r="D57" s="49"/>
      <c r="E57" s="58"/>
      <c r="F57" s="23" t="n">
        <f aca="false">AD57</f>
        <v>138187</v>
      </c>
      <c r="G57" s="59" t="n">
        <f aca="false">ROUND(E57-F57,0)</f>
        <v>-138187</v>
      </c>
      <c r="H57" s="23"/>
      <c r="I57" s="58"/>
      <c r="J57" s="23"/>
      <c r="K57" s="23"/>
      <c r="L57" s="60"/>
      <c r="M57" s="24"/>
      <c r="N57" s="24"/>
      <c r="O57" s="23"/>
      <c r="P57" s="61"/>
      <c r="Q57" s="60" t="n">
        <f aca="false">L57-O57-P57</f>
        <v>0</v>
      </c>
      <c r="R57" s="23"/>
      <c r="S57" s="58" t="n">
        <f aca="false">L57-(Z57-AB57)</f>
        <v>-138187</v>
      </c>
      <c r="T57" s="23"/>
      <c r="U57" s="23"/>
      <c r="V57" s="23" t="n">
        <f aca="false">AA57-O57</f>
        <v>0</v>
      </c>
      <c r="W57" s="23" t="n">
        <f aca="false">AC57-P57</f>
        <v>0</v>
      </c>
      <c r="X57" s="59" t="n">
        <f aca="false">ROUND(SUM(S57:W57),0)</f>
        <v>-138187</v>
      </c>
      <c r="Z57" s="23" t="n">
        <v>138187</v>
      </c>
      <c r="AA57" s="23"/>
      <c r="AB57" s="23"/>
      <c r="AC57" s="23"/>
      <c r="AD57" s="87" t="n">
        <f aca="false">Z57-AA57-AB57-AC57</f>
        <v>138187</v>
      </c>
      <c r="AG57" s="88" t="n">
        <f aca="false">E57-Summary!C55</f>
        <v>-38376</v>
      </c>
    </row>
    <row r="58" customFormat="false" ht="3" hidden="false" customHeight="true" outlineLevel="0" collapsed="false">
      <c r="C58" s="38"/>
      <c r="D58" s="49"/>
      <c r="E58" s="58"/>
      <c r="F58" s="23"/>
      <c r="G58" s="59"/>
      <c r="H58" s="23"/>
      <c r="I58" s="58"/>
      <c r="J58" s="23"/>
      <c r="K58" s="23"/>
      <c r="L58" s="60"/>
      <c r="M58" s="24"/>
      <c r="N58" s="24"/>
      <c r="O58" s="23"/>
      <c r="P58" s="61"/>
      <c r="Q58" s="60"/>
      <c r="R58" s="23"/>
      <c r="S58" s="58"/>
      <c r="T58" s="23"/>
      <c r="U58" s="23"/>
      <c r="V58" s="23"/>
      <c r="W58" s="23"/>
      <c r="X58" s="59"/>
    </row>
    <row r="59" customFormat="false" ht="12" hidden="false" customHeight="true" outlineLevel="0" collapsed="false">
      <c r="C59" s="89" t="s">
        <v>162</v>
      </c>
      <c r="D59" s="49"/>
      <c r="E59" s="90" t="n">
        <f aca="false">SUM(E49:E57)</f>
        <v>0</v>
      </c>
      <c r="F59" s="91" t="e">
        <f aca="false">SUM(F49:F57)</f>
        <v>#NAME?</v>
      </c>
      <c r="G59" s="92" t="e">
        <f aca="false">SUM(G49:G57)</f>
        <v>#NAME?</v>
      </c>
      <c r="H59" s="23"/>
      <c r="I59" s="90" t="n">
        <f aca="false">SUM(I49:I57)</f>
        <v>0</v>
      </c>
      <c r="J59" s="91" t="n">
        <f aca="false">SUM(J49:J57)</f>
        <v>0</v>
      </c>
      <c r="K59" s="91" t="n">
        <f aca="false">SUM(K49:K57)</f>
        <v>0</v>
      </c>
      <c r="L59" s="93" t="n">
        <f aca="false">SUM(L49:L57)</f>
        <v>0</v>
      </c>
      <c r="M59" s="91"/>
      <c r="N59" s="91"/>
      <c r="O59" s="91" t="n">
        <f aca="false">SUM(O49:O57)</f>
        <v>0</v>
      </c>
      <c r="P59" s="92" t="n">
        <f aca="false">SUM(P49:P57)</f>
        <v>0</v>
      </c>
      <c r="Q59" s="93" t="n">
        <f aca="false">L59-O59-P59</f>
        <v>0</v>
      </c>
      <c r="R59" s="23"/>
      <c r="S59" s="90" t="e">
        <f aca="false">SUM(S49:S57)</f>
        <v>#NAME?</v>
      </c>
      <c r="T59" s="91"/>
      <c r="U59" s="91"/>
      <c r="V59" s="91" t="e">
        <f aca="false">SUM(V49:V57)</f>
        <v>#NAME?</v>
      </c>
      <c r="W59" s="91" t="e">
        <f aca="false">SUM(W49:W57)</f>
        <v>#NAME?</v>
      </c>
      <c r="X59" s="92" t="e">
        <f aca="false">SUM(X49:X57)</f>
        <v>#NAME?</v>
      </c>
      <c r="Z59" s="100" t="e">
        <f aca="false">SUM(Z49:Z57)</f>
        <v>#NAME?</v>
      </c>
      <c r="AA59" s="100" t="e">
        <f aca="false">SUM(AA49:AA57)</f>
        <v>#NAME?</v>
      </c>
      <c r="AB59" s="100" t="e">
        <f aca="false">SUM(AB49:AB57)</f>
        <v>#NAME?</v>
      </c>
      <c r="AC59" s="100" t="e">
        <f aca="false">SUM(AC49:AC57)</f>
        <v>#NAME?</v>
      </c>
      <c r="AD59" s="100" t="e">
        <f aca="false">SUM(AD49:AD57)</f>
        <v>#NAME?</v>
      </c>
      <c r="AG59" s="100" t="e">
        <f aca="false">SUM(AG49:AG57)</f>
        <v>#NAME?</v>
      </c>
    </row>
    <row r="60" customFormat="false" ht="3" hidden="false" customHeight="true" outlineLevel="0" collapsed="false">
      <c r="C60" s="38"/>
      <c r="D60" s="49"/>
      <c r="E60" s="58"/>
      <c r="F60" s="23"/>
      <c r="G60" s="59"/>
      <c r="H60" s="23"/>
      <c r="I60" s="58"/>
      <c r="J60" s="23"/>
      <c r="K60" s="23"/>
      <c r="L60" s="60"/>
      <c r="M60" s="24"/>
      <c r="N60" s="24"/>
      <c r="O60" s="23"/>
      <c r="P60" s="61"/>
      <c r="Q60" s="60"/>
      <c r="R60" s="23"/>
      <c r="S60" s="58"/>
      <c r="T60" s="23"/>
      <c r="U60" s="23"/>
      <c r="V60" s="23"/>
      <c r="W60" s="23"/>
      <c r="X60" s="59"/>
    </row>
    <row r="61" customFormat="false" ht="12" hidden="false" customHeight="true" outlineLevel="0" collapsed="false">
      <c r="C61" s="38" t="s">
        <v>163</v>
      </c>
      <c r="D61" s="49"/>
      <c r="E61" s="58" t="n">
        <f aca="false">L61-O61-P61</f>
        <v>0</v>
      </c>
      <c r="F61" s="23" t="n">
        <f aca="false">AD61</f>
        <v>-24200</v>
      </c>
      <c r="G61" s="59" t="n">
        <f aca="false">ROUND(E61-F61,0)</f>
        <v>24200</v>
      </c>
      <c r="H61" s="23"/>
      <c r="I61" s="58"/>
      <c r="J61" s="23"/>
      <c r="K61" s="23"/>
      <c r="L61" s="60"/>
      <c r="M61" s="24"/>
      <c r="N61" s="24"/>
      <c r="O61" s="23"/>
      <c r="P61" s="61"/>
      <c r="Q61" s="60" t="n">
        <f aca="false">L61-O61-P61</f>
        <v>0</v>
      </c>
      <c r="R61" s="23"/>
      <c r="S61" s="58" t="n">
        <f aca="false">L61-(Z61-AB61)</f>
        <v>0</v>
      </c>
      <c r="T61" s="23"/>
      <c r="U61" s="23"/>
      <c r="V61" s="23" t="n">
        <f aca="false">AA61-O61</f>
        <v>24200</v>
      </c>
      <c r="W61" s="23" t="n">
        <f aca="false">AC61-P61</f>
        <v>0</v>
      </c>
      <c r="X61" s="59" t="n">
        <f aca="false">ROUND(SUM(S61:W61),0)</f>
        <v>24200</v>
      </c>
      <c r="Z61" s="23"/>
      <c r="AA61" s="23" t="n">
        <v>24200</v>
      </c>
      <c r="AB61" s="23"/>
      <c r="AC61" s="23"/>
      <c r="AD61" s="87" t="n">
        <f aca="false">Z61-AA61-AB61-AC61</f>
        <v>-24200</v>
      </c>
      <c r="AG61" s="88" t="n">
        <f aca="false">E61-Summary!C59</f>
        <v>0</v>
      </c>
    </row>
    <row r="62" customFormat="false" ht="3" hidden="false" customHeight="true" outlineLevel="0" collapsed="false">
      <c r="C62" s="38"/>
      <c r="D62" s="49"/>
      <c r="E62" s="58"/>
      <c r="F62" s="23"/>
      <c r="G62" s="59"/>
      <c r="H62" s="23"/>
      <c r="I62" s="58"/>
      <c r="J62" s="23"/>
      <c r="K62" s="23"/>
      <c r="L62" s="60"/>
      <c r="M62" s="24"/>
      <c r="N62" s="24"/>
      <c r="O62" s="23"/>
      <c r="P62" s="61"/>
      <c r="Q62" s="60"/>
      <c r="R62" s="23"/>
      <c r="S62" s="58"/>
      <c r="T62" s="23"/>
      <c r="U62" s="23"/>
      <c r="V62" s="23"/>
      <c r="W62" s="23"/>
      <c r="X62" s="59"/>
    </row>
    <row r="63" customFormat="false" ht="12" hidden="false" customHeight="true" outlineLevel="0" collapsed="false">
      <c r="C63" s="89" t="s">
        <v>164</v>
      </c>
      <c r="D63" s="49"/>
      <c r="E63" s="70" t="n">
        <f aca="false">SUM(E59:E61)</f>
        <v>0</v>
      </c>
      <c r="F63" s="71" t="e">
        <f aca="false">SUM(F59:F61)</f>
        <v>#NAME?</v>
      </c>
      <c r="G63" s="72" t="e">
        <f aca="false">SUM(G59:G61)</f>
        <v>#NAME?</v>
      </c>
      <c r="H63" s="23"/>
      <c r="I63" s="70" t="n">
        <f aca="false">SUM(I59:I61)</f>
        <v>0</v>
      </c>
      <c r="J63" s="71" t="n">
        <f aca="false">SUM(J59:J61)</f>
        <v>0</v>
      </c>
      <c r="K63" s="71" t="n">
        <f aca="false">SUM(K59:K61)</f>
        <v>0</v>
      </c>
      <c r="L63" s="73" t="n">
        <f aca="false">SUM(L59:L61)</f>
        <v>0</v>
      </c>
      <c r="M63" s="71"/>
      <c r="N63" s="71"/>
      <c r="O63" s="71" t="n">
        <f aca="false">SUM(O59:O61)</f>
        <v>0</v>
      </c>
      <c r="P63" s="72" t="n">
        <f aca="false">SUM(P59:P61)</f>
        <v>0</v>
      </c>
      <c r="Q63" s="73" t="n">
        <f aca="false">L63-O63-P63</f>
        <v>0</v>
      </c>
      <c r="R63" s="23"/>
      <c r="S63" s="70" t="e">
        <f aca="false">SUM(S59:S61)</f>
        <v>#NAME?</v>
      </c>
      <c r="T63" s="71"/>
      <c r="U63" s="71"/>
      <c r="V63" s="71" t="e">
        <f aca="false">SUM(V59:V61)</f>
        <v>#NAME?</v>
      </c>
      <c r="W63" s="71" t="e">
        <f aca="false">SUM(W59:W61)</f>
        <v>#NAME?</v>
      </c>
      <c r="X63" s="72" t="e">
        <f aca="false">SUM(X59:X61)</f>
        <v>#NAME?</v>
      </c>
      <c r="Z63" s="99" t="e">
        <f aca="false">SUM(Z59:Z61)</f>
        <v>#NAME?</v>
      </c>
      <c r="AA63" s="99" t="e">
        <f aca="false">SUM(AA59:AA61)</f>
        <v>#NAME?</v>
      </c>
      <c r="AB63" s="99" t="e">
        <f aca="false">SUM(AB59:AB61)</f>
        <v>#NAME?</v>
      </c>
      <c r="AC63" s="99" t="e">
        <f aca="false">SUM(AC59:AC61)</f>
        <v>#NAME?</v>
      </c>
      <c r="AD63" s="99" t="e">
        <f aca="false">SUM(AD59:AD61)</f>
        <v>#NAME?</v>
      </c>
      <c r="AG63" s="99" t="e">
        <f aca="false">SUM(AG59:AG61)</f>
        <v>#NAME?</v>
      </c>
    </row>
    <row r="64" customFormat="false" ht="3" hidden="false" customHeight="true" outlineLevel="0" collapsed="false">
      <c r="C64" s="74"/>
      <c r="D64" s="47"/>
      <c r="E64" s="75"/>
      <c r="F64" s="76"/>
      <c r="G64" s="77"/>
      <c r="H64" s="23"/>
      <c r="I64" s="78"/>
      <c r="J64" s="79"/>
      <c r="K64" s="79"/>
      <c r="L64" s="74"/>
      <c r="M64" s="79"/>
      <c r="N64" s="79"/>
      <c r="O64" s="79"/>
      <c r="P64" s="80"/>
      <c r="Q64" s="74"/>
      <c r="R64" s="49"/>
      <c r="S64" s="78"/>
      <c r="T64" s="79"/>
      <c r="U64" s="79"/>
      <c r="V64" s="79"/>
      <c r="W64" s="79"/>
      <c r="X64" s="80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49"/>
      <c r="HK64" s="49"/>
      <c r="HL64" s="49"/>
      <c r="HM64" s="49"/>
      <c r="HN64" s="49"/>
      <c r="HO64" s="49"/>
      <c r="HP64" s="49"/>
      <c r="HQ64" s="49"/>
      <c r="HR64" s="49"/>
      <c r="HS64" s="49"/>
      <c r="HT64" s="49"/>
      <c r="HU64" s="49"/>
      <c r="HV64" s="49"/>
      <c r="HW64" s="49"/>
      <c r="HX64" s="49"/>
      <c r="HY64" s="49"/>
      <c r="HZ64" s="49"/>
      <c r="IA64" s="49"/>
      <c r="IB64" s="49"/>
      <c r="IC64" s="49"/>
      <c r="ID64" s="49"/>
      <c r="IE64" s="49"/>
      <c r="IF64" s="49"/>
      <c r="IG64" s="49"/>
      <c r="IH64" s="49"/>
      <c r="II64" s="49"/>
      <c r="IJ64" s="49"/>
      <c r="IK64" s="49"/>
      <c r="IL64" s="49"/>
      <c r="IM64" s="49"/>
      <c r="IN64" s="49"/>
      <c r="IO64" s="49"/>
      <c r="IP64" s="49"/>
      <c r="IQ64" s="49"/>
      <c r="IR64" s="49"/>
      <c r="IS64" s="49"/>
      <c r="IT64" s="49"/>
      <c r="IU64" s="49"/>
      <c r="IV64" s="49"/>
      <c r="IW64" s="49"/>
    </row>
    <row r="65" customFormat="false" ht="13.5" hidden="false" customHeight="false" outlineLevel="0" collapsed="false">
      <c r="C65" s="101"/>
      <c r="E65" s="23"/>
      <c r="F65" s="23"/>
      <c r="G65" s="23"/>
      <c r="H65" s="23"/>
    </row>
    <row r="66" customFormat="false" ht="12.75" hidden="false" customHeight="false" outlineLevel="0" collapsed="false">
      <c r="E66" s="23"/>
      <c r="F66" s="23"/>
      <c r="G66" s="23"/>
      <c r="H66" s="23"/>
      <c r="Z66" s="87"/>
    </row>
    <row r="67" customFormat="false" ht="12.75" hidden="false" customHeight="false" outlineLevel="0" collapsed="false">
      <c r="E67" s="23"/>
      <c r="F67" s="23"/>
      <c r="G67" s="23"/>
      <c r="H67" s="23"/>
    </row>
    <row r="68" customFormat="false" ht="12.75" hidden="false" customHeight="false" outlineLevel="0" collapsed="false">
      <c r="E68" s="23"/>
      <c r="F68" s="23"/>
      <c r="G68" s="23"/>
      <c r="H68" s="23"/>
    </row>
    <row r="69" customFormat="false" ht="12.75" hidden="false" customHeight="false" outlineLevel="0" collapsed="false">
      <c r="E69" s="23"/>
      <c r="F69" s="23"/>
      <c r="G69" s="23"/>
      <c r="H69" s="23"/>
    </row>
    <row r="70" customFormat="false" ht="12.75" hidden="false" customHeight="false" outlineLevel="0" collapsed="false">
      <c r="E70" s="23"/>
      <c r="F70" s="23"/>
      <c r="G70" s="23"/>
      <c r="H70" s="23"/>
    </row>
    <row r="71" customFormat="false" ht="12.75" hidden="false" customHeight="false" outlineLevel="0" collapsed="false">
      <c r="E71" s="23"/>
      <c r="F71" s="23"/>
      <c r="G71" s="23"/>
      <c r="H71" s="23"/>
    </row>
    <row r="72" customFormat="false" ht="12.75" hidden="false" customHeight="false" outlineLevel="0" collapsed="false">
      <c r="E72" s="23"/>
      <c r="F72" s="23"/>
      <c r="G72" s="23"/>
      <c r="H72" s="23"/>
    </row>
    <row r="73" customFormat="false" ht="12.75" hidden="false" customHeight="false" outlineLevel="0" collapsed="false">
      <c r="E73" s="23"/>
      <c r="F73" s="23"/>
      <c r="G73" s="23"/>
      <c r="H73" s="23"/>
      <c r="S73" s="20" t="n">
        <f aca="false">L73-(Z73-AB73)</f>
        <v>0</v>
      </c>
    </row>
    <row r="74" customFormat="false" ht="12.75" hidden="false" customHeight="false" outlineLevel="0" collapsed="false">
      <c r="E74" s="23"/>
      <c r="F74" s="23"/>
      <c r="G74" s="23"/>
      <c r="H74" s="23"/>
    </row>
    <row r="75" customFormat="false" ht="12.75" hidden="false" customHeight="false" outlineLevel="0" collapsed="false">
      <c r="E75" s="23"/>
      <c r="F75" s="23"/>
      <c r="G75" s="23"/>
      <c r="H75" s="23"/>
    </row>
    <row r="76" customFormat="false" ht="12.75" hidden="false" customHeight="false" outlineLevel="0" collapsed="false">
      <c r="E76" s="23"/>
      <c r="F76" s="23"/>
      <c r="G76" s="23"/>
      <c r="H76" s="23"/>
    </row>
    <row r="77" customFormat="false" ht="12.75" hidden="false" customHeight="false" outlineLevel="0" collapsed="false">
      <c r="E77" s="23"/>
      <c r="F77" s="23"/>
      <c r="G77" s="23"/>
      <c r="H77" s="23"/>
    </row>
    <row r="78" customFormat="false" ht="12.75" hidden="false" customHeight="false" outlineLevel="0" collapsed="false">
      <c r="E78" s="23"/>
      <c r="F78" s="23"/>
      <c r="G78" s="23"/>
      <c r="H78" s="23"/>
    </row>
    <row r="79" customFormat="false" ht="12.75" hidden="false" customHeight="false" outlineLevel="0" collapsed="false">
      <c r="E79" s="23"/>
      <c r="F79" s="23"/>
      <c r="G79" s="23"/>
      <c r="H79" s="23"/>
    </row>
    <row r="80" customFormat="false" ht="12.75" hidden="false" customHeight="false" outlineLevel="0" collapsed="false">
      <c r="E80" s="23"/>
      <c r="F80" s="23"/>
      <c r="G80" s="23"/>
      <c r="H80" s="23"/>
    </row>
    <row r="81" customFormat="false" ht="12.75" hidden="false" customHeight="false" outlineLevel="0" collapsed="false">
      <c r="E81" s="23"/>
      <c r="F81" s="23"/>
      <c r="G81" s="23"/>
      <c r="H81" s="23"/>
    </row>
    <row r="82" customFormat="false" ht="12.75" hidden="false" customHeight="false" outlineLevel="0" collapsed="false">
      <c r="E82" s="23"/>
      <c r="F82" s="23"/>
      <c r="G82" s="23"/>
      <c r="H82" s="23"/>
    </row>
    <row r="83" customFormat="false" ht="12.75" hidden="false" customHeight="false" outlineLevel="0" collapsed="false">
      <c r="E83" s="23"/>
      <c r="F83" s="23"/>
      <c r="G83" s="23"/>
      <c r="H83" s="23"/>
    </row>
    <row r="84" customFormat="false" ht="12.75" hidden="false" customHeight="false" outlineLevel="0" collapsed="false">
      <c r="E84" s="23"/>
      <c r="F84" s="23"/>
      <c r="G84" s="23"/>
      <c r="H84" s="23"/>
    </row>
    <row r="85" customFormat="false" ht="12.75" hidden="false" customHeight="false" outlineLevel="0" collapsed="false">
      <c r="E85" s="23"/>
      <c r="F85" s="23"/>
      <c r="G85" s="23"/>
      <c r="H85" s="23"/>
    </row>
    <row r="86" customFormat="false" ht="12.75" hidden="false" customHeight="false" outlineLevel="0" collapsed="false">
      <c r="E86" s="23"/>
      <c r="F86" s="23"/>
      <c r="G86" s="23"/>
      <c r="H86" s="23"/>
    </row>
    <row r="87" customFormat="false" ht="12.75" hidden="false" customHeight="false" outlineLevel="0" collapsed="false">
      <c r="E87" s="23"/>
      <c r="F87" s="23"/>
      <c r="G87" s="23"/>
      <c r="H87" s="23"/>
    </row>
    <row r="88" customFormat="false" ht="12.75" hidden="false" customHeight="false" outlineLevel="0" collapsed="false">
      <c r="E88" s="23"/>
      <c r="F88" s="23"/>
      <c r="G88" s="23"/>
      <c r="H88" s="23"/>
    </row>
    <row r="89" customFormat="false" ht="12.75" hidden="false" customHeight="false" outlineLevel="0" collapsed="false">
      <c r="E89" s="23"/>
      <c r="F89" s="23"/>
      <c r="G89" s="23"/>
      <c r="H89" s="23"/>
    </row>
  </sheetData>
  <mergeCells count="6">
    <mergeCell ref="C3:X3"/>
    <mergeCell ref="C4:X4"/>
    <mergeCell ref="C5:X5"/>
    <mergeCell ref="E7:G7"/>
    <mergeCell ref="I7:Q7"/>
    <mergeCell ref="S7:X7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84" width="13.85"/>
    <col collapsed="false" customWidth="true" hidden="false" outlineLevel="0" max="2" min="2" style="20" width="23.7"/>
    <col collapsed="false" customWidth="true" hidden="false" outlineLevel="0" max="3" min="3" style="20" width="0.99"/>
    <col collapsed="false" customWidth="true" hidden="false" outlineLevel="0" max="6" min="4" style="20" width="7.7"/>
    <col collapsed="false" customWidth="true" hidden="false" outlineLevel="0" max="7" min="7" style="20" width="0.85"/>
    <col collapsed="false" customWidth="true" hidden="false" outlineLevel="0" max="10" min="8" style="20" width="7.7"/>
    <col collapsed="false" customWidth="true" hidden="false" outlineLevel="0" max="11" min="11" style="20" width="0.85"/>
    <col collapsed="false" customWidth="true" hidden="false" outlineLevel="0" max="14" min="12" style="20" width="7.7"/>
    <col collapsed="false" customWidth="true" hidden="false" outlineLevel="0" max="15" min="15" style="20" width="0.85"/>
    <col collapsed="false" customWidth="true" hidden="false" outlineLevel="0" max="18" min="16" style="20" width="7.7"/>
    <col collapsed="false" customWidth="true" hidden="false" outlineLevel="0" max="19" min="19" style="20" width="0.85"/>
    <col collapsed="false" customWidth="true" hidden="false" outlineLevel="0" max="22" min="20" style="20" width="7.7"/>
    <col collapsed="false" customWidth="false" hidden="false" outlineLevel="0" max="257" min="23" style="20" width="9.14"/>
  </cols>
  <sheetData>
    <row r="1" customFormat="false" ht="12.75" hidden="true" customHeight="false" outlineLevel="0" collapsed="false">
      <c r="B1" s="84"/>
      <c r="C1" s="84"/>
      <c r="D1" s="84" t="s">
        <v>168</v>
      </c>
      <c r="E1" s="84" t="s">
        <v>167</v>
      </c>
      <c r="F1" s="102" t="n">
        <v>36586</v>
      </c>
      <c r="G1" s="84"/>
      <c r="H1" s="84" t="s">
        <v>167</v>
      </c>
      <c r="I1" s="84" t="s">
        <v>167</v>
      </c>
      <c r="J1" s="102" t="n">
        <v>36678</v>
      </c>
      <c r="K1" s="84"/>
      <c r="L1" s="84" t="s">
        <v>167</v>
      </c>
      <c r="M1" s="84" t="s">
        <v>167</v>
      </c>
      <c r="N1" s="102" t="n">
        <v>36770</v>
      </c>
      <c r="O1" s="84"/>
      <c r="P1" s="84" t="s">
        <v>167</v>
      </c>
      <c r="Q1" s="84" t="s">
        <v>167</v>
      </c>
      <c r="R1" s="102" t="n">
        <v>36861</v>
      </c>
      <c r="S1" s="84"/>
      <c r="T1" s="84"/>
      <c r="U1" s="84"/>
      <c r="V1" s="102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customFormat="false" ht="15.75" hidden="false" customHeight="false" outlineLevel="0" collapsed="false">
      <c r="A2" s="84" t="s">
        <v>213</v>
      </c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customFormat="false" ht="16.5" hidden="false" customHeight="false" outlineLevel="0" collapsed="false">
      <c r="A3" s="85" t="s">
        <v>214</v>
      </c>
      <c r="B3" s="7" t="s">
        <v>215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customFormat="false" ht="13.5" hidden="false" customHeight="false" outlineLevel="0" collapsed="false">
      <c r="A4" s="84" t="s">
        <v>175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customFormat="false" ht="3" hidden="false" customHeight="true" outlineLevel="0" collapsed="false"/>
    <row r="6" customFormat="false" ht="12" hidden="false" customHeight="true" outlineLevel="0" collapsed="false">
      <c r="B6" s="37"/>
      <c r="D6" s="19" t="s">
        <v>216</v>
      </c>
      <c r="E6" s="19"/>
      <c r="F6" s="19"/>
      <c r="H6" s="19" t="s">
        <v>217</v>
      </c>
      <c r="I6" s="19"/>
      <c r="J6" s="19"/>
      <c r="L6" s="19" t="s">
        <v>218</v>
      </c>
      <c r="M6" s="19"/>
      <c r="N6" s="19"/>
      <c r="P6" s="19" t="s">
        <v>219</v>
      </c>
      <c r="Q6" s="19"/>
      <c r="R6" s="19"/>
      <c r="T6" s="19" t="s">
        <v>7</v>
      </c>
      <c r="U6" s="19"/>
      <c r="V6" s="19"/>
    </row>
    <row r="7" customFormat="false" ht="12" hidden="false" customHeight="true" outlineLevel="0" collapsed="false">
      <c r="B7" s="38"/>
      <c r="D7" s="39"/>
      <c r="E7" s="40"/>
      <c r="F7" s="41"/>
      <c r="H7" s="39"/>
      <c r="I7" s="40"/>
      <c r="J7" s="41"/>
      <c r="L7" s="39"/>
      <c r="M7" s="40"/>
      <c r="N7" s="41"/>
      <c r="P7" s="39"/>
      <c r="Q7" s="40"/>
      <c r="R7" s="41"/>
      <c r="T7" s="39"/>
      <c r="U7" s="40"/>
      <c r="V7" s="41"/>
    </row>
    <row r="8" customFormat="false" ht="12" hidden="false" customHeight="true" outlineLevel="0" collapsed="false">
      <c r="B8" s="42" t="s">
        <v>127</v>
      </c>
      <c r="C8" s="38"/>
      <c r="D8" s="44" t="s">
        <v>120</v>
      </c>
      <c r="E8" s="45" t="s">
        <v>117</v>
      </c>
      <c r="F8" s="46" t="s">
        <v>180</v>
      </c>
      <c r="G8" s="47"/>
      <c r="H8" s="44" t="s">
        <v>120</v>
      </c>
      <c r="I8" s="45" t="s">
        <v>117</v>
      </c>
      <c r="J8" s="46" t="s">
        <v>180</v>
      </c>
      <c r="K8" s="47"/>
      <c r="L8" s="44" t="s">
        <v>120</v>
      </c>
      <c r="M8" s="45" t="s">
        <v>117</v>
      </c>
      <c r="N8" s="46" t="s">
        <v>180</v>
      </c>
      <c r="O8" s="47"/>
      <c r="P8" s="44" t="s">
        <v>179</v>
      </c>
      <c r="Q8" s="45" t="s">
        <v>117</v>
      </c>
      <c r="R8" s="46" t="s">
        <v>180</v>
      </c>
      <c r="S8" s="47"/>
      <c r="T8" s="44" t="s">
        <v>179</v>
      </c>
      <c r="U8" s="45" t="s">
        <v>117</v>
      </c>
      <c r="V8" s="46" t="s">
        <v>180</v>
      </c>
    </row>
    <row r="9" customFormat="false" ht="3" hidden="false" customHeight="true" outlineLevel="0" collapsed="false">
      <c r="B9" s="37"/>
      <c r="C9" s="49"/>
      <c r="D9" s="50"/>
      <c r="E9" s="51"/>
      <c r="F9" s="52"/>
      <c r="G9" s="49"/>
      <c r="H9" s="50"/>
      <c r="I9" s="51"/>
      <c r="J9" s="52"/>
      <c r="K9" s="49"/>
      <c r="L9" s="50"/>
      <c r="M9" s="51"/>
      <c r="N9" s="52"/>
      <c r="O9" s="49"/>
      <c r="P9" s="50"/>
      <c r="Q9" s="51"/>
      <c r="R9" s="52"/>
      <c r="S9" s="49"/>
      <c r="T9" s="50"/>
      <c r="U9" s="51"/>
      <c r="V9" s="52"/>
    </row>
    <row r="10" customFormat="false" ht="12" hidden="false" customHeight="true" outlineLevel="0" collapsed="false">
      <c r="A10" s="84" t="s">
        <v>181</v>
      </c>
      <c r="B10" s="38" t="s">
        <v>134</v>
      </c>
      <c r="C10" s="49"/>
      <c r="D10" s="53" t="e">
        <f aca="false">ROUND(HPVAL($A10,D$1,$A$2,F$1,$A$3,$A$4)/1000,0)</f>
        <v>#NAME?</v>
      </c>
      <c r="E10" s="54" t="e">
        <f aca="false">ROUND(HPVAL($A10,E$1,$A$2,F$1,$A$3,$A$4)/1000,0)</f>
        <v>#NAME?</v>
      </c>
      <c r="F10" s="59" t="e">
        <f aca="false">ROUND(D10-E10,0)</f>
        <v>#NAME?</v>
      </c>
      <c r="G10" s="23"/>
      <c r="H10" s="53" t="e">
        <f aca="false">ROUND(HPVAL($A10,H$1,$A$2,J$1,$A$3,$A$4)/1000,0)</f>
        <v>#NAME?</v>
      </c>
      <c r="I10" s="54" t="e">
        <f aca="false">ROUND(HPVAL($A10,I$1,$A$2,J$1,$A$3,$A$4)/1000,0)</f>
        <v>#NAME?</v>
      </c>
      <c r="J10" s="59" t="e">
        <f aca="false">ROUND(H10-I10,0)</f>
        <v>#NAME?</v>
      </c>
      <c r="K10" s="23"/>
      <c r="L10" s="53" t="e">
        <f aca="false">ROUND(HPVAL($A10,L$1,$A$2,N$1,$A$3,$A$4)/1000,0)</f>
        <v>#NAME?</v>
      </c>
      <c r="M10" s="54" t="e">
        <f aca="false">ROUND(HPVAL($A10,M$1,$A$2,N$1,$A$3,$A$4)/1000,0)</f>
        <v>#NAME?</v>
      </c>
      <c r="N10" s="59" t="e">
        <f aca="false">ROUND(L10-M10,0)</f>
        <v>#NAME?</v>
      </c>
      <c r="O10" s="23"/>
      <c r="P10" s="53" t="e">
        <f aca="false">ROUND(HPVAL($A10,P$1,$A$2,R$1,$A$3,$A$4)/1000,0)</f>
        <v>#NAME?</v>
      </c>
      <c r="Q10" s="54" t="e">
        <f aca="false">ROUND(HPVAL($A10,Q$1,$A$2,R$1,$A$3,$A$4)/1000,0)</f>
        <v>#NAME?</v>
      </c>
      <c r="R10" s="59" t="e">
        <f aca="false">ROUND(P10-Q10,0)</f>
        <v>#NAME?</v>
      </c>
      <c r="S10" s="23"/>
      <c r="T10" s="53" t="e">
        <f aca="false">D10+H10+L10+P10</f>
        <v>#NAME?</v>
      </c>
      <c r="U10" s="54" t="e">
        <f aca="false">E10+I10+M10+Q10</f>
        <v>#NAME?</v>
      </c>
      <c r="V10" s="59" t="e">
        <f aca="false">ROUND(T10-U10,0)</f>
        <v>#NAME?</v>
      </c>
    </row>
    <row r="11" customFormat="false" ht="12" hidden="false" customHeight="true" outlineLevel="0" collapsed="false">
      <c r="A11" s="84" t="s">
        <v>220</v>
      </c>
      <c r="B11" s="38" t="s">
        <v>135</v>
      </c>
      <c r="C11" s="49"/>
      <c r="D11" s="58" t="e">
        <f aca="false">ROUND(HPVAL($A11,D$1,$A$2,F$1,$A$3,$A$4)/1000,0)</f>
        <v>#NAME?</v>
      </c>
      <c r="E11" s="23" t="e">
        <f aca="false">ROUND(HPVAL($A11,E$1,$A$2,F$1,$A$3,$A$4)/1000,0)</f>
        <v>#NAME?</v>
      </c>
      <c r="F11" s="59" t="e">
        <f aca="false">ROUND(D11-E11,0)</f>
        <v>#NAME?</v>
      </c>
      <c r="G11" s="23"/>
      <c r="H11" s="58" t="e">
        <f aca="false">ROUND(HPVAL($A11,H$1,$A$2,J$1,$A$3,$A$4)/1000,0)</f>
        <v>#NAME?</v>
      </c>
      <c r="I11" s="23" t="e">
        <f aca="false">ROUND(HPVAL($A11,I$1,$A$2,J$1,$A$3,$A$4)/1000,0)</f>
        <v>#NAME?</v>
      </c>
      <c r="J11" s="59" t="e">
        <f aca="false">ROUND(H11-I11,0)</f>
        <v>#NAME?</v>
      </c>
      <c r="K11" s="23"/>
      <c r="L11" s="58" t="e">
        <f aca="false">ROUND(HPVAL($A11,L$1,$A$2,N$1,$A$3,$A$4)/1000,0)</f>
        <v>#NAME?</v>
      </c>
      <c r="M11" s="23" t="e">
        <f aca="false">ROUND(HPVAL($A11,M$1,$A$2,N$1,$A$3,$A$4)/1000,0)</f>
        <v>#NAME?</v>
      </c>
      <c r="N11" s="59" t="e">
        <f aca="false">ROUND(L11-M11,0)</f>
        <v>#NAME?</v>
      </c>
      <c r="O11" s="23"/>
      <c r="P11" s="58" t="e">
        <f aca="false">ROUND(HPVAL($A11,P$1,$A$2,R$1,$A$3,$A$4)/1000,0)</f>
        <v>#NAME?</v>
      </c>
      <c r="Q11" s="23" t="e">
        <f aca="false">ROUND(HPVAL($A11,Q$1,$A$2,R$1,$A$3,$A$4)/1000,0)</f>
        <v>#NAME?</v>
      </c>
      <c r="R11" s="59" t="e">
        <f aca="false">ROUND(P11-Q11,0)</f>
        <v>#NAME?</v>
      </c>
      <c r="S11" s="23"/>
      <c r="T11" s="58" t="e">
        <f aca="false">D11+H11+L11+P11</f>
        <v>#NAME?</v>
      </c>
      <c r="U11" s="23" t="e">
        <f aca="false">E11+I11+M11+Q11</f>
        <v>#NAME?</v>
      </c>
      <c r="V11" s="59" t="e">
        <f aca="false">ROUND(T11-U11,0)</f>
        <v>#NAME?</v>
      </c>
    </row>
    <row r="12" customFormat="false" ht="12" hidden="false" customHeight="true" outlineLevel="0" collapsed="false">
      <c r="A12" s="84" t="s">
        <v>183</v>
      </c>
      <c r="B12" s="38" t="s">
        <v>184</v>
      </c>
      <c r="C12" s="49"/>
      <c r="D12" s="58" t="e">
        <f aca="false">ROUND(HPVAL($A12,D$1,$A$2,F$1,$A$3,$A$4)/1000,0)</f>
        <v>#NAME?</v>
      </c>
      <c r="E12" s="23" t="e">
        <f aca="false">ROUND(HPVAL($A12,E$1,$A$2,F$1,$A$3,$A$4)/1000,0)</f>
        <v>#NAME?</v>
      </c>
      <c r="F12" s="59" t="e">
        <f aca="false">ROUND(D12-E12,0)</f>
        <v>#NAME?</v>
      </c>
      <c r="G12" s="23"/>
      <c r="H12" s="58" t="e">
        <f aca="false">ROUND(HPVAL($A12,H$1,$A$2,J$1,$A$3,$A$4)/1000,0)</f>
        <v>#NAME?</v>
      </c>
      <c r="I12" s="23" t="e">
        <f aca="false">ROUND(HPVAL($A12,I$1,$A$2,J$1,$A$3,$A$4)/1000,0)</f>
        <v>#NAME?</v>
      </c>
      <c r="J12" s="59" t="e">
        <f aca="false">ROUND(H12-I12,0)</f>
        <v>#NAME?</v>
      </c>
      <c r="K12" s="23"/>
      <c r="L12" s="58" t="e">
        <f aca="false">ROUND(HPVAL($A12,L$1,$A$2,N$1,$A$3,$A$4)/1000,0)</f>
        <v>#NAME?</v>
      </c>
      <c r="M12" s="23" t="e">
        <f aca="false">ROUND(HPVAL($A12,M$1,$A$2,N$1,$A$3,$A$4)/1000,0)</f>
        <v>#NAME?</v>
      </c>
      <c r="N12" s="59" t="e">
        <f aca="false">ROUND(L12-M12,0)</f>
        <v>#NAME?</v>
      </c>
      <c r="O12" s="23"/>
      <c r="P12" s="58" t="e">
        <f aca="false">ROUND(HPVAL($A12,P$1,$A$2,R$1,$A$3,$A$4)/1000,0)</f>
        <v>#NAME?</v>
      </c>
      <c r="Q12" s="23" t="e">
        <f aca="false">ROUND(HPVAL($A12,Q$1,$A$2,R$1,$A$3,$A$4)/1000,0)</f>
        <v>#NAME?</v>
      </c>
      <c r="R12" s="59" t="e">
        <f aca="false">ROUND(P12-Q12,0)</f>
        <v>#NAME?</v>
      </c>
      <c r="S12" s="23"/>
      <c r="T12" s="58" t="e">
        <f aca="false">D12+H12+L12+P12</f>
        <v>#NAME?</v>
      </c>
      <c r="U12" s="23" t="e">
        <f aca="false">E12+I12+M12+Q12</f>
        <v>#NAME?</v>
      </c>
      <c r="V12" s="59" t="e">
        <f aca="false">ROUND(T12-U12,0)</f>
        <v>#NAME?</v>
      </c>
    </row>
    <row r="13" customFormat="false" ht="12" hidden="false" customHeight="true" outlineLevel="0" collapsed="false">
      <c r="A13" s="84" t="s">
        <v>185</v>
      </c>
      <c r="B13" s="38" t="s">
        <v>186</v>
      </c>
      <c r="C13" s="49"/>
      <c r="D13" s="58" t="e">
        <f aca="false">ROUND(HPVAL($A13,D$1,$A$2,F$1,$A$3,$A$4)/1000,0)</f>
        <v>#NAME?</v>
      </c>
      <c r="E13" s="23" t="e">
        <f aca="false">ROUND(HPVAL($A13,E$1,$A$2,F$1,$A$3,$A$4)/1000,0)</f>
        <v>#NAME?</v>
      </c>
      <c r="F13" s="59" t="e">
        <f aca="false">ROUND(D13-E13,0)</f>
        <v>#NAME?</v>
      </c>
      <c r="G13" s="23"/>
      <c r="H13" s="58" t="e">
        <f aca="false">ROUND(HPVAL($A13,H$1,$A$2,J$1,$A$3,$A$4)/1000,0)</f>
        <v>#NAME?</v>
      </c>
      <c r="I13" s="23" t="e">
        <f aca="false">ROUND(HPVAL($A13,I$1,$A$2,J$1,$A$3,$A$4)/1000,0)</f>
        <v>#NAME?</v>
      </c>
      <c r="J13" s="59" t="e">
        <f aca="false">ROUND(H13-I13,0)</f>
        <v>#NAME?</v>
      </c>
      <c r="K13" s="23"/>
      <c r="L13" s="58" t="e">
        <f aca="false">ROUND(HPVAL($A13,L$1,$A$2,N$1,$A$3,$A$4)/1000,0)</f>
        <v>#NAME?</v>
      </c>
      <c r="M13" s="23" t="e">
        <f aca="false">ROUND(HPVAL($A13,M$1,$A$2,N$1,$A$3,$A$4)/1000,0)</f>
        <v>#NAME?</v>
      </c>
      <c r="N13" s="59" t="e">
        <f aca="false">ROUND(L13-M13,0)</f>
        <v>#NAME?</v>
      </c>
      <c r="O13" s="23"/>
      <c r="P13" s="58" t="e">
        <f aca="false">ROUND(HPVAL($A13,P$1,$A$2,R$1,$A$3,$A$4)/1000,0)</f>
        <v>#NAME?</v>
      </c>
      <c r="Q13" s="23" t="e">
        <f aca="false">ROUND(HPVAL($A13,Q$1,$A$2,R$1,$A$3,$A$4)/1000,0)</f>
        <v>#NAME?</v>
      </c>
      <c r="R13" s="59" t="e">
        <f aca="false">ROUND(P13-Q13,0)</f>
        <v>#NAME?</v>
      </c>
      <c r="S13" s="23"/>
      <c r="T13" s="58" t="e">
        <f aca="false">D13+H13+L13+P13</f>
        <v>#NAME?</v>
      </c>
      <c r="U13" s="23" t="e">
        <f aca="false">E13+I13+M13+Q13</f>
        <v>#NAME?</v>
      </c>
      <c r="V13" s="59" t="e">
        <f aca="false">ROUND(T13-U13,0)</f>
        <v>#NAME?</v>
      </c>
    </row>
    <row r="14" customFormat="false" ht="12" hidden="false" customHeight="true" outlineLevel="0" collapsed="false">
      <c r="A14" s="84" t="s">
        <v>187</v>
      </c>
      <c r="B14" s="38" t="s">
        <v>89</v>
      </c>
      <c r="C14" s="49"/>
      <c r="D14" s="58" t="e">
        <f aca="false">ROUND(HPVAL($A14,D$1,$A$2,F$1,$A$3,$A$4)/1000,0)</f>
        <v>#NAME?</v>
      </c>
      <c r="E14" s="23" t="e">
        <f aca="false">ROUND(HPVAL($A14,E$1,$A$2,F$1,$A$3,$A$4)/1000,0)</f>
        <v>#NAME?</v>
      </c>
      <c r="F14" s="59" t="e">
        <f aca="false">ROUND(D14-E14,0)</f>
        <v>#NAME?</v>
      </c>
      <c r="G14" s="23"/>
      <c r="H14" s="58" t="e">
        <f aca="false">ROUND(HPVAL($A14,H$1,$A$2,J$1,$A$3,$A$4)/1000,0)</f>
        <v>#NAME?</v>
      </c>
      <c r="I14" s="23" t="e">
        <f aca="false">ROUND(HPVAL($A14,I$1,$A$2,J$1,$A$3,$A$4)/1000,0)</f>
        <v>#NAME?</v>
      </c>
      <c r="J14" s="59" t="e">
        <f aca="false">ROUND(H14-I14,0)</f>
        <v>#NAME?</v>
      </c>
      <c r="K14" s="23"/>
      <c r="L14" s="58" t="e">
        <f aca="false">ROUND(HPVAL($A14,L$1,$A$2,N$1,$A$3,$A$4)/1000,0)</f>
        <v>#NAME?</v>
      </c>
      <c r="M14" s="23" t="e">
        <f aca="false">ROUND(HPVAL($A14,M$1,$A$2,N$1,$A$3,$A$4)/1000,0)</f>
        <v>#NAME?</v>
      </c>
      <c r="N14" s="59" t="e">
        <f aca="false">ROUND(L14-M14,0)</f>
        <v>#NAME?</v>
      </c>
      <c r="O14" s="23"/>
      <c r="P14" s="58" t="e">
        <f aca="false">ROUND(HPVAL($A14,P$1,$A$2,R$1,$A$3,$A$4)/1000,0)</f>
        <v>#NAME?</v>
      </c>
      <c r="Q14" s="23" t="e">
        <f aca="false">ROUND(HPVAL($A14,Q$1,$A$2,R$1,$A$3,$A$4)/1000,0)</f>
        <v>#NAME?</v>
      </c>
      <c r="R14" s="59" t="e">
        <f aca="false">ROUND(P14-Q14,0)</f>
        <v>#NAME?</v>
      </c>
      <c r="S14" s="23"/>
      <c r="T14" s="58" t="e">
        <f aca="false">D14+H14+L14+P14</f>
        <v>#NAME?</v>
      </c>
      <c r="U14" s="23" t="e">
        <f aca="false">E14+I14+M14+Q14</f>
        <v>#NAME?</v>
      </c>
      <c r="V14" s="59" t="e">
        <f aca="false">ROUND(T14-U14,0)</f>
        <v>#NAME?</v>
      </c>
    </row>
    <row r="15" customFormat="false" ht="12" hidden="false" customHeight="true" outlineLevel="0" collapsed="false">
      <c r="A15" s="84" t="s">
        <v>188</v>
      </c>
      <c r="B15" s="38" t="s">
        <v>138</v>
      </c>
      <c r="C15" s="49"/>
      <c r="D15" s="58" t="e">
        <f aca="false">ROUND(HPVAL($A15,D$1,$A$2,F$1,$A$3,$A$4)/1000,0)</f>
        <v>#NAME?</v>
      </c>
      <c r="E15" s="23" t="e">
        <f aca="false">ROUND(HPVAL($A15,E$1,$A$2,F$1,$A$3,$A$4)/1000,0)</f>
        <v>#NAME?</v>
      </c>
      <c r="F15" s="59" t="e">
        <f aca="false">ROUND(D15-E15,0)</f>
        <v>#NAME?</v>
      </c>
      <c r="G15" s="23"/>
      <c r="H15" s="58" t="e">
        <f aca="false">ROUND(HPVAL($A15,H$1,$A$2,J$1,$A$3,$A$4)/1000,0)</f>
        <v>#NAME?</v>
      </c>
      <c r="I15" s="23" t="e">
        <f aca="false">ROUND(HPVAL($A15,I$1,$A$2,J$1,$A$3,$A$4)/1000,0)</f>
        <v>#NAME?</v>
      </c>
      <c r="J15" s="59" t="e">
        <f aca="false">ROUND(H15-I15,0)</f>
        <v>#NAME?</v>
      </c>
      <c r="K15" s="23"/>
      <c r="L15" s="58" t="e">
        <f aca="false">ROUND(HPVAL($A15,L$1,$A$2,N$1,$A$3,$A$4)/1000,0)</f>
        <v>#NAME?</v>
      </c>
      <c r="M15" s="23" t="e">
        <f aca="false">ROUND(HPVAL($A15,M$1,$A$2,N$1,$A$3,$A$4)/1000,0)</f>
        <v>#NAME?</v>
      </c>
      <c r="N15" s="59" t="e">
        <f aca="false">ROUND(L15-M15,0)</f>
        <v>#NAME?</v>
      </c>
      <c r="O15" s="23"/>
      <c r="P15" s="58" t="e">
        <f aca="false">ROUND(HPVAL($A15,P$1,$A$2,R$1,$A$3,$A$4)/1000,0)</f>
        <v>#NAME?</v>
      </c>
      <c r="Q15" s="23" t="e">
        <f aca="false">ROUND(HPVAL($A15,Q$1,$A$2,R$1,$A$3,$A$4)/1000,0)</f>
        <v>#NAME?</v>
      </c>
      <c r="R15" s="59" t="e">
        <f aca="false">ROUND(P15-Q15,0)</f>
        <v>#NAME?</v>
      </c>
      <c r="S15" s="23"/>
      <c r="T15" s="58" t="e">
        <f aca="false">D15+H15+L15+P15</f>
        <v>#NAME?</v>
      </c>
      <c r="U15" s="23" t="e">
        <f aca="false">E15+I15+M15+Q15</f>
        <v>#NAME?</v>
      </c>
      <c r="V15" s="59" t="e">
        <f aca="false">ROUND(T15-U15,0)</f>
        <v>#NAME?</v>
      </c>
    </row>
    <row r="16" customFormat="false" ht="12" hidden="false" customHeight="true" outlineLevel="0" collapsed="false">
      <c r="A16" s="84" t="s">
        <v>189</v>
      </c>
      <c r="B16" s="38" t="s">
        <v>139</v>
      </c>
      <c r="C16" s="49"/>
      <c r="D16" s="58" t="e">
        <f aca="false">ROUND(HPVAL($A16,D$1,$A$2,F$1,$A$3,$A$4)/1000,0)</f>
        <v>#NAME?</v>
      </c>
      <c r="E16" s="23" t="e">
        <f aca="false">ROUND(HPVAL($A16,E$1,$A$2,F$1,$A$3,$A$4)/1000,0)</f>
        <v>#NAME?</v>
      </c>
      <c r="F16" s="59" t="e">
        <f aca="false">ROUND(D16-E16,0)</f>
        <v>#NAME?</v>
      </c>
      <c r="G16" s="23"/>
      <c r="H16" s="58" t="e">
        <f aca="false">ROUND(HPVAL($A16,H$1,$A$2,J$1,$A$3,$A$4)/1000,0)</f>
        <v>#NAME?</v>
      </c>
      <c r="I16" s="23" t="e">
        <f aca="false">ROUND(HPVAL($A16,I$1,$A$2,J$1,$A$3,$A$4)/1000,0)</f>
        <v>#NAME?</v>
      </c>
      <c r="J16" s="59" t="e">
        <f aca="false">ROUND(H16-I16,0)</f>
        <v>#NAME?</v>
      </c>
      <c r="K16" s="23"/>
      <c r="L16" s="58" t="e">
        <f aca="false">ROUND(HPVAL($A16,L$1,$A$2,N$1,$A$3,$A$4)/1000,0)</f>
        <v>#NAME?</v>
      </c>
      <c r="M16" s="23" t="e">
        <f aca="false">ROUND(HPVAL($A16,M$1,$A$2,N$1,$A$3,$A$4)/1000,0)</f>
        <v>#NAME?</v>
      </c>
      <c r="N16" s="59" t="e">
        <f aca="false">ROUND(L16-M16,0)</f>
        <v>#NAME?</v>
      </c>
      <c r="O16" s="23"/>
      <c r="P16" s="58" t="e">
        <f aca="false">ROUND(HPVAL($A16,P$1,$A$2,R$1,$A$3,$A$4)/1000,0)</f>
        <v>#NAME?</v>
      </c>
      <c r="Q16" s="23" t="e">
        <f aca="false">ROUND(HPVAL($A16,Q$1,$A$2,R$1,$A$3,$A$4)/1000,0)</f>
        <v>#NAME?</v>
      </c>
      <c r="R16" s="59" t="e">
        <f aca="false">ROUND(P16-Q16,0)</f>
        <v>#NAME?</v>
      </c>
      <c r="S16" s="23"/>
      <c r="T16" s="58" t="e">
        <f aca="false">D16+H16+L16+P16</f>
        <v>#NAME?</v>
      </c>
      <c r="U16" s="23" t="e">
        <f aca="false">E16+I16+M16+Q16</f>
        <v>#NAME?</v>
      </c>
      <c r="V16" s="59" t="e">
        <f aca="false">ROUND(T16-U16,0)</f>
        <v>#NAME?</v>
      </c>
    </row>
    <row r="17" customFormat="false" ht="12" hidden="false" customHeight="true" outlineLevel="0" collapsed="false">
      <c r="A17" s="84" t="s">
        <v>190</v>
      </c>
      <c r="B17" s="38" t="s">
        <v>140</v>
      </c>
      <c r="C17" s="49"/>
      <c r="D17" s="58" t="e">
        <f aca="false">ROUND(HPVAL($A17,D$1,$A$2,F$1,$A$3,$A$4)/1000,0)</f>
        <v>#NAME?</v>
      </c>
      <c r="E17" s="23" t="e">
        <f aca="false">ROUND(HPVAL($A17,E$1,$A$2,F$1,$A$3,$A$4)/1000,0)</f>
        <v>#NAME?</v>
      </c>
      <c r="F17" s="59" t="e">
        <f aca="false">ROUND(D17-E17,0)</f>
        <v>#NAME?</v>
      </c>
      <c r="G17" s="23"/>
      <c r="H17" s="58" t="e">
        <f aca="false">ROUND(HPVAL($A17,H$1,$A$2,J$1,$A$3,$A$4)/1000,0)</f>
        <v>#NAME?</v>
      </c>
      <c r="I17" s="23" t="e">
        <f aca="false">ROUND(HPVAL($A17,I$1,$A$2,J$1,$A$3,$A$4)/1000,0)</f>
        <v>#NAME?</v>
      </c>
      <c r="J17" s="59" t="e">
        <f aca="false">ROUND(H17-I17,0)</f>
        <v>#NAME?</v>
      </c>
      <c r="K17" s="23"/>
      <c r="L17" s="58" t="e">
        <f aca="false">ROUND(HPVAL($A17,L$1,$A$2,N$1,$A$3,$A$4)/1000,0)</f>
        <v>#NAME?</v>
      </c>
      <c r="M17" s="23" t="e">
        <f aca="false">ROUND(HPVAL($A17,M$1,$A$2,N$1,$A$3,$A$4)/1000,0)</f>
        <v>#NAME?</v>
      </c>
      <c r="N17" s="59" t="e">
        <f aca="false">ROUND(L17-M17,0)</f>
        <v>#NAME?</v>
      </c>
      <c r="O17" s="23"/>
      <c r="P17" s="58" t="e">
        <f aca="false">ROUND(HPVAL($A17,P$1,$A$2,R$1,$A$3,$A$4)/1000,0)</f>
        <v>#NAME?</v>
      </c>
      <c r="Q17" s="23" t="e">
        <f aca="false">ROUND(HPVAL($A17,Q$1,$A$2,R$1,$A$3,$A$4)/1000,0)</f>
        <v>#NAME?</v>
      </c>
      <c r="R17" s="59" t="e">
        <f aca="false">ROUND(P17-Q17,0)</f>
        <v>#NAME?</v>
      </c>
      <c r="S17" s="23"/>
      <c r="T17" s="58" t="e">
        <f aca="false">D17+H17+L17+P17</f>
        <v>#NAME?</v>
      </c>
      <c r="U17" s="23" t="e">
        <f aca="false">E17+I17+M17+Q17</f>
        <v>#NAME?</v>
      </c>
      <c r="V17" s="59" t="e">
        <f aca="false">ROUND(T17-U17,0)</f>
        <v>#NAME?</v>
      </c>
    </row>
    <row r="18" customFormat="false" ht="12" hidden="false" customHeight="true" outlineLevel="0" collapsed="false">
      <c r="A18" s="84" t="s">
        <v>191</v>
      </c>
      <c r="B18" s="38" t="s">
        <v>141</v>
      </c>
      <c r="C18" s="49"/>
      <c r="D18" s="58" t="e">
        <f aca="false">ROUND(HPVAL($A18,D$1,$A$2,F$1,$A$3,$A$4)/1000,0)</f>
        <v>#NAME?</v>
      </c>
      <c r="E18" s="23" t="e">
        <f aca="false">ROUND(HPVAL($A18,E$1,$A$2,F$1,$A$3,$A$4)/1000,0)</f>
        <v>#NAME?</v>
      </c>
      <c r="F18" s="59" t="e">
        <f aca="false">ROUND(D18-E18,0)</f>
        <v>#NAME?</v>
      </c>
      <c r="G18" s="23"/>
      <c r="H18" s="58" t="e">
        <f aca="false">ROUND(HPVAL($A18,H$1,$A$2,J$1,$A$3,$A$4)/1000,0)</f>
        <v>#NAME?</v>
      </c>
      <c r="I18" s="23" t="e">
        <f aca="false">ROUND(HPVAL($A18,I$1,$A$2,J$1,$A$3,$A$4)/1000,0)</f>
        <v>#NAME?</v>
      </c>
      <c r="J18" s="59" t="e">
        <f aca="false">ROUND(H18-I18,0)</f>
        <v>#NAME?</v>
      </c>
      <c r="K18" s="23"/>
      <c r="L18" s="58" t="e">
        <f aca="false">ROUND(HPVAL($A18,L$1,$A$2,N$1,$A$3,$A$4)/1000,0)</f>
        <v>#NAME?</v>
      </c>
      <c r="M18" s="23" t="e">
        <f aca="false">ROUND(HPVAL($A18,M$1,$A$2,N$1,$A$3,$A$4)/1000,0)</f>
        <v>#NAME?</v>
      </c>
      <c r="N18" s="59" t="e">
        <f aca="false">ROUND(L18-M18,0)</f>
        <v>#NAME?</v>
      </c>
      <c r="O18" s="23"/>
      <c r="P18" s="58" t="e">
        <f aca="false">ROUND(HPVAL($A18,P$1,$A$2,R$1,$A$3,$A$4)/1000,0)</f>
        <v>#NAME?</v>
      </c>
      <c r="Q18" s="23" t="e">
        <f aca="false">ROUND(HPVAL($A18,Q$1,$A$2,R$1,$A$3,$A$4)/1000,0)</f>
        <v>#NAME?</v>
      </c>
      <c r="R18" s="59" t="e">
        <f aca="false">ROUND(P18-Q18,0)</f>
        <v>#NAME?</v>
      </c>
      <c r="S18" s="23"/>
      <c r="T18" s="58" t="e">
        <f aca="false">D18+H18+L18+P18</f>
        <v>#NAME?</v>
      </c>
      <c r="U18" s="23" t="e">
        <f aca="false">E18+I18+M18+Q18</f>
        <v>#NAME?</v>
      </c>
      <c r="V18" s="59" t="e">
        <f aca="false">ROUND(T18-U18,0)</f>
        <v>#NAME?</v>
      </c>
    </row>
    <row r="19" customFormat="false" ht="12" hidden="false" customHeight="true" outlineLevel="0" collapsed="false">
      <c r="A19" s="84" t="s">
        <v>192</v>
      </c>
      <c r="B19" s="38" t="s">
        <v>142</v>
      </c>
      <c r="C19" s="49"/>
      <c r="D19" s="58" t="e">
        <f aca="false">ROUND(HPVAL($A19,D$1,$A$2,F$1,$A$3,$A$4)/1000,0)</f>
        <v>#NAME?</v>
      </c>
      <c r="E19" s="23" t="e">
        <f aca="false">ROUND(HPVAL($A19,E$1,$A$2,F$1,$A$3,$A$4)/1000,0)</f>
        <v>#NAME?</v>
      </c>
      <c r="F19" s="59" t="e">
        <f aca="false">ROUND(D19-E19,0)</f>
        <v>#NAME?</v>
      </c>
      <c r="G19" s="23"/>
      <c r="H19" s="58" t="e">
        <f aca="false">ROUND(HPVAL($A19,H$1,$A$2,J$1,$A$3,$A$4)/1000,0)</f>
        <v>#NAME?</v>
      </c>
      <c r="I19" s="23" t="e">
        <f aca="false">ROUND(HPVAL($A19,I$1,$A$2,J$1,$A$3,$A$4)/1000,0)</f>
        <v>#NAME?</v>
      </c>
      <c r="J19" s="59" t="e">
        <f aca="false">ROUND(H19-I19,0)</f>
        <v>#NAME?</v>
      </c>
      <c r="K19" s="23"/>
      <c r="L19" s="58" t="e">
        <f aca="false">ROUND(HPVAL($A19,L$1,$A$2,N$1,$A$3,$A$4)/1000,0)</f>
        <v>#NAME?</v>
      </c>
      <c r="M19" s="23" t="e">
        <f aca="false">ROUND(HPVAL($A19,M$1,$A$2,N$1,$A$3,$A$4)/1000,0)</f>
        <v>#NAME?</v>
      </c>
      <c r="N19" s="59" t="e">
        <f aca="false">ROUND(L19-M19,0)</f>
        <v>#NAME?</v>
      </c>
      <c r="O19" s="23"/>
      <c r="P19" s="58" t="e">
        <f aca="false">ROUND(HPVAL($A19,P$1,$A$2,R$1,$A$3,$A$4)/1000,0)</f>
        <v>#NAME?</v>
      </c>
      <c r="Q19" s="23" t="e">
        <f aca="false">ROUND(HPVAL($A19,Q$1,$A$2,R$1,$A$3,$A$4)/1000,0)</f>
        <v>#NAME?</v>
      </c>
      <c r="R19" s="59" t="e">
        <f aca="false">ROUND(P19-Q19,0)</f>
        <v>#NAME?</v>
      </c>
      <c r="S19" s="23"/>
      <c r="T19" s="58" t="e">
        <f aca="false">D19+H19+L19+P19</f>
        <v>#NAME?</v>
      </c>
      <c r="U19" s="23" t="e">
        <f aca="false">E19+I19+M19+Q19</f>
        <v>#NAME?</v>
      </c>
      <c r="V19" s="59" t="e">
        <f aca="false">ROUND(T19-U19,0)</f>
        <v>#NAME?</v>
      </c>
    </row>
    <row r="20" customFormat="false" ht="12" hidden="false" customHeight="true" outlineLevel="0" collapsed="false">
      <c r="B20" s="89" t="s">
        <v>193</v>
      </c>
      <c r="C20" s="49"/>
      <c r="D20" s="90" t="e">
        <f aca="false">SUM(D10:D19)</f>
        <v>#NAME?</v>
      </c>
      <c r="E20" s="91" t="e">
        <f aca="false">SUM(E10:E19)</f>
        <v>#NAME?</v>
      </c>
      <c r="F20" s="92" t="e">
        <f aca="false">SUM(F10:F19)</f>
        <v>#NAME?</v>
      </c>
      <c r="G20" s="23"/>
      <c r="H20" s="90" t="e">
        <f aca="false">SUM(H10:H19)</f>
        <v>#NAME?</v>
      </c>
      <c r="I20" s="91" t="e">
        <f aca="false">SUM(I10:I19)</f>
        <v>#NAME?</v>
      </c>
      <c r="J20" s="92" t="e">
        <f aca="false">SUM(J10:J19)</f>
        <v>#NAME?</v>
      </c>
      <c r="K20" s="23"/>
      <c r="L20" s="90" t="e">
        <f aca="false">SUM(L10:L19)</f>
        <v>#NAME?</v>
      </c>
      <c r="M20" s="91" t="e">
        <f aca="false">SUM(M10:M19)</f>
        <v>#NAME?</v>
      </c>
      <c r="N20" s="92" t="e">
        <f aca="false">SUM(N10:N19)</f>
        <v>#NAME?</v>
      </c>
      <c r="O20" s="23"/>
      <c r="P20" s="90" t="e">
        <f aca="false">SUM(P10:P19)</f>
        <v>#NAME?</v>
      </c>
      <c r="Q20" s="91" t="e">
        <f aca="false">SUM(Q10:Q19)</f>
        <v>#NAME?</v>
      </c>
      <c r="R20" s="92" t="e">
        <f aca="false">SUM(R10:R19)</f>
        <v>#NAME?</v>
      </c>
      <c r="S20" s="23"/>
      <c r="T20" s="90" t="e">
        <f aca="false">SUM(T10:T19)</f>
        <v>#NAME?</v>
      </c>
      <c r="U20" s="91" t="e">
        <f aca="false">SUM(U10:U19)</f>
        <v>#NAME?</v>
      </c>
      <c r="V20" s="92" t="e">
        <f aca="false">SUM(V10:V19)</f>
        <v>#NAME?</v>
      </c>
    </row>
    <row r="21" customFormat="false" ht="3" hidden="false" customHeight="true" outlineLevel="0" collapsed="false">
      <c r="B21" s="38"/>
      <c r="C21" s="49"/>
      <c r="D21" s="58"/>
      <c r="E21" s="23"/>
      <c r="F21" s="59"/>
      <c r="G21" s="23"/>
      <c r="H21" s="58"/>
      <c r="I21" s="23"/>
      <c r="J21" s="59"/>
      <c r="K21" s="23"/>
      <c r="L21" s="58"/>
      <c r="M21" s="23"/>
      <c r="N21" s="59"/>
      <c r="O21" s="23"/>
      <c r="P21" s="58"/>
      <c r="Q21" s="23"/>
      <c r="R21" s="59"/>
      <c r="S21" s="23"/>
      <c r="T21" s="58"/>
      <c r="U21" s="23"/>
      <c r="V21" s="59"/>
    </row>
    <row r="22" customFormat="false" ht="12" hidden="false" customHeight="true" outlineLevel="0" collapsed="false">
      <c r="A22" s="84" t="s">
        <v>194</v>
      </c>
      <c r="B22" s="38" t="s">
        <v>144</v>
      </c>
      <c r="C22" s="49"/>
      <c r="D22" s="58" t="e">
        <f aca="false">ROUND(HPVAL($A22,D$1,$A$2,F$1,$A$3,$A$4)/1000,0)</f>
        <v>#NAME?</v>
      </c>
      <c r="E22" s="23" t="e">
        <f aca="false">ROUND(HPVAL($A22,E$1,$A$2,F$1,$A$3,$A$4)/1000,0)</f>
        <v>#NAME?</v>
      </c>
      <c r="F22" s="59" t="e">
        <f aca="false">ROUND(D22-E22,0)</f>
        <v>#NAME?</v>
      </c>
      <c r="G22" s="23"/>
      <c r="H22" s="58" t="e">
        <f aca="false">ROUND(HPVAL($A22,H$1,$A$2,J$1,$A$3,$A$4)/1000,0)</f>
        <v>#NAME?</v>
      </c>
      <c r="I22" s="23" t="e">
        <f aca="false">ROUND(HPVAL($A22,I$1,$A$2,J$1,$A$3,$A$4)/1000,0)</f>
        <v>#NAME?</v>
      </c>
      <c r="J22" s="59" t="e">
        <f aca="false">ROUND(H22-I22,0)</f>
        <v>#NAME?</v>
      </c>
      <c r="K22" s="23"/>
      <c r="L22" s="58" t="e">
        <f aca="false">ROUND(HPVAL($A22,L$1,$A$2,N$1,$A$3,$A$4)/1000,0)</f>
        <v>#NAME?</v>
      </c>
      <c r="M22" s="23" t="e">
        <f aca="false">ROUND(HPVAL($A22,M$1,$A$2,N$1,$A$3,$A$4)/1000,0)</f>
        <v>#NAME?</v>
      </c>
      <c r="N22" s="59" t="e">
        <f aca="false">ROUND(L22-M22,0)</f>
        <v>#NAME?</v>
      </c>
      <c r="O22" s="23"/>
      <c r="P22" s="58" t="e">
        <f aca="false">ROUND(HPVAL($A22,P$1,$A$2,R$1,$A$3,$A$4)/1000,0)</f>
        <v>#NAME?</v>
      </c>
      <c r="Q22" s="23" t="e">
        <f aca="false">ROUND(HPVAL($A22,Q$1,$A$2,R$1,$A$3,$A$4)/1000,0)</f>
        <v>#NAME?</v>
      </c>
      <c r="R22" s="59" t="e">
        <f aca="false">ROUND(P22-Q22,0)</f>
        <v>#NAME?</v>
      </c>
      <c r="S22" s="23"/>
      <c r="T22" s="58" t="e">
        <f aca="false">D22+H22+L22+P22</f>
        <v>#NAME?</v>
      </c>
      <c r="U22" s="23" t="e">
        <f aca="false">E22+I22+M22+Q22</f>
        <v>#NAME?</v>
      </c>
      <c r="V22" s="59" t="e">
        <f aca="false">ROUND(T22-U22,0)</f>
        <v>#NAME?</v>
      </c>
    </row>
    <row r="23" customFormat="false" ht="12" hidden="false" customHeight="true" outlineLevel="0" collapsed="false">
      <c r="A23" s="84" t="s">
        <v>195</v>
      </c>
      <c r="B23" s="38" t="s">
        <v>145</v>
      </c>
      <c r="C23" s="49"/>
      <c r="D23" s="58" t="e">
        <f aca="false">ROUND(HPVAL($A23,D$1,$A$2,F$1,$A$3,$A$4)/1000,0)</f>
        <v>#NAME?</v>
      </c>
      <c r="E23" s="23" t="e">
        <f aca="false">ROUND(HPVAL($A23,E$1,$A$2,F$1,$A$3,$A$4)/1000,0)</f>
        <v>#NAME?</v>
      </c>
      <c r="F23" s="59" t="e">
        <f aca="false">ROUND(D23-E23,0)</f>
        <v>#NAME?</v>
      </c>
      <c r="G23" s="23"/>
      <c r="H23" s="58" t="e">
        <f aca="false">ROUND(HPVAL($A23,H$1,$A$2,J$1,$A$3,$A$4)/1000,0)</f>
        <v>#NAME?</v>
      </c>
      <c r="I23" s="23" t="e">
        <f aca="false">ROUND(HPVAL($A23,I$1,$A$2,J$1,$A$3,$A$4)/1000,0)</f>
        <v>#NAME?</v>
      </c>
      <c r="J23" s="59" t="e">
        <f aca="false">ROUND(H23-I23,0)</f>
        <v>#NAME?</v>
      </c>
      <c r="K23" s="23"/>
      <c r="L23" s="58" t="e">
        <f aca="false">ROUND(HPVAL($A23,L$1,$A$2,N$1,$A$3,$A$4)/1000,0)</f>
        <v>#NAME?</v>
      </c>
      <c r="M23" s="23" t="e">
        <f aca="false">ROUND(HPVAL($A23,M$1,$A$2,N$1,$A$3,$A$4)/1000,0)</f>
        <v>#NAME?</v>
      </c>
      <c r="N23" s="59" t="e">
        <f aca="false">ROUND(L23-M23,0)</f>
        <v>#NAME?</v>
      </c>
      <c r="O23" s="23"/>
      <c r="P23" s="58" t="e">
        <f aca="false">ROUND(HPVAL($A23,P$1,$A$2,R$1,$A$3,$A$4)/1000,0)</f>
        <v>#NAME?</v>
      </c>
      <c r="Q23" s="23" t="e">
        <f aca="false">ROUND(HPVAL($A23,Q$1,$A$2,R$1,$A$3,$A$4)/1000,0)</f>
        <v>#NAME?</v>
      </c>
      <c r="R23" s="59" t="e">
        <f aca="false">ROUND(P23-Q23,0)</f>
        <v>#NAME?</v>
      </c>
      <c r="S23" s="23"/>
      <c r="T23" s="58" t="e">
        <f aca="false">D23+H23+L23+P23</f>
        <v>#NAME?</v>
      </c>
      <c r="U23" s="23" t="e">
        <f aca="false">E23+I23+M23+Q23</f>
        <v>#NAME?</v>
      </c>
      <c r="V23" s="59" t="e">
        <f aca="false">ROUND(T23-U23,0)</f>
        <v>#NAME?</v>
      </c>
    </row>
    <row r="24" customFormat="false" ht="12" hidden="false" customHeight="true" outlineLevel="0" collapsed="false">
      <c r="A24" s="84" t="s">
        <v>196</v>
      </c>
      <c r="B24" s="38" t="s">
        <v>22</v>
      </c>
      <c r="C24" s="49"/>
      <c r="D24" s="58" t="e">
        <f aca="false">ROUND(HPVAL($A24,D$1,$A$2,F$1,$A$3,$A$4)/1000,0)</f>
        <v>#NAME?</v>
      </c>
      <c r="E24" s="23" t="e">
        <f aca="false">ROUND(HPVAL($A24,E$1,$A$2,F$1,$A$3,$A$4)/1000,0)</f>
        <v>#NAME?</v>
      </c>
      <c r="F24" s="59" t="e">
        <f aca="false">ROUND(D24-E24,0)</f>
        <v>#NAME?</v>
      </c>
      <c r="G24" s="23"/>
      <c r="H24" s="58" t="e">
        <f aca="false">ROUND(HPVAL($A24,H$1,$A$2,J$1,$A$3,$A$4)/1000,0)</f>
        <v>#NAME?</v>
      </c>
      <c r="I24" s="23" t="e">
        <f aca="false">ROUND(HPVAL($A24,I$1,$A$2,J$1,$A$3,$A$4)/1000,0)</f>
        <v>#NAME?</v>
      </c>
      <c r="J24" s="59" t="e">
        <f aca="false">ROUND(H24-I24,0)</f>
        <v>#NAME?</v>
      </c>
      <c r="K24" s="23"/>
      <c r="L24" s="58" t="e">
        <f aca="false">ROUND(HPVAL($A24,L$1,$A$2,N$1,$A$3,$A$4)/1000,0)</f>
        <v>#NAME?</v>
      </c>
      <c r="M24" s="23" t="e">
        <f aca="false">ROUND(HPVAL($A24,M$1,$A$2,N$1,$A$3,$A$4)/1000,0)</f>
        <v>#NAME?</v>
      </c>
      <c r="N24" s="59" t="e">
        <f aca="false">ROUND(L24-M24,0)</f>
        <v>#NAME?</v>
      </c>
      <c r="O24" s="23"/>
      <c r="P24" s="58" t="e">
        <f aca="false">ROUND(HPVAL($A24,P$1,$A$2,R$1,$A$3,$A$4)/1000,0)</f>
        <v>#NAME?</v>
      </c>
      <c r="Q24" s="23" t="e">
        <f aca="false">ROUND(HPVAL($A24,Q$1,$A$2,R$1,$A$3,$A$4)/1000,0)</f>
        <v>#NAME?</v>
      </c>
      <c r="R24" s="59" t="e">
        <f aca="false">ROUND(P24-Q24,0)</f>
        <v>#NAME?</v>
      </c>
      <c r="S24" s="23"/>
      <c r="T24" s="58" t="e">
        <f aca="false">D24+H24+L24+P24</f>
        <v>#NAME?</v>
      </c>
      <c r="U24" s="23" t="e">
        <f aca="false">E24+I24+M24+Q24</f>
        <v>#NAME?</v>
      </c>
      <c r="V24" s="59" t="e">
        <f aca="false">ROUND(T24-U24,0)</f>
        <v>#NAME?</v>
      </c>
    </row>
    <row r="25" customFormat="false" ht="12" hidden="false" customHeight="true" outlineLevel="0" collapsed="false">
      <c r="A25" s="84" t="s">
        <v>197</v>
      </c>
      <c r="B25" s="38" t="s">
        <v>31</v>
      </c>
      <c r="C25" s="49"/>
      <c r="D25" s="58" t="e">
        <f aca="false">ROUND(HPVAL($A25,D$1,$A$2,F$1,$A$3,$A$4)/1000,0)</f>
        <v>#NAME?</v>
      </c>
      <c r="E25" s="23" t="e">
        <f aca="false">ROUND(HPVAL($A25,E$1,$A$2,F$1,$A$3,$A$4)/1000,0)</f>
        <v>#NAME?</v>
      </c>
      <c r="F25" s="59" t="e">
        <f aca="false">ROUND(D25-E25,0)</f>
        <v>#NAME?</v>
      </c>
      <c r="G25" s="23"/>
      <c r="H25" s="58" t="e">
        <f aca="false">ROUND(HPVAL($A25,H$1,$A$2,J$1,$A$3,$A$4)/1000,0)</f>
        <v>#NAME?</v>
      </c>
      <c r="I25" s="23" t="e">
        <f aca="false">ROUND(HPVAL($A25,I$1,$A$2,J$1,$A$3,$A$4)/1000,0)</f>
        <v>#NAME?</v>
      </c>
      <c r="J25" s="59" t="e">
        <f aca="false">ROUND(H25-I25,0)</f>
        <v>#NAME?</v>
      </c>
      <c r="K25" s="23"/>
      <c r="L25" s="58" t="e">
        <f aca="false">ROUND(HPVAL($A25,L$1,$A$2,N$1,$A$3,$A$4)/1000,0)</f>
        <v>#NAME?</v>
      </c>
      <c r="M25" s="23" t="e">
        <f aca="false">ROUND(HPVAL($A25,M$1,$A$2,N$1,$A$3,$A$4)/1000,0)</f>
        <v>#NAME?</v>
      </c>
      <c r="N25" s="59" t="e">
        <f aca="false">ROUND(L25-M25,0)</f>
        <v>#NAME?</v>
      </c>
      <c r="O25" s="23"/>
      <c r="P25" s="58" t="e">
        <f aca="false">ROUND(HPVAL($A25,P$1,$A$2,R$1,$A$3,$A$4)/1000,0)</f>
        <v>#NAME?</v>
      </c>
      <c r="Q25" s="23" t="e">
        <f aca="false">ROUND(HPVAL($A25,Q$1,$A$2,R$1,$A$3,$A$4)/1000,0)</f>
        <v>#NAME?</v>
      </c>
      <c r="R25" s="59" t="e">
        <f aca="false">ROUND(P25-Q25,0)</f>
        <v>#NAME?</v>
      </c>
      <c r="S25" s="23"/>
      <c r="T25" s="58" t="e">
        <f aca="false">D25+H25+L25+P25</f>
        <v>#NAME?</v>
      </c>
      <c r="U25" s="23" t="e">
        <f aca="false">E25+I25+M25+Q25</f>
        <v>#NAME?</v>
      </c>
      <c r="V25" s="59" t="e">
        <f aca="false">ROUND(T25-U25,0)</f>
        <v>#NAME?</v>
      </c>
    </row>
    <row r="26" customFormat="false" ht="12" hidden="false" customHeight="true" outlineLevel="0" collapsed="false">
      <c r="A26" s="84" t="s">
        <v>198</v>
      </c>
      <c r="B26" s="38" t="s">
        <v>146</v>
      </c>
      <c r="C26" s="49"/>
      <c r="D26" s="58" t="n">
        <v>0</v>
      </c>
      <c r="E26" s="23" t="e">
        <f aca="false">ROUND(HPVAL($A26,E$1,$A$2,F$1,$A$3,$A$4)/1000,0)</f>
        <v>#NAME?</v>
      </c>
      <c r="F26" s="59" t="e">
        <f aca="false">ROUND(D26-E26,0)</f>
        <v>#NAME?</v>
      </c>
      <c r="G26" s="23"/>
      <c r="H26" s="58" t="e">
        <f aca="false">ROUND(HPVAL($A26,H$1,$A$2,J$1,$A$3,$A$4)/1000,0)</f>
        <v>#NAME?</v>
      </c>
      <c r="I26" s="23" t="e">
        <f aca="false">ROUND(HPVAL($A26,I$1,$A$2,J$1,$A$3,$A$4)/1000,0)</f>
        <v>#NAME?</v>
      </c>
      <c r="J26" s="59" t="e">
        <f aca="false">ROUND(H26-I26,0)</f>
        <v>#NAME?</v>
      </c>
      <c r="K26" s="23"/>
      <c r="L26" s="58" t="e">
        <f aca="false">ROUND(HPVAL($A26,L$1,$A$2,N$1,$A$3,$A$4)/1000,0)</f>
        <v>#NAME?</v>
      </c>
      <c r="M26" s="23" t="e">
        <f aca="false">ROUND(HPVAL($A26,M$1,$A$2,N$1,$A$3,$A$4)/1000,0)</f>
        <v>#NAME?</v>
      </c>
      <c r="N26" s="59" t="e">
        <f aca="false">ROUND(L26-M26,0)</f>
        <v>#NAME?</v>
      </c>
      <c r="O26" s="23"/>
      <c r="P26" s="58" t="e">
        <f aca="false">ROUND(HPVAL($A26,P$1,$A$2,R$1,$A$3,$A$4)/1000,0)</f>
        <v>#NAME?</v>
      </c>
      <c r="Q26" s="23" t="e">
        <f aca="false">ROUND(HPVAL($A26,Q$1,$A$2,R$1,$A$3,$A$4)/1000,0)</f>
        <v>#NAME?</v>
      </c>
      <c r="R26" s="59" t="e">
        <f aca="false">ROUND(P26-Q26,0)</f>
        <v>#NAME?</v>
      </c>
      <c r="S26" s="23"/>
      <c r="T26" s="58" t="e">
        <f aca="false">D26+H26+L26+P26</f>
        <v>#NAME?</v>
      </c>
      <c r="U26" s="23" t="e">
        <f aca="false">E26+I26+M26+Q26</f>
        <v>#NAME?</v>
      </c>
      <c r="V26" s="59" t="e">
        <f aca="false">ROUND(T26-U26,0)</f>
        <v>#NAME?</v>
      </c>
    </row>
    <row r="27" customFormat="false" ht="12" hidden="false" customHeight="true" outlineLevel="0" collapsed="false">
      <c r="A27" s="84" t="s">
        <v>199</v>
      </c>
      <c r="B27" s="38" t="s">
        <v>19</v>
      </c>
      <c r="C27" s="49"/>
      <c r="D27" s="58" t="e">
        <f aca="false">ROUND(HPVAL($A27,D$1,$A$2,F$1,$A$3,$A$4)/1000,0)</f>
        <v>#NAME?</v>
      </c>
      <c r="E27" s="23" t="e">
        <f aca="false">ROUND(HPVAL($A27,E$1,$A$2,F$1,$A$3,$A$4)/1000,0)</f>
        <v>#NAME?</v>
      </c>
      <c r="F27" s="59" t="e">
        <f aca="false">ROUND(D27-E27,0)</f>
        <v>#NAME?</v>
      </c>
      <c r="G27" s="23"/>
      <c r="H27" s="58" t="e">
        <f aca="false">ROUND(HPVAL($A27,H$1,$A$2,J$1,$A$3,$A$4)/1000,0)</f>
        <v>#NAME?</v>
      </c>
      <c r="I27" s="23" t="e">
        <f aca="false">ROUND(HPVAL($A27,I$1,$A$2,J$1,$A$3,$A$4)/1000,0)</f>
        <v>#NAME?</v>
      </c>
      <c r="J27" s="59" t="e">
        <f aca="false">ROUND(H27-I27,0)</f>
        <v>#NAME?</v>
      </c>
      <c r="K27" s="23"/>
      <c r="L27" s="58" t="e">
        <f aca="false">ROUND(HPVAL($A27,L$1,$A$2,N$1,$A$3,$A$4)/1000,0)</f>
        <v>#NAME?</v>
      </c>
      <c r="M27" s="23" t="e">
        <f aca="false">ROUND(HPVAL($A27,M$1,$A$2,N$1,$A$3,$A$4)/1000,0)</f>
        <v>#NAME?</v>
      </c>
      <c r="N27" s="59" t="e">
        <f aca="false">ROUND(L27-M27,0)</f>
        <v>#NAME?</v>
      </c>
      <c r="O27" s="23"/>
      <c r="P27" s="58" t="e">
        <f aca="false">ROUND(HPVAL($A27,P$1,$A$2,R$1,$A$3,$A$4)/1000,0)</f>
        <v>#NAME?</v>
      </c>
      <c r="Q27" s="23" t="e">
        <f aca="false">ROUND(HPVAL($A27,Q$1,$A$2,R$1,$A$3,$A$4)/1000,0)</f>
        <v>#NAME?</v>
      </c>
      <c r="R27" s="59" t="e">
        <f aca="false">ROUND(P27-Q27,0)</f>
        <v>#NAME?</v>
      </c>
      <c r="S27" s="23"/>
      <c r="T27" s="58" t="e">
        <f aca="false">D27+H27+L27+P27</f>
        <v>#NAME?</v>
      </c>
      <c r="U27" s="23" t="e">
        <f aca="false">E27+I27+M27+Q27</f>
        <v>#NAME?</v>
      </c>
      <c r="V27" s="59" t="e">
        <f aca="false">ROUND(T27-U27,0)</f>
        <v>#NAME?</v>
      </c>
    </row>
    <row r="28" customFormat="false" ht="12" hidden="false" customHeight="true" outlineLevel="0" collapsed="false">
      <c r="A28" s="84" t="s">
        <v>200</v>
      </c>
      <c r="B28" s="38" t="s">
        <v>147</v>
      </c>
      <c r="C28" s="49"/>
      <c r="D28" s="58" t="n">
        <v>0</v>
      </c>
      <c r="E28" s="23" t="e">
        <f aca="false">ROUND(HPVAL($A28,E$1,$A$2,F$1,$A$3,$A$4)/1000,0)</f>
        <v>#NAME?</v>
      </c>
      <c r="F28" s="59" t="e">
        <f aca="false">ROUND(D28-E28,0)</f>
        <v>#NAME?</v>
      </c>
      <c r="G28" s="23"/>
      <c r="H28" s="58" t="e">
        <f aca="false">ROUND(HPVAL($A28,H$1,$A$2,J$1,$A$3,$A$4)/1000,0)</f>
        <v>#NAME?</v>
      </c>
      <c r="I28" s="23" t="e">
        <f aca="false">ROUND(HPVAL($A28,I$1,$A$2,J$1,$A$3,$A$4)/1000,0)</f>
        <v>#NAME?</v>
      </c>
      <c r="J28" s="59" t="e">
        <f aca="false">ROUND(H28-I28,0)</f>
        <v>#NAME?</v>
      </c>
      <c r="K28" s="23"/>
      <c r="L28" s="58" t="e">
        <f aca="false">ROUND(HPVAL($A28,L$1,$A$2,N$1,$A$3,$A$4)/1000,0)</f>
        <v>#NAME?</v>
      </c>
      <c r="M28" s="23" t="e">
        <f aca="false">ROUND(HPVAL($A28,M$1,$A$2,N$1,$A$3,$A$4)/1000,0)</f>
        <v>#NAME?</v>
      </c>
      <c r="N28" s="59" t="e">
        <f aca="false">ROUND(L28-M28,0)</f>
        <v>#NAME?</v>
      </c>
      <c r="O28" s="23"/>
      <c r="P28" s="58" t="e">
        <f aca="false">ROUND(HPVAL($A28,P$1,$A$2,R$1,$A$3,$A$4)/1000,0)</f>
        <v>#NAME?</v>
      </c>
      <c r="Q28" s="23" t="e">
        <f aca="false">ROUND(HPVAL($A28,Q$1,$A$2,R$1,$A$3,$A$4)/1000,0)</f>
        <v>#NAME?</v>
      </c>
      <c r="R28" s="59" t="e">
        <f aca="false">ROUND(P28-Q28,0)</f>
        <v>#NAME?</v>
      </c>
      <c r="S28" s="23"/>
      <c r="T28" s="58" t="e">
        <f aca="false">D28+H28+L28+P28</f>
        <v>#NAME?</v>
      </c>
      <c r="U28" s="23" t="e">
        <f aca="false">E28+I28+M28+Q28</f>
        <v>#NAME?</v>
      </c>
      <c r="V28" s="59" t="e">
        <f aca="false">ROUND(T28-U28,0)</f>
        <v>#NAME?</v>
      </c>
    </row>
    <row r="29" customFormat="false" ht="12" hidden="false" customHeight="true" outlineLevel="0" collapsed="false">
      <c r="A29" s="20"/>
      <c r="B29" s="89" t="s">
        <v>148</v>
      </c>
      <c r="C29" s="49"/>
      <c r="D29" s="90" t="e">
        <f aca="false">SUM(D22:D28)</f>
        <v>#NAME?</v>
      </c>
      <c r="E29" s="91" t="e">
        <f aca="false">SUM(E22:E28)</f>
        <v>#NAME?</v>
      </c>
      <c r="F29" s="92" t="e">
        <f aca="false">SUM(F22:F28)</f>
        <v>#NAME?</v>
      </c>
      <c r="G29" s="23"/>
      <c r="H29" s="90" t="e">
        <f aca="false">SUM(H22:H28)</f>
        <v>#NAME?</v>
      </c>
      <c r="I29" s="91" t="e">
        <f aca="false">SUM(I22:I28)</f>
        <v>#NAME?</v>
      </c>
      <c r="J29" s="92" t="e">
        <f aca="false">SUM(J22:J28)</f>
        <v>#NAME?</v>
      </c>
      <c r="K29" s="23"/>
      <c r="L29" s="90" t="e">
        <f aca="false">SUM(L22:L28)</f>
        <v>#NAME?</v>
      </c>
      <c r="M29" s="91" t="e">
        <f aca="false">SUM(M22:M28)</f>
        <v>#NAME?</v>
      </c>
      <c r="N29" s="92" t="e">
        <f aca="false">SUM(N22:N28)</f>
        <v>#NAME?</v>
      </c>
      <c r="O29" s="23"/>
      <c r="P29" s="90" t="e">
        <f aca="false">SUM(P22:P28)</f>
        <v>#NAME?</v>
      </c>
      <c r="Q29" s="91" t="e">
        <f aca="false">SUM(Q22:Q28)</f>
        <v>#NAME?</v>
      </c>
      <c r="R29" s="92" t="e">
        <f aca="false">SUM(R22:R28)</f>
        <v>#NAME?</v>
      </c>
      <c r="S29" s="23"/>
      <c r="T29" s="90" t="e">
        <f aca="false">SUM(T22:T28)</f>
        <v>#NAME?</v>
      </c>
      <c r="U29" s="91" t="e">
        <f aca="false">SUM(U22:U28)</f>
        <v>#NAME?</v>
      </c>
      <c r="V29" s="92" t="e">
        <f aca="false">SUM(V22:V28)</f>
        <v>#NAME?</v>
      </c>
    </row>
    <row r="30" customFormat="false" ht="3" hidden="false" customHeight="true" outlineLevel="0" collapsed="false">
      <c r="B30" s="38"/>
      <c r="C30" s="49"/>
      <c r="D30" s="58"/>
      <c r="E30" s="23"/>
      <c r="F30" s="59"/>
      <c r="G30" s="23"/>
      <c r="H30" s="58"/>
      <c r="I30" s="23"/>
      <c r="J30" s="59"/>
      <c r="K30" s="23"/>
      <c r="L30" s="58"/>
      <c r="M30" s="23"/>
      <c r="N30" s="59"/>
      <c r="O30" s="23"/>
      <c r="P30" s="58"/>
      <c r="Q30" s="23"/>
      <c r="R30" s="59"/>
      <c r="S30" s="23"/>
      <c r="T30" s="58"/>
      <c r="U30" s="23"/>
      <c r="V30" s="59"/>
    </row>
    <row r="31" customFormat="false" ht="12" hidden="false" customHeight="true" outlineLevel="0" collapsed="false">
      <c r="A31" s="84" t="s">
        <v>201</v>
      </c>
      <c r="B31" s="38" t="s">
        <v>149</v>
      </c>
      <c r="C31" s="49"/>
      <c r="D31" s="58" t="e">
        <f aca="false">ROUND(HPVAL($A31,D$1,$A$2,F$1,$A$3,$A$4)/1000,0)</f>
        <v>#NAME?</v>
      </c>
      <c r="E31" s="23" t="e">
        <f aca="false">ROUND(HPVAL($A31,E$1,$A$2,F$1,$A$3,$A$4)/1000,0)</f>
        <v>#NAME?</v>
      </c>
      <c r="F31" s="59" t="e">
        <f aca="false">ROUND(D31-E31,0)</f>
        <v>#NAME?</v>
      </c>
      <c r="G31" s="23"/>
      <c r="H31" s="58" t="e">
        <f aca="false">ROUND(HPVAL($A31,H$1,$A$2,J$1,$A$3,$A$4)/1000,0)</f>
        <v>#NAME?</v>
      </c>
      <c r="I31" s="23" t="e">
        <f aca="false">ROUND(HPVAL($A31,I$1,$A$2,J$1,$A$3,$A$4)/1000,0)</f>
        <v>#NAME?</v>
      </c>
      <c r="J31" s="59" t="e">
        <f aca="false">ROUND(H31-I31,0)</f>
        <v>#NAME?</v>
      </c>
      <c r="K31" s="23"/>
      <c r="L31" s="58" t="e">
        <f aca="false">ROUND(HPVAL($A31,L$1,$A$2,N$1,$A$3,$A$4)/1000,0)</f>
        <v>#NAME?</v>
      </c>
      <c r="M31" s="23" t="e">
        <f aca="false">ROUND(HPVAL($A31,M$1,$A$2,N$1,$A$3,$A$4)/1000,0)</f>
        <v>#NAME?</v>
      </c>
      <c r="N31" s="59" t="e">
        <f aca="false">ROUND(L31-M31,0)</f>
        <v>#NAME?</v>
      </c>
      <c r="O31" s="23"/>
      <c r="P31" s="58" t="e">
        <f aca="false">ROUND(HPVAL($A31,P$1,$A$2,R$1,$A$3,$A$4)/1000,0)</f>
        <v>#NAME?</v>
      </c>
      <c r="Q31" s="23" t="e">
        <f aca="false">ROUND(HPVAL($A31,Q$1,$A$2,R$1,$A$3,$A$4)/1000,0)</f>
        <v>#NAME?</v>
      </c>
      <c r="R31" s="59" t="e">
        <f aca="false">ROUND(P31-Q31,0)</f>
        <v>#NAME?</v>
      </c>
      <c r="S31" s="23"/>
      <c r="T31" s="58" t="e">
        <f aca="false">D31+H31+L31+P31</f>
        <v>#NAME?</v>
      </c>
      <c r="U31" s="23" t="e">
        <f aca="false">E31+I31+M31+Q31</f>
        <v>#NAME?</v>
      </c>
      <c r="V31" s="59" t="e">
        <f aca="false">ROUND(T31-U31,0)</f>
        <v>#NAME?</v>
      </c>
    </row>
    <row r="32" customFormat="false" ht="12" hidden="false" customHeight="true" outlineLevel="0" collapsed="false">
      <c r="A32" s="84" t="s">
        <v>202</v>
      </c>
      <c r="B32" s="38" t="s">
        <v>35</v>
      </c>
      <c r="C32" s="49"/>
      <c r="D32" s="58" t="e">
        <f aca="false">ROUND(HPVAL($A32,D$1,$A$2,F$1,$A$3,$A$4)/1000,0)</f>
        <v>#NAME?</v>
      </c>
      <c r="E32" s="23" t="e">
        <f aca="false">ROUND(HPVAL($A32,E$1,$A$2,F$1,$A$3,$A$4)/1000,0)</f>
        <v>#NAME?</v>
      </c>
      <c r="F32" s="59" t="e">
        <f aca="false">ROUND(D32-E32,0)</f>
        <v>#NAME?</v>
      </c>
      <c r="G32" s="23"/>
      <c r="H32" s="58" t="e">
        <f aca="false">ROUND(HPVAL($A32,H$1,$A$2,J$1,$A$3,$A$4)/1000,0)</f>
        <v>#NAME?</v>
      </c>
      <c r="I32" s="23" t="e">
        <f aca="false">ROUND(HPVAL($A32,I$1,$A$2,J$1,$A$3,$A$4)/1000,0)</f>
        <v>#NAME?</v>
      </c>
      <c r="J32" s="59" t="e">
        <f aca="false">ROUND(H32-I32,0)</f>
        <v>#NAME?</v>
      </c>
      <c r="K32" s="23"/>
      <c r="L32" s="58" t="e">
        <f aca="false">ROUND(HPVAL($A32,L$1,$A$2,N$1,$A$3,$A$4)/1000,0)</f>
        <v>#NAME?</v>
      </c>
      <c r="M32" s="23" t="e">
        <f aca="false">ROUND(HPVAL($A32,M$1,$A$2,N$1,$A$3,$A$4)/1000,0)</f>
        <v>#NAME?</v>
      </c>
      <c r="N32" s="59" t="e">
        <f aca="false">ROUND(L32-M32,0)</f>
        <v>#NAME?</v>
      </c>
      <c r="O32" s="23"/>
      <c r="P32" s="58" t="e">
        <f aca="false">ROUND(HPVAL($A32,P$1,$A$2,R$1,$A$3,$A$4)/1000,0)</f>
        <v>#NAME?</v>
      </c>
      <c r="Q32" s="23" t="e">
        <f aca="false">ROUND(HPVAL($A32,Q$1,$A$2,R$1,$A$3,$A$4)/1000,0)</f>
        <v>#NAME?</v>
      </c>
      <c r="R32" s="59" t="e">
        <f aca="false">ROUND(P32-Q32,0)</f>
        <v>#NAME?</v>
      </c>
      <c r="S32" s="23"/>
      <c r="T32" s="58" t="e">
        <f aca="false">D32+H32+L32+P32</f>
        <v>#NAME?</v>
      </c>
      <c r="U32" s="23" t="e">
        <f aca="false">E32+I32+M32+Q32</f>
        <v>#NAME?</v>
      </c>
      <c r="V32" s="59" t="e">
        <f aca="false">ROUND(T32-U32,0)</f>
        <v>#NAME?</v>
      </c>
    </row>
    <row r="33" customFormat="false" ht="12" hidden="false" customHeight="true" outlineLevel="0" collapsed="false">
      <c r="A33" s="84" t="s">
        <v>203</v>
      </c>
      <c r="B33" s="38" t="s">
        <v>38</v>
      </c>
      <c r="C33" s="49"/>
      <c r="D33" s="58" t="e">
        <f aca="false">ROUND(HPVAL($A33,D$1,$A$2,F$1,$A$3,$A$4)/1000,0)</f>
        <v>#NAME?</v>
      </c>
      <c r="E33" s="23" t="e">
        <f aca="false">ROUND(HPVAL($A33,E$1,$A$2,F$1,$A$3,$A$4)/1000,0)</f>
        <v>#NAME?</v>
      </c>
      <c r="F33" s="59" t="e">
        <f aca="false">ROUND(D33-E33,0)</f>
        <v>#NAME?</v>
      </c>
      <c r="G33" s="23"/>
      <c r="H33" s="58" t="e">
        <f aca="false">ROUND(HPVAL($A33,H$1,$A$2,J$1,$A$3,$A$4)/1000,0)</f>
        <v>#NAME?</v>
      </c>
      <c r="I33" s="23" t="e">
        <f aca="false">ROUND(HPVAL($A33,I$1,$A$2,J$1,$A$3,$A$4)/1000,0)</f>
        <v>#NAME?</v>
      </c>
      <c r="J33" s="59" t="e">
        <f aca="false">ROUND(H33-I33,0)</f>
        <v>#NAME?</v>
      </c>
      <c r="K33" s="23"/>
      <c r="L33" s="58" t="e">
        <f aca="false">ROUND(HPVAL($A33,L$1,$A$2,N$1,$A$3,$A$4)/1000,0)</f>
        <v>#NAME?</v>
      </c>
      <c r="M33" s="23" t="e">
        <f aca="false">ROUND(HPVAL($A33,M$1,$A$2,N$1,$A$3,$A$4)/1000,0)</f>
        <v>#NAME?</v>
      </c>
      <c r="N33" s="59" t="e">
        <f aca="false">ROUND(L33-M33,0)</f>
        <v>#NAME?</v>
      </c>
      <c r="O33" s="23"/>
      <c r="P33" s="58" t="e">
        <f aca="false">ROUND(HPVAL($A33,P$1,$A$2,R$1,$A$3,$A$4)/1000,0)</f>
        <v>#NAME?</v>
      </c>
      <c r="Q33" s="23" t="e">
        <f aca="false">ROUND(HPVAL($A33,Q$1,$A$2,R$1,$A$3,$A$4)/1000,0)</f>
        <v>#NAME?</v>
      </c>
      <c r="R33" s="59" t="e">
        <f aca="false">ROUND(P33-Q33,0)</f>
        <v>#NAME?</v>
      </c>
      <c r="S33" s="23"/>
      <c r="T33" s="58" t="e">
        <f aca="false">D33+H33+L33+P33</f>
        <v>#NAME?</v>
      </c>
      <c r="U33" s="23" t="e">
        <f aca="false">E33+I33+M33+Q33</f>
        <v>#NAME?</v>
      </c>
      <c r="V33" s="59" t="e">
        <f aca="false">ROUND(T33-U33,0)</f>
        <v>#NAME?</v>
      </c>
    </row>
    <row r="34" customFormat="false" ht="12" hidden="false" customHeight="true" outlineLevel="0" collapsed="false">
      <c r="A34" s="84" t="s">
        <v>204</v>
      </c>
      <c r="B34" s="38" t="s">
        <v>150</v>
      </c>
      <c r="C34" s="49"/>
      <c r="D34" s="58" t="e">
        <f aca="false">ROUND(HPVAL($A34,D$1,$A$2,F$1,$A$3,$A$4)/1000,0)</f>
        <v>#NAME?</v>
      </c>
      <c r="E34" s="23" t="e">
        <f aca="false">ROUND(HPVAL($A34,E$1,$A$2,F$1,$A$3,$A$4)/1000,0)</f>
        <v>#NAME?</v>
      </c>
      <c r="F34" s="59" t="e">
        <f aca="false">ROUND(D34-E34,0)</f>
        <v>#NAME?</v>
      </c>
      <c r="G34" s="23"/>
      <c r="H34" s="58" t="e">
        <f aca="false">ROUND(HPVAL($A34,H$1,$A$2,J$1,$A$3,$A$4)/1000,0)</f>
        <v>#NAME?</v>
      </c>
      <c r="I34" s="23" t="e">
        <f aca="false">ROUND(HPVAL($A34,I$1,$A$2,J$1,$A$3,$A$4)/1000,0)</f>
        <v>#NAME?</v>
      </c>
      <c r="J34" s="59" t="e">
        <f aca="false">ROUND(H34-I34,0)</f>
        <v>#NAME?</v>
      </c>
      <c r="K34" s="23"/>
      <c r="L34" s="58" t="e">
        <f aca="false">ROUND(HPVAL($A34,L$1,$A$2,N$1,$A$3,$A$4)/1000,0)</f>
        <v>#NAME?</v>
      </c>
      <c r="M34" s="23" t="e">
        <f aca="false">ROUND(HPVAL($A34,M$1,$A$2,N$1,$A$3,$A$4)/1000,0)</f>
        <v>#NAME?</v>
      </c>
      <c r="N34" s="59" t="e">
        <f aca="false">ROUND(L34-M34,0)</f>
        <v>#NAME?</v>
      </c>
      <c r="O34" s="23"/>
      <c r="P34" s="58" t="e">
        <f aca="false">ROUND(HPVAL($A34,P$1,$A$2,R$1,$A$3,$A$4)/1000,0)</f>
        <v>#NAME?</v>
      </c>
      <c r="Q34" s="23" t="e">
        <f aca="false">ROUND(HPVAL($A34,Q$1,$A$2,R$1,$A$3,$A$4)/1000,0)</f>
        <v>#NAME?</v>
      </c>
      <c r="R34" s="59" t="e">
        <f aca="false">ROUND(P34-Q34,0)</f>
        <v>#NAME?</v>
      </c>
      <c r="S34" s="23"/>
      <c r="T34" s="58" t="e">
        <f aca="false">D34+H34+L34+P34</f>
        <v>#NAME?</v>
      </c>
      <c r="U34" s="23" t="e">
        <f aca="false">E34+I34+M34+Q34</f>
        <v>#NAME?</v>
      </c>
      <c r="V34" s="59" t="e">
        <f aca="false">ROUND(T34-U34,0)</f>
        <v>#NAME?</v>
      </c>
    </row>
    <row r="35" customFormat="false" ht="12" hidden="false" customHeight="true" outlineLevel="0" collapsed="false">
      <c r="B35" s="89" t="s">
        <v>151</v>
      </c>
      <c r="C35" s="49"/>
      <c r="D35" s="90" t="e">
        <f aca="false">SUM(D31:D34)</f>
        <v>#NAME?</v>
      </c>
      <c r="E35" s="91" t="e">
        <f aca="false">SUM(E31:E34)</f>
        <v>#NAME?</v>
      </c>
      <c r="F35" s="92" t="e">
        <f aca="false">SUM(F31:F34)</f>
        <v>#NAME?</v>
      </c>
      <c r="G35" s="23"/>
      <c r="H35" s="90" t="e">
        <f aca="false">SUM(H31:H34)</f>
        <v>#NAME?</v>
      </c>
      <c r="I35" s="91" t="e">
        <f aca="false">SUM(I31:I34)</f>
        <v>#NAME?</v>
      </c>
      <c r="J35" s="92" t="e">
        <f aca="false">SUM(J31:J34)</f>
        <v>#NAME?</v>
      </c>
      <c r="K35" s="23"/>
      <c r="L35" s="90" t="e">
        <f aca="false">SUM(L31:L34)</f>
        <v>#NAME?</v>
      </c>
      <c r="M35" s="91" t="e">
        <f aca="false">SUM(M31:M34)</f>
        <v>#NAME?</v>
      </c>
      <c r="N35" s="92" t="e">
        <f aca="false">SUM(N31:N34)</f>
        <v>#NAME?</v>
      </c>
      <c r="O35" s="23"/>
      <c r="P35" s="90" t="e">
        <f aca="false">SUM(P31:P34)</f>
        <v>#NAME?</v>
      </c>
      <c r="Q35" s="91" t="e">
        <f aca="false">SUM(Q31:Q34)</f>
        <v>#NAME?</v>
      </c>
      <c r="R35" s="92" t="e">
        <f aca="false">SUM(R31:R34)</f>
        <v>#NAME?</v>
      </c>
      <c r="S35" s="23"/>
      <c r="T35" s="90" t="e">
        <f aca="false">SUM(T31:T34)</f>
        <v>#NAME?</v>
      </c>
      <c r="U35" s="91" t="e">
        <f aca="false">SUM(U31:U34)</f>
        <v>#NAME?</v>
      </c>
      <c r="V35" s="92" t="e">
        <f aca="false">SUM(V31:V34)</f>
        <v>#NAME?</v>
      </c>
    </row>
    <row r="36" customFormat="false" ht="3" hidden="false" customHeight="true" outlineLevel="0" collapsed="false">
      <c r="B36" s="38"/>
      <c r="C36" s="49"/>
      <c r="D36" s="58"/>
      <c r="E36" s="23"/>
      <c r="F36" s="59"/>
      <c r="G36" s="23"/>
      <c r="H36" s="58"/>
      <c r="I36" s="23"/>
      <c r="J36" s="59"/>
      <c r="K36" s="23"/>
      <c r="L36" s="58"/>
      <c r="M36" s="23"/>
      <c r="N36" s="59"/>
      <c r="O36" s="23"/>
      <c r="P36" s="58"/>
      <c r="Q36" s="23"/>
      <c r="R36" s="59"/>
      <c r="S36" s="23"/>
      <c r="T36" s="58"/>
      <c r="U36" s="23"/>
      <c r="V36" s="59"/>
    </row>
    <row r="37" customFormat="false" ht="12" hidden="false" customHeight="true" outlineLevel="0" collapsed="false">
      <c r="A37" s="84" t="s">
        <v>205</v>
      </c>
      <c r="B37" s="38" t="s">
        <v>55</v>
      </c>
      <c r="C37" s="49"/>
      <c r="D37" s="58" t="e">
        <f aca="false">ROUND(HPVAL($A37,D$1,$A$2,F$1,$A$3,$A$4)/1000,0)</f>
        <v>#NAME?</v>
      </c>
      <c r="E37" s="23" t="e">
        <f aca="false">ROUND(HPVAL($A37,E$1,$A$2,F$1,$A$3,$A$4)/1000,0)</f>
        <v>#NAME?</v>
      </c>
      <c r="F37" s="59" t="e">
        <f aca="false">ROUND(D37-E37,0)</f>
        <v>#NAME?</v>
      </c>
      <c r="G37" s="23"/>
      <c r="H37" s="58" t="e">
        <f aca="false">ROUND(HPVAL($A37,H$1,$A$2,J$1,$A$3,$A$4)/1000,0)</f>
        <v>#NAME?</v>
      </c>
      <c r="I37" s="23" t="e">
        <f aca="false">ROUND(HPVAL($A37,I$1,$A$2,J$1,$A$3,$A$4)/1000,0)</f>
        <v>#NAME?</v>
      </c>
      <c r="J37" s="59" t="e">
        <f aca="false">ROUND(H37-I37,0)</f>
        <v>#NAME?</v>
      </c>
      <c r="K37" s="23"/>
      <c r="L37" s="58" t="e">
        <f aca="false">ROUND(HPVAL($A37,L$1,$A$2,N$1,$A$3,$A$4)/1000,0)</f>
        <v>#NAME?</v>
      </c>
      <c r="M37" s="23" t="e">
        <f aca="false">ROUND(HPVAL($A37,M$1,$A$2,N$1,$A$3,$A$4)/1000,0)</f>
        <v>#NAME?</v>
      </c>
      <c r="N37" s="59" t="e">
        <f aca="false">ROUND(L37-M37,0)</f>
        <v>#NAME?</v>
      </c>
      <c r="O37" s="23"/>
      <c r="P37" s="58" t="e">
        <f aca="false">ROUND(HPVAL($A37,P$1,$A$2,R$1,$A$3,$A$4)/1000,0)</f>
        <v>#NAME?</v>
      </c>
      <c r="Q37" s="23" t="e">
        <f aca="false">ROUND(HPVAL($A37,Q$1,$A$2,R$1,$A$3,$A$4)/1000,0)</f>
        <v>#NAME?</v>
      </c>
      <c r="R37" s="59" t="e">
        <f aca="false">ROUND(P37-Q37,0)</f>
        <v>#NAME?</v>
      </c>
      <c r="S37" s="23"/>
      <c r="T37" s="58" t="e">
        <f aca="false">D37+H37+L37+P37</f>
        <v>#NAME?</v>
      </c>
      <c r="U37" s="23" t="e">
        <f aca="false">E37+I37+M37+Q37</f>
        <v>#NAME?</v>
      </c>
      <c r="V37" s="59" t="e">
        <f aca="false">ROUND(T37-U37,0)</f>
        <v>#NAME?</v>
      </c>
    </row>
    <row r="38" customFormat="false" ht="12" hidden="false" customHeight="true" outlineLevel="0" collapsed="false">
      <c r="A38" s="84" t="s">
        <v>206</v>
      </c>
      <c r="B38" s="38" t="s">
        <v>34</v>
      </c>
      <c r="C38" s="49"/>
      <c r="D38" s="58" t="e">
        <f aca="false">ROUND(HPVAL($A38,D$1,$A$2,F$1,$A$3,$A$4)/1000,0)</f>
        <v>#NAME?</v>
      </c>
      <c r="E38" s="23" t="e">
        <f aca="false">ROUND(HPVAL($A38,E$1,$A$2,F$1,$A$3,$A$4)/1000,0)</f>
        <v>#NAME?</v>
      </c>
      <c r="F38" s="59" t="e">
        <f aca="false">ROUND(D38-E38,0)</f>
        <v>#NAME?</v>
      </c>
      <c r="G38" s="23"/>
      <c r="H38" s="58" t="e">
        <f aca="false">ROUND(HPVAL($A38,H$1,$A$2,J$1,$A$3,$A$4)/1000,0)</f>
        <v>#NAME?</v>
      </c>
      <c r="I38" s="23" t="e">
        <f aca="false">ROUND(HPVAL($A38,I$1,$A$2,J$1,$A$3,$A$4)/1000,0)</f>
        <v>#NAME?</v>
      </c>
      <c r="J38" s="59" t="e">
        <f aca="false">ROUND(H38-I38,0)</f>
        <v>#NAME?</v>
      </c>
      <c r="K38" s="23"/>
      <c r="L38" s="58" t="e">
        <f aca="false">ROUND(HPVAL($A38,L$1,$A$2,N$1,$A$3,$A$4)/1000,0)</f>
        <v>#NAME?</v>
      </c>
      <c r="M38" s="23" t="e">
        <f aca="false">ROUND(HPVAL($A38,M$1,$A$2,N$1,$A$3,$A$4)/1000,0)</f>
        <v>#NAME?</v>
      </c>
      <c r="N38" s="59" t="e">
        <f aca="false">ROUND(L38-M38,0)</f>
        <v>#NAME?</v>
      </c>
      <c r="O38" s="23"/>
      <c r="P38" s="58" t="e">
        <f aca="false">ROUND(HPVAL($A38,P$1,$A$2,R$1,$A$3,$A$4)/1000,0)</f>
        <v>#NAME?</v>
      </c>
      <c r="Q38" s="23" t="e">
        <f aca="false">ROUND(HPVAL($A38,Q$1,$A$2,R$1,$A$3,$A$4)/1000,0)</f>
        <v>#NAME?</v>
      </c>
      <c r="R38" s="59" t="e">
        <f aca="false">ROUND(P38-Q38,0)</f>
        <v>#NAME?</v>
      </c>
      <c r="S38" s="23"/>
      <c r="T38" s="58" t="e">
        <f aca="false">D38+H38+L38+P38</f>
        <v>#NAME?</v>
      </c>
      <c r="U38" s="23" t="e">
        <f aca="false">E38+I38+M38+Q38</f>
        <v>#NAME?</v>
      </c>
      <c r="V38" s="59" t="e">
        <f aca="false">ROUND(T38-U38,0)</f>
        <v>#NAME?</v>
      </c>
    </row>
    <row r="39" customFormat="false" ht="12" hidden="false" customHeight="true" outlineLevel="0" collapsed="false">
      <c r="A39" s="84" t="s">
        <v>207</v>
      </c>
      <c r="B39" s="38" t="s">
        <v>152</v>
      </c>
      <c r="C39" s="49"/>
      <c r="D39" s="58" t="e">
        <f aca="false">ROUND(HPVAL($A39,D$1,$A$2,F$1,$A$3,$A$4)/1000,0)</f>
        <v>#NAME?</v>
      </c>
      <c r="E39" s="23" t="e">
        <f aca="false">ROUND(HPVAL($A39,E$1,$A$2,F$1,$A$3,$A$4)/1000,0)</f>
        <v>#NAME?</v>
      </c>
      <c r="F39" s="59" t="e">
        <f aca="false">ROUND(D39-E39,0)</f>
        <v>#NAME?</v>
      </c>
      <c r="G39" s="23"/>
      <c r="H39" s="58" t="e">
        <f aca="false">ROUND(HPVAL($A39,H$1,$A$2,J$1,$A$3,$A$4)/1000,0)</f>
        <v>#NAME?</v>
      </c>
      <c r="I39" s="23" t="e">
        <f aca="false">ROUND(HPVAL($A39,I$1,$A$2,J$1,$A$3,$A$4)/1000,0)</f>
        <v>#NAME?</v>
      </c>
      <c r="J39" s="59" t="e">
        <f aca="false">ROUND(H39-I39,0)</f>
        <v>#NAME?</v>
      </c>
      <c r="K39" s="23"/>
      <c r="L39" s="58" t="e">
        <f aca="false">ROUND(HPVAL($A39,L$1,$A$2,N$1,$A$3,$A$4)/1000,0)</f>
        <v>#NAME?</v>
      </c>
      <c r="M39" s="23" t="e">
        <f aca="false">ROUND(HPVAL($A39,M$1,$A$2,N$1,$A$3,$A$4)/1000,0)</f>
        <v>#NAME?</v>
      </c>
      <c r="N39" s="59" t="e">
        <f aca="false">ROUND(L39-M39,0)</f>
        <v>#NAME?</v>
      </c>
      <c r="O39" s="23"/>
      <c r="P39" s="58" t="e">
        <f aca="false">ROUND(HPVAL($A39,P$1,$A$2,R$1,$A$3,$A$4)/1000,0)</f>
        <v>#NAME?</v>
      </c>
      <c r="Q39" s="23" t="e">
        <f aca="false">ROUND(HPVAL($A39,Q$1,$A$2,R$1,$A$3,$A$4)/1000,0)</f>
        <v>#NAME?</v>
      </c>
      <c r="R39" s="59" t="e">
        <f aca="false">ROUND(P39-Q39,0)</f>
        <v>#NAME?</v>
      </c>
      <c r="S39" s="23"/>
      <c r="T39" s="58" t="e">
        <f aca="false">D39+H39+L39+P39</f>
        <v>#NAME?</v>
      </c>
      <c r="U39" s="23" t="e">
        <f aca="false">E39+I39+M39+Q39</f>
        <v>#NAME?</v>
      </c>
      <c r="V39" s="59" t="e">
        <f aca="false">ROUND(T39-U39,0)</f>
        <v>#NAME?</v>
      </c>
    </row>
    <row r="40" customFormat="false" ht="12" hidden="false" customHeight="true" outlineLevel="0" collapsed="false">
      <c r="A40" s="84" t="s">
        <v>208</v>
      </c>
      <c r="B40" s="38" t="s">
        <v>56</v>
      </c>
      <c r="C40" s="49"/>
      <c r="D40" s="58" t="e">
        <f aca="false">ROUND(HPVAL($A40,D$1,$A$2,F$1,$A$3,$A$4)/1000,0)</f>
        <v>#NAME?</v>
      </c>
      <c r="E40" s="23" t="e">
        <f aca="false">ROUND(HPVAL($A40,E$1,$A$2,F$1,$A$3,$A$4)/1000,0)</f>
        <v>#NAME?</v>
      </c>
      <c r="F40" s="59" t="e">
        <f aca="false">ROUND(D40-E40,0)</f>
        <v>#NAME?</v>
      </c>
      <c r="G40" s="23"/>
      <c r="H40" s="58" t="e">
        <f aca="false">ROUND(HPVAL($A40,H$1,$A$2,J$1,$A$3,$A$4)/1000,0)</f>
        <v>#NAME?</v>
      </c>
      <c r="I40" s="23" t="e">
        <f aca="false">ROUND(HPVAL($A40,I$1,$A$2,J$1,$A$3,$A$4)/1000,0)</f>
        <v>#NAME?</v>
      </c>
      <c r="J40" s="59" t="e">
        <f aca="false">ROUND(H40-I40,0)</f>
        <v>#NAME?</v>
      </c>
      <c r="K40" s="23"/>
      <c r="L40" s="58" t="e">
        <f aca="false">ROUND(HPVAL($A40,L$1,$A$2,N$1,$A$3,$A$4)/1000,0)</f>
        <v>#NAME?</v>
      </c>
      <c r="M40" s="23" t="e">
        <f aca="false">ROUND(HPVAL($A40,M$1,$A$2,N$1,$A$3,$A$4)/1000,0)</f>
        <v>#NAME?</v>
      </c>
      <c r="N40" s="59" t="e">
        <f aca="false">ROUND(L40-M40,0)</f>
        <v>#NAME?</v>
      </c>
      <c r="O40" s="23"/>
      <c r="P40" s="58" t="e">
        <f aca="false">ROUND(HPVAL($A40,P$1,$A$2,R$1,$A$3,$A$4)/1000,0)</f>
        <v>#NAME?</v>
      </c>
      <c r="Q40" s="23" t="e">
        <f aca="false">ROUND(HPVAL($A40,Q$1,$A$2,R$1,$A$3,$A$4)/1000,0)</f>
        <v>#NAME?</v>
      </c>
      <c r="R40" s="59" t="e">
        <f aca="false">ROUND(P40-Q40,0)</f>
        <v>#NAME?</v>
      </c>
      <c r="S40" s="23"/>
      <c r="T40" s="58" t="e">
        <f aca="false">D40+H40+L40+P40</f>
        <v>#NAME?</v>
      </c>
      <c r="U40" s="23" t="e">
        <f aca="false">E40+I40+M40+Q40</f>
        <v>#NAME?</v>
      </c>
      <c r="V40" s="59" t="e">
        <f aca="false">ROUND(T40-U40,0)</f>
        <v>#NAME?</v>
      </c>
    </row>
    <row r="41" customFormat="false" ht="12" hidden="false" customHeight="true" outlineLevel="0" collapsed="false">
      <c r="B41" s="38" t="s">
        <v>153</v>
      </c>
      <c r="C41" s="49"/>
      <c r="D41" s="58"/>
      <c r="E41" s="23"/>
      <c r="F41" s="59" t="n">
        <f aca="false">ROUND(D41-E41,0)</f>
        <v>0</v>
      </c>
      <c r="G41" s="23"/>
      <c r="H41" s="58"/>
      <c r="I41" s="23"/>
      <c r="J41" s="59" t="n">
        <f aca="false">ROUND(H41-I41,0)</f>
        <v>0</v>
      </c>
      <c r="K41" s="23"/>
      <c r="L41" s="58"/>
      <c r="M41" s="23"/>
      <c r="N41" s="59" t="n">
        <f aca="false">ROUND(L41-M41,0)</f>
        <v>0</v>
      </c>
      <c r="O41" s="23"/>
      <c r="P41" s="58"/>
      <c r="Q41" s="23"/>
      <c r="R41" s="59" t="n">
        <f aca="false">ROUND(P41-Q41,0)</f>
        <v>0</v>
      </c>
      <c r="S41" s="23"/>
      <c r="T41" s="58" t="n">
        <f aca="false">D41+H41+L41+P41</f>
        <v>0</v>
      </c>
      <c r="U41" s="23" t="n">
        <f aca="false">E41+I41+M41+Q41</f>
        <v>0</v>
      </c>
      <c r="V41" s="59" t="n">
        <f aca="false">ROUND(T41-U41,0)</f>
        <v>0</v>
      </c>
    </row>
    <row r="42" customFormat="false" ht="12" hidden="false" customHeight="true" outlineLevel="0" collapsed="false">
      <c r="B42" s="89" t="s">
        <v>154</v>
      </c>
      <c r="C42" s="49"/>
      <c r="D42" s="90" t="e">
        <f aca="false">SUM(D37:D41)</f>
        <v>#NAME?</v>
      </c>
      <c r="E42" s="91" t="e">
        <f aca="false">SUM(E37:E41)</f>
        <v>#NAME?</v>
      </c>
      <c r="F42" s="92" t="e">
        <f aca="false">SUM(F37:F41)</f>
        <v>#NAME?</v>
      </c>
      <c r="G42" s="23"/>
      <c r="H42" s="90" t="e">
        <f aca="false">SUM(H37:H41)</f>
        <v>#NAME?</v>
      </c>
      <c r="I42" s="91" t="e">
        <f aca="false">SUM(I37:I41)</f>
        <v>#NAME?</v>
      </c>
      <c r="J42" s="92" t="e">
        <f aca="false">SUM(J37:J41)</f>
        <v>#NAME?</v>
      </c>
      <c r="K42" s="23"/>
      <c r="L42" s="90" t="e">
        <f aca="false">SUM(L37:L41)</f>
        <v>#NAME?</v>
      </c>
      <c r="M42" s="91" t="e">
        <f aca="false">SUM(M37:M41)</f>
        <v>#NAME?</v>
      </c>
      <c r="N42" s="92" t="e">
        <f aca="false">SUM(N37:N41)</f>
        <v>#NAME?</v>
      </c>
      <c r="O42" s="23"/>
      <c r="P42" s="90" t="e">
        <f aca="false">SUM(P37:P41)</f>
        <v>#NAME?</v>
      </c>
      <c r="Q42" s="91" t="e">
        <f aca="false">SUM(Q37:Q41)</f>
        <v>#NAME?</v>
      </c>
      <c r="R42" s="92" t="e">
        <f aca="false">SUM(R37:R41)</f>
        <v>#NAME?</v>
      </c>
      <c r="S42" s="23"/>
      <c r="T42" s="90" t="e">
        <f aca="false">SUM(T37:T41)</f>
        <v>#NAME?</v>
      </c>
      <c r="U42" s="91" t="e">
        <f aca="false">SUM(U37:U41)</f>
        <v>#NAME?</v>
      </c>
      <c r="V42" s="92" t="e">
        <f aca="false">SUM(V37:V41)</f>
        <v>#NAME?</v>
      </c>
    </row>
    <row r="43" customFormat="false" ht="3" hidden="false" customHeight="true" outlineLevel="0" collapsed="false">
      <c r="B43" s="38"/>
      <c r="C43" s="49"/>
      <c r="D43" s="58"/>
      <c r="E43" s="23"/>
      <c r="F43" s="59"/>
      <c r="G43" s="23"/>
      <c r="H43" s="58"/>
      <c r="I43" s="23"/>
      <c r="J43" s="59"/>
      <c r="K43" s="23"/>
      <c r="L43" s="58"/>
      <c r="M43" s="23"/>
      <c r="N43" s="59"/>
      <c r="O43" s="23"/>
      <c r="P43" s="58"/>
      <c r="Q43" s="23"/>
      <c r="R43" s="59"/>
      <c r="S43" s="23"/>
      <c r="T43" s="58"/>
      <c r="U43" s="23"/>
      <c r="V43" s="59"/>
    </row>
    <row r="44" customFormat="false" ht="12" hidden="false" customHeight="true" outlineLevel="0" collapsed="false">
      <c r="A44" s="84" t="s">
        <v>209</v>
      </c>
      <c r="B44" s="38" t="s">
        <v>155</v>
      </c>
      <c r="C44" s="49"/>
      <c r="D44" s="58" t="e">
        <f aca="false">ROUND(HPVAL($A44,D$1,$A$2,F$1,$A$3,$A$4)/1000,0)</f>
        <v>#NAME?</v>
      </c>
      <c r="E44" s="23" t="e">
        <f aca="false">ROUND(HPVAL($A44,E$1,$A$2,F$1,$A$3,$A$4)/1000,0)</f>
        <v>#NAME?</v>
      </c>
      <c r="F44" s="59" t="e">
        <f aca="false">ROUND(D44-E44,0)</f>
        <v>#NAME?</v>
      </c>
      <c r="G44" s="23"/>
      <c r="H44" s="58" t="e">
        <f aca="false">ROUND(HPVAL($A44,H$1,$A$2,J$1,$A$3,$A$4)/1000,0)</f>
        <v>#NAME?</v>
      </c>
      <c r="I44" s="23" t="e">
        <f aca="false">ROUND(HPVAL($A44,I$1,$A$2,J$1,$A$3,$A$4)/1000,0)</f>
        <v>#NAME?</v>
      </c>
      <c r="J44" s="59" t="e">
        <f aca="false">ROUND(H44-I44,0)</f>
        <v>#NAME?</v>
      </c>
      <c r="K44" s="23"/>
      <c r="L44" s="58" t="e">
        <f aca="false">ROUND(HPVAL($A44,L$1,$A$2,N$1,$A$3,$A$4)/1000,0)</f>
        <v>#NAME?</v>
      </c>
      <c r="M44" s="23" t="e">
        <f aca="false">ROUND(HPVAL($A44,M$1,$A$2,N$1,$A$3,$A$4)/1000,0)</f>
        <v>#NAME?</v>
      </c>
      <c r="N44" s="59" t="e">
        <f aca="false">ROUND(L44-M44,0)</f>
        <v>#NAME?</v>
      </c>
      <c r="O44" s="23"/>
      <c r="P44" s="58" t="e">
        <f aca="false">ROUND(HPVAL($A44,P$1,$A$2,R$1,$A$3,$A$4)/1000,0)</f>
        <v>#NAME?</v>
      </c>
      <c r="Q44" s="23" t="e">
        <f aca="false">ROUND(HPVAL($A44,Q$1,$A$2,R$1,$A$3,$A$4)/1000,0)</f>
        <v>#NAME?</v>
      </c>
      <c r="R44" s="59" t="e">
        <f aca="false">ROUND(P44-Q44,0)</f>
        <v>#NAME?</v>
      </c>
      <c r="S44" s="23"/>
      <c r="T44" s="58" t="e">
        <f aca="false">D44+H44+L44+P44</f>
        <v>#NAME?</v>
      </c>
      <c r="U44" s="23" t="e">
        <f aca="false">E44+I44+M44+Q44</f>
        <v>#NAME?</v>
      </c>
      <c r="V44" s="59" t="e">
        <f aca="false">ROUND(T44-U44,0)</f>
        <v>#NAME?</v>
      </c>
    </row>
    <row r="45" customFormat="false" ht="3" hidden="false" customHeight="true" outlineLevel="0" collapsed="false">
      <c r="B45" s="38"/>
      <c r="C45" s="49"/>
      <c r="D45" s="58"/>
      <c r="E45" s="23"/>
      <c r="F45" s="59"/>
      <c r="G45" s="23"/>
      <c r="H45" s="58"/>
      <c r="I45" s="23"/>
      <c r="J45" s="59"/>
      <c r="K45" s="23"/>
      <c r="L45" s="58"/>
      <c r="M45" s="23"/>
      <c r="N45" s="59"/>
      <c r="O45" s="23"/>
      <c r="P45" s="58"/>
      <c r="Q45" s="23"/>
      <c r="R45" s="59"/>
      <c r="S45" s="23"/>
      <c r="T45" s="58"/>
      <c r="U45" s="23"/>
      <c r="V45" s="59"/>
    </row>
    <row r="46" customFormat="false" ht="12" hidden="false" customHeight="true" outlineLevel="0" collapsed="false">
      <c r="A46" s="84" t="s">
        <v>210</v>
      </c>
      <c r="B46" s="38" t="s">
        <v>156</v>
      </c>
      <c r="C46" s="49"/>
      <c r="D46" s="58" t="e">
        <f aca="false">ROUND(HPVAL($A46,D$1,$A$2,F$1,$A$3,$A$4)/1000,0)</f>
        <v>#NAME?</v>
      </c>
      <c r="E46" s="23" t="e">
        <f aca="false">ROUND(HPVAL($A46,E$1,$A$2,F$1,$A$3,$A$4)/1000,0)-E56</f>
        <v>#NAME?</v>
      </c>
      <c r="F46" s="59" t="e">
        <f aca="false">ROUND(D46-E46,0)</f>
        <v>#NAME?</v>
      </c>
      <c r="G46" s="23"/>
      <c r="H46" s="58" t="e">
        <f aca="false">ROUND(HPVAL($A46,H$1,$A$2,J$1,$A$3,$A$4)/1000,0)-H56</f>
        <v>#NAME?</v>
      </c>
      <c r="I46" s="23" t="e">
        <f aca="false">ROUND(HPVAL($A46,I$1,$A$2,J$1,$A$3,$A$4)/1000,0)-I56</f>
        <v>#NAME?</v>
      </c>
      <c r="J46" s="59" t="e">
        <f aca="false">ROUND(H46-I46,0)</f>
        <v>#NAME?</v>
      </c>
      <c r="K46" s="23"/>
      <c r="L46" s="58" t="e">
        <f aca="false">ROUND(HPVAL($A46,L$1,$A$2,N$1,$A$3,$A$4)/1000,0)-L56</f>
        <v>#NAME?</v>
      </c>
      <c r="M46" s="23" t="e">
        <f aca="false">ROUND(HPVAL($A46,M$1,$A$2,N$1,$A$3,$A$4)/1000,0)-M56</f>
        <v>#NAME?</v>
      </c>
      <c r="N46" s="59" t="e">
        <f aca="false">ROUND(L46-M46,0)</f>
        <v>#NAME?</v>
      </c>
      <c r="O46" s="23"/>
      <c r="P46" s="58" t="e">
        <f aca="false">ROUND(HPVAL($A46,P$1,$A$2,R$1,$A$3,$A$4)/1000,0)-P56</f>
        <v>#NAME?</v>
      </c>
      <c r="Q46" s="23" t="e">
        <f aca="false">ROUND(HPVAL($A46,Q$1,$A$2,R$1,$A$3,$A$4)/1000,0)-Q56</f>
        <v>#NAME?</v>
      </c>
      <c r="R46" s="59" t="e">
        <f aca="false">ROUND(P46-Q46,0)</f>
        <v>#NAME?</v>
      </c>
      <c r="S46" s="23"/>
      <c r="T46" s="58" t="e">
        <f aca="false">D46+H46+L46+P46</f>
        <v>#NAME?</v>
      </c>
      <c r="U46" s="23" t="e">
        <f aca="false">E46+I46+M46+Q46</f>
        <v>#NAME?</v>
      </c>
      <c r="V46" s="59" t="e">
        <f aca="false">ROUND(T46-U46,0)</f>
        <v>#NAME?</v>
      </c>
    </row>
    <row r="47" customFormat="false" ht="3" hidden="false" customHeight="true" outlineLevel="0" collapsed="false">
      <c r="B47" s="38"/>
      <c r="C47" s="49"/>
      <c r="D47" s="58"/>
      <c r="E47" s="23"/>
      <c r="F47" s="59"/>
      <c r="G47" s="23"/>
      <c r="H47" s="58"/>
      <c r="I47" s="23"/>
      <c r="J47" s="59"/>
      <c r="K47" s="23"/>
      <c r="L47" s="58"/>
      <c r="M47" s="23"/>
      <c r="N47" s="59"/>
      <c r="O47" s="23"/>
      <c r="P47" s="58"/>
      <c r="Q47" s="23"/>
      <c r="R47" s="59"/>
      <c r="S47" s="23"/>
      <c r="T47" s="58"/>
      <c r="U47" s="23"/>
      <c r="V47" s="59"/>
    </row>
    <row r="48" customFormat="false" ht="12" hidden="false" customHeight="true" outlineLevel="0" collapsed="false">
      <c r="B48" s="89" t="s">
        <v>157</v>
      </c>
      <c r="C48" s="96"/>
      <c r="D48" s="90" t="e">
        <f aca="false">SUM(D42:D46)+D20+D29+D35</f>
        <v>#NAME?</v>
      </c>
      <c r="E48" s="91" t="e">
        <f aca="false">SUM(E42:E46)+E20+E29+E35</f>
        <v>#NAME?</v>
      </c>
      <c r="F48" s="92" t="e">
        <f aca="false">SUM(F42:F46)+F20+F29+F35</f>
        <v>#NAME?</v>
      </c>
      <c r="G48" s="97"/>
      <c r="H48" s="90" t="e">
        <f aca="false">SUM(H42:H46)+H20+H29+H35</f>
        <v>#NAME?</v>
      </c>
      <c r="I48" s="91" t="e">
        <f aca="false">SUM(I42:I46)+I20+I29+I35</f>
        <v>#NAME?</v>
      </c>
      <c r="J48" s="92" t="e">
        <f aca="false">SUM(J42:J46)+J20+J29+J35</f>
        <v>#NAME?</v>
      </c>
      <c r="K48" s="97"/>
      <c r="L48" s="90" t="e">
        <f aca="false">SUM(L42:L46)+L20+L29+L35</f>
        <v>#NAME?</v>
      </c>
      <c r="M48" s="91" t="e">
        <f aca="false">SUM(M42:M46)+M20+M29+M35</f>
        <v>#NAME?</v>
      </c>
      <c r="N48" s="92" t="e">
        <f aca="false">SUM(N42:N46)+N20+N29+N35</f>
        <v>#NAME?</v>
      </c>
      <c r="O48" s="97"/>
      <c r="P48" s="90" t="e">
        <f aca="false">SUM(P42:P46)+P20+P29+P35</f>
        <v>#NAME?</v>
      </c>
      <c r="Q48" s="91" t="e">
        <f aca="false">SUM(Q42:Q46)+Q20+Q29+Q35</f>
        <v>#NAME?</v>
      </c>
      <c r="R48" s="92" t="e">
        <f aca="false">SUM(R42:R46)+R20+R29+R35</f>
        <v>#NAME?</v>
      </c>
      <c r="S48" s="97"/>
      <c r="T48" s="90" t="e">
        <f aca="false">SUM(T42:T46)+T20+T29+T35</f>
        <v>#NAME?</v>
      </c>
      <c r="U48" s="91" t="e">
        <f aca="false">SUM(U42:U46)+U20+U29+U35</f>
        <v>#NAME?</v>
      </c>
      <c r="V48" s="92" t="e">
        <f aca="false">SUM(V42:V46)+V20+V29+V35</f>
        <v>#NAME?</v>
      </c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8"/>
      <c r="BY48" s="98"/>
      <c r="BZ48" s="98"/>
      <c r="CA48" s="98"/>
      <c r="CB48" s="98"/>
      <c r="CC48" s="98"/>
      <c r="CD48" s="98"/>
      <c r="CE48" s="98"/>
      <c r="CF48" s="98"/>
      <c r="CG48" s="98"/>
      <c r="CH48" s="98"/>
      <c r="CI48" s="98"/>
      <c r="CJ48" s="98"/>
      <c r="CK48" s="98"/>
      <c r="CL48" s="98"/>
      <c r="CM48" s="98"/>
      <c r="CN48" s="98"/>
      <c r="CO48" s="98"/>
      <c r="CP48" s="98"/>
      <c r="CQ48" s="98"/>
      <c r="CR48" s="98"/>
      <c r="CS48" s="98"/>
      <c r="CT48" s="98"/>
      <c r="CU48" s="98"/>
      <c r="CV48" s="98"/>
      <c r="CW48" s="98"/>
      <c r="CX48" s="98"/>
      <c r="CY48" s="98"/>
      <c r="CZ48" s="98"/>
      <c r="DA48" s="98"/>
      <c r="DB48" s="98"/>
      <c r="DC48" s="98"/>
      <c r="DD48" s="98"/>
      <c r="DE48" s="98"/>
      <c r="DF48" s="98"/>
      <c r="DG48" s="98"/>
      <c r="DH48" s="98"/>
      <c r="DI48" s="98"/>
      <c r="DJ48" s="98"/>
      <c r="DK48" s="98"/>
      <c r="DL48" s="98"/>
      <c r="DM48" s="98"/>
      <c r="DN48" s="98"/>
      <c r="DO48" s="98"/>
      <c r="DP48" s="98"/>
      <c r="DQ48" s="98"/>
      <c r="DR48" s="98"/>
      <c r="DS48" s="98"/>
      <c r="DT48" s="98"/>
      <c r="DU48" s="98"/>
      <c r="DV48" s="98"/>
      <c r="DW48" s="98"/>
      <c r="DX48" s="98"/>
      <c r="DY48" s="98"/>
      <c r="DZ48" s="98"/>
      <c r="EA48" s="98"/>
      <c r="EB48" s="98"/>
      <c r="EC48" s="98"/>
      <c r="ED48" s="98"/>
      <c r="EE48" s="98"/>
      <c r="EF48" s="98"/>
      <c r="EG48" s="98"/>
      <c r="EH48" s="98"/>
      <c r="EI48" s="98"/>
      <c r="EJ48" s="98"/>
      <c r="EK48" s="98"/>
      <c r="EL48" s="98"/>
      <c r="EM48" s="98"/>
      <c r="EN48" s="98"/>
      <c r="EO48" s="98"/>
      <c r="EP48" s="98"/>
      <c r="EQ48" s="98"/>
      <c r="ER48" s="98"/>
      <c r="ES48" s="98"/>
      <c r="ET48" s="98"/>
      <c r="EU48" s="98"/>
      <c r="EV48" s="98"/>
      <c r="EW48" s="98"/>
      <c r="EX48" s="98"/>
      <c r="EY48" s="98"/>
      <c r="EZ48" s="98"/>
      <c r="FA48" s="98"/>
      <c r="FB48" s="98"/>
      <c r="FC48" s="98"/>
      <c r="FD48" s="98"/>
      <c r="FE48" s="98"/>
      <c r="FF48" s="98"/>
      <c r="FG48" s="98"/>
      <c r="FH48" s="98"/>
      <c r="FI48" s="98"/>
      <c r="FJ48" s="98"/>
      <c r="FK48" s="98"/>
      <c r="FL48" s="98"/>
      <c r="FM48" s="98"/>
      <c r="FN48" s="98"/>
      <c r="FO48" s="98"/>
      <c r="FP48" s="98"/>
      <c r="FQ48" s="98"/>
      <c r="FR48" s="98"/>
      <c r="FS48" s="98"/>
      <c r="FT48" s="98"/>
      <c r="FU48" s="98"/>
      <c r="FV48" s="98"/>
      <c r="FW48" s="98"/>
      <c r="FX48" s="98"/>
      <c r="FY48" s="98"/>
      <c r="FZ48" s="98"/>
      <c r="GA48" s="98"/>
      <c r="GB48" s="98"/>
      <c r="GC48" s="98"/>
      <c r="GD48" s="98"/>
      <c r="GE48" s="98"/>
      <c r="GF48" s="98"/>
      <c r="GG48" s="98"/>
      <c r="GH48" s="98"/>
      <c r="GI48" s="98"/>
      <c r="GJ48" s="98"/>
      <c r="GK48" s="98"/>
      <c r="GL48" s="98"/>
      <c r="GM48" s="98"/>
      <c r="GN48" s="98"/>
      <c r="GO48" s="98"/>
      <c r="GP48" s="98"/>
      <c r="GQ48" s="98"/>
      <c r="GR48" s="98"/>
      <c r="GS48" s="98"/>
      <c r="GT48" s="98"/>
      <c r="GU48" s="98"/>
      <c r="GV48" s="98"/>
      <c r="GW48" s="98"/>
      <c r="GX48" s="98"/>
      <c r="GY48" s="98"/>
      <c r="GZ48" s="98"/>
      <c r="HA48" s="98"/>
      <c r="HB48" s="98"/>
      <c r="HC48" s="98"/>
      <c r="HD48" s="98"/>
      <c r="HE48" s="98"/>
      <c r="HF48" s="98"/>
      <c r="HG48" s="98"/>
      <c r="HH48" s="98"/>
      <c r="HI48" s="98"/>
      <c r="HJ48" s="98"/>
      <c r="HK48" s="98"/>
      <c r="HL48" s="98"/>
      <c r="HM48" s="98"/>
      <c r="HN48" s="98"/>
      <c r="HO48" s="98"/>
      <c r="HP48" s="98"/>
      <c r="HQ48" s="98"/>
      <c r="HR48" s="98"/>
      <c r="HS48" s="98"/>
      <c r="HT48" s="98"/>
      <c r="HU48" s="98"/>
      <c r="HV48" s="98"/>
      <c r="HW48" s="98"/>
      <c r="HX48" s="98"/>
      <c r="HY48" s="98"/>
      <c r="HZ48" s="98"/>
      <c r="IA48" s="98"/>
      <c r="IB48" s="98"/>
      <c r="IC48" s="98"/>
      <c r="ID48" s="98"/>
      <c r="IE48" s="98"/>
      <c r="IF48" s="98"/>
      <c r="IG48" s="98"/>
      <c r="IH48" s="98"/>
      <c r="II48" s="98"/>
      <c r="IJ48" s="98"/>
      <c r="IK48" s="98"/>
      <c r="IL48" s="98"/>
      <c r="IM48" s="98"/>
      <c r="IN48" s="98"/>
      <c r="IO48" s="98"/>
      <c r="IP48" s="98"/>
      <c r="IQ48" s="98"/>
      <c r="IR48" s="98"/>
      <c r="IS48" s="98"/>
      <c r="IT48" s="98"/>
      <c r="IU48" s="98"/>
      <c r="IV48" s="98"/>
      <c r="IW48" s="98"/>
    </row>
    <row r="49" customFormat="false" ht="3" hidden="false" customHeight="true" outlineLevel="0" collapsed="false">
      <c r="B49" s="38"/>
      <c r="C49" s="49"/>
      <c r="D49" s="58"/>
      <c r="E49" s="23"/>
      <c r="F49" s="59"/>
      <c r="G49" s="23"/>
      <c r="H49" s="58"/>
      <c r="I49" s="23"/>
      <c r="J49" s="59"/>
      <c r="K49" s="23"/>
      <c r="L49" s="58"/>
      <c r="M49" s="23"/>
      <c r="N49" s="59"/>
      <c r="O49" s="23"/>
      <c r="P49" s="58"/>
      <c r="Q49" s="23"/>
      <c r="R49" s="59"/>
      <c r="S49" s="23"/>
      <c r="T49" s="58"/>
      <c r="U49" s="23"/>
      <c r="V49" s="59"/>
    </row>
    <row r="50" customFormat="false" ht="12" hidden="false" customHeight="true" outlineLevel="0" collapsed="false">
      <c r="A50" s="84" t="s">
        <v>211</v>
      </c>
      <c r="B50" s="38" t="s">
        <v>158</v>
      </c>
      <c r="C50" s="49"/>
      <c r="D50" s="58" t="e">
        <f aca="false">ROUND(HPVAL($A50,D$1,$A$2,F$1,$A$3,$A$4)/1000,0)</f>
        <v>#NAME?</v>
      </c>
      <c r="E50" s="23" t="e">
        <f aca="false">ROUND(HPVAL($A50,E$1,$A$2,F$1,$A$3,$A$4)/1000,0)</f>
        <v>#NAME?</v>
      </c>
      <c r="F50" s="59" t="e">
        <f aca="false">ROUND(D50-E50,0)</f>
        <v>#NAME?</v>
      </c>
      <c r="G50" s="23"/>
      <c r="H50" s="58" t="e">
        <f aca="false">ROUND(HPVAL($A50,H$1,$A$2,J$1,$A$3,$A$4)/1000,0)</f>
        <v>#NAME?</v>
      </c>
      <c r="I50" s="23" t="e">
        <f aca="false">ROUND(HPVAL($A50,I$1,$A$2,J$1,$A$3,$A$4)/1000,0)</f>
        <v>#NAME?</v>
      </c>
      <c r="J50" s="59" t="e">
        <f aca="false">ROUND(H50-I50,0)</f>
        <v>#NAME?</v>
      </c>
      <c r="K50" s="23"/>
      <c r="L50" s="58" t="e">
        <f aca="false">ROUND(HPVAL($A50,L$1,$A$2,N$1,$A$3,$A$4)/1000,0)</f>
        <v>#NAME?</v>
      </c>
      <c r="M50" s="23" t="e">
        <f aca="false">ROUND(HPVAL($A50,M$1,$A$2,N$1,$A$3,$A$4)/1000,0)</f>
        <v>#NAME?</v>
      </c>
      <c r="N50" s="59" t="e">
        <f aca="false">ROUND(L50-M50,0)</f>
        <v>#NAME?</v>
      </c>
      <c r="O50" s="23"/>
      <c r="P50" s="58" t="e">
        <f aca="false">ROUND(HPVAL($A50,P$1,$A$2,R$1,$A$3,$A$4)/1000,0)</f>
        <v>#NAME?</v>
      </c>
      <c r="Q50" s="23" t="e">
        <f aca="false">ROUND(HPVAL($A50,Q$1,$A$2,R$1,$A$3,$A$4)/1000,0)</f>
        <v>#NAME?</v>
      </c>
      <c r="R50" s="59" t="e">
        <f aca="false">ROUND(P50-Q50,0)</f>
        <v>#NAME?</v>
      </c>
      <c r="S50" s="23"/>
      <c r="T50" s="58" t="e">
        <f aca="false">D50+H50+L50+P50</f>
        <v>#NAME?</v>
      </c>
      <c r="U50" s="23" t="e">
        <f aca="false">E50+I50+M50+Q50</f>
        <v>#NAME?</v>
      </c>
      <c r="V50" s="59" t="e">
        <f aca="false">ROUND(T50-U50,0)</f>
        <v>#NAME?</v>
      </c>
    </row>
    <row r="51" customFormat="false" ht="3" hidden="false" customHeight="true" outlineLevel="0" collapsed="false">
      <c r="B51" s="38"/>
      <c r="C51" s="49"/>
      <c r="D51" s="58"/>
      <c r="E51" s="23"/>
      <c r="F51" s="59"/>
      <c r="G51" s="23"/>
      <c r="H51" s="58"/>
      <c r="I51" s="23"/>
      <c r="J51" s="59"/>
      <c r="K51" s="23"/>
      <c r="L51" s="58"/>
      <c r="M51" s="23"/>
      <c r="N51" s="59"/>
      <c r="O51" s="23"/>
      <c r="P51" s="58"/>
      <c r="Q51" s="23"/>
      <c r="R51" s="59"/>
      <c r="S51" s="23"/>
      <c r="T51" s="58"/>
      <c r="U51" s="23"/>
      <c r="V51" s="59"/>
    </row>
    <row r="52" customFormat="false" ht="12" hidden="false" customHeight="true" outlineLevel="0" collapsed="false">
      <c r="A52" s="84" t="s">
        <v>212</v>
      </c>
      <c r="B52" s="38" t="s">
        <v>159</v>
      </c>
      <c r="C52" s="49"/>
      <c r="D52" s="58" t="e">
        <f aca="false">ROUND(HPVAL($A52,D$1,$A$2,F$1,$A$3,$A$4)/1000,0)-D54</f>
        <v>#NAME?</v>
      </c>
      <c r="E52" s="23" t="e">
        <f aca="false">ROUND(HPVAL($A52,E$1,$A$2,F$1,$A$3,$A$4)/1000,0)-E54</f>
        <v>#NAME?</v>
      </c>
      <c r="F52" s="59" t="e">
        <f aca="false">ROUND(D52-E52,0)</f>
        <v>#NAME?</v>
      </c>
      <c r="G52" s="24"/>
      <c r="H52" s="58" t="e">
        <f aca="false">ROUND(HPVAL($A52,H$1,$A$2,J$1,$A$3,$A$4)/1000,0)-H54</f>
        <v>#NAME?</v>
      </c>
      <c r="I52" s="23" t="e">
        <f aca="false">ROUND(HPVAL($A52,I$1,$A$2,J$1,$A$3,$A$4)/1000,0)-I54</f>
        <v>#NAME?</v>
      </c>
      <c r="J52" s="59" t="e">
        <f aca="false">ROUND(H52-I52,0)</f>
        <v>#NAME?</v>
      </c>
      <c r="K52" s="24"/>
      <c r="L52" s="58" t="e">
        <f aca="false">ROUND(HPVAL($A52,L$1,$A$2,N$1,$A$3,$A$4)/1000,0)-L54</f>
        <v>#NAME?</v>
      </c>
      <c r="M52" s="23" t="e">
        <f aca="false">ROUND(HPVAL($A52,M$1,$A$2,N$1,$A$3,$A$4)/1000,0)-M54</f>
        <v>#NAME?</v>
      </c>
      <c r="N52" s="59" t="e">
        <f aca="false">ROUND(L52-M52,0)</f>
        <v>#NAME?</v>
      </c>
      <c r="O52" s="24"/>
      <c r="P52" s="58" t="e">
        <f aca="false">ROUND(HPVAL($A52,P$1,$A$2,R$1,$A$3,$A$4)/1000,0)-P54</f>
        <v>#NAME?</v>
      </c>
      <c r="Q52" s="23" t="e">
        <f aca="false">ROUND(HPVAL($A52,Q$1,$A$2,R$1,$A$3,$A$4)/1000,0)-Q54</f>
        <v>#NAME?</v>
      </c>
      <c r="R52" s="59" t="e">
        <f aca="false">ROUND(P52-Q52,0)</f>
        <v>#NAME?</v>
      </c>
      <c r="S52" s="24"/>
      <c r="T52" s="58" t="e">
        <f aca="false">D52+H52+L52+P52</f>
        <v>#NAME?</v>
      </c>
      <c r="U52" s="23" t="e">
        <f aca="false">E52+I52+M52+Q52</f>
        <v>#NAME?</v>
      </c>
      <c r="V52" s="59" t="e">
        <f aca="false">ROUND(T52-U52,0)</f>
        <v>#NAME?</v>
      </c>
    </row>
    <row r="53" customFormat="false" ht="3" hidden="false" customHeight="true" outlineLevel="0" collapsed="false">
      <c r="B53" s="38"/>
      <c r="C53" s="49"/>
      <c r="D53" s="58"/>
      <c r="E53" s="23"/>
      <c r="F53" s="59"/>
      <c r="G53" s="23"/>
      <c r="H53" s="58"/>
      <c r="I53" s="23"/>
      <c r="J53" s="59"/>
      <c r="K53" s="23"/>
      <c r="L53" s="58"/>
      <c r="M53" s="23"/>
      <c r="N53" s="59"/>
      <c r="O53" s="23"/>
      <c r="P53" s="58"/>
      <c r="Q53" s="23"/>
      <c r="R53" s="59"/>
      <c r="S53" s="23"/>
      <c r="T53" s="58"/>
      <c r="U53" s="23"/>
      <c r="V53" s="59"/>
    </row>
    <row r="54" customFormat="false" ht="12" hidden="false" customHeight="true" outlineLevel="0" collapsed="false">
      <c r="A54" s="84" t="s">
        <v>212</v>
      </c>
      <c r="B54" s="38" t="s">
        <v>160</v>
      </c>
      <c r="C54" s="49"/>
      <c r="D54" s="58" t="e">
        <f aca="false">-ROUND(HPVAL($A54,D$1,"cap_chrg",F$1,$A$3,$A$4)/1000,0)</f>
        <v>#NAME?</v>
      </c>
      <c r="E54" s="23" t="e">
        <f aca="false">-ROUND(HPVAL($A54,E$1,"cap_chrg",F$1,$A$3,$A$4)/1000,0)</f>
        <v>#NAME?</v>
      </c>
      <c r="F54" s="59" t="e">
        <f aca="false">ROUND(D54-E54,0)</f>
        <v>#NAME?</v>
      </c>
      <c r="G54" s="23"/>
      <c r="H54" s="58" t="e">
        <f aca="false">-ROUND(HPVAL($A54,H$1,"cap_chrg",J$1,$A$3,$A$4)/1000,0)</f>
        <v>#NAME?</v>
      </c>
      <c r="I54" s="23" t="e">
        <f aca="false">-ROUND(HPVAL($A54,I$1,"cap_chrg",J$1,$A$3,$A$4)/1000,0)</f>
        <v>#NAME?</v>
      </c>
      <c r="J54" s="59" t="e">
        <f aca="false">ROUND(H54-I54,0)</f>
        <v>#NAME?</v>
      </c>
      <c r="K54" s="23"/>
      <c r="L54" s="58" t="e">
        <f aca="false">-ROUND(HPVAL($A54,L$1,"cap_chrg",N$1,$A$3,$A$4)/1000,0)</f>
        <v>#NAME?</v>
      </c>
      <c r="M54" s="23" t="e">
        <f aca="false">-ROUND(HPVAL($A54,M$1,"cap_chrg",N$1,$A$3,$A$4)/1000,0)</f>
        <v>#NAME?</v>
      </c>
      <c r="N54" s="59" t="e">
        <f aca="false">ROUND(L54-M54,0)</f>
        <v>#NAME?</v>
      </c>
      <c r="O54" s="23"/>
      <c r="P54" s="58" t="e">
        <f aca="false">-ROUND(HPVAL($A54,P$1,"cap_chrg",R$1,$A$3,$A$4)/1000,0)</f>
        <v>#NAME?</v>
      </c>
      <c r="Q54" s="23" t="e">
        <f aca="false">-ROUND(HPVAL($A54,Q$1,"cap_chrg",R$1,$A$3,$A$4)/1000,0)</f>
        <v>#NAME?</v>
      </c>
      <c r="R54" s="59" t="e">
        <f aca="false">ROUND(P54-Q54,0)</f>
        <v>#NAME?</v>
      </c>
      <c r="S54" s="23"/>
      <c r="T54" s="58" t="e">
        <f aca="false">D54+H54+L54+P54</f>
        <v>#NAME?</v>
      </c>
      <c r="U54" s="23" t="e">
        <f aca="false">E54+I54+M54+Q54</f>
        <v>#NAME?</v>
      </c>
      <c r="V54" s="59" t="e">
        <f aca="false">ROUND(T54-U54,0)</f>
        <v>#NAME?</v>
      </c>
    </row>
    <row r="55" customFormat="false" ht="3" hidden="false" customHeight="true" outlineLevel="0" collapsed="false">
      <c r="B55" s="38"/>
      <c r="C55" s="49"/>
      <c r="D55" s="58"/>
      <c r="E55" s="23"/>
      <c r="F55" s="59"/>
      <c r="G55" s="23"/>
      <c r="H55" s="58"/>
      <c r="I55" s="23"/>
      <c r="J55" s="59"/>
      <c r="K55" s="23"/>
      <c r="L55" s="58"/>
      <c r="M55" s="23"/>
      <c r="N55" s="59"/>
      <c r="O55" s="23"/>
      <c r="P55" s="58"/>
      <c r="Q55" s="23"/>
      <c r="R55" s="59"/>
      <c r="S55" s="23"/>
      <c r="T55" s="58"/>
      <c r="U55" s="23"/>
      <c r="V55" s="59"/>
    </row>
    <row r="56" customFormat="false" ht="12" hidden="false" customHeight="true" outlineLevel="0" collapsed="false">
      <c r="A56" s="84" t="s">
        <v>210</v>
      </c>
      <c r="B56" s="38" t="s">
        <v>161</v>
      </c>
      <c r="C56" s="49"/>
      <c r="D56" s="58"/>
      <c r="E56" s="23" t="e">
        <f aca="false">ROUND(HPVAL($A56,E$1,"gross_margin",F$1,$A$3,$A$4)/1000,0)</f>
        <v>#NAME?</v>
      </c>
      <c r="F56" s="59" t="e">
        <f aca="false">ROUND(D56-E56,0)</f>
        <v>#NAME?</v>
      </c>
      <c r="G56" s="23"/>
      <c r="H56" s="58" t="e">
        <f aca="false">ROUND(HPVAL($A56,H$1,"gross_margin",J$1,$A$3,$A$4)/1000,0)</f>
        <v>#NAME?</v>
      </c>
      <c r="I56" s="23" t="e">
        <f aca="false">ROUND(HPVAL($A56,I$1,"gross_margin",J$1,$A$3,$A$4)/1000,0)</f>
        <v>#NAME?</v>
      </c>
      <c r="J56" s="59" t="e">
        <f aca="false">ROUND(H56-I56,0)</f>
        <v>#NAME?</v>
      </c>
      <c r="K56" s="23"/>
      <c r="L56" s="58" t="e">
        <f aca="false">ROUND(HPVAL($A56,L$1,"gross_margin",N$1,$A$3,$A$4)/1000,0)</f>
        <v>#NAME?</v>
      </c>
      <c r="M56" s="23" t="e">
        <f aca="false">ROUND(HPVAL($A56,M$1,"gross_margin",N$1,$A$3,$A$4)/1000,0)</f>
        <v>#NAME?</v>
      </c>
      <c r="N56" s="59" t="e">
        <f aca="false">ROUND(L56-M56,0)</f>
        <v>#NAME?</v>
      </c>
      <c r="O56" s="23"/>
      <c r="P56" s="58" t="e">
        <f aca="false">ROUND(HPVAL($A56,P$1,"gross_margin",R$1,$A$3,$A$4)/1000,0)</f>
        <v>#NAME?</v>
      </c>
      <c r="Q56" s="23" t="e">
        <f aca="false">ROUND(HPVAL($A56,Q$1,"gross_margin",R$1,$A$3,$A$4)/1000,0)</f>
        <v>#NAME?</v>
      </c>
      <c r="R56" s="59" t="e">
        <f aca="false">ROUND(P56-Q56,0)</f>
        <v>#NAME?</v>
      </c>
      <c r="S56" s="23"/>
      <c r="T56" s="58" t="e">
        <f aca="false">D56+H56+L56+P56</f>
        <v>#NAME?</v>
      </c>
      <c r="U56" s="23" t="e">
        <f aca="false">E56+I56+M56+Q56</f>
        <v>#NAME?</v>
      </c>
      <c r="V56" s="59" t="e">
        <f aca="false">ROUND(T56-U56,0)</f>
        <v>#NAME?</v>
      </c>
    </row>
    <row r="57" customFormat="false" ht="3" hidden="false" customHeight="true" outlineLevel="0" collapsed="false">
      <c r="B57" s="38"/>
      <c r="C57" s="49"/>
      <c r="D57" s="58"/>
      <c r="E57" s="23"/>
      <c r="F57" s="59"/>
      <c r="G57" s="23"/>
      <c r="H57" s="58"/>
      <c r="I57" s="23"/>
      <c r="J57" s="59"/>
      <c r="K57" s="23"/>
      <c r="L57" s="58"/>
      <c r="M57" s="23"/>
      <c r="N57" s="59"/>
      <c r="O57" s="23"/>
      <c r="P57" s="58"/>
      <c r="Q57" s="23"/>
      <c r="R57" s="59"/>
      <c r="S57" s="23"/>
      <c r="T57" s="58"/>
      <c r="U57" s="23"/>
      <c r="V57" s="59"/>
    </row>
    <row r="58" customFormat="false" ht="12" hidden="false" customHeight="true" outlineLevel="0" collapsed="false">
      <c r="B58" s="89" t="s">
        <v>162</v>
      </c>
      <c r="C58" s="49"/>
      <c r="D58" s="90" t="e">
        <f aca="false">SUM(D48:D56)</f>
        <v>#NAME?</v>
      </c>
      <c r="E58" s="91" t="e">
        <f aca="false">SUM(E48:E56)</f>
        <v>#NAME?</v>
      </c>
      <c r="F58" s="92" t="e">
        <f aca="false">SUM(F48:F56)</f>
        <v>#NAME?</v>
      </c>
      <c r="G58" s="23"/>
      <c r="H58" s="90" t="e">
        <f aca="false">SUM(H48:H56)</f>
        <v>#NAME?</v>
      </c>
      <c r="I58" s="91" t="e">
        <f aca="false">SUM(I48:I56)</f>
        <v>#NAME?</v>
      </c>
      <c r="J58" s="92" t="e">
        <f aca="false">SUM(J48:J56)</f>
        <v>#NAME?</v>
      </c>
      <c r="K58" s="23"/>
      <c r="L58" s="90" t="e">
        <f aca="false">SUM(L48:L56)</f>
        <v>#NAME?</v>
      </c>
      <c r="M58" s="91" t="e">
        <f aca="false">SUM(M48:M56)</f>
        <v>#NAME?</v>
      </c>
      <c r="N58" s="92" t="e">
        <f aca="false">SUM(N48:N56)</f>
        <v>#NAME?</v>
      </c>
      <c r="O58" s="23"/>
      <c r="P58" s="90" t="e">
        <f aca="false">SUM(P48:P56)</f>
        <v>#NAME?</v>
      </c>
      <c r="Q58" s="91" t="e">
        <f aca="false">SUM(Q48:Q56)</f>
        <v>#NAME?</v>
      </c>
      <c r="R58" s="92" t="e">
        <f aca="false">SUM(R48:R56)</f>
        <v>#NAME?</v>
      </c>
      <c r="S58" s="23"/>
      <c r="T58" s="90" t="e">
        <f aca="false">SUM(T48:T56)</f>
        <v>#NAME?</v>
      </c>
      <c r="U58" s="91" t="e">
        <f aca="false">SUM(U48:U56)</f>
        <v>#NAME?</v>
      </c>
      <c r="V58" s="92" t="e">
        <f aca="false">SUM(V48:V56)</f>
        <v>#NAME?</v>
      </c>
    </row>
    <row r="59" customFormat="false" ht="3" hidden="false" customHeight="true" outlineLevel="0" collapsed="false">
      <c r="B59" s="38"/>
      <c r="C59" s="49"/>
      <c r="D59" s="58"/>
      <c r="E59" s="23"/>
      <c r="F59" s="59"/>
      <c r="G59" s="23"/>
      <c r="H59" s="58"/>
      <c r="I59" s="23"/>
      <c r="J59" s="59"/>
      <c r="K59" s="23"/>
      <c r="L59" s="58"/>
      <c r="M59" s="23"/>
      <c r="N59" s="59"/>
      <c r="O59" s="23"/>
      <c r="P59" s="58"/>
      <c r="Q59" s="23"/>
      <c r="R59" s="59"/>
      <c r="S59" s="23"/>
      <c r="T59" s="58"/>
      <c r="U59" s="23"/>
      <c r="V59" s="59"/>
    </row>
    <row r="60" customFormat="false" ht="12" hidden="false" customHeight="true" outlineLevel="0" collapsed="false">
      <c r="B60" s="38" t="s">
        <v>163</v>
      </c>
      <c r="C60" s="49"/>
      <c r="D60" s="58" t="n">
        <v>0</v>
      </c>
      <c r="E60" s="23" t="n">
        <v>-12000</v>
      </c>
      <c r="F60" s="59" t="n">
        <f aca="false">ROUND(D60-E60,0)</f>
        <v>12000</v>
      </c>
      <c r="G60" s="23"/>
      <c r="H60" s="58" t="n">
        <f aca="false">I60</f>
        <v>-8600</v>
      </c>
      <c r="I60" s="23" t="n">
        <v>-8600</v>
      </c>
      <c r="J60" s="59" t="n">
        <f aca="false">ROUND(H60-I60,0)</f>
        <v>0</v>
      </c>
      <c r="K60" s="23"/>
      <c r="L60" s="58" t="n">
        <f aca="false">M60</f>
        <v>-18900</v>
      </c>
      <c r="M60" s="23" t="n">
        <v>-18900</v>
      </c>
      <c r="N60" s="59" t="n">
        <f aca="false">ROUND(L60-M60,0)</f>
        <v>0</v>
      </c>
      <c r="O60" s="23"/>
      <c r="P60" s="58" t="n">
        <f aca="false">Q60</f>
        <v>-17500</v>
      </c>
      <c r="Q60" s="23" t="n">
        <v>-17500</v>
      </c>
      <c r="R60" s="59" t="n">
        <f aca="false">ROUND(P60-Q60,0)</f>
        <v>0</v>
      </c>
      <c r="S60" s="23"/>
      <c r="T60" s="58" t="n">
        <f aca="false">D60+H60+L60+P60</f>
        <v>-45000</v>
      </c>
      <c r="U60" s="23" t="n">
        <f aca="false">E60+I60+M60+Q60</f>
        <v>-57000</v>
      </c>
      <c r="V60" s="59" t="n">
        <f aca="false">ROUND(T60-U60,0)</f>
        <v>12000</v>
      </c>
    </row>
    <row r="61" customFormat="false" ht="3" hidden="false" customHeight="true" outlineLevel="0" collapsed="false">
      <c r="B61" s="38"/>
      <c r="C61" s="49"/>
      <c r="D61" s="58"/>
      <c r="E61" s="23"/>
      <c r="F61" s="59"/>
      <c r="G61" s="23"/>
      <c r="H61" s="58"/>
      <c r="I61" s="23"/>
      <c r="J61" s="59"/>
      <c r="K61" s="23"/>
      <c r="L61" s="58"/>
      <c r="M61" s="23"/>
      <c r="N61" s="59"/>
      <c r="O61" s="23"/>
      <c r="P61" s="58"/>
      <c r="Q61" s="23"/>
      <c r="R61" s="59"/>
      <c r="S61" s="23"/>
      <c r="T61" s="58"/>
      <c r="U61" s="23"/>
      <c r="V61" s="59"/>
    </row>
    <row r="62" customFormat="false" ht="12" hidden="false" customHeight="true" outlineLevel="0" collapsed="false">
      <c r="B62" s="89" t="s">
        <v>164</v>
      </c>
      <c r="C62" s="49"/>
      <c r="D62" s="70" t="e">
        <f aca="false">SUM(D58:D60)</f>
        <v>#NAME?</v>
      </c>
      <c r="E62" s="71" t="e">
        <f aca="false">SUM(E58:E60)</f>
        <v>#NAME?</v>
      </c>
      <c r="F62" s="72" t="e">
        <f aca="false">SUM(F58:F60)</f>
        <v>#NAME?</v>
      </c>
      <c r="G62" s="23"/>
      <c r="H62" s="70" t="e">
        <f aca="false">SUM(H58:H60)</f>
        <v>#NAME?</v>
      </c>
      <c r="I62" s="71" t="e">
        <f aca="false">SUM(I58:I60)</f>
        <v>#NAME?</v>
      </c>
      <c r="J62" s="72" t="e">
        <f aca="false">SUM(J58:J60)</f>
        <v>#NAME?</v>
      </c>
      <c r="K62" s="23"/>
      <c r="L62" s="70" t="e">
        <f aca="false">SUM(L58:L60)</f>
        <v>#NAME?</v>
      </c>
      <c r="M62" s="71" t="e">
        <f aca="false">SUM(M58:M60)</f>
        <v>#NAME?</v>
      </c>
      <c r="N62" s="72" t="e">
        <f aca="false">SUM(N58:N60)</f>
        <v>#NAME?</v>
      </c>
      <c r="O62" s="23"/>
      <c r="P62" s="70" t="e">
        <f aca="false">SUM(P58:P60)</f>
        <v>#NAME?</v>
      </c>
      <c r="Q62" s="71" t="e">
        <f aca="false">SUM(Q58:Q60)</f>
        <v>#NAME?</v>
      </c>
      <c r="R62" s="72" t="e">
        <f aca="false">SUM(R58:R60)</f>
        <v>#NAME?</v>
      </c>
      <c r="S62" s="23"/>
      <c r="T62" s="70" t="e">
        <f aca="false">SUM(T58:T60)</f>
        <v>#NAME?</v>
      </c>
      <c r="U62" s="71" t="e">
        <f aca="false">SUM(U58:U60)</f>
        <v>#NAME?</v>
      </c>
      <c r="V62" s="72" t="e">
        <f aca="false">SUM(V58:V60)</f>
        <v>#NAME?</v>
      </c>
    </row>
    <row r="63" customFormat="false" ht="3" hidden="false" customHeight="true" outlineLevel="0" collapsed="false">
      <c r="B63" s="74"/>
      <c r="C63" s="47"/>
      <c r="D63" s="75"/>
      <c r="E63" s="76"/>
      <c r="F63" s="77"/>
      <c r="G63" s="23"/>
      <c r="H63" s="75"/>
      <c r="I63" s="76"/>
      <c r="J63" s="77"/>
      <c r="K63" s="23"/>
      <c r="L63" s="75"/>
      <c r="M63" s="76"/>
      <c r="N63" s="77"/>
      <c r="O63" s="23"/>
      <c r="P63" s="75"/>
      <c r="Q63" s="76"/>
      <c r="R63" s="77"/>
      <c r="S63" s="23"/>
      <c r="T63" s="75"/>
      <c r="U63" s="76"/>
      <c r="V63" s="77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  <c r="FP63" s="49"/>
      <c r="FQ63" s="49"/>
      <c r="FR63" s="49"/>
      <c r="FS63" s="49"/>
      <c r="FT63" s="49"/>
      <c r="FU63" s="49"/>
      <c r="FV63" s="49"/>
      <c r="FW63" s="49"/>
      <c r="FX63" s="49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  <c r="HG63" s="49"/>
      <c r="HH63" s="49"/>
      <c r="HI63" s="49"/>
      <c r="HJ63" s="49"/>
      <c r="HK63" s="49"/>
      <c r="HL63" s="49"/>
      <c r="HM63" s="49"/>
      <c r="HN63" s="49"/>
      <c r="HO63" s="49"/>
      <c r="HP63" s="49"/>
      <c r="HQ63" s="49"/>
      <c r="HR63" s="49"/>
      <c r="HS63" s="49"/>
      <c r="HT63" s="49"/>
      <c r="HU63" s="49"/>
      <c r="HV63" s="49"/>
      <c r="HW63" s="49"/>
      <c r="HX63" s="49"/>
      <c r="HY63" s="49"/>
      <c r="HZ63" s="49"/>
      <c r="IA63" s="49"/>
      <c r="IB63" s="49"/>
      <c r="IC63" s="49"/>
      <c r="ID63" s="49"/>
      <c r="IE63" s="49"/>
      <c r="IF63" s="49"/>
      <c r="IG63" s="49"/>
      <c r="IH63" s="49"/>
      <c r="II63" s="49"/>
      <c r="IJ63" s="49"/>
      <c r="IK63" s="49"/>
      <c r="IL63" s="49"/>
      <c r="IM63" s="49"/>
      <c r="IN63" s="49"/>
      <c r="IO63" s="49"/>
      <c r="IP63" s="49"/>
      <c r="IQ63" s="49"/>
      <c r="IR63" s="49"/>
      <c r="IS63" s="49"/>
      <c r="IT63" s="49"/>
      <c r="IU63" s="49"/>
      <c r="IV63" s="49"/>
      <c r="IW63" s="49"/>
    </row>
    <row r="64" customFormat="false" ht="13.5" hidden="false" customHeight="false" outlineLevel="0" collapsed="false">
      <c r="B64" s="101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</row>
    <row r="65" customFormat="false" ht="12.75" hidden="false" customHeight="false" outlineLevel="0" collapsed="false"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</row>
    <row r="66" customFormat="false" ht="12.75" hidden="false" customHeight="false" outlineLevel="0" collapsed="false"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customFormat="false" ht="12.75" hidden="false" customHeight="false" outlineLevel="0" collapsed="false"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customFormat="false" ht="12.75" hidden="false" customHeight="false" outlineLevel="0" collapsed="false"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customFormat="false" ht="12.75" hidden="false" customHeight="false" outlineLevel="0" collapsed="false"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customFormat="false" ht="12.75" hidden="false" customHeight="false" outlineLevel="0" collapsed="false"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customFormat="false" ht="12.75" hidden="false" customHeight="false" outlineLevel="0" collapsed="false"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customFormat="false" ht="12.75" hidden="false" customHeight="false" outlineLevel="0" collapsed="false"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customFormat="false" ht="12.75" hidden="false" customHeight="false" outlineLevel="0" collapsed="false"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customFormat="false" ht="12.75" hidden="false" customHeight="false" outlineLevel="0" collapsed="false"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customFormat="false" ht="12.75" hidden="false" customHeight="false" outlineLevel="0" collapsed="false"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customFormat="false" ht="12.75" hidden="false" customHeight="false" outlineLevel="0" collapsed="false"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customFormat="false" ht="12.75" hidden="false" customHeight="false" outlineLevel="0" collapsed="false"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customFormat="false" ht="12.75" hidden="false" customHeight="false" outlineLevel="0" collapsed="false"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customFormat="false" ht="12.75" hidden="false" customHeight="false" outlineLevel="0" collapsed="false"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customFormat="false" ht="12.75" hidden="false" customHeight="false" outlineLevel="0" collapsed="false"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customFormat="false" ht="12.75" hidden="false" customHeight="false" outlineLevel="0" collapsed="false"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customFormat="false" ht="12.75" hidden="false" customHeight="false" outlineLevel="0" collapsed="false"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customFormat="false" ht="12.75" hidden="false" customHeight="false" outlineLevel="0" collapsed="false"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customFormat="false" ht="12.75" hidden="false" customHeight="false" outlineLevel="0" collapsed="false"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customFormat="false" ht="12.75" hidden="false" customHeight="false" outlineLevel="0" collapsed="false"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customFormat="false" ht="12.75" hidden="false" customHeight="false" outlineLevel="0" collapsed="false"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</row>
    <row r="87" customFormat="false" ht="12.75" hidden="false" customHeight="false" outlineLevel="0" collapsed="false"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</row>
    <row r="88" customFormat="false" ht="12.75" hidden="false" customHeight="false" outlineLevel="0" collapsed="false"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</row>
  </sheetData>
  <mergeCells count="8">
    <mergeCell ref="B2:V2"/>
    <mergeCell ref="B3:V3"/>
    <mergeCell ref="B4:V4"/>
    <mergeCell ref="D6:F6"/>
    <mergeCell ref="H6:J6"/>
    <mergeCell ref="L6:N6"/>
    <mergeCell ref="P6:R6"/>
    <mergeCell ref="T6:V6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84" width="13.85"/>
    <col collapsed="false" customWidth="true" hidden="false" outlineLevel="0" max="2" min="2" style="20" width="23.7"/>
    <col collapsed="false" customWidth="true" hidden="false" outlineLevel="0" max="3" min="3" style="20" width="1.7"/>
    <col collapsed="false" customWidth="true" hidden="false" outlineLevel="0" max="5" min="4" style="20" width="8.7"/>
    <col collapsed="false" customWidth="true" hidden="false" outlineLevel="0" max="6" min="6" style="20" width="9.7"/>
    <col collapsed="false" customWidth="true" hidden="false" outlineLevel="0" max="14" min="7" style="20" width="8.7"/>
    <col collapsed="false" customWidth="true" hidden="false" outlineLevel="0" max="20" min="15" style="20" width="9.7"/>
    <col collapsed="false" customWidth="false" hidden="false" outlineLevel="0" max="257" min="21" style="20" width="9.14"/>
  </cols>
  <sheetData>
    <row r="1" customFormat="false" ht="12.75" hidden="true" customHeight="true" outlineLevel="0" collapsed="false">
      <c r="A1" s="84" t="s">
        <v>167</v>
      </c>
    </row>
    <row r="2" customFormat="false" ht="15.75" hidden="false" customHeight="false" outlineLevel="0" collapsed="false">
      <c r="A2" s="84" t="s">
        <v>169</v>
      </c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false" ht="16.5" hidden="false" customHeight="false" outlineLevel="0" collapsed="false">
      <c r="A3" s="85" t="n">
        <v>36586</v>
      </c>
      <c r="B3" s="7" t="s">
        <v>221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customFormat="false" ht="13.5" hidden="false" customHeight="false" outlineLevel="0" collapsed="false">
      <c r="A4" s="84" t="s">
        <v>173</v>
      </c>
      <c r="B4" s="10" t="str">
        <f aca="false">Summary!A3</f>
        <v>Results based on Activity through March 3, 2000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customFormat="false" ht="3" hidden="false" customHeight="true" outlineLevel="0" collapsed="false">
      <c r="B5" s="49"/>
    </row>
    <row r="6" customFormat="false" ht="12.75" hidden="false" customHeight="true" outlineLevel="0" collapsed="false">
      <c r="A6" s="84" t="s">
        <v>175</v>
      </c>
      <c r="B6" s="37"/>
      <c r="D6" s="50"/>
      <c r="E6" s="51"/>
      <c r="F6" s="51"/>
      <c r="G6" s="51"/>
      <c r="H6" s="51"/>
      <c r="I6" s="51"/>
      <c r="J6" s="51"/>
      <c r="K6" s="51"/>
      <c r="L6" s="51"/>
      <c r="M6" s="51"/>
      <c r="N6" s="52"/>
      <c r="Q6" s="19" t="s">
        <v>222</v>
      </c>
      <c r="R6" s="19"/>
      <c r="S6" s="19"/>
    </row>
    <row r="7" customFormat="false" ht="12.75" hidden="false" customHeight="false" outlineLevel="0" collapsed="false">
      <c r="B7" s="38"/>
      <c r="D7" s="47"/>
      <c r="E7" s="49"/>
      <c r="F7" s="103"/>
      <c r="G7" s="103"/>
      <c r="H7" s="49"/>
      <c r="I7" s="103" t="s">
        <v>120</v>
      </c>
      <c r="J7" s="103" t="s">
        <v>121</v>
      </c>
      <c r="K7" s="103" t="s">
        <v>122</v>
      </c>
      <c r="L7" s="103" t="s">
        <v>7</v>
      </c>
      <c r="M7" s="103" t="s">
        <v>128</v>
      </c>
      <c r="N7" s="104"/>
      <c r="O7" s="105"/>
      <c r="P7" s="105"/>
      <c r="Q7" s="19" t="s">
        <v>223</v>
      </c>
      <c r="R7" s="19"/>
      <c r="S7" s="19"/>
    </row>
    <row r="8" customFormat="false" ht="12.75" hidden="false" customHeight="false" outlineLevel="0" collapsed="false">
      <c r="B8" s="48" t="s">
        <v>127</v>
      </c>
      <c r="D8" s="44" t="s">
        <v>224</v>
      </c>
      <c r="E8" s="45" t="s">
        <v>225</v>
      </c>
      <c r="F8" s="45" t="s">
        <v>226</v>
      </c>
      <c r="G8" s="45" t="s">
        <v>227</v>
      </c>
      <c r="H8" s="45" t="s">
        <v>228</v>
      </c>
      <c r="I8" s="45" t="s">
        <v>128</v>
      </c>
      <c r="J8" s="45" t="s">
        <v>131</v>
      </c>
      <c r="K8" s="45" t="s">
        <v>128</v>
      </c>
      <c r="L8" s="45" t="s">
        <v>128</v>
      </c>
      <c r="M8" s="45" t="s">
        <v>117</v>
      </c>
      <c r="N8" s="46" t="s">
        <v>180</v>
      </c>
      <c r="O8" s="105"/>
      <c r="P8" s="105"/>
      <c r="Q8" s="106" t="s">
        <v>117</v>
      </c>
      <c r="R8" s="15" t="s">
        <v>122</v>
      </c>
      <c r="S8" s="16" t="s">
        <v>180</v>
      </c>
    </row>
    <row r="9" customFormat="false" ht="3" hidden="false" customHeight="true" outlineLevel="0" collapsed="false">
      <c r="B9" s="38"/>
      <c r="D9" s="47"/>
      <c r="E9" s="49"/>
      <c r="F9" s="49"/>
      <c r="G9" s="49"/>
      <c r="H9" s="49"/>
      <c r="I9" s="47"/>
      <c r="J9" s="47"/>
      <c r="K9" s="49"/>
      <c r="L9" s="49"/>
      <c r="M9" s="49"/>
      <c r="N9" s="37"/>
    </row>
    <row r="10" customFormat="false" ht="12" hidden="false" customHeight="true" outlineLevel="0" collapsed="false">
      <c r="A10" s="84" t="s">
        <v>181</v>
      </c>
      <c r="B10" s="38" t="s">
        <v>134</v>
      </c>
      <c r="D10" s="53" t="n">
        <v>32223</v>
      </c>
      <c r="E10" s="54"/>
      <c r="F10" s="54"/>
      <c r="G10" s="54"/>
      <c r="H10" s="54"/>
      <c r="I10" s="107" t="n">
        <f aca="false">SUM(D10:H10)</f>
        <v>32223</v>
      </c>
      <c r="J10" s="53"/>
      <c r="K10" s="54"/>
      <c r="L10" s="54" t="n">
        <f aca="false">SUM(I10:K10)</f>
        <v>32223</v>
      </c>
      <c r="M10" s="54" t="e">
        <f aca="false">ROUND(HPVAL($A10,$A$1,$A$2,$A$3,$A$4,$A$6)/1000,0)</f>
        <v>#NAME?</v>
      </c>
      <c r="N10" s="56" t="e">
        <f aca="false">L10-M10</f>
        <v>#NAME?</v>
      </c>
      <c r="Q10" s="88" t="e">
        <f aca="false">M10-Expenses!E9-'CapChrg-AllocExp'!E10</f>
        <v>#NAME?</v>
      </c>
      <c r="R10" s="88" t="e">
        <f aca="false">I10+J10-Expenses!D9-'CapChrg-AllocExp'!D10</f>
        <v>#NAME?</v>
      </c>
      <c r="S10" s="88" t="e">
        <f aca="false">Q10-R10</f>
        <v>#NAME?</v>
      </c>
    </row>
    <row r="11" customFormat="false" ht="12" hidden="false" customHeight="true" outlineLevel="0" collapsed="false">
      <c r="A11" s="84" t="s">
        <v>182</v>
      </c>
      <c r="B11" s="38" t="s">
        <v>135</v>
      </c>
      <c r="D11" s="58" t="n">
        <v>61451</v>
      </c>
      <c r="E11" s="23"/>
      <c r="F11" s="23"/>
      <c r="G11" s="23"/>
      <c r="H11" s="23"/>
      <c r="I11" s="108" t="n">
        <f aca="false">SUM(D11:H11)</f>
        <v>61451</v>
      </c>
      <c r="J11" s="58"/>
      <c r="K11" s="23"/>
      <c r="L11" s="23" t="n">
        <f aca="false">SUM(I11:K11)</f>
        <v>61451</v>
      </c>
      <c r="M11" s="23" t="e">
        <f aca="false">ROUND(HPVAL($A11,$A$1,$A$2,$A$3,$A$4,$A$6)/1000,0)</f>
        <v>#NAME?</v>
      </c>
      <c r="N11" s="60" t="e">
        <f aca="false">L11-M11</f>
        <v>#NAME?</v>
      </c>
      <c r="Q11" s="23" t="e">
        <f aca="false">M11-Expenses!E10-'CapChrg-AllocExp'!E11</f>
        <v>#NAME?</v>
      </c>
      <c r="R11" s="23" t="e">
        <f aca="false">I11+J11-Expenses!D10-'CapChrg-AllocExp'!D11</f>
        <v>#NAME?</v>
      </c>
      <c r="S11" s="23" t="e">
        <f aca="false">Q11-R11</f>
        <v>#NAME?</v>
      </c>
    </row>
    <row r="12" customFormat="false" ht="12" hidden="false" customHeight="true" outlineLevel="0" collapsed="false">
      <c r="A12" s="84" t="s">
        <v>183</v>
      </c>
      <c r="B12" s="38" t="s">
        <v>136</v>
      </c>
      <c r="D12" s="58" t="n">
        <v>17350</v>
      </c>
      <c r="E12" s="23"/>
      <c r="F12" s="23"/>
      <c r="G12" s="23"/>
      <c r="H12" s="23"/>
      <c r="I12" s="108" t="n">
        <f aca="false">SUM(D12:H12)</f>
        <v>17350</v>
      </c>
      <c r="J12" s="58"/>
      <c r="K12" s="23" t="e">
        <f aca="false">IF(S12&gt;0,S12,0)</f>
        <v>#NAME?</v>
      </c>
      <c r="L12" s="23" t="e">
        <f aca="false">SUM(I12:K12)</f>
        <v>#NAME?</v>
      </c>
      <c r="M12" s="23" t="e">
        <f aca="false">ROUND(HPVAL($A12,$A$1,"other",$A$3,$A$4,$A$6)/1000,0)</f>
        <v>#NAME?</v>
      </c>
      <c r="N12" s="60" t="e">
        <f aca="false">L12-M12</f>
        <v>#NAME?</v>
      </c>
      <c r="Q12" s="23" t="e">
        <f aca="false">M12-Expenses!E11-'CapChrg-AllocExp'!E12</f>
        <v>#NAME?</v>
      </c>
      <c r="R12" s="23" t="e">
        <f aca="false">I12+J12-Expenses!D11-'CapChrg-AllocExp'!D12</f>
        <v>#NAME?</v>
      </c>
      <c r="S12" s="23" t="e">
        <f aca="false">Q12-R12</f>
        <v>#NAME?</v>
      </c>
    </row>
    <row r="13" customFormat="false" ht="12" hidden="false" customHeight="true" outlineLevel="0" collapsed="false">
      <c r="A13" s="84" t="s">
        <v>229</v>
      </c>
      <c r="B13" s="38" t="s">
        <v>137</v>
      </c>
      <c r="D13" s="58" t="n">
        <f aca="false">27784+2051+1870</f>
        <v>31705</v>
      </c>
      <c r="E13" s="23"/>
      <c r="F13" s="23"/>
      <c r="G13" s="23"/>
      <c r="H13" s="23"/>
      <c r="I13" s="108" t="n">
        <f aca="false">SUM(D13:H13)</f>
        <v>31705</v>
      </c>
      <c r="J13" s="58"/>
      <c r="K13" s="23"/>
      <c r="L13" s="23" t="n">
        <f aca="false">SUM(I13:K13)</f>
        <v>31705</v>
      </c>
      <c r="M13" s="23" t="e">
        <f aca="false">ROUND(HPVAL($A13,$A$1,$A$2,$A$3,$A$4,$A$6)/1000,0)-M12</f>
        <v>#NAME?</v>
      </c>
      <c r="N13" s="60" t="e">
        <f aca="false">L13-M13</f>
        <v>#NAME?</v>
      </c>
      <c r="Q13" s="23" t="e">
        <f aca="false">M13-Expenses!E12-'CapChrg-AllocExp'!E13-'CapChrg-AllocExp'!L13</f>
        <v>#NAME?</v>
      </c>
      <c r="R13" s="23" t="e">
        <f aca="false">I13+J13-Expenses!D12-'CapChrg-AllocExp'!D13-'CapChrg-AllocExp'!K13</f>
        <v>#NAME?</v>
      </c>
      <c r="S13" s="23" t="e">
        <f aca="false">Q13-R13</f>
        <v>#NAME?</v>
      </c>
    </row>
    <row r="14" customFormat="false" ht="12" hidden="false" customHeight="true" outlineLevel="0" collapsed="false">
      <c r="A14" s="84" t="s">
        <v>230</v>
      </c>
      <c r="B14" s="38" t="s">
        <v>89</v>
      </c>
      <c r="D14" s="58" t="n">
        <v>11259</v>
      </c>
      <c r="E14" s="23" t="n">
        <v>2694</v>
      </c>
      <c r="F14" s="23"/>
      <c r="G14" s="23" t="n">
        <f aca="false">3147+3147</f>
        <v>6294</v>
      </c>
      <c r="H14" s="23" t="n">
        <v>-2820</v>
      </c>
      <c r="I14" s="108" t="n">
        <f aca="false">SUM(D14:H14)</f>
        <v>17427</v>
      </c>
      <c r="J14" s="58"/>
      <c r="K14" s="23"/>
      <c r="L14" s="23" t="n">
        <f aca="false">SUM(I14:K14)</f>
        <v>17427</v>
      </c>
      <c r="M14" s="23" t="e">
        <f aca="false">ROUND(HPVAL($A14,$A$1,$A$2,$A$3,$A$4,$A$6)/1000,0)</f>
        <v>#NAME?</v>
      </c>
      <c r="N14" s="60" t="e">
        <f aca="false">L14-M14</f>
        <v>#NAME?</v>
      </c>
      <c r="Q14" s="23" t="e">
        <f aca="false">M14-Expenses!E13-'CapChrg-AllocExp'!E14</f>
        <v>#NAME?</v>
      </c>
      <c r="R14" s="23" t="e">
        <f aca="false">I14+J14-Expenses!D13-'CapChrg-AllocExp'!D14</f>
        <v>#NAME?</v>
      </c>
      <c r="S14" s="23" t="e">
        <f aca="false">Q14-R14</f>
        <v>#NAME?</v>
      </c>
    </row>
    <row r="15" customFormat="false" ht="12" hidden="false" customHeight="true" outlineLevel="0" collapsed="false">
      <c r="A15" s="84" t="s">
        <v>188</v>
      </c>
      <c r="B15" s="38" t="s">
        <v>138</v>
      </c>
      <c r="D15" s="58" t="n">
        <v>992</v>
      </c>
      <c r="E15" s="23" t="n">
        <v>44</v>
      </c>
      <c r="F15" s="23" t="n">
        <v>22</v>
      </c>
      <c r="G15" s="23"/>
      <c r="H15" s="23"/>
      <c r="I15" s="108" t="n">
        <f aca="false">SUM(D15:H15)</f>
        <v>1058</v>
      </c>
      <c r="J15" s="58"/>
      <c r="K15" s="23"/>
      <c r="L15" s="23" t="n">
        <f aca="false">SUM(I15:K15)</f>
        <v>1058</v>
      </c>
      <c r="M15" s="23" t="e">
        <f aca="false">ROUND(HPVAL($A15,$A$1,$A$2,$A$3,$A$4,$A$6)/1000,0)</f>
        <v>#NAME?</v>
      </c>
      <c r="N15" s="60" t="e">
        <f aca="false">L15-M15</f>
        <v>#NAME?</v>
      </c>
      <c r="Q15" s="23" t="e">
        <f aca="false">M15-Expenses!E14-'CapChrg-AllocExp'!E15</f>
        <v>#NAME?</v>
      </c>
      <c r="R15" s="23" t="n">
        <f aca="false">I15+J15-Expenses!D14-'CapChrg-AllocExp'!D15</f>
        <v>-3234</v>
      </c>
      <c r="S15" s="23" t="e">
        <f aca="false">Q15-R15</f>
        <v>#NAME?</v>
      </c>
    </row>
    <row r="16" customFormat="false" ht="12" hidden="false" customHeight="true" outlineLevel="0" collapsed="false">
      <c r="A16" s="84" t="s">
        <v>189</v>
      </c>
      <c r="B16" s="38" t="s">
        <v>139</v>
      </c>
      <c r="D16" s="58" t="n">
        <v>5266</v>
      </c>
      <c r="E16" s="23"/>
      <c r="F16" s="23"/>
      <c r="G16" s="23"/>
      <c r="H16" s="23"/>
      <c r="I16" s="108" t="n">
        <f aca="false">SUM(D16:H16)</f>
        <v>5266</v>
      </c>
      <c r="J16" s="58"/>
      <c r="K16" s="23"/>
      <c r="L16" s="23" t="n">
        <f aca="false">SUM(I16:K16)</f>
        <v>5266</v>
      </c>
      <c r="M16" s="23" t="e">
        <f aca="false">ROUND(HPVAL($A16,$A$1,$A$2,$A$3,$A$4,$A$6)/1000,0)</f>
        <v>#NAME?</v>
      </c>
      <c r="N16" s="60" t="e">
        <f aca="false">L16-M16</f>
        <v>#NAME?</v>
      </c>
      <c r="Q16" s="23" t="e">
        <f aca="false">M16-Expenses!E15-'CapChrg-AllocExp'!E16</f>
        <v>#NAME?</v>
      </c>
      <c r="R16" s="23" t="e">
        <f aca="false">I16+J16-Expenses!D15-'CapChrg-AllocExp'!D16</f>
        <v>#NAME?</v>
      </c>
      <c r="S16" s="23" t="e">
        <f aca="false">Q16-R16</f>
        <v>#NAME?</v>
      </c>
    </row>
    <row r="17" customFormat="false" ht="12" hidden="false" customHeight="true" outlineLevel="0" collapsed="false">
      <c r="A17" s="84" t="s">
        <v>190</v>
      </c>
      <c r="B17" s="38" t="s">
        <v>140</v>
      </c>
      <c r="D17" s="58" t="n">
        <v>2946</v>
      </c>
      <c r="E17" s="23"/>
      <c r="F17" s="23"/>
      <c r="G17" s="23"/>
      <c r="H17" s="23"/>
      <c r="I17" s="108" t="n">
        <f aca="false">SUM(D17:H17)</f>
        <v>2946</v>
      </c>
      <c r="J17" s="58"/>
      <c r="K17" s="23"/>
      <c r="L17" s="23" t="n">
        <f aca="false">SUM(I17:K17)</f>
        <v>2946</v>
      </c>
      <c r="M17" s="23" t="e">
        <f aca="false">ROUND(HPVAL($A17,$A$1,$A$2,$A$3,$A$4,$A$6)/1000,0)</f>
        <v>#NAME?</v>
      </c>
      <c r="N17" s="60" t="e">
        <f aca="false">L17-M17</f>
        <v>#NAME?</v>
      </c>
      <c r="Q17" s="23" t="e">
        <f aca="false">M17-Expenses!E16-'CapChrg-AllocExp'!E17</f>
        <v>#NAME?</v>
      </c>
      <c r="R17" s="23" t="e">
        <f aca="false">I17+J17-Expenses!D16-'CapChrg-AllocExp'!D17</f>
        <v>#NAME?</v>
      </c>
      <c r="S17" s="23" t="e">
        <f aca="false">Q17-R17</f>
        <v>#NAME?</v>
      </c>
    </row>
    <row r="18" customFormat="false" ht="12" hidden="false" customHeight="true" outlineLevel="0" collapsed="false">
      <c r="A18" s="84" t="s">
        <v>191</v>
      </c>
      <c r="B18" s="38" t="s">
        <v>141</v>
      </c>
      <c r="D18" s="58"/>
      <c r="E18" s="23"/>
      <c r="F18" s="23"/>
      <c r="G18" s="23"/>
      <c r="H18" s="23"/>
      <c r="I18" s="108" t="n">
        <f aca="false">SUM(D18:H18)</f>
        <v>0</v>
      </c>
      <c r="J18" s="58" t="n">
        <f aca="false">Greensheet!M10</f>
        <v>1050</v>
      </c>
      <c r="K18" s="23"/>
      <c r="L18" s="23" t="n">
        <f aca="false">SUM(I18:K18)</f>
        <v>1050</v>
      </c>
      <c r="M18" s="23" t="e">
        <f aca="false">ROUND(HPVAL($A18,$A$1,$A$2,$A$3,$A$4,$A$6)/1000,0)</f>
        <v>#NAME?</v>
      </c>
      <c r="N18" s="60" t="e">
        <f aca="false">L18-M18</f>
        <v>#NAME?</v>
      </c>
      <c r="Q18" s="23" t="e">
        <f aca="false">M18-Expenses!E17-'CapChrg-AllocExp'!E18</f>
        <v>#NAME?</v>
      </c>
      <c r="R18" s="23" t="e">
        <f aca="false">I18+J18-Expenses!D17-'CapChrg-AllocExp'!D18</f>
        <v>#NAME?</v>
      </c>
      <c r="S18" s="23" t="e">
        <f aca="false">Q18-R18</f>
        <v>#NAME?</v>
      </c>
    </row>
    <row r="19" customFormat="false" ht="12" hidden="false" customHeight="true" outlineLevel="0" collapsed="false">
      <c r="A19" s="84" t="s">
        <v>192</v>
      </c>
      <c r="B19" s="38" t="s">
        <v>142</v>
      </c>
      <c r="D19" s="58" t="n">
        <v>-289</v>
      </c>
      <c r="E19" s="23"/>
      <c r="F19" s="23"/>
      <c r="G19" s="23"/>
      <c r="H19" s="23"/>
      <c r="I19" s="108" t="n">
        <f aca="false">SUM(D19:H19)</f>
        <v>-289</v>
      </c>
      <c r="J19" s="58"/>
      <c r="K19" s="23"/>
      <c r="L19" s="23" t="n">
        <f aca="false">SUM(I19:K19)</f>
        <v>-289</v>
      </c>
      <c r="M19" s="23" t="e">
        <f aca="false">ROUND(HPVAL($A19,$A$1,$A$2,$A$3,$A$4,$A$6)/1000,0)</f>
        <v>#NAME?</v>
      </c>
      <c r="N19" s="60" t="e">
        <f aca="false">L19-M19</f>
        <v>#NAME?</v>
      </c>
      <c r="Q19" s="23" t="e">
        <f aca="false">M19-Expenses!E18-'CapChrg-AllocExp'!E19</f>
        <v>#NAME?</v>
      </c>
      <c r="R19" s="23" t="e">
        <f aca="false">I19+J19-Expenses!D18-'CapChrg-AllocExp'!D19</f>
        <v>#NAME?</v>
      </c>
      <c r="S19" s="23" t="e">
        <f aca="false">Q19-R19</f>
        <v>#NAME?</v>
      </c>
    </row>
    <row r="20" customFormat="false" ht="3" hidden="false" customHeight="true" outlineLevel="0" collapsed="false">
      <c r="B20" s="38"/>
      <c r="D20" s="58"/>
      <c r="E20" s="23"/>
      <c r="F20" s="23"/>
      <c r="G20" s="23"/>
      <c r="H20" s="23"/>
      <c r="I20" s="108"/>
      <c r="J20" s="58"/>
      <c r="K20" s="23"/>
      <c r="L20" s="23"/>
      <c r="M20" s="23"/>
      <c r="N20" s="60"/>
    </row>
    <row r="21" customFormat="false" ht="12" hidden="false" customHeight="true" outlineLevel="0" collapsed="false">
      <c r="B21" s="109" t="s">
        <v>193</v>
      </c>
      <c r="C21" s="63"/>
      <c r="D21" s="64" t="n">
        <f aca="false">SUM(D10:D19)</f>
        <v>162903</v>
      </c>
      <c r="E21" s="65" t="n">
        <f aca="false">SUM(E10:E19)</f>
        <v>2738</v>
      </c>
      <c r="F21" s="65" t="n">
        <f aca="false">SUM(F10:F19)</f>
        <v>22</v>
      </c>
      <c r="G21" s="65" t="n">
        <f aca="false">SUM(G10:G19)</f>
        <v>6294</v>
      </c>
      <c r="H21" s="65" t="n">
        <f aca="false">SUM(H10:H19)</f>
        <v>-2820</v>
      </c>
      <c r="I21" s="64" t="n">
        <f aca="false">SUM(I10:I19)</f>
        <v>169137</v>
      </c>
      <c r="J21" s="64" t="n">
        <f aca="false">SUM(J10:J19)</f>
        <v>1050</v>
      </c>
      <c r="K21" s="65" t="e">
        <f aca="false">SUM(K10:K19)</f>
        <v>#NAME?</v>
      </c>
      <c r="L21" s="65" t="e">
        <f aca="false">SUM(L10:L19)</f>
        <v>#NAME?</v>
      </c>
      <c r="M21" s="65" t="e">
        <f aca="false">SUM(M10:M19)</f>
        <v>#NAME?</v>
      </c>
      <c r="N21" s="68" t="e">
        <f aca="false">SUM(N10:N19)</f>
        <v>#NAME?</v>
      </c>
    </row>
    <row r="22" customFormat="false" ht="3" hidden="false" customHeight="true" outlineLevel="0" collapsed="false">
      <c r="B22" s="38"/>
      <c r="D22" s="58"/>
      <c r="E22" s="23"/>
      <c r="F22" s="23"/>
      <c r="G22" s="23"/>
      <c r="H22" s="23"/>
      <c r="I22" s="108"/>
      <c r="J22" s="58"/>
      <c r="K22" s="23"/>
      <c r="L22" s="23"/>
      <c r="M22" s="23"/>
      <c r="N22" s="60"/>
    </row>
    <row r="23" customFormat="false" ht="12" hidden="false" customHeight="true" outlineLevel="0" collapsed="false">
      <c r="A23" s="84" t="s">
        <v>194</v>
      </c>
      <c r="B23" s="38" t="s">
        <v>144</v>
      </c>
      <c r="D23" s="58"/>
      <c r="E23" s="23"/>
      <c r="F23" s="23"/>
      <c r="G23" s="23" t="n">
        <f aca="false">2036+1152</f>
        <v>3188</v>
      </c>
      <c r="H23" s="23"/>
      <c r="I23" s="108" t="n">
        <f aca="false">SUM(D23:H23)</f>
        <v>3188</v>
      </c>
      <c r="J23" s="58" t="n">
        <f aca="false">Greensheet!M16</f>
        <v>4500</v>
      </c>
      <c r="K23" s="23"/>
      <c r="L23" s="23" t="n">
        <f aca="false">SUM(I23:K23)</f>
        <v>7688</v>
      </c>
      <c r="M23" s="23" t="e">
        <f aca="false">ROUND(HPVAL($A23,$A$1,$A$2,$A$3,$A$4,$A$6)/1000,0)</f>
        <v>#NAME?</v>
      </c>
      <c r="N23" s="60" t="e">
        <f aca="false">L23-M23</f>
        <v>#NAME?</v>
      </c>
      <c r="Q23" s="87" t="e">
        <f aca="false">M23-Expenses!E21-'CapChrg-AllocExp'!E22</f>
        <v>#NAME?</v>
      </c>
      <c r="R23" s="87" t="e">
        <f aca="false">I23+J23-Expenses!D21-'CapChrg-AllocExp'!D22</f>
        <v>#NAME?</v>
      </c>
      <c r="S23" s="23" t="e">
        <f aca="false">Q23-R23</f>
        <v>#NAME?</v>
      </c>
    </row>
    <row r="24" customFormat="false" ht="12" hidden="false" customHeight="true" outlineLevel="0" collapsed="false">
      <c r="A24" s="84" t="s">
        <v>195</v>
      </c>
      <c r="B24" s="38" t="s">
        <v>145</v>
      </c>
      <c r="D24" s="58"/>
      <c r="E24" s="23" t="n">
        <v>3723</v>
      </c>
      <c r="F24" s="23"/>
      <c r="G24" s="23"/>
      <c r="H24" s="23"/>
      <c r="I24" s="108" t="n">
        <f aca="false">SUM(D24:H24)</f>
        <v>3723</v>
      </c>
      <c r="J24" s="58" t="n">
        <f aca="false">Greensheet!M39</f>
        <v>0</v>
      </c>
      <c r="K24" s="23"/>
      <c r="L24" s="23" t="n">
        <f aca="false">SUM(I24:K24)</f>
        <v>3723</v>
      </c>
      <c r="M24" s="23" t="e">
        <f aca="false">ROUND(HPVAL($A24,$A$1,$A$2,$A$3,$A$4,$A$6)/1000,0)</f>
        <v>#NAME?</v>
      </c>
      <c r="N24" s="60" t="e">
        <f aca="false">L24-M24</f>
        <v>#NAME?</v>
      </c>
      <c r="Q24" s="23" t="e">
        <f aca="false">M24-Expenses!E22-'CapChrg-AllocExp'!E23</f>
        <v>#NAME?</v>
      </c>
      <c r="R24" s="23" t="e">
        <f aca="false">I24+J24-Expenses!D22-'CapChrg-AllocExp'!D23</f>
        <v>#NAME?</v>
      </c>
      <c r="S24" s="23" t="e">
        <f aca="false">Q24-R24</f>
        <v>#NAME?</v>
      </c>
    </row>
    <row r="25" customFormat="false" ht="12" hidden="false" customHeight="true" outlineLevel="0" collapsed="false">
      <c r="A25" s="84" t="s">
        <v>196</v>
      </c>
      <c r="B25" s="38" t="s">
        <v>22</v>
      </c>
      <c r="D25" s="58" t="n">
        <f aca="false">2509-313</f>
        <v>2196</v>
      </c>
      <c r="E25" s="23" t="n">
        <v>189</v>
      </c>
      <c r="F25" s="23"/>
      <c r="G25" s="23"/>
      <c r="H25" s="23"/>
      <c r="I25" s="108" t="n">
        <f aca="false">SUM(D25:H25)</f>
        <v>2385</v>
      </c>
      <c r="J25" s="58" t="n">
        <f aca="false">Greensheet!M29</f>
        <v>10060</v>
      </c>
      <c r="K25" s="23"/>
      <c r="L25" s="23" t="n">
        <f aca="false">SUM(I25:K25)</f>
        <v>12445</v>
      </c>
      <c r="M25" s="23" t="e">
        <f aca="false">ROUND(HPVAL($A25,$A$1,$A$2,$A$3,$A$4,$A$6)/1000,0)</f>
        <v>#NAME?</v>
      </c>
      <c r="N25" s="60" t="e">
        <f aca="false">L25-M25</f>
        <v>#NAME?</v>
      </c>
      <c r="Q25" s="23" t="e">
        <f aca="false">M25-Expenses!E23-'CapChrg-AllocExp'!E24</f>
        <v>#NAME?</v>
      </c>
      <c r="R25" s="23" t="e">
        <f aca="false">I25+J25-Expenses!D23-'CapChrg-AllocExp'!D24</f>
        <v>#NAME?</v>
      </c>
      <c r="S25" s="23" t="e">
        <f aca="false">Q25-R25</f>
        <v>#NAME?</v>
      </c>
    </row>
    <row r="26" customFormat="false" ht="12" hidden="false" customHeight="true" outlineLevel="0" collapsed="false">
      <c r="A26" s="84" t="s">
        <v>197</v>
      </c>
      <c r="B26" s="38" t="s">
        <v>31</v>
      </c>
      <c r="D26" s="58"/>
      <c r="E26" s="23" t="n">
        <v>1</v>
      </c>
      <c r="F26" s="23"/>
      <c r="G26" s="23"/>
      <c r="H26" s="23"/>
      <c r="I26" s="108" t="n">
        <f aca="false">SUM(D26:H26)</f>
        <v>1</v>
      </c>
      <c r="J26" s="58" t="n">
        <f aca="false">Greensheet!M34</f>
        <v>5000</v>
      </c>
      <c r="K26" s="23"/>
      <c r="L26" s="23" t="n">
        <f aca="false">SUM(I26:K26)</f>
        <v>5001</v>
      </c>
      <c r="M26" s="23" t="e">
        <f aca="false">ROUND(HPVAL($A26,$A$1,$A$2,$A$3,$A$4,$A$6)/1000,0)</f>
        <v>#NAME?</v>
      </c>
      <c r="N26" s="60" t="e">
        <f aca="false">L26-M26</f>
        <v>#NAME?</v>
      </c>
      <c r="Q26" s="23" t="e">
        <f aca="false">M26-Expenses!E24-'CapChrg-AllocExp'!E25</f>
        <v>#NAME?</v>
      </c>
      <c r="R26" s="23" t="e">
        <f aca="false">I26+J26-Expenses!D24-'CapChrg-AllocExp'!D25</f>
        <v>#NAME?</v>
      </c>
      <c r="S26" s="23" t="e">
        <f aca="false">Q26-R26</f>
        <v>#NAME?</v>
      </c>
    </row>
    <row r="27" customFormat="false" ht="12" hidden="false" customHeight="true" outlineLevel="0" collapsed="false">
      <c r="A27" s="84" t="s">
        <v>198</v>
      </c>
      <c r="B27" s="38" t="s">
        <v>146</v>
      </c>
      <c r="D27" s="58"/>
      <c r="E27" s="23"/>
      <c r="F27" s="23"/>
      <c r="G27" s="23"/>
      <c r="H27" s="23"/>
      <c r="I27" s="108" t="n">
        <f aca="false">SUM(D27:H27)</f>
        <v>0</v>
      </c>
      <c r="J27" s="58"/>
      <c r="K27" s="23"/>
      <c r="L27" s="23" t="n">
        <f aca="false">SUM(I27:K27)</f>
        <v>0</v>
      </c>
      <c r="M27" s="23" t="e">
        <f aca="false">ROUND(HPVAL($A27,$A$1,$A$2,$A$3,$A$4,$A$6)/1000,0)</f>
        <v>#NAME?</v>
      </c>
      <c r="N27" s="60" t="e">
        <f aca="false">L27-M27</f>
        <v>#NAME?</v>
      </c>
      <c r="Q27" s="23" t="e">
        <f aca="false">M27-Expenses!E25-'CapChrg-AllocExp'!E26</f>
        <v>#NAME?</v>
      </c>
      <c r="R27" s="23" t="e">
        <f aca="false">I27+J27-Expenses!D25-'CapChrg-AllocExp'!D26</f>
        <v>#NAME?</v>
      </c>
      <c r="S27" s="23" t="e">
        <f aca="false">Q27-R27</f>
        <v>#NAME?</v>
      </c>
    </row>
    <row r="28" customFormat="false" ht="12" hidden="false" customHeight="true" outlineLevel="0" collapsed="false">
      <c r="A28" s="84" t="s">
        <v>199</v>
      </c>
      <c r="B28" s="38" t="s">
        <v>19</v>
      </c>
      <c r="D28" s="58"/>
      <c r="E28" s="23"/>
      <c r="F28" s="23"/>
      <c r="G28" s="23"/>
      <c r="H28" s="23"/>
      <c r="I28" s="108" t="n">
        <f aca="false">SUM(D28:H28)</f>
        <v>0</v>
      </c>
      <c r="J28" s="58" t="n">
        <f aca="false">Greensheet!M21</f>
        <v>850</v>
      </c>
      <c r="K28" s="23"/>
      <c r="L28" s="23" t="n">
        <f aca="false">SUM(I28:K28)</f>
        <v>850</v>
      </c>
      <c r="M28" s="23" t="e">
        <f aca="false">ROUND(HPVAL($A28,$A$1,$A$2,$A$3,$A$4,$A$6)/1000,0)</f>
        <v>#NAME?</v>
      </c>
      <c r="N28" s="60" t="e">
        <f aca="false">L28-M28</f>
        <v>#NAME?</v>
      </c>
      <c r="Q28" s="23" t="e">
        <f aca="false">M28-Expenses!E26-'CapChrg-AllocExp'!E27</f>
        <v>#NAME?</v>
      </c>
      <c r="R28" s="23" t="e">
        <f aca="false">I28+J28-Expenses!D26-'CapChrg-AllocExp'!D27</f>
        <v>#NAME?</v>
      </c>
      <c r="S28" s="23" t="e">
        <f aca="false">Q28-R28</f>
        <v>#NAME?</v>
      </c>
    </row>
    <row r="29" customFormat="false" ht="12" hidden="false" customHeight="true" outlineLevel="0" collapsed="false">
      <c r="A29" s="84" t="s">
        <v>200</v>
      </c>
      <c r="B29" s="38" t="s">
        <v>147</v>
      </c>
      <c r="D29" s="58"/>
      <c r="E29" s="23"/>
      <c r="F29" s="23"/>
      <c r="G29" s="23"/>
      <c r="H29" s="23"/>
      <c r="I29" s="108" t="n">
        <f aca="false">SUM(D29:H29)</f>
        <v>0</v>
      </c>
      <c r="J29" s="58"/>
      <c r="K29" s="23"/>
      <c r="L29" s="23" t="n">
        <f aca="false">SUM(I29:K29)</f>
        <v>0</v>
      </c>
      <c r="M29" s="23" t="e">
        <f aca="false">ROUND(HPVAL($A29,$A$1,$A$2,$A$3,$A$4,$A$6)/1000,0)</f>
        <v>#NAME?</v>
      </c>
      <c r="N29" s="60" t="e">
        <f aca="false">L29-M29</f>
        <v>#NAME?</v>
      </c>
      <c r="Q29" s="23" t="e">
        <f aca="false">M29-Expenses!E27-'CapChrg-AllocExp'!E28</f>
        <v>#NAME?</v>
      </c>
      <c r="R29" s="23" t="e">
        <f aca="false">I29+J29-Expenses!D27-'CapChrg-AllocExp'!D28</f>
        <v>#NAME?</v>
      </c>
      <c r="S29" s="23" t="e">
        <f aca="false">Q29-R29</f>
        <v>#NAME?</v>
      </c>
    </row>
    <row r="30" customFormat="false" ht="3" hidden="false" customHeight="true" outlineLevel="0" collapsed="false">
      <c r="B30" s="38"/>
      <c r="D30" s="58"/>
      <c r="E30" s="23"/>
      <c r="F30" s="23"/>
      <c r="G30" s="23"/>
      <c r="H30" s="23"/>
      <c r="I30" s="108"/>
      <c r="J30" s="58"/>
      <c r="K30" s="23"/>
      <c r="L30" s="23"/>
      <c r="M30" s="23"/>
      <c r="N30" s="60"/>
    </row>
    <row r="31" customFormat="false" ht="12" hidden="false" customHeight="true" outlineLevel="0" collapsed="false">
      <c r="B31" s="109" t="s">
        <v>148</v>
      </c>
      <c r="C31" s="63"/>
      <c r="D31" s="64" t="n">
        <f aca="false">SUM(D23:D29)</f>
        <v>2196</v>
      </c>
      <c r="E31" s="65" t="n">
        <f aca="false">SUM(E23:E29)</f>
        <v>3913</v>
      </c>
      <c r="F31" s="65" t="n">
        <f aca="false">SUM(F23:F29)</f>
        <v>0</v>
      </c>
      <c r="G31" s="65" t="n">
        <f aca="false">SUM(G23:G29)</f>
        <v>3188</v>
      </c>
      <c r="H31" s="65" t="n">
        <f aca="false">SUM(H23:H29)</f>
        <v>0</v>
      </c>
      <c r="I31" s="64" t="n">
        <f aca="false">SUM(I23:I29)</f>
        <v>9297</v>
      </c>
      <c r="J31" s="64" t="n">
        <f aca="false">SUM(J23:J29)</f>
        <v>20410</v>
      </c>
      <c r="K31" s="65" t="n">
        <f aca="false">SUM(K23:K29)</f>
        <v>0</v>
      </c>
      <c r="L31" s="65" t="n">
        <f aca="false">SUM(L23:L29)</f>
        <v>29707</v>
      </c>
      <c r="M31" s="65" t="e">
        <f aca="false">SUM(M23:M29)</f>
        <v>#NAME?</v>
      </c>
      <c r="N31" s="68" t="e">
        <f aca="false">SUM(N23:N29)</f>
        <v>#NAME?</v>
      </c>
    </row>
    <row r="32" customFormat="false" ht="3" hidden="false" customHeight="true" outlineLevel="0" collapsed="false">
      <c r="B32" s="38"/>
      <c r="D32" s="58"/>
      <c r="E32" s="23"/>
      <c r="F32" s="23"/>
      <c r="G32" s="23"/>
      <c r="H32" s="23"/>
      <c r="I32" s="108"/>
      <c r="J32" s="58"/>
      <c r="K32" s="23"/>
      <c r="L32" s="23"/>
      <c r="M32" s="23"/>
      <c r="N32" s="60"/>
    </row>
    <row r="33" customFormat="false" ht="12" hidden="false" customHeight="true" outlineLevel="0" collapsed="false">
      <c r="A33" s="84" t="s">
        <v>201</v>
      </c>
      <c r="B33" s="38" t="s">
        <v>149</v>
      </c>
      <c r="D33" s="58" t="n">
        <v>16135</v>
      </c>
      <c r="E33" s="23"/>
      <c r="F33" s="23"/>
      <c r="G33" s="23"/>
      <c r="H33" s="23"/>
      <c r="I33" s="108" t="n">
        <f aca="false">SUM(D33:H33)</f>
        <v>16135</v>
      </c>
      <c r="J33" s="58"/>
      <c r="K33" s="23"/>
      <c r="L33" s="23" t="n">
        <f aca="false">SUM(I33:K33)</f>
        <v>16135</v>
      </c>
      <c r="M33" s="23" t="e">
        <f aca="false">ROUND(HPVAL($A33,$A$1,$A$2,$A$3,$A$4,$A$6)/1000,0)+Expenses!E58</f>
        <v>#NAME?</v>
      </c>
      <c r="N33" s="60" t="e">
        <f aca="false">L33-M33</f>
        <v>#NAME?</v>
      </c>
      <c r="Q33" s="87" t="e">
        <f aca="false">M33-Expenses!E58-Expenses!E30-'CapChrg-AllocExp'!E31</f>
        <v>#NAME?</v>
      </c>
      <c r="R33" s="87" t="e">
        <f aca="false">I33+J33-Expenses!D58-Expenses!D30-'CapChrg-AllocExp'!D31</f>
        <v>#NAME?</v>
      </c>
      <c r="S33" s="23" t="e">
        <f aca="false">Q33-R33</f>
        <v>#NAME?</v>
      </c>
    </row>
    <row r="34" customFormat="false" ht="12" hidden="false" customHeight="true" outlineLevel="0" collapsed="false">
      <c r="A34" s="84" t="s">
        <v>202</v>
      </c>
      <c r="B34" s="38" t="s">
        <v>35</v>
      </c>
      <c r="D34" s="58"/>
      <c r="E34" s="23" t="n">
        <v>3553</v>
      </c>
      <c r="F34" s="23"/>
      <c r="G34" s="23"/>
      <c r="H34" s="23"/>
      <c r="I34" s="108" t="n">
        <f aca="false">SUM(D34:H34)</f>
        <v>3553</v>
      </c>
      <c r="J34" s="58" t="n">
        <f aca="false">Greensheet!M49</f>
        <v>6000</v>
      </c>
      <c r="K34" s="23" t="n">
        <v>3000</v>
      </c>
      <c r="L34" s="23" t="n">
        <f aca="false">SUM(I34:K34)</f>
        <v>12553</v>
      </c>
      <c r="M34" s="23" t="e">
        <f aca="false">ROUND(HPVAL($A34,$A$1,$A$2,$A$3,$A$4,$A$6)/1000,0)</f>
        <v>#NAME?</v>
      </c>
      <c r="N34" s="60" t="e">
        <f aca="false">L34-M34</f>
        <v>#NAME?</v>
      </c>
      <c r="Q34" s="23" t="e">
        <f aca="false">M34-Expenses!E31-'CapChrg-AllocExp'!E32</f>
        <v>#NAME?</v>
      </c>
      <c r="R34" s="23" t="n">
        <f aca="false">I34+J34-Expenses!D31-'CapChrg-AllocExp'!D32</f>
        <v>2552</v>
      </c>
      <c r="S34" s="23" t="e">
        <f aca="false">Q34-R34</f>
        <v>#NAME?</v>
      </c>
    </row>
    <row r="35" customFormat="false" ht="12" hidden="false" customHeight="true" outlineLevel="0" collapsed="false">
      <c r="A35" s="84" t="s">
        <v>203</v>
      </c>
      <c r="B35" s="38" t="s">
        <v>38</v>
      </c>
      <c r="D35" s="58"/>
      <c r="E35" s="23"/>
      <c r="F35" s="23"/>
      <c r="G35" s="23" t="n">
        <f aca="false">3846+9468</f>
        <v>13314</v>
      </c>
      <c r="H35" s="23"/>
      <c r="I35" s="108" t="n">
        <f aca="false">SUM(D35:H35)</f>
        <v>13314</v>
      </c>
      <c r="J35" s="58" t="n">
        <f aca="false">Greensheet!M61</f>
        <v>4721</v>
      </c>
      <c r="K35" s="23" t="n">
        <v>961</v>
      </c>
      <c r="L35" s="23" t="n">
        <f aca="false">SUM(I35:K35)</f>
        <v>18996</v>
      </c>
      <c r="M35" s="23" t="e">
        <f aca="false">ROUND(HPVAL($A35,$A$1,$A$2,$A$3,$A$4,$A$6)/1000,0)+Expenses!E59</f>
        <v>#NAME?</v>
      </c>
      <c r="N35" s="60" t="e">
        <f aca="false">L35-M35</f>
        <v>#NAME?</v>
      </c>
      <c r="Q35" s="23" t="e">
        <f aca="false">M35-Expenses!E59-Expenses!E32-'CapChrg-AllocExp'!E33</f>
        <v>#NAME?</v>
      </c>
      <c r="R35" s="23" t="n">
        <f aca="false">I35+J35-Expenses!D59-Expenses!D32-'CapChrg-AllocExp'!D33</f>
        <v>-32075</v>
      </c>
      <c r="S35" s="23" t="e">
        <f aca="false">Q35-R35</f>
        <v>#NAME?</v>
      </c>
    </row>
    <row r="36" customFormat="false" ht="12" hidden="false" customHeight="true" outlineLevel="0" collapsed="false">
      <c r="A36" s="84" t="s">
        <v>204</v>
      </c>
      <c r="B36" s="38" t="s">
        <v>150</v>
      </c>
      <c r="D36" s="58" t="n">
        <f aca="false">6795+585+894+5841</f>
        <v>14115</v>
      </c>
      <c r="E36" s="23"/>
      <c r="F36" s="23"/>
      <c r="G36" s="23"/>
      <c r="H36" s="23"/>
      <c r="I36" s="108" t="n">
        <f aca="false">SUM(D36:H36)</f>
        <v>14115</v>
      </c>
      <c r="J36" s="58"/>
      <c r="K36" s="23"/>
      <c r="L36" s="23" t="n">
        <f aca="false">SUM(I36:K36)</f>
        <v>14115</v>
      </c>
      <c r="M36" s="23" t="e">
        <f aca="false">ROUND(HPVAL($A36,$A$1,$A$2,$A$3,$A$4,$A$6)/1000,0)</f>
        <v>#NAME?</v>
      </c>
      <c r="N36" s="60" t="e">
        <f aca="false">L36-M36</f>
        <v>#NAME?</v>
      </c>
      <c r="Q36" s="23" t="e">
        <f aca="false">M36-Expenses!E33-'CapChrg-AllocExp'!E34</f>
        <v>#NAME?</v>
      </c>
      <c r="R36" s="23" t="e">
        <f aca="false">I36+J36-Expenses!D33-'CapChrg-AllocExp'!D34</f>
        <v>#NAME?</v>
      </c>
      <c r="S36" s="23" t="e">
        <f aca="false">Q36-R36</f>
        <v>#NAME?</v>
      </c>
    </row>
    <row r="37" customFormat="false" ht="3" hidden="false" customHeight="true" outlineLevel="0" collapsed="false">
      <c r="B37" s="38"/>
      <c r="D37" s="58"/>
      <c r="E37" s="23"/>
      <c r="F37" s="23"/>
      <c r="G37" s="23"/>
      <c r="H37" s="23"/>
      <c r="I37" s="108"/>
      <c r="J37" s="58"/>
      <c r="K37" s="23"/>
      <c r="L37" s="23"/>
      <c r="M37" s="23"/>
      <c r="N37" s="60"/>
    </row>
    <row r="38" customFormat="false" ht="12" hidden="false" customHeight="true" outlineLevel="0" collapsed="false">
      <c r="B38" s="109" t="s">
        <v>151</v>
      </c>
      <c r="C38" s="63"/>
      <c r="D38" s="64" t="n">
        <f aca="false">SUM(D33:D36)</f>
        <v>30250</v>
      </c>
      <c r="E38" s="65" t="n">
        <f aca="false">SUM(E33:E36)</f>
        <v>3553</v>
      </c>
      <c r="F38" s="65" t="n">
        <f aca="false">SUM(F33:F36)</f>
        <v>0</v>
      </c>
      <c r="G38" s="65" t="n">
        <f aca="false">SUM(G33:G36)</f>
        <v>13314</v>
      </c>
      <c r="H38" s="65" t="n">
        <f aca="false">SUM(H33:H36)</f>
        <v>0</v>
      </c>
      <c r="I38" s="64" t="n">
        <f aca="false">SUM(I33:I36)</f>
        <v>47117</v>
      </c>
      <c r="J38" s="64" t="n">
        <f aca="false">SUM(J33:J36)</f>
        <v>10721</v>
      </c>
      <c r="K38" s="65" t="n">
        <f aca="false">SUM(K33:K36)</f>
        <v>3961</v>
      </c>
      <c r="L38" s="65" t="n">
        <f aca="false">SUM(L33:L36)</f>
        <v>61799</v>
      </c>
      <c r="M38" s="65" t="e">
        <f aca="false">SUM(M33:M36)</f>
        <v>#NAME?</v>
      </c>
      <c r="N38" s="68" t="e">
        <f aca="false">SUM(N33:N36)</f>
        <v>#NAME?</v>
      </c>
    </row>
    <row r="39" customFormat="false" ht="3" hidden="false" customHeight="true" outlineLevel="0" collapsed="false">
      <c r="B39" s="38"/>
      <c r="D39" s="58"/>
      <c r="E39" s="23"/>
      <c r="F39" s="23"/>
      <c r="G39" s="23"/>
      <c r="H39" s="23"/>
      <c r="I39" s="108"/>
      <c r="J39" s="58"/>
      <c r="K39" s="23"/>
      <c r="L39" s="23"/>
      <c r="M39" s="23"/>
      <c r="N39" s="60"/>
    </row>
    <row r="40" customFormat="false" ht="12" hidden="false" customHeight="true" outlineLevel="0" collapsed="false">
      <c r="A40" s="84" t="s">
        <v>205</v>
      </c>
      <c r="B40" s="38" t="s">
        <v>55</v>
      </c>
      <c r="D40" s="58"/>
      <c r="E40" s="23" t="n">
        <v>23417</v>
      </c>
      <c r="F40" s="23" t="n">
        <v>316</v>
      </c>
      <c r="G40" s="23"/>
      <c r="H40" s="23"/>
      <c r="I40" s="108" t="n">
        <f aca="false">SUM(D40:H40)</f>
        <v>23733</v>
      </c>
      <c r="J40" s="58" t="n">
        <f aca="false">Greensheet!M65</f>
        <v>0</v>
      </c>
      <c r="K40" s="23"/>
      <c r="L40" s="23" t="n">
        <f aca="false">SUM(I40:K40)</f>
        <v>23733</v>
      </c>
      <c r="M40" s="23" t="e">
        <f aca="false">ROUND(HPVAL($A40,$A$1,$A$2,$A$3,$A$4,$A$6)/1000,0)</f>
        <v>#NAME?</v>
      </c>
      <c r="N40" s="60" t="e">
        <f aca="false">L40-M40</f>
        <v>#NAME?</v>
      </c>
      <c r="Q40" s="87" t="e">
        <f aca="false">M40-Expenses!E36-'CapChrg-AllocExp'!E37</f>
        <v>#NAME?</v>
      </c>
      <c r="R40" s="87" t="n">
        <f aca="false">I40+J40-Expenses!D36-'CapChrg-AllocExp'!D37</f>
        <v>21965</v>
      </c>
      <c r="S40" s="23" t="e">
        <f aca="false">Q40-R40</f>
        <v>#NAME?</v>
      </c>
    </row>
    <row r="41" customFormat="false" ht="12" hidden="false" customHeight="true" outlineLevel="0" collapsed="false">
      <c r="A41" s="84" t="s">
        <v>206</v>
      </c>
      <c r="B41" s="38" t="s">
        <v>34</v>
      </c>
      <c r="D41" s="58"/>
      <c r="E41" s="23" t="n">
        <v>17942</v>
      </c>
      <c r="F41" s="23" t="n">
        <v>50</v>
      </c>
      <c r="G41" s="23" t="n">
        <v>447</v>
      </c>
      <c r="H41" s="23"/>
      <c r="I41" s="108" t="n">
        <f aca="false">SUM(D41:H41)</f>
        <v>18439</v>
      </c>
      <c r="J41" s="58" t="n">
        <f aca="false">Greensheet!M44</f>
        <v>0</v>
      </c>
      <c r="K41" s="23"/>
      <c r="L41" s="23" t="n">
        <f aca="false">SUM(I41:K41)</f>
        <v>18439</v>
      </c>
      <c r="M41" s="23" t="e">
        <f aca="false">ROUND(HPVAL($A41,$A$1,$A$2,$A$3,$A$4,$A$6)/1000,0)</f>
        <v>#NAME?</v>
      </c>
      <c r="N41" s="60" t="e">
        <f aca="false">L41-M41</f>
        <v>#NAME?</v>
      </c>
      <c r="Q41" s="23" t="e">
        <f aca="false">M41-#REF!-#REF!</f>
        <v>#REF!</v>
      </c>
      <c r="R41" s="23" t="e">
        <f aca="false">I41+J41-#REF!-#REF!</f>
        <v>#REF!</v>
      </c>
      <c r="S41" s="23" t="e">
        <f aca="false">Q41-R41</f>
        <v>#REF!</v>
      </c>
    </row>
    <row r="42" customFormat="false" ht="12" hidden="false" customHeight="true" outlineLevel="0" collapsed="false">
      <c r="A42" s="84" t="s">
        <v>207</v>
      </c>
      <c r="B42" s="38" t="s">
        <v>152</v>
      </c>
      <c r="D42" s="58"/>
      <c r="E42" s="23" t="n">
        <v>-16639</v>
      </c>
      <c r="F42" s="23" t="n">
        <v>-355</v>
      </c>
      <c r="G42" s="23"/>
      <c r="H42" s="23"/>
      <c r="I42" s="108" t="n">
        <f aca="false">SUM(D42:H42)</f>
        <v>-16994</v>
      </c>
      <c r="J42" s="58"/>
      <c r="K42" s="23" t="n">
        <v>-3000</v>
      </c>
      <c r="L42" s="23" t="n">
        <f aca="false">SUM(I42:K42)</f>
        <v>-19994</v>
      </c>
      <c r="M42" s="23" t="e">
        <f aca="false">ROUND(HPVAL($A42,$A$1,$A$2,$A$3,$A$4,$A$6)/1000,0)</f>
        <v>#NAME?</v>
      </c>
      <c r="N42" s="60" t="e">
        <f aca="false">L42-M42</f>
        <v>#NAME?</v>
      </c>
      <c r="Q42" s="23" t="e">
        <f aca="false">M42-#REF!-#REF!</f>
        <v>#REF!</v>
      </c>
      <c r="R42" s="23" t="e">
        <f aca="false">I42+J42-#REF!-#REF!</f>
        <v>#REF!</v>
      </c>
      <c r="S42" s="23" t="e">
        <f aca="false">Q42-R42</f>
        <v>#REF!</v>
      </c>
    </row>
    <row r="43" customFormat="false" ht="12" hidden="false" customHeight="true" outlineLevel="0" collapsed="false">
      <c r="A43" s="84" t="s">
        <v>208</v>
      </c>
      <c r="B43" s="38" t="s">
        <v>56</v>
      </c>
      <c r="D43" s="58"/>
      <c r="E43" s="23" t="n">
        <v>2901</v>
      </c>
      <c r="F43" s="23" t="n">
        <v>21</v>
      </c>
      <c r="G43" s="23"/>
      <c r="H43" s="23"/>
      <c r="I43" s="108" t="n">
        <f aca="false">SUM(D43:H43)</f>
        <v>2922</v>
      </c>
      <c r="J43" s="58"/>
      <c r="K43" s="23" t="n">
        <v>-4000</v>
      </c>
      <c r="L43" s="23" t="n">
        <f aca="false">SUM(I43:K43)</f>
        <v>-1078</v>
      </c>
      <c r="M43" s="23" t="e">
        <f aca="false">ROUND(HPVAL($A43,$A$1,$A$2,$A$3,$A$4,$A$6)/1000,0)</f>
        <v>#NAME?</v>
      </c>
      <c r="N43" s="60" t="e">
        <f aca="false">L43-M43</f>
        <v>#NAME?</v>
      </c>
      <c r="Q43" s="87" t="e">
        <f aca="false">M43-Expenses!E39-'CapChrg-AllocExp'!E40</f>
        <v>#NAME?</v>
      </c>
      <c r="R43" s="87" t="n">
        <f aca="false">I43+J43-Expenses!D39-'CapChrg-AllocExp'!D40</f>
        <v>1061</v>
      </c>
      <c r="S43" s="23" t="e">
        <f aca="false">Q43-R43</f>
        <v>#NAME?</v>
      </c>
    </row>
    <row r="44" customFormat="false" ht="12" hidden="true" customHeight="true" outlineLevel="0" collapsed="false">
      <c r="A44" s="84" t="s">
        <v>231</v>
      </c>
      <c r="B44" s="38" t="s">
        <v>153</v>
      </c>
      <c r="D44" s="58"/>
      <c r="E44" s="23"/>
      <c r="F44" s="23"/>
      <c r="G44" s="23"/>
      <c r="H44" s="23"/>
      <c r="I44" s="108" t="n">
        <f aca="false">SUM(D44:H44)</f>
        <v>0</v>
      </c>
      <c r="J44" s="58"/>
      <c r="K44" s="23"/>
      <c r="L44" s="23" t="n">
        <f aca="false">SUM(I44:K44)</f>
        <v>0</v>
      </c>
      <c r="M44" s="23" t="e">
        <f aca="false">ROUND(HPVAL($A44,$A$1,$A$2,$A$3,$A$4,$A$6)/1000,0)</f>
        <v>#NAME?</v>
      </c>
      <c r="N44" s="60" t="e">
        <f aca="false">L44-M44</f>
        <v>#NAME?</v>
      </c>
      <c r="S44" s="23" t="n">
        <f aca="false">Q44-R44</f>
        <v>0</v>
      </c>
    </row>
    <row r="45" customFormat="false" ht="3" hidden="false" customHeight="true" outlineLevel="0" collapsed="false">
      <c r="B45" s="110"/>
      <c r="D45" s="111"/>
      <c r="E45" s="112"/>
      <c r="F45" s="112"/>
      <c r="G45" s="112"/>
      <c r="H45" s="112"/>
      <c r="I45" s="111"/>
      <c r="J45" s="111"/>
      <c r="K45" s="112"/>
      <c r="L45" s="112"/>
      <c r="M45" s="112"/>
      <c r="N45" s="113"/>
    </row>
    <row r="46" customFormat="false" ht="12" hidden="false" customHeight="true" outlineLevel="0" collapsed="false">
      <c r="A46" s="69"/>
      <c r="B46" s="109" t="s">
        <v>154</v>
      </c>
      <c r="C46" s="63"/>
      <c r="D46" s="64" t="n">
        <f aca="false">SUM(D40:D44)</f>
        <v>0</v>
      </c>
      <c r="E46" s="65" t="n">
        <f aca="false">SUM(E40:E44)</f>
        <v>27621</v>
      </c>
      <c r="F46" s="65" t="n">
        <f aca="false">SUM(F40:F44)</f>
        <v>32</v>
      </c>
      <c r="G46" s="65" t="n">
        <f aca="false">SUM(G40:G44)</f>
        <v>447</v>
      </c>
      <c r="H46" s="65" t="n">
        <f aca="false">SUM(H40:H44)</f>
        <v>0</v>
      </c>
      <c r="I46" s="64" t="n">
        <f aca="false">SUM(I40:I44)</f>
        <v>28100</v>
      </c>
      <c r="J46" s="64" t="n">
        <f aca="false">SUM(J40:J44)</f>
        <v>0</v>
      </c>
      <c r="K46" s="65" t="n">
        <f aca="false">SUM(K40:K44)</f>
        <v>-7000</v>
      </c>
      <c r="L46" s="65" t="n">
        <f aca="false">SUM(L40:L44)</f>
        <v>21100</v>
      </c>
      <c r="M46" s="65" t="e">
        <f aca="false">SUM(M40:M44)</f>
        <v>#NAME?</v>
      </c>
      <c r="N46" s="68" t="e">
        <f aca="false">SUM(N40:N44)</f>
        <v>#NAME?</v>
      </c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customFormat="false" ht="3" hidden="false" customHeight="true" outlineLevel="0" collapsed="false">
      <c r="B47" s="38"/>
      <c r="D47" s="58"/>
      <c r="E47" s="23"/>
      <c r="F47" s="23"/>
      <c r="G47" s="23"/>
      <c r="H47" s="23"/>
      <c r="I47" s="108"/>
      <c r="J47" s="58"/>
      <c r="K47" s="23"/>
      <c r="L47" s="23"/>
      <c r="M47" s="23"/>
      <c r="N47" s="60"/>
    </row>
    <row r="48" customFormat="false" ht="12" hidden="false" customHeight="true" outlineLevel="0" collapsed="false">
      <c r="A48" s="84" t="s">
        <v>209</v>
      </c>
      <c r="B48" s="38" t="s">
        <v>155</v>
      </c>
      <c r="D48" s="58"/>
      <c r="E48" s="23"/>
      <c r="F48" s="23"/>
      <c r="G48" s="23" t="n">
        <v>100</v>
      </c>
      <c r="H48" s="23"/>
      <c r="I48" s="108" t="n">
        <f aca="false">SUM(D48:H48)</f>
        <v>100</v>
      </c>
      <c r="J48" s="58"/>
      <c r="K48" s="23"/>
      <c r="L48" s="23" t="n">
        <f aca="false">SUM(I48:K48)</f>
        <v>100</v>
      </c>
      <c r="M48" s="23" t="e">
        <f aca="false">ROUND(HPVAL($A48,$A$1,$A$2,$A$3,$A$4,$A$6)/1000,0)</f>
        <v>#NAME?</v>
      </c>
      <c r="N48" s="60" t="e">
        <f aca="false">L48-M48</f>
        <v>#NAME?</v>
      </c>
      <c r="Q48" s="87" t="e">
        <f aca="false">M48-Expenses!E43-'CapChrg-AllocExp'!E44</f>
        <v>#NAME?</v>
      </c>
      <c r="R48" s="87" t="e">
        <f aca="false">I48+J48-Expenses!D43-'CapChrg-AllocExp'!D44</f>
        <v>#NAME?</v>
      </c>
      <c r="S48" s="23" t="e">
        <f aca="false">Q48-R48</f>
        <v>#NAME?</v>
      </c>
    </row>
    <row r="49" customFormat="false" ht="3" hidden="false" customHeight="true" outlineLevel="0" collapsed="false">
      <c r="B49" s="38"/>
      <c r="D49" s="58"/>
      <c r="E49" s="23"/>
      <c r="F49" s="23"/>
      <c r="G49" s="23"/>
      <c r="H49" s="23"/>
      <c r="I49" s="108"/>
      <c r="J49" s="58"/>
      <c r="K49" s="23"/>
      <c r="L49" s="23"/>
      <c r="M49" s="23"/>
      <c r="N49" s="60"/>
    </row>
    <row r="50" customFormat="false" ht="12" hidden="false" customHeight="true" outlineLevel="0" collapsed="false">
      <c r="A50" s="84" t="s">
        <v>210</v>
      </c>
      <c r="B50" s="38" t="s">
        <v>156</v>
      </c>
      <c r="D50" s="58"/>
      <c r="E50" s="23"/>
      <c r="F50" s="23"/>
      <c r="G50" s="23"/>
      <c r="H50" s="23"/>
      <c r="I50" s="108" t="n">
        <f aca="false">SUM(D50:H50)</f>
        <v>0</v>
      </c>
      <c r="J50" s="58"/>
      <c r="K50" s="23"/>
      <c r="L50" s="23" t="n">
        <f aca="false">SUM(I50:K50)</f>
        <v>0</v>
      </c>
      <c r="M50" s="23"/>
      <c r="N50" s="60" t="n">
        <f aca="false">L50-M50</f>
        <v>0</v>
      </c>
      <c r="Q50" s="23" t="e">
        <f aca="false">M50-Expenses!E45-'CapChrg-AllocExp'!E46</f>
        <v>#NAME?</v>
      </c>
      <c r="R50" s="23" t="e">
        <f aca="false">I50+J50-Expenses!D45-'CapChrg-AllocExp'!D46</f>
        <v>#NAME?</v>
      </c>
      <c r="S50" s="23" t="e">
        <f aca="false">Q50-R50</f>
        <v>#NAME?</v>
      </c>
    </row>
    <row r="51" customFormat="false" ht="3" hidden="false" customHeight="true" outlineLevel="0" collapsed="false">
      <c r="B51" s="114"/>
      <c r="D51" s="115"/>
      <c r="E51" s="97"/>
      <c r="F51" s="97"/>
      <c r="G51" s="97"/>
      <c r="H51" s="97"/>
      <c r="I51" s="111"/>
      <c r="J51" s="115"/>
      <c r="K51" s="97"/>
      <c r="L51" s="97"/>
      <c r="M51" s="97"/>
      <c r="N51" s="113"/>
    </row>
    <row r="52" customFormat="false" ht="12" hidden="false" customHeight="true" outlineLevel="0" collapsed="false">
      <c r="A52" s="84" t="s">
        <v>212</v>
      </c>
      <c r="B52" s="38" t="s">
        <v>159</v>
      </c>
      <c r="D52" s="58"/>
      <c r="E52" s="23" t="n">
        <v>-5450</v>
      </c>
      <c r="F52" s="23"/>
      <c r="G52" s="23" t="n">
        <v>-12824</v>
      </c>
      <c r="H52" s="23"/>
      <c r="I52" s="108" t="n">
        <f aca="false">SUM(D52:H52)</f>
        <v>-18274</v>
      </c>
      <c r="J52" s="58"/>
      <c r="K52" s="23"/>
      <c r="L52" s="23" t="n">
        <f aca="false">SUM(I52:K52)</f>
        <v>-18274</v>
      </c>
      <c r="M52" s="23" t="e">
        <f aca="false">ROUND(HPVAL($A52,$A$1,$A$2,$A$3,$A$4,$A$6)/1000,0)</f>
        <v>#NAME?</v>
      </c>
      <c r="N52" s="60" t="e">
        <f aca="false">L52-M52</f>
        <v>#NAME?</v>
      </c>
      <c r="S52" s="23"/>
    </row>
    <row r="53" customFormat="false" ht="3" hidden="false" customHeight="true" outlineLevel="0" collapsed="false">
      <c r="B53" s="114"/>
      <c r="D53" s="115"/>
      <c r="E53" s="97"/>
      <c r="F53" s="97"/>
      <c r="G53" s="97"/>
      <c r="H53" s="97"/>
      <c r="I53" s="111"/>
      <c r="J53" s="115"/>
      <c r="K53" s="97"/>
      <c r="L53" s="97"/>
      <c r="M53" s="97"/>
      <c r="N53" s="113"/>
    </row>
    <row r="54" customFormat="false" ht="12" hidden="false" customHeight="true" outlineLevel="0" collapsed="false">
      <c r="B54" s="38" t="s">
        <v>161</v>
      </c>
      <c r="D54" s="58"/>
      <c r="E54" s="23"/>
      <c r="F54" s="23"/>
      <c r="G54" s="23"/>
      <c r="H54" s="23"/>
      <c r="I54" s="108" t="n">
        <f aca="false">SUM(D54:H54)</f>
        <v>0</v>
      </c>
      <c r="J54" s="58"/>
      <c r="K54" s="23"/>
      <c r="L54" s="23" t="n">
        <f aca="false">SUM(I54:K54)</f>
        <v>0</v>
      </c>
      <c r="M54" s="23" t="n">
        <f aca="false">33128+5248</f>
        <v>38376</v>
      </c>
      <c r="N54" s="60" t="n">
        <f aca="false">L54-M54</f>
        <v>-38376</v>
      </c>
      <c r="S54" s="23"/>
    </row>
    <row r="55" customFormat="false" ht="3" hidden="false" customHeight="true" outlineLevel="0" collapsed="false">
      <c r="B55" s="38"/>
      <c r="D55" s="58"/>
      <c r="E55" s="23"/>
      <c r="F55" s="23"/>
      <c r="G55" s="23"/>
      <c r="H55" s="23"/>
      <c r="I55" s="108"/>
      <c r="J55" s="58"/>
      <c r="K55" s="23"/>
      <c r="L55" s="23"/>
      <c r="M55" s="23"/>
      <c r="N55" s="60"/>
    </row>
    <row r="56" customFormat="false" ht="12" hidden="false" customHeight="true" outlineLevel="0" collapsed="false">
      <c r="B56" s="89" t="s">
        <v>7</v>
      </c>
      <c r="D56" s="70" t="n">
        <f aca="false">SUM(D46:D54)+D38+D31+D21</f>
        <v>195349</v>
      </c>
      <c r="E56" s="71" t="n">
        <f aca="false">SUM(E46:E54)+E38+E31+E21</f>
        <v>32375</v>
      </c>
      <c r="F56" s="71" t="n">
        <f aca="false">SUM(F46:F54)+F38+F31+F21</f>
        <v>54</v>
      </c>
      <c r="G56" s="71" t="n">
        <f aca="false">SUM(G46:G54)+G38+G31+G21</f>
        <v>10519</v>
      </c>
      <c r="H56" s="71" t="n">
        <f aca="false">SUM(H46:H54)+H38+H31+H21</f>
        <v>-2820</v>
      </c>
      <c r="I56" s="70" t="n">
        <f aca="false">SUM(I46:I54)+I38+I31+I21</f>
        <v>235477</v>
      </c>
      <c r="J56" s="70" t="n">
        <f aca="false">SUM(J46:J54)+J38+J31+J21</f>
        <v>32181</v>
      </c>
      <c r="K56" s="71" t="e">
        <f aca="false">SUM(K46:K54)+K38+K31+K21</f>
        <v>#NAME?</v>
      </c>
      <c r="L56" s="71" t="e">
        <f aca="false">SUM(L46:L54)+L38+L31+L21</f>
        <v>#NAME?</v>
      </c>
      <c r="M56" s="71" t="e">
        <f aca="false">SUM(M46:M54)+M38+M31+M21</f>
        <v>#NAME?</v>
      </c>
      <c r="N56" s="73" t="e">
        <f aca="false">SUM(N46:N54)+N38+N31+N21</f>
        <v>#NAME?</v>
      </c>
    </row>
    <row r="57" customFormat="false" ht="3" hidden="false" customHeight="true" outlineLevel="0" collapsed="false">
      <c r="B57" s="74"/>
      <c r="D57" s="75"/>
      <c r="E57" s="76"/>
      <c r="F57" s="76"/>
      <c r="G57" s="76"/>
      <c r="H57" s="76"/>
      <c r="I57" s="75"/>
      <c r="J57" s="75"/>
      <c r="K57" s="76"/>
      <c r="L57" s="76"/>
      <c r="M57" s="76"/>
      <c r="N57" s="116"/>
    </row>
    <row r="58" customFormat="false" ht="12.75" hidden="false" customHeight="false" outlineLevel="0" collapsed="false">
      <c r="B58" s="20" t="s">
        <v>232</v>
      </c>
      <c r="C58" s="117"/>
      <c r="D58" s="23" t="n">
        <f aca="false">-4062-4187</f>
        <v>-8249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customFormat="false" ht="12.75" hidden="false" customHeight="false" outlineLevel="0" collapsed="false">
      <c r="D59" s="23" t="n">
        <f aca="false">SUM(D56:D58)</f>
        <v>187100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customFormat="false" ht="12.75" hidden="false" customHeight="false" outlineLevel="0" collapsed="false"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customFormat="false" ht="12.75" hidden="false" customHeight="false" outlineLevel="0" collapsed="false"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customFormat="false" ht="12.75" hidden="false" customHeight="false" outlineLevel="0" collapsed="false"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customFormat="false" ht="12.75" hidden="false" customHeight="false" outlineLevel="0" collapsed="false">
      <c r="B63" s="83" t="s">
        <v>233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customFormat="false" ht="12.75" hidden="false" customHeight="false" outlineLevel="0" collapsed="false">
      <c r="B64" s="20" t="s">
        <v>134</v>
      </c>
      <c r="D64" s="23" t="n">
        <f aca="false">D10+D14+D19+D35+D36</f>
        <v>57308</v>
      </c>
    </row>
    <row r="65" customFormat="false" ht="12.75" hidden="false" customHeight="false" outlineLevel="0" collapsed="false">
      <c r="B65" s="20" t="s">
        <v>234</v>
      </c>
      <c r="D65" s="23" t="n">
        <f aca="false">D15+D16+D17+D25</f>
        <v>11400</v>
      </c>
    </row>
  </sheetData>
  <mergeCells count="5">
    <mergeCell ref="B2:N2"/>
    <mergeCell ref="B3:N3"/>
    <mergeCell ref="B4:N4"/>
    <mergeCell ref="Q6:S6"/>
    <mergeCell ref="Q7:S7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3.7"/>
    <col collapsed="false" customWidth="true" hidden="false" outlineLevel="0" max="2" min="2" style="20" width="1.7"/>
    <col collapsed="false" customWidth="true" hidden="false" outlineLevel="0" max="4" min="3" style="20" width="8.7"/>
    <col collapsed="false" customWidth="true" hidden="false" outlineLevel="0" max="5" min="5" style="20" width="9.7"/>
    <col collapsed="false" customWidth="true" hidden="false" outlineLevel="0" max="11" min="6" style="20" width="8.7"/>
    <col collapsed="false" customWidth="true" hidden="false" outlineLevel="0" max="18" min="12" style="20" width="9.7"/>
    <col collapsed="false" customWidth="false" hidden="false" outlineLevel="0" max="257" min="19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16.5" hidden="false" customHeight="false" outlineLevel="0" collapsed="false">
      <c r="A2" s="7" t="s">
        <v>221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customFormat="false" ht="13.5" hidden="false" customHeight="false" outlineLevel="0" collapsed="false">
      <c r="A3" s="10" t="s">
        <v>235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customFormat="false" ht="3" hidden="false" customHeight="true" outlineLevel="0" collapsed="false">
      <c r="A4" s="49"/>
    </row>
    <row r="5" customFormat="false" ht="12.75" hidden="false" customHeight="true" outlineLevel="0" collapsed="false">
      <c r="A5" s="37"/>
      <c r="C5" s="50"/>
      <c r="D5" s="51"/>
      <c r="E5" s="51"/>
      <c r="F5" s="51"/>
      <c r="G5" s="51"/>
      <c r="H5" s="51"/>
      <c r="I5" s="51"/>
      <c r="J5" s="51"/>
      <c r="K5" s="52"/>
    </row>
    <row r="6" customFormat="false" ht="12.75" hidden="false" customHeight="false" outlineLevel="0" collapsed="false">
      <c r="A6" s="38"/>
      <c r="C6" s="47"/>
      <c r="D6" s="49"/>
      <c r="E6" s="103"/>
      <c r="F6" s="103"/>
      <c r="G6" s="49"/>
      <c r="H6" s="103" t="s">
        <v>120</v>
      </c>
      <c r="I6" s="103" t="s">
        <v>121</v>
      </c>
      <c r="J6" s="103" t="s">
        <v>122</v>
      </c>
      <c r="K6" s="104" t="s">
        <v>7</v>
      </c>
      <c r="L6" s="105"/>
      <c r="M6" s="118"/>
      <c r="N6" s="105"/>
    </row>
    <row r="7" customFormat="false" ht="12.75" hidden="false" customHeight="false" outlineLevel="0" collapsed="false">
      <c r="A7" s="48" t="s">
        <v>127</v>
      </c>
      <c r="C7" s="44" t="s">
        <v>224</v>
      </c>
      <c r="D7" s="45" t="s">
        <v>225</v>
      </c>
      <c r="E7" s="45" t="s">
        <v>226</v>
      </c>
      <c r="F7" s="45" t="s">
        <v>227</v>
      </c>
      <c r="G7" s="45" t="s">
        <v>228</v>
      </c>
      <c r="H7" s="45" t="s">
        <v>128</v>
      </c>
      <c r="I7" s="45" t="s">
        <v>131</v>
      </c>
      <c r="J7" s="45" t="s">
        <v>128</v>
      </c>
      <c r="K7" s="46" t="s">
        <v>128</v>
      </c>
      <c r="L7" s="105"/>
      <c r="M7" s="105"/>
      <c r="N7" s="105"/>
    </row>
    <row r="8" customFormat="false" ht="3" hidden="false" customHeight="true" outlineLevel="0" collapsed="false">
      <c r="A8" s="38"/>
      <c r="C8" s="47"/>
      <c r="D8" s="49"/>
      <c r="E8" s="49"/>
      <c r="F8" s="49"/>
      <c r="G8" s="49"/>
      <c r="H8" s="47"/>
      <c r="I8" s="47"/>
      <c r="J8" s="49"/>
      <c r="K8" s="119"/>
    </row>
    <row r="9" customFormat="false" ht="12" hidden="false" customHeight="true" outlineLevel="0" collapsed="false">
      <c r="A9" s="38" t="s">
        <v>134</v>
      </c>
      <c r="C9" s="53" t="n">
        <f aca="false">GrossMargin!D10-[1]GrossMargin!D10</f>
        <v>9961</v>
      </c>
      <c r="D9" s="54" t="n">
        <f aca="false">GrossMargin!E10-[1]GrossMargin!E10</f>
        <v>0</v>
      </c>
      <c r="E9" s="54" t="n">
        <f aca="false">GrossMargin!F10-[1]GrossMargin!F10</f>
        <v>0</v>
      </c>
      <c r="F9" s="54" t="n">
        <f aca="false">GrossMargin!G10-[1]GrossMargin!G10</f>
        <v>0</v>
      </c>
      <c r="G9" s="54" t="n">
        <f aca="false">GrossMargin!H10-[1]GrossMargin!H10</f>
        <v>0</v>
      </c>
      <c r="H9" s="107" t="n">
        <f aca="false">SUM(C9:G9)</f>
        <v>9961</v>
      </c>
      <c r="I9" s="53" t="n">
        <f aca="false">GrossMargin!J10-[1]GrossMargin!J10</f>
        <v>0</v>
      </c>
      <c r="J9" s="54" t="n">
        <f aca="false">GrossMargin!K10-[1]GrossMargin!K10</f>
        <v>0</v>
      </c>
      <c r="K9" s="55" t="n">
        <f aca="false">SUM(H9:J9)</f>
        <v>9961</v>
      </c>
    </row>
    <row r="10" customFormat="false" ht="12" hidden="false" customHeight="true" outlineLevel="0" collapsed="false">
      <c r="A10" s="38" t="s">
        <v>135</v>
      </c>
      <c r="C10" s="58" t="n">
        <f aca="false">GrossMargin!D11-[1]GrossMargin!D11</f>
        <v>22455</v>
      </c>
      <c r="D10" s="23" t="n">
        <f aca="false">GrossMargin!E11-[1]GrossMargin!E11</f>
        <v>0</v>
      </c>
      <c r="E10" s="23" t="n">
        <f aca="false">GrossMargin!F11-[1]GrossMargin!F11</f>
        <v>0</v>
      </c>
      <c r="F10" s="23" t="n">
        <f aca="false">GrossMargin!G11-[1]GrossMargin!G11</f>
        <v>0</v>
      </c>
      <c r="G10" s="23" t="n">
        <f aca="false">GrossMargin!H11-[1]GrossMargin!H11</f>
        <v>0</v>
      </c>
      <c r="H10" s="108" t="n">
        <f aca="false">SUM(C10:G10)</f>
        <v>22455</v>
      </c>
      <c r="I10" s="58" t="n">
        <f aca="false">GrossMargin!J11-[1]GrossMargin!J11</f>
        <v>0</v>
      </c>
      <c r="J10" s="23" t="n">
        <f aca="false">GrossMargin!K11-[1]GrossMargin!K11</f>
        <v>0</v>
      </c>
      <c r="K10" s="59" t="n">
        <f aca="false">SUM(H10:J10)</f>
        <v>22455</v>
      </c>
    </row>
    <row r="11" customFormat="false" ht="12" hidden="false" customHeight="true" outlineLevel="0" collapsed="false">
      <c r="A11" s="38" t="s">
        <v>136</v>
      </c>
      <c r="C11" s="58" t="n">
        <f aca="false">GrossMargin!D12-[1]GrossMargin!D12</f>
        <v>1623</v>
      </c>
      <c r="D11" s="23" t="n">
        <f aca="false">GrossMargin!E12-[1]GrossMargin!E12</f>
        <v>0</v>
      </c>
      <c r="E11" s="23" t="n">
        <f aca="false">GrossMargin!F12-[1]GrossMargin!F12</f>
        <v>0</v>
      </c>
      <c r="F11" s="23" t="n">
        <f aca="false">GrossMargin!G12-[1]GrossMargin!G12</f>
        <v>0</v>
      </c>
      <c r="G11" s="23" t="n">
        <f aca="false">GrossMargin!H12-[1]GrossMargin!H12</f>
        <v>0</v>
      </c>
      <c r="H11" s="108" t="n">
        <f aca="false">SUM(C11:G11)</f>
        <v>1623</v>
      </c>
      <c r="I11" s="58" t="n">
        <f aca="false">GrossMargin!J12-[1]GrossMargin!J12</f>
        <v>0</v>
      </c>
      <c r="J11" s="23" t="e">
        <f aca="false">GrossMargin!K12-[1]GrossMargin!K12</f>
        <v>#NAME?</v>
      </c>
      <c r="K11" s="59" t="e">
        <f aca="false">SUM(H11:J11)</f>
        <v>#NAME?</v>
      </c>
    </row>
    <row r="12" customFormat="false" ht="12" hidden="false" customHeight="true" outlineLevel="0" collapsed="false">
      <c r="A12" s="38" t="s">
        <v>137</v>
      </c>
      <c r="C12" s="58" t="n">
        <f aca="false">GrossMargin!D13-[1]GrossMargin!D13</f>
        <v>15829</v>
      </c>
      <c r="D12" s="23" t="n">
        <f aca="false">GrossMargin!E13-[1]GrossMargin!E13</f>
        <v>0</v>
      </c>
      <c r="E12" s="23" t="n">
        <f aca="false">GrossMargin!F13-[1]GrossMargin!F13</f>
        <v>0</v>
      </c>
      <c r="F12" s="23" t="n">
        <f aca="false">GrossMargin!G13-[1]GrossMargin!G13</f>
        <v>0</v>
      </c>
      <c r="G12" s="23" t="n">
        <f aca="false">GrossMargin!H13-[1]GrossMargin!H13</f>
        <v>0</v>
      </c>
      <c r="H12" s="108" t="n">
        <f aca="false">SUM(C12:G12)</f>
        <v>15829</v>
      </c>
      <c r="I12" s="58" t="n">
        <f aca="false">GrossMargin!J13-[1]GrossMargin!J13</f>
        <v>0</v>
      </c>
      <c r="J12" s="23" t="n">
        <f aca="false">GrossMargin!K13-[1]GrossMargin!K13</f>
        <v>0</v>
      </c>
      <c r="K12" s="59" t="n">
        <f aca="false">SUM(H12:J12)</f>
        <v>15829</v>
      </c>
    </row>
    <row r="13" customFormat="false" ht="12" hidden="false" customHeight="true" outlineLevel="0" collapsed="false">
      <c r="A13" s="38" t="s">
        <v>89</v>
      </c>
      <c r="C13" s="58" t="n">
        <f aca="false">GrossMargin!D14-[1]GrossMargin!D14</f>
        <v>-778</v>
      </c>
      <c r="D13" s="23" t="n">
        <f aca="false">GrossMargin!E14-[1]GrossMargin!E14</f>
        <v>1711</v>
      </c>
      <c r="E13" s="23" t="n">
        <f aca="false">GrossMargin!F14-[1]GrossMargin!F14</f>
        <v>-1462</v>
      </c>
      <c r="F13" s="23" t="n">
        <f aca="false">GrossMargin!G14-[1]GrossMargin!G14</f>
        <v>0</v>
      </c>
      <c r="G13" s="23" t="n">
        <f aca="false">GrossMargin!H14-[1]GrossMargin!H14</f>
        <v>0</v>
      </c>
      <c r="H13" s="108" t="n">
        <f aca="false">SUM(C13:G13)</f>
        <v>-529</v>
      </c>
      <c r="I13" s="58" t="n">
        <f aca="false">GrossMargin!J14-[1]GrossMargin!J14</f>
        <v>0</v>
      </c>
      <c r="J13" s="23" t="n">
        <f aca="false">GrossMargin!K14-[1]GrossMargin!K14</f>
        <v>0</v>
      </c>
      <c r="K13" s="59" t="n">
        <f aca="false">SUM(H13:J13)</f>
        <v>-529</v>
      </c>
    </row>
    <row r="14" customFormat="false" ht="12" hidden="false" customHeight="true" outlineLevel="0" collapsed="false">
      <c r="A14" s="38" t="s">
        <v>138</v>
      </c>
      <c r="C14" s="58" t="n">
        <f aca="false">GrossMargin!D15-[1]GrossMargin!D15</f>
        <v>208</v>
      </c>
      <c r="D14" s="23" t="n">
        <f aca="false">GrossMargin!E15-[1]GrossMargin!E15</f>
        <v>171</v>
      </c>
      <c r="E14" s="23" t="n">
        <f aca="false">GrossMargin!F15-[1]GrossMargin!F15</f>
        <v>-3</v>
      </c>
      <c r="F14" s="23" t="n">
        <f aca="false">GrossMargin!G15-[1]GrossMargin!G15</f>
        <v>0</v>
      </c>
      <c r="G14" s="23" t="n">
        <f aca="false">GrossMargin!H15-[1]GrossMargin!H15</f>
        <v>0</v>
      </c>
      <c r="H14" s="108" t="n">
        <f aca="false">SUM(C14:G14)</f>
        <v>376</v>
      </c>
      <c r="I14" s="58" t="n">
        <f aca="false">GrossMargin!J15-[1]GrossMargin!J15</f>
        <v>0</v>
      </c>
      <c r="J14" s="23" t="n">
        <f aca="false">GrossMargin!K15-[1]GrossMargin!K15</f>
        <v>0</v>
      </c>
      <c r="K14" s="59" t="n">
        <f aca="false">SUM(H14:J14)</f>
        <v>376</v>
      </c>
    </row>
    <row r="15" customFormat="false" ht="12" hidden="false" customHeight="true" outlineLevel="0" collapsed="false">
      <c r="A15" s="38" t="s">
        <v>139</v>
      </c>
      <c r="C15" s="58" t="n">
        <f aca="false">GrossMargin!D16-[1]GrossMargin!D16</f>
        <v>5226</v>
      </c>
      <c r="D15" s="23" t="n">
        <f aca="false">GrossMargin!E16-[1]GrossMargin!E16</f>
        <v>0</v>
      </c>
      <c r="E15" s="23" t="n">
        <f aca="false">GrossMargin!F16-[1]GrossMargin!F16</f>
        <v>0</v>
      </c>
      <c r="F15" s="23" t="n">
        <f aca="false">GrossMargin!G16-[1]GrossMargin!G16</f>
        <v>0</v>
      </c>
      <c r="G15" s="23" t="n">
        <f aca="false">GrossMargin!H16-[1]GrossMargin!H16</f>
        <v>0</v>
      </c>
      <c r="H15" s="108" t="n">
        <f aca="false">SUM(C15:G15)</f>
        <v>5226</v>
      </c>
      <c r="I15" s="58" t="n">
        <f aca="false">GrossMargin!J16-[1]GrossMargin!J16</f>
        <v>0</v>
      </c>
      <c r="J15" s="23" t="n">
        <f aca="false">GrossMargin!K16-[1]GrossMargin!K16</f>
        <v>0</v>
      </c>
      <c r="K15" s="59" t="n">
        <f aca="false">SUM(H15:J15)</f>
        <v>5226</v>
      </c>
    </row>
    <row r="16" customFormat="false" ht="12" hidden="false" customHeight="true" outlineLevel="0" collapsed="false">
      <c r="A16" s="38" t="s">
        <v>140</v>
      </c>
      <c r="C16" s="58" t="n">
        <f aca="false">GrossMargin!D17-[1]GrossMargin!D17</f>
        <v>1215</v>
      </c>
      <c r="D16" s="23" t="n">
        <f aca="false">GrossMargin!E17-[1]GrossMargin!E17</f>
        <v>0</v>
      </c>
      <c r="E16" s="23" t="n">
        <f aca="false">GrossMargin!F17-[1]GrossMargin!F17</f>
        <v>0</v>
      </c>
      <c r="F16" s="23" t="n">
        <f aca="false">GrossMargin!G17-[1]GrossMargin!G17</f>
        <v>0</v>
      </c>
      <c r="G16" s="23" t="n">
        <f aca="false">GrossMargin!H17-[1]GrossMargin!H17</f>
        <v>0</v>
      </c>
      <c r="H16" s="108" t="n">
        <f aca="false">SUM(C16:G16)</f>
        <v>1215</v>
      </c>
      <c r="I16" s="58" t="n">
        <f aca="false">GrossMargin!J17-[1]GrossMargin!J17</f>
        <v>0</v>
      </c>
      <c r="J16" s="23" t="n">
        <f aca="false">GrossMargin!K17-[1]GrossMargin!K17</f>
        <v>0</v>
      </c>
      <c r="K16" s="59" t="n">
        <f aca="false">SUM(H16:J16)</f>
        <v>1215</v>
      </c>
    </row>
    <row r="17" customFormat="false" ht="12" hidden="false" customHeight="true" outlineLevel="0" collapsed="false">
      <c r="A17" s="38" t="s">
        <v>141</v>
      </c>
      <c r="C17" s="58" t="n">
        <f aca="false">GrossMargin!D18-[1]GrossMargin!D18</f>
        <v>0</v>
      </c>
      <c r="D17" s="23" t="n">
        <f aca="false">GrossMargin!E18-[1]GrossMargin!E18</f>
        <v>0</v>
      </c>
      <c r="E17" s="23" t="n">
        <f aca="false">GrossMargin!F18-[1]GrossMargin!F18</f>
        <v>0</v>
      </c>
      <c r="F17" s="23" t="n">
        <f aca="false">GrossMargin!G18-[1]GrossMargin!G18</f>
        <v>0</v>
      </c>
      <c r="G17" s="23" t="n">
        <f aca="false">GrossMargin!H18-[1]GrossMargin!H18</f>
        <v>0</v>
      </c>
      <c r="H17" s="108" t="n">
        <f aca="false">SUM(C17:G17)</f>
        <v>0</v>
      </c>
      <c r="I17" s="58" t="n">
        <f aca="false">GrossMargin!J18-[1]GrossMargin!J18</f>
        <v>0</v>
      </c>
      <c r="J17" s="23" t="n">
        <f aca="false">GrossMargin!K18-[1]GrossMargin!K18</f>
        <v>0</v>
      </c>
      <c r="K17" s="59" t="n">
        <f aca="false">SUM(H17:J17)</f>
        <v>0</v>
      </c>
    </row>
    <row r="18" customFormat="false" ht="12" hidden="false" customHeight="true" outlineLevel="0" collapsed="false">
      <c r="A18" s="38" t="s">
        <v>142</v>
      </c>
      <c r="C18" s="58" t="n">
        <f aca="false">GrossMargin!D19-[1]GrossMargin!D19</f>
        <v>634</v>
      </c>
      <c r="D18" s="23" t="n">
        <f aca="false">GrossMargin!E19-[1]GrossMargin!E19</f>
        <v>0</v>
      </c>
      <c r="E18" s="23" t="n">
        <f aca="false">GrossMargin!F19-[1]GrossMargin!F19</f>
        <v>0</v>
      </c>
      <c r="F18" s="23" t="n">
        <f aca="false">GrossMargin!G19-[1]GrossMargin!G19</f>
        <v>0</v>
      </c>
      <c r="G18" s="23" t="n">
        <f aca="false">GrossMargin!H19-[1]GrossMargin!H19</f>
        <v>0</v>
      </c>
      <c r="H18" s="108" t="n">
        <f aca="false">SUM(C18:G18)</f>
        <v>634</v>
      </c>
      <c r="I18" s="58" t="n">
        <f aca="false">GrossMargin!J19-[1]GrossMargin!J19</f>
        <v>0</v>
      </c>
      <c r="J18" s="23" t="n">
        <f aca="false">GrossMargin!K19-[1]GrossMargin!K19</f>
        <v>0</v>
      </c>
      <c r="K18" s="59" t="n">
        <f aca="false">SUM(H18:J18)</f>
        <v>634</v>
      </c>
    </row>
    <row r="19" customFormat="false" ht="3" hidden="false" customHeight="true" outlineLevel="0" collapsed="false">
      <c r="A19" s="38"/>
      <c r="C19" s="58"/>
      <c r="D19" s="23"/>
      <c r="E19" s="23"/>
      <c r="F19" s="23"/>
      <c r="G19" s="23"/>
      <c r="H19" s="108"/>
      <c r="I19" s="58"/>
      <c r="J19" s="23"/>
      <c r="K19" s="61"/>
    </row>
    <row r="20" customFormat="false" ht="12" hidden="false" customHeight="true" outlineLevel="0" collapsed="false">
      <c r="A20" s="109" t="s">
        <v>193</v>
      </c>
      <c r="B20" s="63"/>
      <c r="C20" s="64" t="n">
        <f aca="false">SUM(C9:C18)</f>
        <v>56373</v>
      </c>
      <c r="D20" s="65" t="n">
        <f aca="false">SUM(D9:D18)</f>
        <v>1882</v>
      </c>
      <c r="E20" s="65" t="n">
        <f aca="false">SUM(E9:E18)</f>
        <v>-1465</v>
      </c>
      <c r="F20" s="65" t="n">
        <f aca="false">SUM(F9:F18)</f>
        <v>0</v>
      </c>
      <c r="G20" s="65" t="n">
        <f aca="false">SUM(G9:G18)</f>
        <v>0</v>
      </c>
      <c r="H20" s="64" t="n">
        <f aca="false">SUM(H9:H18)</f>
        <v>56790</v>
      </c>
      <c r="I20" s="64" t="n">
        <f aca="false">SUM(I9:I18)</f>
        <v>0</v>
      </c>
      <c r="J20" s="65" t="e">
        <f aca="false">SUM(J9:J18)</f>
        <v>#NAME?</v>
      </c>
      <c r="K20" s="66" t="e">
        <f aca="false">SUM(K9:K18)</f>
        <v>#NAME?</v>
      </c>
    </row>
    <row r="21" customFormat="false" ht="3" hidden="false" customHeight="true" outlineLevel="0" collapsed="false">
      <c r="A21" s="38"/>
      <c r="C21" s="58"/>
      <c r="D21" s="23"/>
      <c r="E21" s="23"/>
      <c r="F21" s="23"/>
      <c r="G21" s="23"/>
      <c r="H21" s="108"/>
      <c r="I21" s="58"/>
      <c r="J21" s="23"/>
      <c r="K21" s="61"/>
    </row>
    <row r="22" customFormat="false" ht="12" hidden="false" customHeight="true" outlineLevel="0" collapsed="false">
      <c r="A22" s="38" t="s">
        <v>144</v>
      </c>
      <c r="C22" s="58" t="n">
        <f aca="false">GrossMargin!D23-[1]GrossMargin!D23</f>
        <v>0</v>
      </c>
      <c r="D22" s="23" t="n">
        <f aca="false">GrossMargin!E23-[1]GrossMargin!E23</f>
        <v>0</v>
      </c>
      <c r="E22" s="23" t="n">
        <f aca="false">GrossMargin!F23-[1]GrossMargin!F23</f>
        <v>0</v>
      </c>
      <c r="F22" s="23" t="n">
        <f aca="false">GrossMargin!G23-[1]GrossMargin!G23</f>
        <v>0</v>
      </c>
      <c r="G22" s="23" t="n">
        <f aca="false">GrossMargin!H23-[1]GrossMargin!H23</f>
        <v>0</v>
      </c>
      <c r="H22" s="108" t="n">
        <f aca="false">SUM(C22:G22)</f>
        <v>0</v>
      </c>
      <c r="I22" s="58" t="n">
        <f aca="false">GrossMargin!J23-[1]GrossMargin!J23</f>
        <v>0</v>
      </c>
      <c r="J22" s="23" t="n">
        <f aca="false">GrossMargin!K23-[1]GrossMargin!K23</f>
        <v>0</v>
      </c>
      <c r="K22" s="59" t="n">
        <f aca="false">SUM(H22:J22)</f>
        <v>0</v>
      </c>
    </row>
    <row r="23" customFormat="false" ht="12" hidden="false" customHeight="true" outlineLevel="0" collapsed="false">
      <c r="A23" s="38" t="s">
        <v>145</v>
      </c>
      <c r="C23" s="58" t="n">
        <f aca="false">GrossMargin!D24-[1]GrossMargin!D24</f>
        <v>0</v>
      </c>
      <c r="D23" s="23" t="n">
        <f aca="false">GrossMargin!E24-[1]GrossMargin!E24</f>
        <v>823</v>
      </c>
      <c r="E23" s="23" t="n">
        <f aca="false">GrossMargin!F24-[1]GrossMargin!F24</f>
        <v>-823</v>
      </c>
      <c r="F23" s="23" t="n">
        <f aca="false">GrossMargin!G24-[1]GrossMargin!G24</f>
        <v>0</v>
      </c>
      <c r="G23" s="23" t="n">
        <f aca="false">GrossMargin!H24-[1]GrossMargin!H24</f>
        <v>0</v>
      </c>
      <c r="H23" s="108" t="n">
        <f aca="false">SUM(C23:G23)</f>
        <v>0</v>
      </c>
      <c r="I23" s="58" t="n">
        <f aca="false">GrossMargin!J24-[1]GrossMargin!J24</f>
        <v>0</v>
      </c>
      <c r="J23" s="23" t="n">
        <f aca="false">GrossMargin!K24-[1]GrossMargin!K24</f>
        <v>0</v>
      </c>
      <c r="K23" s="59" t="n">
        <f aca="false">SUM(H23:J23)</f>
        <v>0</v>
      </c>
    </row>
    <row r="24" customFormat="false" ht="12" hidden="false" customHeight="true" outlineLevel="0" collapsed="false">
      <c r="A24" s="38" t="s">
        <v>22</v>
      </c>
      <c r="C24" s="58" t="n">
        <f aca="false">GrossMargin!D25-[1]GrossMargin!D25</f>
        <v>-756</v>
      </c>
      <c r="D24" s="23" t="n">
        <f aca="false">GrossMargin!E25-[1]GrossMargin!E25</f>
        <v>177</v>
      </c>
      <c r="E24" s="23" t="n">
        <f aca="false">GrossMargin!F25-[1]GrossMargin!F25</f>
        <v>-178</v>
      </c>
      <c r="F24" s="23" t="n">
        <f aca="false">GrossMargin!G25-[1]GrossMargin!G25</f>
        <v>0</v>
      </c>
      <c r="G24" s="23" t="n">
        <f aca="false">GrossMargin!H25-[1]GrossMargin!H25</f>
        <v>0</v>
      </c>
      <c r="H24" s="108" t="n">
        <f aca="false">SUM(C24:G24)</f>
        <v>-757</v>
      </c>
      <c r="I24" s="58" t="n">
        <f aca="false">GrossMargin!J25-[1]GrossMargin!J25</f>
        <v>0</v>
      </c>
      <c r="J24" s="23" t="n">
        <f aca="false">GrossMargin!K25-[1]GrossMargin!K25</f>
        <v>0</v>
      </c>
      <c r="K24" s="59" t="n">
        <f aca="false">SUM(H24:J24)</f>
        <v>-757</v>
      </c>
    </row>
    <row r="25" customFormat="false" ht="12" hidden="false" customHeight="true" outlineLevel="0" collapsed="false">
      <c r="A25" s="38" t="s">
        <v>31</v>
      </c>
      <c r="C25" s="58" t="n">
        <f aca="false">GrossMargin!D26-[1]GrossMargin!D26</f>
        <v>0</v>
      </c>
      <c r="D25" s="23" t="n">
        <f aca="false">GrossMargin!E26-[1]GrossMargin!E26</f>
        <v>1</v>
      </c>
      <c r="E25" s="23" t="n">
        <f aca="false">GrossMargin!F26-[1]GrossMargin!F26</f>
        <v>-1</v>
      </c>
      <c r="F25" s="23" t="n">
        <f aca="false">GrossMargin!G26-[1]GrossMargin!G26</f>
        <v>0</v>
      </c>
      <c r="G25" s="23" t="n">
        <f aca="false">GrossMargin!H26-[1]GrossMargin!H26</f>
        <v>0</v>
      </c>
      <c r="H25" s="108" t="n">
        <f aca="false">SUM(C25:G25)</f>
        <v>0</v>
      </c>
      <c r="I25" s="58" t="n">
        <f aca="false">GrossMargin!J26-[1]GrossMargin!J26</f>
        <v>0</v>
      </c>
      <c r="J25" s="23" t="n">
        <f aca="false">GrossMargin!K26-[1]GrossMargin!K26</f>
        <v>0</v>
      </c>
      <c r="K25" s="59" t="n">
        <f aca="false">SUM(H25:J25)</f>
        <v>0</v>
      </c>
    </row>
    <row r="26" customFormat="false" ht="12" hidden="false" customHeight="true" outlineLevel="0" collapsed="false">
      <c r="A26" s="38" t="s">
        <v>146</v>
      </c>
      <c r="C26" s="58" t="n">
        <f aca="false">GrossMargin!D27-[1]GrossMargin!D27</f>
        <v>0</v>
      </c>
      <c r="D26" s="23" t="n">
        <f aca="false">GrossMargin!E27-[1]GrossMargin!E27</f>
        <v>0</v>
      </c>
      <c r="E26" s="23" t="n">
        <f aca="false">GrossMargin!F27-[1]GrossMargin!F27</f>
        <v>0</v>
      </c>
      <c r="F26" s="23" t="n">
        <f aca="false">GrossMargin!G27-[1]GrossMargin!G27</f>
        <v>0</v>
      </c>
      <c r="G26" s="23" t="n">
        <f aca="false">GrossMargin!H27-[1]GrossMargin!H27</f>
        <v>0</v>
      </c>
      <c r="H26" s="108" t="n">
        <f aca="false">SUM(C26:G26)</f>
        <v>0</v>
      </c>
      <c r="I26" s="58" t="n">
        <f aca="false">GrossMargin!J27-[1]GrossMargin!J27</f>
        <v>0</v>
      </c>
      <c r="J26" s="23" t="n">
        <f aca="false">GrossMargin!K27-[1]GrossMargin!K27</f>
        <v>0</v>
      </c>
      <c r="K26" s="59" t="n">
        <f aca="false">SUM(H26:J26)</f>
        <v>0</v>
      </c>
    </row>
    <row r="27" customFormat="false" ht="12" hidden="false" customHeight="true" outlineLevel="0" collapsed="false">
      <c r="A27" s="38" t="s">
        <v>19</v>
      </c>
      <c r="C27" s="58" t="n">
        <f aca="false">GrossMargin!D28-[1]GrossMargin!D28</f>
        <v>0</v>
      </c>
      <c r="D27" s="23" t="n">
        <f aca="false">GrossMargin!E28-[1]GrossMargin!E28</f>
        <v>0</v>
      </c>
      <c r="E27" s="23" t="n">
        <f aca="false">GrossMargin!F28-[1]GrossMargin!F28</f>
        <v>0</v>
      </c>
      <c r="F27" s="23" t="n">
        <f aca="false">GrossMargin!G28-[1]GrossMargin!G28</f>
        <v>0</v>
      </c>
      <c r="G27" s="23" t="n">
        <f aca="false">GrossMargin!H28-[1]GrossMargin!H28</f>
        <v>0</v>
      </c>
      <c r="H27" s="108" t="n">
        <f aca="false">SUM(C27:G27)</f>
        <v>0</v>
      </c>
      <c r="I27" s="58" t="n">
        <f aca="false">GrossMargin!J28-[1]GrossMargin!J28</f>
        <v>0</v>
      </c>
      <c r="J27" s="23" t="n">
        <f aca="false">GrossMargin!K28-[1]GrossMargin!K28</f>
        <v>0</v>
      </c>
      <c r="K27" s="59" t="n">
        <f aca="false">SUM(H27:J27)</f>
        <v>0</v>
      </c>
    </row>
    <row r="28" customFormat="false" ht="12" hidden="false" customHeight="true" outlineLevel="0" collapsed="false">
      <c r="A28" s="38" t="s">
        <v>147</v>
      </c>
      <c r="C28" s="58" t="n">
        <f aca="false">GrossMargin!D29-[1]GrossMargin!D29</f>
        <v>0</v>
      </c>
      <c r="D28" s="23" t="n">
        <f aca="false">GrossMargin!E29-[1]GrossMargin!E29</f>
        <v>0</v>
      </c>
      <c r="E28" s="23" t="n">
        <f aca="false">GrossMargin!F29-[1]GrossMargin!F29</f>
        <v>0</v>
      </c>
      <c r="F28" s="23" t="n">
        <f aca="false">GrossMargin!G29-[1]GrossMargin!G29</f>
        <v>0</v>
      </c>
      <c r="G28" s="23" t="n">
        <f aca="false">GrossMargin!H29-[1]GrossMargin!H29</f>
        <v>0</v>
      </c>
      <c r="H28" s="108" t="n">
        <f aca="false">SUM(C28:G28)</f>
        <v>0</v>
      </c>
      <c r="I28" s="58" t="n">
        <f aca="false">GrossMargin!J29-[1]GrossMargin!J29</f>
        <v>0</v>
      </c>
      <c r="J28" s="23" t="n">
        <f aca="false">GrossMargin!K29-[1]GrossMargin!K29</f>
        <v>0</v>
      </c>
      <c r="K28" s="59" t="n">
        <f aca="false">SUM(H28:J28)</f>
        <v>0</v>
      </c>
    </row>
    <row r="29" customFormat="false" ht="3" hidden="false" customHeight="true" outlineLevel="0" collapsed="false">
      <c r="A29" s="38"/>
      <c r="C29" s="58"/>
      <c r="D29" s="23"/>
      <c r="E29" s="23"/>
      <c r="F29" s="23"/>
      <c r="G29" s="23"/>
      <c r="H29" s="108"/>
      <c r="I29" s="58"/>
      <c r="J29" s="23"/>
      <c r="K29" s="61"/>
    </row>
    <row r="30" customFormat="false" ht="12" hidden="false" customHeight="true" outlineLevel="0" collapsed="false">
      <c r="A30" s="109" t="s">
        <v>148</v>
      </c>
      <c r="B30" s="63"/>
      <c r="C30" s="64" t="n">
        <f aca="false">SUM(C22:C28)</f>
        <v>-756</v>
      </c>
      <c r="D30" s="65" t="n">
        <f aca="false">SUM(D22:D28)</f>
        <v>1001</v>
      </c>
      <c r="E30" s="65" t="n">
        <f aca="false">SUM(E22:E28)</f>
        <v>-1002</v>
      </c>
      <c r="F30" s="65" t="n">
        <f aca="false">SUM(F22:F28)</f>
        <v>0</v>
      </c>
      <c r="G30" s="65" t="n">
        <f aca="false">SUM(G22:G28)</f>
        <v>0</v>
      </c>
      <c r="H30" s="64" t="n">
        <f aca="false">SUM(H22:H28)</f>
        <v>-757</v>
      </c>
      <c r="I30" s="64" t="n">
        <f aca="false">SUM(I22:I28)</f>
        <v>0</v>
      </c>
      <c r="J30" s="65" t="n">
        <f aca="false">SUM(J22:J28)</f>
        <v>0</v>
      </c>
      <c r="K30" s="66" t="n">
        <f aca="false">SUM(K22:K28)</f>
        <v>-757</v>
      </c>
    </row>
    <row r="31" customFormat="false" ht="3" hidden="false" customHeight="true" outlineLevel="0" collapsed="false">
      <c r="A31" s="38"/>
      <c r="C31" s="58"/>
      <c r="D31" s="23"/>
      <c r="E31" s="23"/>
      <c r="F31" s="23"/>
      <c r="G31" s="23"/>
      <c r="H31" s="108"/>
      <c r="I31" s="58"/>
      <c r="J31" s="23"/>
      <c r="K31" s="61"/>
    </row>
    <row r="32" customFormat="false" ht="12" hidden="false" customHeight="true" outlineLevel="0" collapsed="false">
      <c r="A32" s="38" t="s">
        <v>149</v>
      </c>
      <c r="C32" s="58" t="n">
        <f aca="false">GrossMargin!D33-[1]GrossMargin!D33</f>
        <v>-1204</v>
      </c>
      <c r="D32" s="23" t="n">
        <f aca="false">GrossMargin!E33-[1]GrossMargin!E33</f>
        <v>0</v>
      </c>
      <c r="E32" s="23" t="n">
        <f aca="false">GrossMargin!F33-[1]GrossMargin!F33</f>
        <v>0</v>
      </c>
      <c r="F32" s="23" t="n">
        <f aca="false">GrossMargin!G33-[1]GrossMargin!G33</f>
        <v>0</v>
      </c>
      <c r="G32" s="23" t="n">
        <f aca="false">GrossMargin!H33-[1]GrossMargin!H33</f>
        <v>0</v>
      </c>
      <c r="H32" s="108" t="n">
        <f aca="false">SUM(C32:G32)</f>
        <v>-1204</v>
      </c>
      <c r="I32" s="58" t="n">
        <f aca="false">GrossMargin!J33-[1]GrossMargin!J33</f>
        <v>0</v>
      </c>
      <c r="J32" s="23" t="n">
        <f aca="false">GrossMargin!K33-[1]GrossMargin!K33</f>
        <v>0</v>
      </c>
      <c r="K32" s="59" t="n">
        <f aca="false">SUM(H32:J32)</f>
        <v>-1204</v>
      </c>
    </row>
    <row r="33" customFormat="false" ht="12" hidden="false" customHeight="true" outlineLevel="0" collapsed="false">
      <c r="A33" s="38" t="s">
        <v>35</v>
      </c>
      <c r="C33" s="58" t="n">
        <f aca="false">GrossMargin!D34-[1]GrossMargin!D34</f>
        <v>0</v>
      </c>
      <c r="D33" s="23" t="n">
        <f aca="false">GrossMargin!E34-[1]GrossMargin!E34</f>
        <v>3553</v>
      </c>
      <c r="E33" s="23" t="n">
        <f aca="false">GrossMargin!F34-[1]GrossMargin!F34</f>
        <v>-3553</v>
      </c>
      <c r="F33" s="23" t="n">
        <f aca="false">GrossMargin!G34-[1]GrossMargin!G34</f>
        <v>0</v>
      </c>
      <c r="G33" s="23" t="n">
        <f aca="false">GrossMargin!H34-[1]GrossMargin!H34</f>
        <v>0</v>
      </c>
      <c r="H33" s="108" t="n">
        <f aca="false">SUM(C33:G33)</f>
        <v>0</v>
      </c>
      <c r="I33" s="58" t="n">
        <f aca="false">GrossMargin!J34-[1]GrossMargin!J34</f>
        <v>0</v>
      </c>
      <c r="J33" s="23" t="n">
        <f aca="false">GrossMargin!K34-[1]GrossMargin!K34</f>
        <v>0</v>
      </c>
      <c r="K33" s="59" t="n">
        <f aca="false">SUM(H33:J33)</f>
        <v>0</v>
      </c>
    </row>
    <row r="34" customFormat="false" ht="12" hidden="false" customHeight="true" outlineLevel="0" collapsed="false">
      <c r="A34" s="38" t="s">
        <v>38</v>
      </c>
      <c r="C34" s="58" t="n">
        <f aca="false">GrossMargin!D35-[1]GrossMargin!D35</f>
        <v>0</v>
      </c>
      <c r="D34" s="23" t="n">
        <f aca="false">GrossMargin!E35-[1]GrossMargin!E35</f>
        <v>0</v>
      </c>
      <c r="E34" s="23" t="n">
        <f aca="false">GrossMargin!F35-[1]GrossMargin!F35</f>
        <v>0</v>
      </c>
      <c r="F34" s="23" t="n">
        <f aca="false">GrossMargin!G35-[1]GrossMargin!G35</f>
        <v>341</v>
      </c>
      <c r="G34" s="23" t="n">
        <f aca="false">GrossMargin!H35-[1]GrossMargin!H35</f>
        <v>0</v>
      </c>
      <c r="H34" s="108" t="n">
        <f aca="false">SUM(C34:G34)</f>
        <v>341</v>
      </c>
      <c r="I34" s="58" t="n">
        <f aca="false">GrossMargin!J35-[1]GrossMargin!J35</f>
        <v>-336</v>
      </c>
      <c r="J34" s="23" t="n">
        <f aca="false">GrossMargin!K35-[1]GrossMargin!K35</f>
        <v>-7819</v>
      </c>
      <c r="K34" s="59" t="n">
        <f aca="false">SUM(H34:J34)</f>
        <v>-7814</v>
      </c>
    </row>
    <row r="35" customFormat="false" ht="12" hidden="false" customHeight="true" outlineLevel="0" collapsed="false">
      <c r="A35" s="38" t="s">
        <v>150</v>
      </c>
      <c r="C35" s="58" t="n">
        <f aca="false">GrossMargin!D36-[1]GrossMargin!D36</f>
        <v>5138</v>
      </c>
      <c r="D35" s="23" t="n">
        <f aca="false">GrossMargin!E36-[1]GrossMargin!E36</f>
        <v>0</v>
      </c>
      <c r="E35" s="23" t="n">
        <f aca="false">GrossMargin!F36-[1]GrossMargin!F36</f>
        <v>0</v>
      </c>
      <c r="F35" s="23" t="n">
        <f aca="false">GrossMargin!G36-[1]GrossMargin!G36</f>
        <v>0</v>
      </c>
      <c r="G35" s="23" t="n">
        <f aca="false">GrossMargin!H36-[1]GrossMargin!H36</f>
        <v>0</v>
      </c>
      <c r="H35" s="108" t="n">
        <f aca="false">SUM(C35:G35)</f>
        <v>5138</v>
      </c>
      <c r="I35" s="58" t="n">
        <f aca="false">GrossMargin!J36-[1]GrossMargin!J36</f>
        <v>0</v>
      </c>
      <c r="J35" s="23" t="n">
        <f aca="false">GrossMargin!K36-[1]GrossMargin!K36</f>
        <v>0</v>
      </c>
      <c r="K35" s="59" t="n">
        <f aca="false">SUM(H35:J35)</f>
        <v>5138</v>
      </c>
    </row>
    <row r="36" customFormat="false" ht="3" hidden="false" customHeight="true" outlineLevel="0" collapsed="false">
      <c r="A36" s="110"/>
      <c r="C36" s="111"/>
      <c r="D36" s="112"/>
      <c r="E36" s="112"/>
      <c r="F36" s="112"/>
      <c r="G36" s="112"/>
      <c r="H36" s="111"/>
      <c r="I36" s="111"/>
      <c r="J36" s="112"/>
      <c r="K36" s="120"/>
    </row>
    <row r="37" customFormat="false" ht="12" hidden="false" customHeight="true" outlineLevel="0" collapsed="false">
      <c r="A37" s="109" t="s">
        <v>151</v>
      </c>
      <c r="B37" s="63"/>
      <c r="C37" s="64" t="n">
        <f aca="false">SUM(C32:C35)</f>
        <v>3934</v>
      </c>
      <c r="D37" s="65" t="n">
        <f aca="false">SUM(D32:D35)</f>
        <v>3553</v>
      </c>
      <c r="E37" s="65" t="n">
        <f aca="false">SUM(E32:E35)</f>
        <v>-3553</v>
      </c>
      <c r="F37" s="65" t="n">
        <f aca="false">SUM(F32:F35)</f>
        <v>341</v>
      </c>
      <c r="G37" s="65" t="n">
        <f aca="false">SUM(G32:G35)</f>
        <v>0</v>
      </c>
      <c r="H37" s="64" t="n">
        <f aca="false">SUM(H32:H35)</f>
        <v>4275</v>
      </c>
      <c r="I37" s="64" t="n">
        <f aca="false">SUM(I32:I35)</f>
        <v>-336</v>
      </c>
      <c r="J37" s="65" t="n">
        <f aca="false">SUM(J32:J35)</f>
        <v>-7819</v>
      </c>
      <c r="K37" s="66" t="n">
        <f aca="false">SUM(K32:K35)</f>
        <v>-3880</v>
      </c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</row>
    <row r="38" customFormat="false" ht="3" hidden="false" customHeight="true" outlineLevel="0" collapsed="false">
      <c r="A38" s="38"/>
      <c r="C38" s="58"/>
      <c r="D38" s="23"/>
      <c r="E38" s="23"/>
      <c r="F38" s="23"/>
      <c r="G38" s="23"/>
      <c r="H38" s="108"/>
      <c r="I38" s="58"/>
      <c r="J38" s="23"/>
      <c r="K38" s="61"/>
    </row>
    <row r="39" customFormat="false" ht="12" hidden="false" customHeight="true" outlineLevel="0" collapsed="false">
      <c r="A39" s="38" t="s">
        <v>55</v>
      </c>
      <c r="C39" s="58" t="n">
        <f aca="false">GrossMargin!D40-[1]GrossMargin!D40</f>
        <v>0</v>
      </c>
      <c r="D39" s="23" t="n">
        <f aca="false">GrossMargin!E40-[1]GrossMargin!E40</f>
        <v>8563</v>
      </c>
      <c r="E39" s="23" t="n">
        <f aca="false">GrossMargin!F40-[1]GrossMargin!F40</f>
        <v>-163</v>
      </c>
      <c r="F39" s="23" t="n">
        <f aca="false">GrossMargin!G40-[1]GrossMargin!G40</f>
        <v>0</v>
      </c>
      <c r="G39" s="23" t="n">
        <f aca="false">GrossMargin!H40-[1]GrossMargin!H40</f>
        <v>0</v>
      </c>
      <c r="H39" s="108" t="n">
        <f aca="false">SUM(C39:G39)</f>
        <v>8400</v>
      </c>
      <c r="I39" s="58" t="n">
        <f aca="false">GrossMargin!J40-[1]GrossMargin!J40</f>
        <v>0</v>
      </c>
      <c r="J39" s="23" t="n">
        <f aca="false">GrossMargin!K40-[1]GrossMargin!K40</f>
        <v>0</v>
      </c>
      <c r="K39" s="59" t="n">
        <f aca="false">SUM(H39:J39)</f>
        <v>8400</v>
      </c>
    </row>
    <row r="40" customFormat="false" ht="12" hidden="false" customHeight="true" outlineLevel="0" collapsed="false">
      <c r="A40" s="38" t="s">
        <v>34</v>
      </c>
      <c r="C40" s="58" t="n">
        <f aca="false">GrossMargin!D41-[1]GrossMargin!D41</f>
        <v>0</v>
      </c>
      <c r="D40" s="23" t="n">
        <f aca="false">GrossMargin!E41-[1]GrossMargin!E41</f>
        <v>10268</v>
      </c>
      <c r="E40" s="23" t="n">
        <f aca="false">GrossMargin!F41-[1]GrossMargin!F41</f>
        <v>-3512</v>
      </c>
      <c r="F40" s="23" t="n">
        <f aca="false">GrossMargin!G41-[1]GrossMargin!G41</f>
        <v>447</v>
      </c>
      <c r="G40" s="23" t="n">
        <f aca="false">GrossMargin!H41-[1]GrossMargin!H41</f>
        <v>0</v>
      </c>
      <c r="H40" s="108" t="n">
        <f aca="false">SUM(C40:G40)</f>
        <v>7203</v>
      </c>
      <c r="I40" s="58" t="n">
        <f aca="false">GrossMargin!J41-[1]GrossMargin!J41</f>
        <v>0</v>
      </c>
      <c r="J40" s="23" t="n">
        <f aca="false">GrossMargin!K41-[1]GrossMargin!K41</f>
        <v>0</v>
      </c>
      <c r="K40" s="59" t="n">
        <f aca="false">SUM(H40:J40)</f>
        <v>7203</v>
      </c>
    </row>
    <row r="41" customFormat="false" ht="12" hidden="false" customHeight="true" outlineLevel="0" collapsed="false">
      <c r="A41" s="38" t="s">
        <v>152</v>
      </c>
      <c r="C41" s="58" t="n">
        <f aca="false">GrossMargin!D42-[1]GrossMargin!D42</f>
        <v>0</v>
      </c>
      <c r="D41" s="23" t="n">
        <f aca="false">GrossMargin!E42-[1]GrossMargin!E42</f>
        <v>-2393</v>
      </c>
      <c r="E41" s="23" t="n">
        <f aca="false">GrossMargin!F42-[1]GrossMargin!F42</f>
        <v>-623</v>
      </c>
      <c r="F41" s="23" t="n">
        <f aca="false">GrossMargin!G42-[1]GrossMargin!G42</f>
        <v>0</v>
      </c>
      <c r="G41" s="23" t="n">
        <f aca="false">GrossMargin!H42-[1]GrossMargin!H42</f>
        <v>0</v>
      </c>
      <c r="H41" s="108" t="n">
        <f aca="false">SUM(C41:G41)</f>
        <v>-3016</v>
      </c>
      <c r="I41" s="58" t="n">
        <f aca="false">GrossMargin!J42-[1]GrossMargin!J42</f>
        <v>0</v>
      </c>
      <c r="J41" s="23" t="n">
        <f aca="false">GrossMargin!K42-[1]GrossMargin!K42</f>
        <v>0</v>
      </c>
      <c r="K41" s="59" t="n">
        <f aca="false">SUM(H41:J41)</f>
        <v>-3016</v>
      </c>
    </row>
    <row r="42" customFormat="false" ht="12" hidden="false" customHeight="true" outlineLevel="0" collapsed="false">
      <c r="A42" s="38" t="s">
        <v>56</v>
      </c>
      <c r="C42" s="58" t="n">
        <f aca="false">GrossMargin!D43-[1]GrossMargin!D43</f>
        <v>0</v>
      </c>
      <c r="D42" s="23" t="n">
        <f aca="false">GrossMargin!E43-[1]GrossMargin!E43</f>
        <v>1429</v>
      </c>
      <c r="E42" s="23" t="n">
        <f aca="false">GrossMargin!F43-[1]GrossMargin!F43</f>
        <v>-600</v>
      </c>
      <c r="F42" s="23" t="n">
        <f aca="false">GrossMargin!G43-[1]GrossMargin!G43</f>
        <v>0</v>
      </c>
      <c r="G42" s="23" t="n">
        <f aca="false">GrossMargin!H43-[1]GrossMargin!H43</f>
        <v>0</v>
      </c>
      <c r="H42" s="108" t="n">
        <f aca="false">SUM(C42:G42)</f>
        <v>829</v>
      </c>
      <c r="I42" s="58" t="n">
        <f aca="false">GrossMargin!J43-[1]GrossMargin!J43</f>
        <v>0</v>
      </c>
      <c r="J42" s="23" t="n">
        <f aca="false">GrossMargin!K43-[1]GrossMargin!K43</f>
        <v>0</v>
      </c>
      <c r="K42" s="59" t="n">
        <f aca="false">SUM(H42:J42)</f>
        <v>829</v>
      </c>
    </row>
    <row r="43" customFormat="false" ht="12" hidden="true" customHeight="true" outlineLevel="0" collapsed="false">
      <c r="A43" s="38" t="s">
        <v>153</v>
      </c>
      <c r="C43" s="58" t="n">
        <f aca="false">GrossMargin!D44-[1]GrossMargin!D44</f>
        <v>0</v>
      </c>
      <c r="D43" s="23" t="n">
        <f aca="false">GrossMargin!E44-[1]GrossMargin!E44</f>
        <v>0</v>
      </c>
      <c r="E43" s="23" t="n">
        <f aca="false">GrossMargin!F44-[1]GrossMargin!F44</f>
        <v>0</v>
      </c>
      <c r="F43" s="23" t="n">
        <f aca="false">GrossMargin!G44-[1]GrossMargin!G44</f>
        <v>0</v>
      </c>
      <c r="G43" s="23" t="n">
        <f aca="false">GrossMargin!H44-[1]GrossMargin!H44</f>
        <v>0</v>
      </c>
      <c r="H43" s="108" t="n">
        <f aca="false">SUM(C43:G43)</f>
        <v>0</v>
      </c>
      <c r="I43" s="58" t="n">
        <f aca="false">GrossMargin!J44-[1]GrossMargin!J44</f>
        <v>0</v>
      </c>
      <c r="J43" s="23" t="n">
        <f aca="false">GrossMargin!K44-[1]GrossMargin!K44</f>
        <v>0</v>
      </c>
      <c r="K43" s="59" t="n">
        <f aca="false">SUM(H43:J43)</f>
        <v>0</v>
      </c>
    </row>
    <row r="44" customFormat="false" ht="3" hidden="false" customHeight="true" outlineLevel="0" collapsed="false">
      <c r="A44" s="110"/>
      <c r="C44" s="111"/>
      <c r="D44" s="112"/>
      <c r="E44" s="112"/>
      <c r="F44" s="112"/>
      <c r="G44" s="112"/>
      <c r="H44" s="111"/>
      <c r="I44" s="111"/>
      <c r="J44" s="112"/>
      <c r="K44" s="120"/>
    </row>
    <row r="45" customFormat="false" ht="12" hidden="false" customHeight="true" outlineLevel="0" collapsed="false">
      <c r="A45" s="109" t="s">
        <v>154</v>
      </c>
      <c r="B45" s="63"/>
      <c r="C45" s="64" t="n">
        <f aca="false">SUM(C39:C43)</f>
        <v>0</v>
      </c>
      <c r="D45" s="65" t="n">
        <f aca="false">SUM(D39:D43)</f>
        <v>17867</v>
      </c>
      <c r="E45" s="65" t="n">
        <f aca="false">SUM(E39:E43)</f>
        <v>-4898</v>
      </c>
      <c r="F45" s="65" t="n">
        <f aca="false">SUM(F39:F43)</f>
        <v>447</v>
      </c>
      <c r="G45" s="65" t="n">
        <f aca="false">SUM(G39:G43)</f>
        <v>0</v>
      </c>
      <c r="H45" s="64" t="n">
        <f aca="false">SUM(H39:H43)</f>
        <v>13416</v>
      </c>
      <c r="I45" s="64" t="n">
        <f aca="false">SUM(I39:I43)</f>
        <v>0</v>
      </c>
      <c r="J45" s="65" t="n">
        <f aca="false">SUM(J39:J43)</f>
        <v>0</v>
      </c>
      <c r="K45" s="66" t="n">
        <f aca="false">SUM(K39:K43)</f>
        <v>13416</v>
      </c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</row>
    <row r="46" customFormat="false" ht="3" hidden="false" customHeight="true" outlineLevel="0" collapsed="false">
      <c r="A46" s="38"/>
      <c r="C46" s="58"/>
      <c r="D46" s="23"/>
      <c r="E46" s="23"/>
      <c r="F46" s="23"/>
      <c r="G46" s="23"/>
      <c r="H46" s="108"/>
      <c r="I46" s="58"/>
      <c r="J46" s="23"/>
      <c r="K46" s="61"/>
    </row>
    <row r="47" customFormat="false" ht="12" hidden="false" customHeight="true" outlineLevel="0" collapsed="false">
      <c r="A47" s="38" t="s">
        <v>155</v>
      </c>
      <c r="C47" s="58" t="n">
        <f aca="false">GrossMargin!D48-[1]GrossMargin!D48</f>
        <v>0</v>
      </c>
      <c r="D47" s="23" t="n">
        <f aca="false">GrossMargin!E48-[1]GrossMargin!E48</f>
        <v>0</v>
      </c>
      <c r="E47" s="23" t="n">
        <f aca="false">GrossMargin!F48-[1]GrossMargin!F48</f>
        <v>0</v>
      </c>
      <c r="F47" s="23" t="n">
        <f aca="false">GrossMargin!G48-[1]GrossMargin!G48</f>
        <v>0</v>
      </c>
      <c r="G47" s="23" t="n">
        <f aca="false">GrossMargin!H48-[1]GrossMargin!H48</f>
        <v>0</v>
      </c>
      <c r="H47" s="108" t="n">
        <f aca="false">SUM(C47:G47)</f>
        <v>0</v>
      </c>
      <c r="I47" s="58" t="n">
        <f aca="false">GrossMargin!J48-[1]GrossMargin!J48</f>
        <v>0</v>
      </c>
      <c r="J47" s="23" t="n">
        <f aca="false">GrossMargin!K48-[1]GrossMargin!K48</f>
        <v>0</v>
      </c>
      <c r="K47" s="59" t="n">
        <f aca="false">SUM(H47:J47)</f>
        <v>0</v>
      </c>
    </row>
    <row r="48" customFormat="false" ht="3" hidden="false" customHeight="true" outlineLevel="0" collapsed="false">
      <c r="A48" s="38"/>
      <c r="C48" s="58"/>
      <c r="D48" s="23"/>
      <c r="E48" s="23"/>
      <c r="F48" s="23"/>
      <c r="G48" s="23"/>
      <c r="H48" s="108"/>
      <c r="I48" s="58"/>
      <c r="J48" s="23"/>
      <c r="K48" s="61"/>
    </row>
    <row r="49" customFormat="false" ht="12" hidden="false" customHeight="true" outlineLevel="0" collapsed="false">
      <c r="A49" s="38" t="s">
        <v>156</v>
      </c>
      <c r="C49" s="58" t="n">
        <f aca="false">GrossMargin!D50-[1]GrossMargin!D50</f>
        <v>0</v>
      </c>
      <c r="D49" s="23" t="n">
        <f aca="false">GrossMargin!E50-[1]GrossMargin!E50</f>
        <v>0</v>
      </c>
      <c r="E49" s="23" t="n">
        <f aca="false">GrossMargin!F50-[1]GrossMargin!F50</f>
        <v>0</v>
      </c>
      <c r="F49" s="23" t="n">
        <f aca="false">GrossMargin!G50-[1]GrossMargin!G50</f>
        <v>0</v>
      </c>
      <c r="G49" s="23" t="n">
        <f aca="false">GrossMargin!H50-[1]GrossMargin!H50</f>
        <v>0</v>
      </c>
      <c r="H49" s="108" t="n">
        <f aca="false">SUM(C49:G49)</f>
        <v>0</v>
      </c>
      <c r="I49" s="58" t="n">
        <f aca="false">GrossMargin!J50-[1]GrossMargin!J50</f>
        <v>0</v>
      </c>
      <c r="J49" s="23" t="n">
        <f aca="false">GrossMargin!K50-[1]GrossMargin!K50</f>
        <v>0</v>
      </c>
      <c r="K49" s="59" t="n">
        <f aca="false">SUM(H49:J49)</f>
        <v>0</v>
      </c>
    </row>
    <row r="50" customFormat="false" ht="3" hidden="false" customHeight="true" outlineLevel="0" collapsed="false">
      <c r="A50" s="114"/>
      <c r="C50" s="115"/>
      <c r="D50" s="97"/>
      <c r="E50" s="97"/>
      <c r="F50" s="97"/>
      <c r="G50" s="97"/>
      <c r="H50" s="111"/>
      <c r="I50" s="115"/>
      <c r="J50" s="97"/>
      <c r="K50" s="121"/>
    </row>
    <row r="51" customFormat="false" ht="12" hidden="false" customHeight="true" outlineLevel="0" collapsed="false">
      <c r="A51" s="38" t="s">
        <v>159</v>
      </c>
      <c r="C51" s="58" t="n">
        <f aca="false">GrossMargin!D52-[1]GrossMargin!D52</f>
        <v>0</v>
      </c>
      <c r="D51" s="23" t="n">
        <f aca="false">GrossMargin!E52-[1]GrossMargin!E52</f>
        <v>-5450</v>
      </c>
      <c r="E51" s="23" t="n">
        <f aca="false">GrossMargin!F52-[1]GrossMargin!F52</f>
        <v>0</v>
      </c>
      <c r="F51" s="23" t="n">
        <f aca="false">GrossMargin!G52-[1]GrossMargin!G52</f>
        <v>-12824</v>
      </c>
      <c r="G51" s="23" t="n">
        <f aca="false">GrossMargin!H52-[1]GrossMargin!H52</f>
        <v>0</v>
      </c>
      <c r="H51" s="108" t="n">
        <f aca="false">SUM(C51:G51)</f>
        <v>-18274</v>
      </c>
      <c r="I51" s="58" t="n">
        <f aca="false">GrossMargin!J52-[1]GrossMargin!J52</f>
        <v>0</v>
      </c>
      <c r="J51" s="23" t="n">
        <f aca="false">GrossMargin!K52-[1]GrossMargin!K52</f>
        <v>18382</v>
      </c>
      <c r="K51" s="59" t="n">
        <f aca="false">SUM(H51:J51)</f>
        <v>108</v>
      </c>
    </row>
    <row r="52" customFormat="false" ht="3" hidden="false" customHeight="true" outlineLevel="0" collapsed="false">
      <c r="A52" s="114"/>
      <c r="C52" s="115"/>
      <c r="D52" s="97"/>
      <c r="E52" s="97"/>
      <c r="F52" s="97"/>
      <c r="G52" s="97"/>
      <c r="H52" s="111"/>
      <c r="I52" s="115"/>
      <c r="J52" s="97"/>
      <c r="K52" s="121"/>
    </row>
    <row r="53" customFormat="false" ht="12" hidden="false" customHeight="true" outlineLevel="0" collapsed="false">
      <c r="A53" s="38" t="s">
        <v>161</v>
      </c>
      <c r="C53" s="58" t="n">
        <f aca="false">GrossMargin!D54-[1]GrossMargin!D54</f>
        <v>0</v>
      </c>
      <c r="D53" s="23" t="n">
        <f aca="false">GrossMargin!E54-[1]GrossMargin!E54</f>
        <v>0</v>
      </c>
      <c r="E53" s="23" t="n">
        <f aca="false">GrossMargin!F54-[1]GrossMargin!F54</f>
        <v>0</v>
      </c>
      <c r="F53" s="23" t="n">
        <f aca="false">GrossMargin!G54-[1]GrossMargin!G54</f>
        <v>0</v>
      </c>
      <c r="G53" s="23" t="n">
        <f aca="false">GrossMargin!H54-[1]GrossMargin!H54</f>
        <v>0</v>
      </c>
      <c r="H53" s="108" t="n">
        <f aca="false">SUM(C53:G53)</f>
        <v>0</v>
      </c>
      <c r="I53" s="58" t="n">
        <f aca="false">GrossMargin!J54-[1]GrossMargin!J54</f>
        <v>0</v>
      </c>
      <c r="J53" s="23" t="n">
        <f aca="false">GrossMargin!K54-[1]GrossMargin!K54</f>
        <v>0</v>
      </c>
      <c r="K53" s="59" t="n">
        <f aca="false">SUM(H53:J53)</f>
        <v>0</v>
      </c>
    </row>
    <row r="54" customFormat="false" ht="3" hidden="false" customHeight="true" outlineLevel="0" collapsed="false">
      <c r="A54" s="38"/>
      <c r="C54" s="58"/>
      <c r="D54" s="23"/>
      <c r="E54" s="23"/>
      <c r="F54" s="23"/>
      <c r="G54" s="23"/>
      <c r="H54" s="108"/>
      <c r="I54" s="58"/>
      <c r="J54" s="23"/>
      <c r="K54" s="61"/>
    </row>
    <row r="55" customFormat="false" ht="12" hidden="false" customHeight="true" outlineLevel="0" collapsed="false">
      <c r="A55" s="89" t="s">
        <v>7</v>
      </c>
      <c r="C55" s="70" t="n">
        <f aca="false">SUM(C45:C53)+C20+C30+C37</f>
        <v>59551</v>
      </c>
      <c r="D55" s="71" t="n">
        <f aca="false">SUM(D45:D53)+D20+D30+D37</f>
        <v>18853</v>
      </c>
      <c r="E55" s="71" t="n">
        <f aca="false">SUM(E45:E53)+E20+E30+E37</f>
        <v>-10918</v>
      </c>
      <c r="F55" s="71" t="n">
        <f aca="false">SUM(F45:F53)+F20+F30+F37</f>
        <v>-12036</v>
      </c>
      <c r="G55" s="71" t="n">
        <f aca="false">SUM(G45:G53)+G20+G30+G37</f>
        <v>0</v>
      </c>
      <c r="H55" s="70" t="n">
        <f aca="false">SUM(H45:H53)+H20+H30+H37</f>
        <v>55450</v>
      </c>
      <c r="I55" s="70" t="n">
        <f aca="false">SUM(I45:I53)+I20+I30+I37</f>
        <v>-336</v>
      </c>
      <c r="J55" s="71" t="e">
        <f aca="false">SUM(J45:J53)+J20+J30+J37</f>
        <v>#NAME?</v>
      </c>
      <c r="K55" s="72" t="e">
        <f aca="false">SUM(K45:K53)+K20+K30+K37</f>
        <v>#NAME?</v>
      </c>
    </row>
    <row r="56" customFormat="false" ht="3" hidden="false" customHeight="true" outlineLevel="0" collapsed="false">
      <c r="A56" s="74"/>
      <c r="C56" s="75"/>
      <c r="D56" s="76"/>
      <c r="E56" s="76"/>
      <c r="F56" s="76"/>
      <c r="G56" s="76"/>
      <c r="H56" s="75"/>
      <c r="I56" s="75"/>
      <c r="J56" s="76"/>
      <c r="K56" s="77"/>
    </row>
    <row r="57" customFormat="false" ht="12.75" hidden="false" customHeight="false" outlineLevel="0" collapsed="false">
      <c r="A57" s="20" t="s">
        <v>232</v>
      </c>
      <c r="C57" s="23"/>
      <c r="D57" s="23"/>
      <c r="E57" s="23"/>
      <c r="F57" s="23"/>
      <c r="G57" s="23"/>
      <c r="H57" s="23"/>
      <c r="I57" s="23"/>
      <c r="J57" s="23"/>
      <c r="K57" s="23"/>
    </row>
    <row r="58" customFormat="false" ht="12.75" hidden="false" customHeight="false" outlineLevel="0" collapsed="false">
      <c r="C58" s="23"/>
      <c r="D58" s="122"/>
      <c r="E58" s="123" t="s">
        <v>236</v>
      </c>
      <c r="F58" s="51"/>
      <c r="G58" s="124"/>
      <c r="H58" s="124"/>
      <c r="I58" s="125"/>
      <c r="J58" s="23"/>
      <c r="K58" s="23"/>
      <c r="L58" s="49"/>
      <c r="M58" s="126"/>
      <c r="N58" s="49"/>
    </row>
    <row r="59" customFormat="false" ht="12.75" hidden="false" customHeight="false" outlineLevel="0" collapsed="false">
      <c r="C59" s="23"/>
      <c r="D59" s="122"/>
      <c r="E59" s="123" t="s">
        <v>237</v>
      </c>
      <c r="F59" s="51" t="s">
        <v>46</v>
      </c>
      <c r="G59" s="124"/>
      <c r="H59" s="127" t="s">
        <v>38</v>
      </c>
      <c r="I59" s="125" t="n">
        <v>-170</v>
      </c>
      <c r="J59" s="23"/>
      <c r="K59" s="23"/>
      <c r="L59" s="49"/>
      <c r="M59" s="126"/>
      <c r="N59" s="49"/>
    </row>
    <row r="60" customFormat="false" ht="12.75" hidden="false" customHeight="false" outlineLevel="0" collapsed="false">
      <c r="C60" s="23"/>
      <c r="D60" s="122"/>
      <c r="E60" s="123" t="s">
        <v>238</v>
      </c>
      <c r="F60" s="128"/>
      <c r="G60" s="129"/>
      <c r="H60" s="130"/>
      <c r="I60" s="131"/>
      <c r="J60" s="23"/>
      <c r="K60" s="23"/>
      <c r="L60" s="49"/>
      <c r="M60" s="126"/>
      <c r="N60" s="49"/>
    </row>
    <row r="61" customFormat="false" ht="12.75" hidden="false" customHeight="false" outlineLevel="0" collapsed="false">
      <c r="D61" s="50"/>
      <c r="E61" s="123" t="s">
        <v>239</v>
      </c>
      <c r="F61" s="20" t="s">
        <v>240</v>
      </c>
      <c r="G61" s="132"/>
      <c r="H61" s="132" t="s">
        <v>38</v>
      </c>
      <c r="I61" s="61" t="n">
        <v>-100</v>
      </c>
      <c r="J61" s="49"/>
      <c r="L61" s="49"/>
      <c r="M61" s="126"/>
      <c r="N61" s="49"/>
    </row>
    <row r="62" customFormat="false" ht="12.75" hidden="false" customHeight="false" outlineLevel="0" collapsed="false">
      <c r="D62" s="47"/>
      <c r="E62" s="133"/>
      <c r="F62" s="20" t="s">
        <v>241</v>
      </c>
      <c r="G62" s="132"/>
      <c r="H62" s="132" t="s">
        <v>38</v>
      </c>
      <c r="I62" s="61" t="n">
        <v>-66</v>
      </c>
      <c r="J62" s="49"/>
      <c r="L62" s="49"/>
      <c r="M62" s="126"/>
      <c r="N62" s="49"/>
    </row>
    <row r="63" customFormat="false" ht="4.5" hidden="false" customHeight="true" outlineLevel="0" collapsed="false">
      <c r="D63" s="78"/>
      <c r="E63" s="80"/>
      <c r="F63" s="79"/>
      <c r="G63" s="79"/>
      <c r="H63" s="79"/>
      <c r="I63" s="77"/>
      <c r="J63" s="49"/>
      <c r="L63" s="49"/>
      <c r="M63" s="126"/>
      <c r="N63" s="49"/>
    </row>
    <row r="64" customFormat="false" ht="13.5" hidden="false" customHeight="false" outlineLevel="0" collapsed="false">
      <c r="I64" s="134" t="n">
        <f aca="false">SUM(I58:I63)</f>
        <v>-336</v>
      </c>
      <c r="J64" s="117" t="str">
        <f aca="false">IF(I64=I55,"","error")</f>
        <v/>
      </c>
      <c r="L64" s="49"/>
      <c r="M64" s="49"/>
      <c r="N64" s="49"/>
    </row>
    <row r="79" customFormat="false" ht="12.75" hidden="false" customHeight="false" outlineLevel="0" collapsed="false">
      <c r="A79" s="20" t="s">
        <v>59</v>
      </c>
      <c r="C79" s="88" t="n">
        <f aca="false">C9+C13+C18+C34+C35</f>
        <v>14955</v>
      </c>
    </row>
    <row r="80" customFormat="false" ht="12.75" hidden="false" customHeight="false" outlineLevel="0" collapsed="false">
      <c r="A80" s="20" t="s">
        <v>60</v>
      </c>
      <c r="C80" s="23" t="n">
        <f aca="false">C10</f>
        <v>22455</v>
      </c>
    </row>
    <row r="81" customFormat="false" ht="12.75" hidden="false" customHeight="false" outlineLevel="0" collapsed="false">
      <c r="A81" s="20" t="s">
        <v>149</v>
      </c>
      <c r="C81" s="23" t="n">
        <f aca="false">C32</f>
        <v>-1204</v>
      </c>
    </row>
    <row r="82" customFormat="false" ht="12.75" hidden="false" customHeight="false" outlineLevel="0" collapsed="false">
      <c r="A82" s="20" t="s">
        <v>242</v>
      </c>
      <c r="C82" s="23" t="n">
        <f aca="false">C11</f>
        <v>1623</v>
      </c>
    </row>
    <row r="83" customFormat="false" ht="12.75" hidden="false" customHeight="false" outlineLevel="0" collapsed="false">
      <c r="A83" s="20" t="s">
        <v>63</v>
      </c>
      <c r="C83" s="23" t="n">
        <f aca="false">C12</f>
        <v>15829</v>
      </c>
    </row>
    <row r="84" customFormat="false" ht="12.75" hidden="false" customHeight="false" outlineLevel="0" collapsed="false">
      <c r="A84" s="20" t="s">
        <v>234</v>
      </c>
      <c r="C84" s="23" t="n">
        <f aca="false">C14+C15+C16+C24</f>
        <v>5893</v>
      </c>
    </row>
    <row r="85" customFormat="false" ht="13.5" hidden="false" customHeight="false" outlineLevel="0" collapsed="false">
      <c r="C85" s="135" t="n">
        <f aca="false">SUM(C79:C84)</f>
        <v>59551</v>
      </c>
    </row>
    <row r="86" customFormat="false" ht="13.5" hidden="false" customHeight="false" outlineLevel="0" collapsed="false"/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55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86" width="14.41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86" t="s">
        <v>167</v>
      </c>
    </row>
    <row r="2" customFormat="false" ht="15.75" hidden="false" customHeight="false" outlineLevel="0" collapsed="false">
      <c r="A2" s="86" t="s">
        <v>171</v>
      </c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</row>
    <row r="3" customFormat="false" ht="15" hidden="false" customHeight="false" outlineLevel="0" collapsed="false">
      <c r="A3" s="137" t="n">
        <v>36586</v>
      </c>
      <c r="B3" s="138" t="s">
        <v>243</v>
      </c>
      <c r="C3" s="138"/>
      <c r="D3" s="138"/>
      <c r="E3" s="138"/>
      <c r="F3" s="138"/>
      <c r="G3" s="138"/>
      <c r="H3" s="138"/>
      <c r="I3" s="138"/>
      <c r="J3" s="138"/>
      <c r="K3" s="138"/>
    </row>
    <row r="4" customFormat="false" ht="12.75" hidden="false" customHeight="false" outlineLevel="0" collapsed="false">
      <c r="A4" s="86" t="s">
        <v>173</v>
      </c>
      <c r="B4" s="139" t="str">
        <f aca="false">Summary!A3</f>
        <v>Results based on Activity through March 3, 2000</v>
      </c>
      <c r="C4" s="139"/>
      <c r="D4" s="139"/>
      <c r="E4" s="139"/>
      <c r="F4" s="139"/>
      <c r="G4" s="139"/>
      <c r="H4" s="139"/>
      <c r="I4" s="139"/>
      <c r="J4" s="139"/>
      <c r="K4" s="139"/>
    </row>
    <row r="5" customFormat="false" ht="3" hidden="false" customHeight="true" outlineLevel="0" collapsed="false"/>
    <row r="6" customFormat="false" ht="12.75" hidden="false" customHeight="false" outlineLevel="0" collapsed="false">
      <c r="A6" s="86" t="s">
        <v>175</v>
      </c>
      <c r="B6" s="140"/>
      <c r="D6" s="141" t="s">
        <v>244</v>
      </c>
      <c r="E6" s="141"/>
      <c r="F6" s="141"/>
      <c r="G6" s="142"/>
      <c r="H6" s="143"/>
      <c r="I6" s="144"/>
      <c r="J6" s="144"/>
      <c r="K6" s="145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</row>
    <row r="7" customFormat="false" ht="12.75" hidden="false" customHeight="false" outlineLevel="0" collapsed="false">
      <c r="B7" s="146" t="s">
        <v>127</v>
      </c>
      <c r="D7" s="147" t="s">
        <v>122</v>
      </c>
      <c r="E7" s="148" t="s">
        <v>117</v>
      </c>
      <c r="F7" s="149" t="s">
        <v>180</v>
      </c>
      <c r="G7" s="142"/>
      <c r="H7" s="150" t="s">
        <v>245</v>
      </c>
      <c r="I7" s="150"/>
      <c r="J7" s="150"/>
      <c r="K7" s="150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</row>
    <row r="8" customFormat="false" ht="3" hidden="false" customHeight="true" outlineLevel="0" collapsed="false">
      <c r="B8" s="140"/>
      <c r="D8" s="143"/>
      <c r="E8" s="144"/>
      <c r="F8" s="145"/>
      <c r="G8" s="142"/>
      <c r="H8" s="143"/>
      <c r="I8" s="144"/>
      <c r="J8" s="144"/>
      <c r="K8" s="145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</row>
    <row r="9" customFormat="false" ht="11.25" hidden="false" customHeight="true" outlineLevel="0" collapsed="false">
      <c r="A9" s="86" t="s">
        <v>181</v>
      </c>
      <c r="B9" s="151" t="s">
        <v>134</v>
      </c>
      <c r="D9" s="152" t="e">
        <f aca="false">E9+20</f>
        <v>#NAME?</v>
      </c>
      <c r="E9" s="153" t="e">
        <f aca="false">ROUND(HPVAL($A9,$A$1,$A$2,$A$3,$A$4,$A$6)/1000,0)</f>
        <v>#NAME?</v>
      </c>
      <c r="F9" s="154" t="e">
        <f aca="false">E9-D9</f>
        <v>#NAME?</v>
      </c>
      <c r="G9" s="155"/>
      <c r="H9" s="156" t="s">
        <v>246</v>
      </c>
      <c r="I9" s="157"/>
      <c r="J9" s="157"/>
      <c r="K9" s="158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</row>
    <row r="10" customFormat="false" ht="11.25" hidden="false" customHeight="true" outlineLevel="0" collapsed="false">
      <c r="A10" s="86" t="s">
        <v>182</v>
      </c>
      <c r="B10" s="151" t="s">
        <v>135</v>
      </c>
      <c r="D10" s="159" t="e">
        <f aca="false">E10+5</f>
        <v>#NAME?</v>
      </c>
      <c r="E10" s="155" t="e">
        <f aca="false">ROUND(HPVAL($A10,$A$1,$A$2,$A$3,$A$4,$A$6)/1000,0)</f>
        <v>#NAME?</v>
      </c>
      <c r="F10" s="160" t="e">
        <f aca="false">E10-D10</f>
        <v>#NAME?</v>
      </c>
      <c r="G10" s="155"/>
      <c r="H10" s="156"/>
      <c r="I10" s="157"/>
      <c r="J10" s="157"/>
      <c r="K10" s="158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</row>
    <row r="11" customFormat="false" ht="11.25" hidden="false" customHeight="true" outlineLevel="0" collapsed="false">
      <c r="A11" s="86" t="s">
        <v>183</v>
      </c>
      <c r="B11" s="151" t="s">
        <v>136</v>
      </c>
      <c r="D11" s="159" t="n">
        <f aca="false">795</f>
        <v>795</v>
      </c>
      <c r="E11" s="155" t="e">
        <f aca="false">ROUND(HPVAL($A11,$A$1,$A$2,$A$3,$A$4,$A$6)*0.8755/1000,0)</f>
        <v>#NAME?</v>
      </c>
      <c r="F11" s="160" t="e">
        <f aca="false">E11-D11</f>
        <v>#NAME?</v>
      </c>
      <c r="G11" s="155"/>
      <c r="H11" s="156" t="s">
        <v>247</v>
      </c>
      <c r="I11" s="157"/>
      <c r="J11" s="157"/>
      <c r="K11" s="158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</row>
    <row r="12" customFormat="false" ht="11.25" hidden="false" customHeight="true" outlineLevel="0" collapsed="false">
      <c r="A12" s="86" t="s">
        <v>229</v>
      </c>
      <c r="B12" s="151" t="s">
        <v>137</v>
      </c>
      <c r="D12" s="159" t="n">
        <f aca="false">1286+132</f>
        <v>1418</v>
      </c>
      <c r="E12" s="155" t="e">
        <f aca="false">ROUND(HPVAL($A12,$A$1,$A$2,$A$3,$A$4,$A$6)/1000,0)-E11</f>
        <v>#NAME?</v>
      </c>
      <c r="F12" s="160" t="e">
        <f aca="false">E12-D12</f>
        <v>#NAME?</v>
      </c>
      <c r="G12" s="155"/>
      <c r="H12" s="156" t="s">
        <v>247</v>
      </c>
      <c r="I12" s="157"/>
      <c r="J12" s="157"/>
      <c r="K12" s="158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</row>
    <row r="13" customFormat="false" ht="11.25" hidden="false" customHeight="true" outlineLevel="0" collapsed="false">
      <c r="A13" s="86" t="s">
        <v>187</v>
      </c>
      <c r="B13" s="151" t="s">
        <v>89</v>
      </c>
      <c r="C13" s="161"/>
      <c r="D13" s="159" t="e">
        <f aca="false">E13+2434</f>
        <v>#NAME?</v>
      </c>
      <c r="E13" s="155" t="e">
        <f aca="false">ROUND(HPVAL($A13,$A$1,$A$2,$A$3,$A$4,$A$6)/1000,0)</f>
        <v>#NAME?</v>
      </c>
      <c r="F13" s="160" t="e">
        <f aca="false">E13-D13</f>
        <v>#NAME?</v>
      </c>
      <c r="G13" s="155"/>
      <c r="H13" s="156" t="s">
        <v>248</v>
      </c>
      <c r="I13" s="157"/>
      <c r="J13" s="157"/>
      <c r="K13" s="158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</row>
    <row r="14" customFormat="false" ht="11.25" hidden="false" customHeight="true" outlineLevel="0" collapsed="false">
      <c r="A14" s="86" t="s">
        <v>188</v>
      </c>
      <c r="B14" s="151" t="s">
        <v>138</v>
      </c>
      <c r="D14" s="159" t="n">
        <v>3674</v>
      </c>
      <c r="E14" s="155" t="e">
        <f aca="false">ROUND(HPVAL($A14,$A$1,$A$2,$A$3,$A$4,$A$6)/1000,0)</f>
        <v>#NAME?</v>
      </c>
      <c r="F14" s="160" t="e">
        <f aca="false">E14-D14</f>
        <v>#NAME?</v>
      </c>
      <c r="G14" s="155"/>
      <c r="H14" s="156" t="s">
        <v>249</v>
      </c>
      <c r="I14" s="157"/>
      <c r="J14" s="157"/>
      <c r="K14" s="158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</row>
    <row r="15" customFormat="false" ht="11.25" hidden="false" customHeight="true" outlineLevel="0" collapsed="false">
      <c r="A15" s="86" t="s">
        <v>189</v>
      </c>
      <c r="B15" s="151" t="s">
        <v>139</v>
      </c>
      <c r="D15" s="159" t="n">
        <v>1233</v>
      </c>
      <c r="E15" s="155" t="e">
        <f aca="false">ROUND(HPVAL($A15,$A$1,$A$2,$A$3,$A$4,$A$6)/1000,0)</f>
        <v>#NAME?</v>
      </c>
      <c r="F15" s="160" t="e">
        <f aca="false">E15-D15</f>
        <v>#NAME?</v>
      </c>
      <c r="G15" s="155"/>
      <c r="H15" s="156" t="s">
        <v>247</v>
      </c>
      <c r="I15" s="157"/>
      <c r="J15" s="157"/>
      <c r="K15" s="158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</row>
    <row r="16" customFormat="false" ht="11.25" hidden="false" customHeight="true" outlineLevel="0" collapsed="false">
      <c r="A16" s="86" t="s">
        <v>190</v>
      </c>
      <c r="B16" s="151" t="s">
        <v>140</v>
      </c>
      <c r="D16" s="159" t="n">
        <v>131</v>
      </c>
      <c r="E16" s="155" t="e">
        <f aca="false">ROUND(HPVAL($A16,$A$1,$A$2,$A$3,$A$4,$A$6)/1000,0)</f>
        <v>#NAME?</v>
      </c>
      <c r="F16" s="160" t="e">
        <f aca="false">E16-D16</f>
        <v>#NAME?</v>
      </c>
      <c r="G16" s="155"/>
      <c r="H16" s="156"/>
      <c r="I16" s="157"/>
      <c r="J16" s="157"/>
      <c r="K16" s="158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</row>
    <row r="17" customFormat="false" ht="11.25" hidden="false" customHeight="true" outlineLevel="0" collapsed="false">
      <c r="A17" s="86" t="s">
        <v>191</v>
      </c>
      <c r="B17" s="151" t="s">
        <v>141</v>
      </c>
      <c r="D17" s="159" t="n">
        <v>1411</v>
      </c>
      <c r="E17" s="155" t="e">
        <f aca="false">ROUND(HPVAL($A17,$A$1,$A$2,$A$3,$A$4,$A$6)/1000,0)</f>
        <v>#NAME?</v>
      </c>
      <c r="F17" s="160" t="e">
        <f aca="false">E17-D17</f>
        <v>#NAME?</v>
      </c>
      <c r="G17" s="155"/>
      <c r="H17" s="156"/>
      <c r="I17" s="157"/>
      <c r="J17" s="157"/>
      <c r="K17" s="158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</row>
    <row r="18" customFormat="false" ht="11.25" hidden="false" customHeight="true" outlineLevel="0" collapsed="false">
      <c r="A18" s="86" t="s">
        <v>192</v>
      </c>
      <c r="B18" s="151" t="s">
        <v>142</v>
      </c>
      <c r="D18" s="159" t="e">
        <f aca="false">E18</f>
        <v>#NAME?</v>
      </c>
      <c r="E18" s="155" t="e">
        <f aca="false">ROUND(HPVAL($A18,$A$1,$A$2,$A$3,$A$4,$A$6)/1000,0)</f>
        <v>#NAME?</v>
      </c>
      <c r="F18" s="160" t="e">
        <f aca="false">E18-D18</f>
        <v>#NAME?</v>
      </c>
      <c r="G18" s="155"/>
      <c r="H18" s="156"/>
      <c r="I18" s="157"/>
      <c r="J18" s="157"/>
      <c r="K18" s="158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</row>
    <row r="19" customFormat="false" ht="11.25" hidden="false" customHeight="true" outlineLevel="0" collapsed="false">
      <c r="B19" s="162" t="s">
        <v>193</v>
      </c>
      <c r="C19" s="163"/>
      <c r="D19" s="164" t="e">
        <f aca="false">SUM(D9:D18)</f>
        <v>#NAME?</v>
      </c>
      <c r="E19" s="165" t="e">
        <f aca="false">SUM(E9:E18)</f>
        <v>#NAME?</v>
      </c>
      <c r="F19" s="166" t="e">
        <f aca="false">SUM(F9:F18)</f>
        <v>#NAME?</v>
      </c>
      <c r="G19" s="167"/>
      <c r="H19" s="168"/>
      <c r="I19" s="169"/>
      <c r="J19" s="169"/>
      <c r="K19" s="170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</row>
    <row r="20" customFormat="false" ht="3" hidden="false" customHeight="true" outlineLevel="0" collapsed="false">
      <c r="B20" s="151"/>
      <c r="D20" s="159"/>
      <c r="E20" s="155"/>
      <c r="F20" s="160"/>
      <c r="G20" s="155"/>
      <c r="H20" s="156"/>
      <c r="I20" s="157"/>
      <c r="J20" s="157"/>
      <c r="K20" s="158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</row>
    <row r="21" customFormat="false" ht="11.25" hidden="false" customHeight="true" outlineLevel="0" collapsed="false">
      <c r="A21" s="86" t="s">
        <v>194</v>
      </c>
      <c r="B21" s="151" t="s">
        <v>144</v>
      </c>
      <c r="D21" s="159" t="e">
        <f aca="false">E21</f>
        <v>#NAME?</v>
      </c>
      <c r="E21" s="155" t="e">
        <f aca="false">ROUND(HPVAL($A21,$A$1,$A$2,$A$3,$A$4,$A$6)/1000,0)</f>
        <v>#NAME?</v>
      </c>
      <c r="F21" s="160" t="e">
        <f aca="false">E21-D21</f>
        <v>#NAME?</v>
      </c>
      <c r="G21" s="155"/>
      <c r="H21" s="156"/>
      <c r="I21" s="157"/>
      <c r="J21" s="157"/>
      <c r="K21" s="158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</row>
    <row r="22" customFormat="false" ht="11.25" hidden="false" customHeight="true" outlineLevel="0" collapsed="false">
      <c r="A22" s="86" t="s">
        <v>195</v>
      </c>
      <c r="B22" s="151" t="s">
        <v>145</v>
      </c>
      <c r="D22" s="159" t="e">
        <f aca="false">E22</f>
        <v>#NAME?</v>
      </c>
      <c r="E22" s="155" t="e">
        <f aca="false">ROUND(HPVAL($A22,$A$1,$A$2,$A$3,$A$4,$A$6)/1000,0)</f>
        <v>#NAME?</v>
      </c>
      <c r="F22" s="160" t="e">
        <f aca="false">E22-D22</f>
        <v>#NAME?</v>
      </c>
      <c r="G22" s="155"/>
      <c r="H22" s="156"/>
      <c r="I22" s="157"/>
      <c r="J22" s="157"/>
      <c r="K22" s="158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</row>
    <row r="23" customFormat="false" ht="11.25" hidden="false" customHeight="true" outlineLevel="0" collapsed="false">
      <c r="A23" s="86" t="s">
        <v>196</v>
      </c>
      <c r="B23" s="151" t="s">
        <v>22</v>
      </c>
      <c r="D23" s="159" t="e">
        <f aca="false">E23</f>
        <v>#NAME?</v>
      </c>
      <c r="E23" s="155" t="e">
        <f aca="false">ROUND(HPVAL($A23,$A$1,$A$2,$A$3,$A$4,$A$6)/1000,0)</f>
        <v>#NAME?</v>
      </c>
      <c r="F23" s="160" t="e">
        <f aca="false">E23-D23</f>
        <v>#NAME?</v>
      </c>
      <c r="G23" s="155"/>
      <c r="H23" s="156"/>
      <c r="I23" s="157"/>
      <c r="J23" s="157"/>
      <c r="K23" s="158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</row>
    <row r="24" customFormat="false" ht="11.25" hidden="false" customHeight="true" outlineLevel="0" collapsed="false">
      <c r="A24" s="86" t="s">
        <v>197</v>
      </c>
      <c r="B24" s="151" t="s">
        <v>31</v>
      </c>
      <c r="D24" s="159" t="e">
        <f aca="false">E24</f>
        <v>#NAME?</v>
      </c>
      <c r="E24" s="155" t="e">
        <f aca="false">ROUND(HPVAL($A24,$A$1,$A$2,$A$3,$A$4,$A$6)/1000,0)</f>
        <v>#NAME?</v>
      </c>
      <c r="F24" s="160" t="e">
        <f aca="false">E24-D24</f>
        <v>#NAME?</v>
      </c>
      <c r="G24" s="155"/>
      <c r="H24" s="156"/>
      <c r="I24" s="157"/>
      <c r="J24" s="157"/>
      <c r="K24" s="158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</row>
    <row r="25" customFormat="false" ht="11.25" hidden="false" customHeight="true" outlineLevel="0" collapsed="false">
      <c r="A25" s="86" t="s">
        <v>198</v>
      </c>
      <c r="B25" s="151" t="s">
        <v>146</v>
      </c>
      <c r="D25" s="159" t="e">
        <f aca="false">E25</f>
        <v>#NAME?</v>
      </c>
      <c r="E25" s="155" t="e">
        <f aca="false">ROUND(HPVAL($A25,$A$1,$A$2,$A$3,$A$4,$A$6)/1000,0)</f>
        <v>#NAME?</v>
      </c>
      <c r="F25" s="160" t="e">
        <f aca="false">E25-D25</f>
        <v>#NAME?</v>
      </c>
      <c r="G25" s="155"/>
      <c r="H25" s="156"/>
      <c r="I25" s="157"/>
      <c r="J25" s="157"/>
      <c r="K25" s="158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</row>
    <row r="26" customFormat="false" ht="11.25" hidden="false" customHeight="true" outlineLevel="0" collapsed="false">
      <c r="A26" s="86" t="s">
        <v>199</v>
      </c>
      <c r="B26" s="151" t="s">
        <v>19</v>
      </c>
      <c r="D26" s="159" t="e">
        <f aca="false">E26-104</f>
        <v>#NAME?</v>
      </c>
      <c r="E26" s="155" t="e">
        <f aca="false">ROUND(HPVAL($A26,$A$1,$A$2,$A$3,$A$4,$A$6)/1000,0)</f>
        <v>#NAME?</v>
      </c>
      <c r="F26" s="160" t="e">
        <f aca="false">E26-D26</f>
        <v>#NAME?</v>
      </c>
      <c r="G26" s="155"/>
      <c r="H26" s="156"/>
      <c r="I26" s="157"/>
      <c r="J26" s="157"/>
      <c r="K26" s="158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</row>
    <row r="27" customFormat="false" ht="11.25" hidden="false" customHeight="true" outlineLevel="0" collapsed="false">
      <c r="A27" s="86" t="s">
        <v>200</v>
      </c>
      <c r="B27" s="151" t="s">
        <v>147</v>
      </c>
      <c r="D27" s="159" t="e">
        <f aca="false">E27</f>
        <v>#NAME?</v>
      </c>
      <c r="E27" s="155" t="e">
        <f aca="false">ROUND(HPVAL($A27,$A$1,$A$2,$A$3,$A$4,$A$6)/1000,0)</f>
        <v>#NAME?</v>
      </c>
      <c r="F27" s="160" t="e">
        <f aca="false">E27-D27</f>
        <v>#NAME?</v>
      </c>
      <c r="G27" s="155"/>
      <c r="H27" s="156"/>
      <c r="I27" s="157"/>
      <c r="J27" s="157"/>
      <c r="K27" s="158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</row>
    <row r="28" customFormat="false" ht="11.25" hidden="false" customHeight="true" outlineLevel="0" collapsed="false">
      <c r="B28" s="162" t="s">
        <v>148</v>
      </c>
      <c r="C28" s="163"/>
      <c r="D28" s="164" t="e">
        <f aca="false">SUM(D21:D27)</f>
        <v>#NAME?</v>
      </c>
      <c r="E28" s="165" t="e">
        <f aca="false">SUM(E21:E27)</f>
        <v>#NAME?</v>
      </c>
      <c r="F28" s="166" t="e">
        <f aca="false">SUM(F21:F27)</f>
        <v>#NAME?</v>
      </c>
      <c r="G28" s="167"/>
      <c r="H28" s="168"/>
      <c r="I28" s="169"/>
      <c r="J28" s="169"/>
      <c r="K28" s="170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</row>
    <row r="29" customFormat="false" ht="3" hidden="false" customHeight="true" outlineLevel="0" collapsed="false">
      <c r="B29" s="151"/>
      <c r="D29" s="159"/>
      <c r="E29" s="155"/>
      <c r="F29" s="160"/>
      <c r="G29" s="155"/>
      <c r="H29" s="156"/>
      <c r="I29" s="157"/>
      <c r="J29" s="157"/>
      <c r="K29" s="158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</row>
    <row r="30" customFormat="false" ht="11.25" hidden="false" customHeight="true" outlineLevel="0" collapsed="false">
      <c r="A30" s="86" t="s">
        <v>201</v>
      </c>
      <c r="B30" s="151" t="s">
        <v>149</v>
      </c>
      <c r="D30" s="159" t="e">
        <f aca="false">E30</f>
        <v>#NAME?</v>
      </c>
      <c r="E30" s="155" t="e">
        <f aca="false">ROUND(HPVAL($A30,$A$1,$A$2,$A$3,$A$4,$A$6)/1000,0)</f>
        <v>#NAME?</v>
      </c>
      <c r="F30" s="160" t="e">
        <f aca="false">E30-D30</f>
        <v>#NAME?</v>
      </c>
      <c r="G30" s="155"/>
      <c r="H30" s="156"/>
      <c r="I30" s="157"/>
      <c r="J30" s="157"/>
      <c r="K30" s="158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</row>
    <row r="31" customFormat="false" ht="11.25" hidden="false" customHeight="true" outlineLevel="0" collapsed="false">
      <c r="A31" s="86" t="s">
        <v>202</v>
      </c>
      <c r="B31" s="151" t="s">
        <v>35</v>
      </c>
      <c r="D31" s="159" t="n">
        <v>1223</v>
      </c>
      <c r="E31" s="155" t="e">
        <f aca="false">ROUND(HPVAL($A31,$A$1,$A$2,$A$3,$A$4,$A$6)/1000,0)</f>
        <v>#NAME?</v>
      </c>
      <c r="F31" s="160" t="e">
        <f aca="false">E31-D31</f>
        <v>#NAME?</v>
      </c>
      <c r="G31" s="155"/>
      <c r="H31" s="156" t="s">
        <v>250</v>
      </c>
      <c r="I31" s="157"/>
      <c r="J31" s="157"/>
      <c r="K31" s="158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</row>
    <row r="32" customFormat="false" ht="11.25" hidden="false" customHeight="true" outlineLevel="0" collapsed="false">
      <c r="A32" s="86" t="s">
        <v>203</v>
      </c>
      <c r="B32" s="151" t="s">
        <v>38</v>
      </c>
      <c r="C32" s="161"/>
      <c r="D32" s="159" t="n">
        <v>4268</v>
      </c>
      <c r="E32" s="155" t="e">
        <f aca="false">ROUND(HPVAL($A32,$A$1,$A$2,$A$3,$A$4,$A$6)/1000,0)</f>
        <v>#NAME?</v>
      </c>
      <c r="F32" s="160" t="e">
        <f aca="false">E32-D32</f>
        <v>#NAME?</v>
      </c>
      <c r="G32" s="155"/>
      <c r="H32" s="156"/>
      <c r="I32" s="157"/>
      <c r="J32" s="157"/>
      <c r="K32" s="158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</row>
    <row r="33" customFormat="false" ht="11.25" hidden="false" customHeight="true" outlineLevel="0" collapsed="false">
      <c r="A33" s="86" t="s">
        <v>204</v>
      </c>
      <c r="B33" s="151" t="s">
        <v>150</v>
      </c>
      <c r="C33" s="161"/>
      <c r="D33" s="159" t="n">
        <v>683</v>
      </c>
      <c r="E33" s="155" t="e">
        <f aca="false">ROUND(HPVAL($A33,$A$1,$A$2,$A$3,$A$4,$A$6)/1000,0)</f>
        <v>#NAME?</v>
      </c>
      <c r="F33" s="160" t="e">
        <f aca="false">E33-D33</f>
        <v>#NAME?</v>
      </c>
      <c r="G33" s="155"/>
      <c r="H33" s="156"/>
      <c r="I33" s="157"/>
      <c r="J33" s="157"/>
      <c r="K33" s="158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</row>
    <row r="34" customFormat="false" ht="11.25" hidden="false" customHeight="true" outlineLevel="0" collapsed="false">
      <c r="B34" s="162" t="s">
        <v>151</v>
      </c>
      <c r="C34" s="163"/>
      <c r="D34" s="164" t="e">
        <f aca="false">SUM(D30:D33)</f>
        <v>#NAME?</v>
      </c>
      <c r="E34" s="165" t="e">
        <f aca="false">SUM(E30:E33)</f>
        <v>#NAME?</v>
      </c>
      <c r="F34" s="166" t="e">
        <f aca="false">SUM(F30:F33)</f>
        <v>#NAME?</v>
      </c>
      <c r="G34" s="167"/>
      <c r="H34" s="168"/>
      <c r="I34" s="169"/>
      <c r="J34" s="169"/>
      <c r="K34" s="170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</row>
    <row r="35" customFormat="false" ht="3" hidden="false" customHeight="true" outlineLevel="0" collapsed="false">
      <c r="B35" s="151"/>
      <c r="D35" s="159"/>
      <c r="E35" s="155"/>
      <c r="F35" s="160"/>
      <c r="G35" s="155"/>
      <c r="H35" s="156"/>
      <c r="I35" s="157"/>
      <c r="J35" s="157"/>
      <c r="K35" s="158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</row>
    <row r="36" customFormat="false" ht="11.25" hidden="false" customHeight="true" outlineLevel="0" collapsed="false">
      <c r="A36" s="86" t="s">
        <v>205</v>
      </c>
      <c r="B36" s="151" t="s">
        <v>55</v>
      </c>
      <c r="D36" s="159" t="n">
        <v>737</v>
      </c>
      <c r="E36" s="155" t="e">
        <f aca="false">ROUND(HPVAL($A36,$A$1,$A$2,$A$3,$A$4,$A$6)/1000,0)</f>
        <v>#NAME?</v>
      </c>
      <c r="F36" s="160" t="e">
        <f aca="false">E36-D36</f>
        <v>#NAME?</v>
      </c>
      <c r="G36" s="155"/>
      <c r="H36" s="156"/>
      <c r="I36" s="157"/>
      <c r="J36" s="157"/>
      <c r="K36" s="158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</row>
    <row r="37" customFormat="false" ht="11.25" hidden="false" customHeight="true" outlineLevel="0" collapsed="false">
      <c r="A37" s="86" t="s">
        <v>206</v>
      </c>
      <c r="B37" s="151" t="s">
        <v>34</v>
      </c>
      <c r="D37" s="159" t="n">
        <v>1319</v>
      </c>
      <c r="E37" s="155" t="e">
        <f aca="false">ROUND(HPVAL($A37,$A$1,$A$2,$A$3,$A$4,$A$6)/1000,0)</f>
        <v>#NAME?</v>
      </c>
      <c r="F37" s="160" t="e">
        <f aca="false">E37-D37</f>
        <v>#NAME?</v>
      </c>
      <c r="G37" s="155"/>
      <c r="H37" s="156" t="s">
        <v>251</v>
      </c>
      <c r="I37" s="157"/>
      <c r="J37" s="157"/>
      <c r="K37" s="158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</row>
    <row r="38" customFormat="false" ht="11.25" hidden="false" customHeight="true" outlineLevel="0" collapsed="false">
      <c r="A38" s="86" t="s">
        <v>207</v>
      </c>
      <c r="B38" s="151" t="s">
        <v>152</v>
      </c>
      <c r="D38" s="159" t="e">
        <f aca="false">E38+58</f>
        <v>#NAME?</v>
      </c>
      <c r="E38" s="155" t="e">
        <f aca="false">ROUND(HPVAL($A38,$A$1,$A$2,$A$3,$A$4,$A$6)/1000,0)</f>
        <v>#NAME?</v>
      </c>
      <c r="F38" s="160" t="e">
        <f aca="false">E38-D38</f>
        <v>#NAME?</v>
      </c>
      <c r="G38" s="155"/>
      <c r="H38" s="156"/>
      <c r="I38" s="157"/>
      <c r="J38" s="157"/>
      <c r="K38" s="158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</row>
    <row r="39" customFormat="false" ht="11.25" hidden="false" customHeight="true" outlineLevel="0" collapsed="false">
      <c r="A39" s="86" t="s">
        <v>208</v>
      </c>
      <c r="B39" s="151" t="s">
        <v>56</v>
      </c>
      <c r="D39" s="159" t="n">
        <v>384</v>
      </c>
      <c r="E39" s="155" t="e">
        <f aca="false">ROUND(HPVAL($A39,$A$1,$A$2,$A$3,$A$4,$A$6)/1000,0)</f>
        <v>#NAME?</v>
      </c>
      <c r="F39" s="160" t="e">
        <f aca="false">E39-D39</f>
        <v>#NAME?</v>
      </c>
      <c r="G39" s="155"/>
      <c r="H39" s="156"/>
      <c r="I39" s="157"/>
      <c r="J39" s="157"/>
      <c r="K39" s="158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</row>
    <row r="40" customFormat="false" ht="11.25" hidden="true" customHeight="true" outlineLevel="0" collapsed="false">
      <c r="A40" s="86" t="s">
        <v>231</v>
      </c>
      <c r="B40" s="151" t="s">
        <v>153</v>
      </c>
      <c r="D40" s="159" t="n">
        <f aca="false">E40</f>
        <v>0</v>
      </c>
      <c r="E40" s="155"/>
      <c r="F40" s="160" t="n">
        <f aca="false">E40-D40</f>
        <v>0</v>
      </c>
      <c r="G40" s="155"/>
      <c r="H40" s="156"/>
      <c r="I40" s="157"/>
      <c r="J40" s="157"/>
      <c r="K40" s="158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</row>
    <row r="41" customFormat="false" ht="11.25" hidden="false" customHeight="true" outlineLevel="0" collapsed="false">
      <c r="B41" s="162" t="s">
        <v>154</v>
      </c>
      <c r="C41" s="163"/>
      <c r="D41" s="164" t="e">
        <f aca="false">SUM(D36:D40)</f>
        <v>#NAME?</v>
      </c>
      <c r="E41" s="165" t="e">
        <f aca="false">SUM(E36:E40)</f>
        <v>#NAME?</v>
      </c>
      <c r="F41" s="166" t="e">
        <f aca="false">SUM(F36:F40)</f>
        <v>#NAME?</v>
      </c>
      <c r="G41" s="167"/>
      <c r="H41" s="168"/>
      <c r="I41" s="169"/>
      <c r="J41" s="169"/>
      <c r="K41" s="170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</row>
    <row r="42" customFormat="false" ht="3" hidden="false" customHeight="true" outlineLevel="0" collapsed="false">
      <c r="B42" s="151"/>
      <c r="D42" s="159"/>
      <c r="E42" s="155"/>
      <c r="F42" s="160"/>
      <c r="G42" s="155"/>
      <c r="H42" s="156"/>
      <c r="I42" s="157"/>
      <c r="J42" s="157"/>
      <c r="K42" s="158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</row>
    <row r="43" customFormat="false" ht="11.25" hidden="false" customHeight="true" outlineLevel="0" collapsed="false">
      <c r="A43" s="86" t="s">
        <v>209</v>
      </c>
      <c r="B43" s="151" t="s">
        <v>155</v>
      </c>
      <c r="C43" s="161"/>
      <c r="D43" s="159" t="e">
        <f aca="false">E43</f>
        <v>#NAME?</v>
      </c>
      <c r="E43" s="155" t="e">
        <f aca="false">ROUND(HPVAL($A43,$A$1,$A$2,$A$3,$A$4,$A$6)/1000,0)</f>
        <v>#NAME?</v>
      </c>
      <c r="F43" s="160" t="e">
        <f aca="false">E43-D43</f>
        <v>#NAME?</v>
      </c>
      <c r="G43" s="155"/>
      <c r="H43" s="156"/>
      <c r="I43" s="157"/>
      <c r="J43" s="157"/>
      <c r="K43" s="158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</row>
    <row r="44" customFormat="false" ht="3" hidden="false" customHeight="true" outlineLevel="0" collapsed="false">
      <c r="B44" s="151"/>
      <c r="C44" s="161"/>
      <c r="D44" s="159"/>
      <c r="E44" s="155"/>
      <c r="F44" s="160"/>
      <c r="G44" s="155"/>
      <c r="H44" s="156"/>
      <c r="I44" s="157"/>
      <c r="J44" s="157"/>
      <c r="K44" s="158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</row>
    <row r="45" customFormat="false" ht="11.25" hidden="false" customHeight="true" outlineLevel="0" collapsed="false">
      <c r="A45" s="86" t="s">
        <v>210</v>
      </c>
      <c r="B45" s="151" t="s">
        <v>156</v>
      </c>
      <c r="C45" s="161"/>
      <c r="D45" s="159" t="e">
        <f aca="false">E45+500</f>
        <v>#NAME?</v>
      </c>
      <c r="E45" s="155" t="e">
        <f aca="false">ROUND(HPVAL($A45,$A$1,$A$2,$A$3,$A$4,$A$6)/1000,0)</f>
        <v>#NAME?</v>
      </c>
      <c r="F45" s="160" t="e">
        <f aca="false">E45-D45</f>
        <v>#NAME?</v>
      </c>
      <c r="G45" s="155"/>
      <c r="H45" s="156" t="s">
        <v>252</v>
      </c>
      <c r="I45" s="157"/>
      <c r="J45" s="157"/>
      <c r="K45" s="158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</row>
    <row r="46" customFormat="false" ht="3" hidden="false" customHeight="true" outlineLevel="0" collapsed="false">
      <c r="B46" s="151"/>
      <c r="D46" s="159"/>
      <c r="E46" s="155"/>
      <c r="F46" s="160"/>
      <c r="G46" s="155"/>
      <c r="H46" s="156"/>
      <c r="I46" s="157"/>
      <c r="J46" s="157"/>
      <c r="K46" s="158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</row>
    <row r="47" customFormat="false" ht="11.25" hidden="false" customHeight="true" outlineLevel="0" collapsed="false">
      <c r="B47" s="162" t="s">
        <v>157</v>
      </c>
      <c r="C47" s="163"/>
      <c r="D47" s="164" t="e">
        <f aca="false">SUM(D41:D45)+D19+D28+D34</f>
        <v>#NAME?</v>
      </c>
      <c r="E47" s="165" t="e">
        <f aca="false">SUM(E41:E45)+E19+E28+E34</f>
        <v>#NAME?</v>
      </c>
      <c r="F47" s="166" t="e">
        <f aca="false">SUM(F41:F45)+F19+F28+F34</f>
        <v>#NAME?</v>
      </c>
      <c r="G47" s="167"/>
      <c r="H47" s="168"/>
      <c r="I47" s="169"/>
      <c r="J47" s="169"/>
      <c r="K47" s="170"/>
    </row>
    <row r="48" customFormat="false" ht="3" hidden="false" customHeight="true" outlineLevel="0" collapsed="false">
      <c r="B48" s="151"/>
      <c r="D48" s="159"/>
      <c r="E48" s="155"/>
      <c r="F48" s="160"/>
      <c r="G48" s="155"/>
      <c r="H48" s="156"/>
      <c r="I48" s="157"/>
      <c r="J48" s="157"/>
      <c r="K48" s="158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</row>
    <row r="49" customFormat="false" ht="11.25" hidden="false" customHeight="true" outlineLevel="0" collapsed="false">
      <c r="A49" s="86" t="s">
        <v>211</v>
      </c>
      <c r="B49" s="151" t="s">
        <v>158</v>
      </c>
      <c r="C49" s="161"/>
      <c r="D49" s="159" t="e">
        <f aca="false">E49</f>
        <v>#NAME?</v>
      </c>
      <c r="E49" s="155" t="e">
        <f aca="false">ROUND(HPVAL($A49,$A$1,$A$2,$A$3,$A$4,$A$6)/1000,0)</f>
        <v>#NAME?</v>
      </c>
      <c r="F49" s="160" t="e">
        <f aca="false">E49-D49</f>
        <v>#NAME?</v>
      </c>
      <c r="G49" s="155"/>
      <c r="H49" s="156"/>
      <c r="I49" s="157"/>
      <c r="J49" s="157"/>
      <c r="K49" s="158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</row>
    <row r="50" customFormat="false" ht="3" hidden="false" customHeight="true" outlineLevel="0" collapsed="false">
      <c r="B50" s="151"/>
      <c r="D50" s="159"/>
      <c r="E50" s="155"/>
      <c r="F50" s="160"/>
      <c r="G50" s="155"/>
      <c r="H50" s="156"/>
      <c r="I50" s="157"/>
      <c r="J50" s="157"/>
      <c r="K50" s="158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</row>
    <row r="51" customFormat="false" ht="11.25" hidden="false" customHeight="true" outlineLevel="0" collapsed="false">
      <c r="A51" s="86" t="s">
        <v>212</v>
      </c>
      <c r="B51" s="151" t="s">
        <v>159</v>
      </c>
      <c r="C51" s="161"/>
      <c r="D51" s="159" t="n">
        <v>23647</v>
      </c>
      <c r="E51" s="155" t="e">
        <f aca="false">ROUND(HPVAL($A51,$A$1,$A$2,$A$3,$A$4,$A$6)/1000,0)</f>
        <v>#NAME?</v>
      </c>
      <c r="F51" s="160" t="e">
        <f aca="false">E51-D51</f>
        <v>#NAME?</v>
      </c>
      <c r="G51" s="155"/>
      <c r="H51" s="156" t="s">
        <v>253</v>
      </c>
      <c r="I51" s="157"/>
      <c r="J51" s="157"/>
      <c r="K51" s="158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</row>
    <row r="52" customFormat="false" ht="3" hidden="false" customHeight="true" outlineLevel="0" collapsed="false">
      <c r="B52" s="151"/>
      <c r="D52" s="159"/>
      <c r="E52" s="155"/>
      <c r="F52" s="160"/>
      <c r="G52" s="155"/>
      <c r="H52" s="156"/>
      <c r="I52" s="157"/>
      <c r="J52" s="157"/>
      <c r="K52" s="158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</row>
    <row r="53" customFormat="false" ht="11.25" hidden="false" customHeight="true" outlineLevel="0" collapsed="false">
      <c r="A53" s="163"/>
      <c r="B53" s="162" t="s">
        <v>7</v>
      </c>
      <c r="C53" s="163"/>
      <c r="D53" s="171" t="e">
        <f aca="false">D47+D49+D51</f>
        <v>#NAME?</v>
      </c>
      <c r="E53" s="172" t="e">
        <f aca="false">E47+E49+E51</f>
        <v>#NAME?</v>
      </c>
      <c r="F53" s="173" t="e">
        <f aca="false">F47+F49+F51</f>
        <v>#NAME?</v>
      </c>
      <c r="G53" s="167"/>
      <c r="H53" s="168"/>
      <c r="I53" s="169"/>
      <c r="J53" s="169"/>
      <c r="K53" s="170"/>
    </row>
    <row r="54" customFormat="false" ht="3" hidden="false" customHeight="true" outlineLevel="0" collapsed="false">
      <c r="B54" s="174"/>
      <c r="D54" s="175"/>
      <c r="E54" s="176"/>
      <c r="F54" s="177"/>
      <c r="G54" s="142"/>
      <c r="H54" s="175"/>
      <c r="I54" s="176"/>
      <c r="J54" s="176"/>
      <c r="K54" s="177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</row>
    <row r="55" customFormat="false" ht="3" hidden="false" customHeight="true" outlineLevel="0" collapsed="false">
      <c r="A55" s="178"/>
      <c r="B55" s="157"/>
      <c r="C55" s="179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</row>
    <row r="56" customFormat="false" ht="12.75" hidden="false" customHeight="false" outlineLevel="0" collapsed="false">
      <c r="B56" s="140"/>
      <c r="D56" s="141" t="s">
        <v>254</v>
      </c>
      <c r="E56" s="141"/>
      <c r="F56" s="141"/>
      <c r="G56" s="142"/>
      <c r="H56" s="143"/>
      <c r="I56" s="144"/>
      <c r="J56" s="144"/>
      <c r="K56" s="145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</row>
    <row r="57" customFormat="false" ht="12.75" hidden="false" customHeight="false" outlineLevel="0" collapsed="false">
      <c r="B57" s="150" t="s">
        <v>127</v>
      </c>
      <c r="D57" s="147" t="s">
        <v>122</v>
      </c>
      <c r="E57" s="148" t="s">
        <v>117</v>
      </c>
      <c r="F57" s="149" t="s">
        <v>180</v>
      </c>
      <c r="G57" s="142"/>
      <c r="H57" s="150" t="s">
        <v>245</v>
      </c>
      <c r="I57" s="150"/>
      <c r="J57" s="150"/>
      <c r="K57" s="150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</row>
    <row r="58" customFormat="false" ht="12.75" hidden="false" customHeight="false" outlineLevel="0" collapsed="false">
      <c r="B58" s="140" t="s">
        <v>149</v>
      </c>
      <c r="D58" s="180" t="n">
        <v>7034</v>
      </c>
      <c r="E58" s="181" t="n">
        <v>6605</v>
      </c>
      <c r="F58" s="182" t="n">
        <f aca="false">E58-D58</f>
        <v>-429</v>
      </c>
      <c r="G58" s="142"/>
      <c r="H58" s="143"/>
      <c r="I58" s="144"/>
      <c r="J58" s="144"/>
      <c r="K58" s="145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</row>
    <row r="59" customFormat="false" ht="12.75" hidden="false" customHeight="false" outlineLevel="0" collapsed="false">
      <c r="B59" s="174" t="s">
        <v>38</v>
      </c>
      <c r="D59" s="183" t="n">
        <v>37378</v>
      </c>
      <c r="E59" s="184" t="n">
        <f aca="false">46048-10926</f>
        <v>35122</v>
      </c>
      <c r="F59" s="185" t="n">
        <f aca="false">E59-D59</f>
        <v>-2256</v>
      </c>
      <c r="G59" s="142"/>
      <c r="H59" s="175"/>
      <c r="I59" s="176"/>
      <c r="J59" s="176"/>
      <c r="K59" s="177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</row>
    <row r="60" customFormat="false" ht="12.75" hidden="false" customHeight="false" outlineLevel="0" collapsed="false"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</row>
    <row r="61" customFormat="false" ht="12.75" hidden="false" customHeight="false" outlineLevel="0" collapsed="false"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</row>
    <row r="62" customFormat="false" ht="12.75" hidden="false" customHeight="false" outlineLevel="0" collapsed="false"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</row>
    <row r="63" customFormat="false" ht="12.75" hidden="false" customHeight="false" outlineLevel="0" collapsed="false"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</row>
    <row r="64" customFormat="false" ht="12.75" hidden="false" customHeight="false" outlineLevel="0" collapsed="false"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</row>
    <row r="65" customFormat="false" ht="12.75" hidden="false" customHeight="false" outlineLevel="0" collapsed="false"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</row>
    <row r="66" customFormat="false" ht="12.75" hidden="false" customHeight="false" outlineLevel="0" collapsed="false"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</row>
    <row r="67" customFormat="false" ht="12.75" hidden="false" customHeight="false" outlineLevel="0" collapsed="false"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</row>
    <row r="68" customFormat="false" ht="12.75" hidden="false" customHeight="false" outlineLevel="0" collapsed="false"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</row>
    <row r="69" customFormat="false" ht="12.75" hidden="false" customHeight="false" outlineLevel="0" collapsed="false"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</row>
    <row r="70" customFormat="false" ht="12.75" hidden="false" customHeight="false" outlineLevel="0" collapsed="false"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</row>
    <row r="71" customFormat="false" ht="12.75" hidden="false" customHeight="false" outlineLevel="0" collapsed="false"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</row>
    <row r="72" customFormat="false" ht="12.75" hidden="false" customHeight="false" outlineLevel="0" collapsed="false"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</row>
    <row r="73" customFormat="false" ht="12.75" hidden="false" customHeight="false" outlineLevel="0" collapsed="false"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</row>
    <row r="74" customFormat="false" ht="12.75" hidden="false" customHeight="false" outlineLevel="0" collapsed="false"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</row>
    <row r="75" customFormat="false" ht="12.75" hidden="false" customHeight="false" outlineLevel="0" collapsed="false"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</row>
    <row r="76" customFormat="false" ht="12.75" hidden="false" customHeight="false" outlineLevel="0" collapsed="false"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</row>
    <row r="77" customFormat="false" ht="12.75" hidden="false" customHeight="false" outlineLevel="0" collapsed="false"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</row>
    <row r="78" customFormat="false" ht="12.75" hidden="false" customHeight="false" outlineLevel="0" collapsed="false"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</row>
    <row r="79" customFormat="false" ht="12.75" hidden="false" customHeight="false" outlineLevel="0" collapsed="false"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</row>
    <row r="80" customFormat="false" ht="12.75" hidden="false" customHeight="false" outlineLevel="0" collapsed="false"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</row>
    <row r="81" customFormat="false" ht="12.75" hidden="false" customHeight="false" outlineLevel="0" collapsed="false"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</row>
    <row r="82" customFormat="false" ht="12.75" hidden="false" customHeight="false" outlineLevel="0" collapsed="false"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</row>
    <row r="83" customFormat="false" ht="12.75" hidden="false" customHeight="false" outlineLevel="0" collapsed="false"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</row>
    <row r="84" customFormat="false" ht="12.75" hidden="false" customHeight="false" outlineLevel="0" collapsed="false"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</row>
    <row r="85" customFormat="false" ht="12.75" hidden="false" customHeight="false" outlineLevel="0" collapsed="false"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</row>
    <row r="86" customFormat="false" ht="12.75" hidden="false" customHeight="false" outlineLevel="0" collapsed="false"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</row>
    <row r="87" customFormat="false" ht="12.75" hidden="false" customHeight="false" outlineLevel="0" collapsed="false"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</row>
    <row r="88" customFormat="false" ht="12.75" hidden="false" customHeight="false" outlineLevel="0" collapsed="false"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</row>
    <row r="89" customFormat="false" ht="12.75" hidden="false" customHeight="false" outlineLevel="0" collapsed="false"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</row>
    <row r="90" customFormat="false" ht="12.75" hidden="false" customHeight="false" outlineLevel="0" collapsed="false"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</row>
    <row r="91" customFormat="false" ht="12.75" hidden="false" customHeight="false" outlineLevel="0" collapsed="false"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</row>
    <row r="92" customFormat="false" ht="12.75" hidden="false" customHeight="false" outlineLevel="0" collapsed="false"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</row>
    <row r="93" customFormat="false" ht="12.75" hidden="false" customHeight="false" outlineLevel="0" collapsed="false"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</row>
    <row r="94" customFormat="false" ht="12.75" hidden="false" customHeight="false" outlineLevel="0" collapsed="false"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</row>
    <row r="95" customFormat="false" ht="12.75" hidden="false" customHeight="false" outlineLevel="0" collapsed="false"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</row>
    <row r="96" customFormat="false" ht="12.75" hidden="false" customHeight="false" outlineLevel="0" collapsed="false"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</row>
    <row r="97" customFormat="false" ht="12.75" hidden="false" customHeight="false" outlineLevel="0" collapsed="false"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</row>
    <row r="98" customFormat="false" ht="12.75" hidden="false" customHeight="false" outlineLevel="0" collapsed="false"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2"/>
      <c r="AK98" s="142"/>
    </row>
    <row r="99" customFormat="false" ht="12.75" hidden="false" customHeight="false" outlineLevel="0" collapsed="false"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</row>
    <row r="100" customFormat="false" ht="12.75" hidden="false" customHeight="false" outlineLevel="0" collapsed="false"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</row>
    <row r="101" customFormat="false" ht="12.75" hidden="false" customHeight="false" outlineLevel="0" collapsed="false"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</row>
    <row r="102" customFormat="false" ht="12.75" hidden="false" customHeight="false" outlineLevel="0" collapsed="false"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2"/>
      <c r="AK102" s="142"/>
    </row>
    <row r="103" customFormat="false" ht="12.75" hidden="false" customHeight="false" outlineLevel="0" collapsed="false"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</row>
    <row r="104" customFormat="false" ht="12.75" hidden="false" customHeight="false" outlineLevel="0" collapsed="false"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142"/>
    </row>
    <row r="105" customFormat="false" ht="12.75" hidden="false" customHeight="false" outlineLevel="0" collapsed="false"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</row>
    <row r="106" customFormat="false" ht="12.75" hidden="false" customHeight="false" outlineLevel="0" collapsed="false"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</row>
    <row r="107" customFormat="false" ht="12.75" hidden="false" customHeight="false" outlineLevel="0" collapsed="false"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</row>
    <row r="108" customFormat="false" ht="12.75" hidden="false" customHeight="false" outlineLevel="0" collapsed="false"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</row>
    <row r="109" customFormat="false" ht="12.75" hidden="false" customHeight="false" outlineLevel="0" collapsed="false"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</row>
    <row r="110" customFormat="false" ht="12.75" hidden="false" customHeight="false" outlineLevel="0" collapsed="false"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</row>
    <row r="111" customFormat="false" ht="12.75" hidden="false" customHeight="false" outlineLevel="0" collapsed="false"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</row>
    <row r="112" customFormat="false" ht="12.75" hidden="false" customHeight="false" outlineLevel="0" collapsed="false"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</row>
    <row r="113" customFormat="false" ht="12.75" hidden="false" customHeight="false" outlineLevel="0" collapsed="false"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  <c r="AK113" s="142"/>
    </row>
    <row r="114" customFormat="false" ht="12.75" hidden="false" customHeight="false" outlineLevel="0" collapsed="false"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  <c r="AK114" s="142"/>
    </row>
    <row r="115" customFormat="false" ht="12.75" hidden="false" customHeight="false" outlineLevel="0" collapsed="false"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</row>
    <row r="116" customFormat="false" ht="12.75" hidden="false" customHeight="false" outlineLevel="0" collapsed="false"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</row>
    <row r="117" customFormat="false" ht="12.75" hidden="false" customHeight="false" outlineLevel="0" collapsed="false"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  <c r="AK117" s="142"/>
    </row>
    <row r="118" customFormat="false" ht="12.75" hidden="false" customHeight="false" outlineLevel="0" collapsed="false"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  <c r="AK118" s="142"/>
    </row>
    <row r="119" customFormat="false" ht="12.75" hidden="false" customHeight="false" outlineLevel="0" collapsed="false"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  <c r="AK119" s="142"/>
    </row>
    <row r="120" customFormat="false" ht="12.75" hidden="false" customHeight="false" outlineLevel="0" collapsed="false"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  <c r="AK120" s="142"/>
    </row>
    <row r="121" customFormat="false" ht="12.75" hidden="false" customHeight="false" outlineLevel="0" collapsed="false"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</row>
    <row r="122" customFormat="false" ht="12.75" hidden="false" customHeight="false" outlineLevel="0" collapsed="false"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</row>
    <row r="123" customFormat="false" ht="12.75" hidden="false" customHeight="false" outlineLevel="0" collapsed="false"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</row>
    <row r="124" customFormat="false" ht="12.75" hidden="false" customHeight="false" outlineLevel="0" collapsed="false"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</row>
    <row r="125" customFormat="false" ht="12.75" hidden="false" customHeight="false" outlineLevel="0" collapsed="false"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</row>
    <row r="126" customFormat="false" ht="12.75" hidden="false" customHeight="false" outlineLevel="0" collapsed="false"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  <c r="AK126" s="142"/>
    </row>
    <row r="127" customFormat="false" ht="12.75" hidden="false" customHeight="false" outlineLevel="0" collapsed="false"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</row>
    <row r="128" customFormat="false" ht="12.75" hidden="false" customHeight="false" outlineLevel="0" collapsed="false"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</row>
    <row r="129" customFormat="false" ht="12.75" hidden="false" customHeight="false" outlineLevel="0" collapsed="false"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142"/>
    </row>
    <row r="130" customFormat="false" ht="12.75" hidden="false" customHeight="false" outlineLevel="0" collapsed="false"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  <c r="AK130" s="142"/>
    </row>
    <row r="131" customFormat="false" ht="12.75" hidden="false" customHeight="false" outlineLevel="0" collapsed="false"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</row>
    <row r="132" customFormat="false" ht="12.75" hidden="false" customHeight="false" outlineLevel="0" collapsed="false"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  <c r="AK132" s="142"/>
    </row>
    <row r="133" customFormat="false" ht="12.75" hidden="false" customHeight="false" outlineLevel="0" collapsed="false"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</row>
    <row r="134" customFormat="false" ht="12.75" hidden="false" customHeight="false" outlineLevel="0" collapsed="false"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</row>
    <row r="135" customFormat="false" ht="12.75" hidden="false" customHeight="false" outlineLevel="0" collapsed="false"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  <c r="AK135" s="142"/>
    </row>
    <row r="136" customFormat="false" ht="12.75" hidden="false" customHeight="false" outlineLevel="0" collapsed="false"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</row>
    <row r="137" customFormat="false" ht="12.75" hidden="false" customHeight="false" outlineLevel="0" collapsed="false"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</row>
    <row r="138" customFormat="false" ht="12.75" hidden="false" customHeight="false" outlineLevel="0" collapsed="false"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  <c r="AK138" s="142"/>
    </row>
    <row r="139" customFormat="false" ht="12.75" hidden="false" customHeight="false" outlineLevel="0" collapsed="false"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</row>
    <row r="140" customFormat="false" ht="12.75" hidden="false" customHeight="false" outlineLevel="0" collapsed="false"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  <c r="AK140" s="142"/>
    </row>
    <row r="141" customFormat="false" ht="12.75" hidden="false" customHeight="false" outlineLevel="0" collapsed="false"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  <c r="AK141" s="142"/>
    </row>
    <row r="142" customFormat="false" ht="12.75" hidden="false" customHeight="false" outlineLevel="0" collapsed="false"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  <c r="AK142" s="142"/>
    </row>
    <row r="143" customFormat="false" ht="12.75" hidden="false" customHeight="false" outlineLevel="0" collapsed="false"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  <c r="AK143" s="142"/>
    </row>
    <row r="144" customFormat="false" ht="12.75" hidden="false" customHeight="false" outlineLevel="0" collapsed="false"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  <c r="AK144" s="142"/>
    </row>
    <row r="145" customFormat="false" ht="12.75" hidden="false" customHeight="false" outlineLevel="0" collapsed="false"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</row>
    <row r="146" customFormat="false" ht="12.75" hidden="false" customHeight="false" outlineLevel="0" collapsed="false"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</row>
    <row r="147" customFormat="false" ht="12.75" hidden="false" customHeight="false" outlineLevel="0" collapsed="false"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  <c r="AK147" s="142"/>
    </row>
    <row r="148" customFormat="false" ht="12.75" hidden="false" customHeight="false" outlineLevel="0" collapsed="false"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  <c r="AK148" s="142"/>
    </row>
    <row r="149" customFormat="false" ht="12.75" hidden="false" customHeight="false" outlineLevel="0" collapsed="false"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  <c r="AK149" s="142"/>
    </row>
    <row r="150" customFormat="false" ht="12.75" hidden="false" customHeight="false" outlineLevel="0" collapsed="false"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  <c r="AK150" s="142"/>
    </row>
    <row r="151" customFormat="false" ht="12.75" hidden="false" customHeight="false" outlineLevel="0" collapsed="false"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  <c r="AK151" s="142"/>
    </row>
    <row r="152" customFormat="false" ht="12.75" hidden="false" customHeight="false" outlineLevel="0" collapsed="false"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  <c r="AK152" s="142"/>
    </row>
    <row r="153" customFormat="false" ht="12.75" hidden="false" customHeight="false" outlineLevel="0" collapsed="false"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  <c r="AK153" s="142"/>
    </row>
    <row r="154" customFormat="false" ht="12.75" hidden="false" customHeight="false" outlineLevel="0" collapsed="false"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  <c r="AK154" s="142"/>
    </row>
    <row r="155" customFormat="false" ht="12.75" hidden="false" customHeight="false" outlineLevel="0" collapsed="false"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  <c r="AK155" s="142"/>
    </row>
  </sheetData>
  <mergeCells count="7">
    <mergeCell ref="B2:K2"/>
    <mergeCell ref="B3:K3"/>
    <mergeCell ref="B4:K4"/>
    <mergeCell ref="D6:F6"/>
    <mergeCell ref="H7:K7"/>
    <mergeCell ref="D56:F56"/>
    <mergeCell ref="H57:K57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4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86" width="14.41"/>
    <col collapsed="false" customWidth="true" hidden="false" outlineLevel="0" max="2" min="2" style="0" width="27.7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9" min="7" style="0" width="11.7"/>
    <col collapsed="false" customWidth="true" hidden="false" outlineLevel="0" max="10" min="10" style="0" width="1.85"/>
    <col collapsed="false" customWidth="true" hidden="false" outlineLevel="0" max="16" min="11" style="0" width="8.7"/>
  </cols>
  <sheetData>
    <row r="1" customFormat="false" ht="12.75" hidden="true" customHeight="false" outlineLevel="0" collapsed="false">
      <c r="A1" s="86" t="s">
        <v>167</v>
      </c>
    </row>
    <row r="2" customFormat="false" ht="15.75" hidden="false" customHeight="false" outlineLevel="0" collapsed="false">
      <c r="A2" s="86" t="s">
        <v>170</v>
      </c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customFormat="false" ht="15" hidden="false" customHeight="false" outlineLevel="0" collapsed="false">
      <c r="A3" s="86" t="s">
        <v>172</v>
      </c>
      <c r="B3" s="138" t="s">
        <v>255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</row>
    <row r="4" customFormat="false" ht="12.75" hidden="false" customHeight="false" outlineLevel="0" collapsed="false">
      <c r="A4" s="137" t="n">
        <v>36586</v>
      </c>
      <c r="B4" s="139" t="str">
        <f aca="false">Summary!A3</f>
        <v>Results based on Activity through March 3, 2000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customFormat="false" ht="3" hidden="false" customHeight="true" outlineLevel="0" collapsed="false">
      <c r="A5" s="86" t="s">
        <v>173</v>
      </c>
    </row>
    <row r="6" customFormat="false" ht="12.75" hidden="false" customHeight="false" outlineLevel="0" collapsed="false">
      <c r="A6" s="86" t="s">
        <v>175</v>
      </c>
      <c r="B6" s="140"/>
      <c r="D6" s="143"/>
      <c r="E6" s="144"/>
      <c r="F6" s="144"/>
      <c r="G6" s="144"/>
      <c r="H6" s="144"/>
      <c r="I6" s="145"/>
      <c r="J6" s="142"/>
      <c r="K6" s="143"/>
      <c r="L6" s="144"/>
      <c r="M6" s="144"/>
      <c r="N6" s="144"/>
      <c r="O6" s="144"/>
      <c r="P6" s="145"/>
      <c r="Q6" s="142"/>
      <c r="R6" s="142"/>
      <c r="S6" s="142"/>
      <c r="T6" s="142"/>
    </row>
    <row r="7" customFormat="false" ht="12.75" hidden="false" customHeight="false" outlineLevel="0" collapsed="false">
      <c r="B7" s="151"/>
      <c r="D7" s="150" t="s">
        <v>256</v>
      </c>
      <c r="E7" s="150"/>
      <c r="F7" s="150"/>
      <c r="G7" s="150"/>
      <c r="H7" s="150"/>
      <c r="I7" s="150"/>
      <c r="J7" s="142"/>
      <c r="K7" s="150" t="s">
        <v>257</v>
      </c>
      <c r="L7" s="150"/>
      <c r="M7" s="150"/>
      <c r="N7" s="150"/>
      <c r="O7" s="150"/>
      <c r="P7" s="150"/>
      <c r="Q7" s="142"/>
      <c r="R7" s="142"/>
      <c r="S7" s="142"/>
      <c r="T7" s="142"/>
    </row>
    <row r="8" customFormat="false" ht="12.75" hidden="false" customHeight="false" outlineLevel="0" collapsed="false">
      <c r="B8" s="146" t="s">
        <v>127</v>
      </c>
      <c r="D8" s="147" t="s">
        <v>122</v>
      </c>
      <c r="E8" s="148" t="s">
        <v>117</v>
      </c>
      <c r="F8" s="149" t="s">
        <v>180</v>
      </c>
      <c r="G8" s="141" t="s">
        <v>258</v>
      </c>
      <c r="H8" s="141"/>
      <c r="I8" s="141"/>
      <c r="J8" s="142"/>
      <c r="K8" s="147" t="s">
        <v>122</v>
      </c>
      <c r="L8" s="148" t="s">
        <v>117</v>
      </c>
      <c r="M8" s="149" t="s">
        <v>180</v>
      </c>
      <c r="N8" s="141" t="s">
        <v>258</v>
      </c>
      <c r="O8" s="141"/>
      <c r="P8" s="141"/>
      <c r="Q8" s="142"/>
      <c r="R8" s="142"/>
      <c r="S8" s="142"/>
      <c r="T8" s="142"/>
    </row>
    <row r="9" customFormat="false" ht="3" hidden="false" customHeight="true" outlineLevel="0" collapsed="false">
      <c r="B9" s="140"/>
      <c r="D9" s="143"/>
      <c r="E9" s="144"/>
      <c r="F9" s="144"/>
      <c r="G9" s="144"/>
      <c r="H9" s="144"/>
      <c r="I9" s="145"/>
      <c r="J9" s="142"/>
      <c r="K9" s="143"/>
      <c r="L9" s="144"/>
      <c r="M9" s="144"/>
      <c r="N9" s="144"/>
      <c r="O9" s="144"/>
      <c r="P9" s="145"/>
      <c r="Q9" s="142"/>
      <c r="R9" s="142"/>
      <c r="S9" s="142"/>
      <c r="T9" s="142"/>
    </row>
    <row r="10" customFormat="false" ht="11.25" hidden="false" customHeight="true" outlineLevel="0" collapsed="false">
      <c r="A10" s="86" t="s">
        <v>181</v>
      </c>
      <c r="B10" s="151" t="s">
        <v>134</v>
      </c>
      <c r="D10" s="152" t="e">
        <f aca="false">E10</f>
        <v>#NAME?</v>
      </c>
      <c r="E10" s="153" t="e">
        <f aca="false">ROUND(HPVAL($A10,$A$1,$A$2,$A$4,$A$5,$A$6)/1000,0)</f>
        <v>#NAME?</v>
      </c>
      <c r="F10" s="186" t="e">
        <f aca="false">E10-D10</f>
        <v>#NAME?</v>
      </c>
      <c r="G10" s="157"/>
      <c r="H10" s="157"/>
      <c r="I10" s="158"/>
      <c r="J10" s="142"/>
      <c r="K10" s="152" t="e">
        <f aca="false">L10</f>
        <v>#NAME?</v>
      </c>
      <c r="L10" s="153" t="e">
        <f aca="false">ROUND(HPVAL($A10,$A$1,$A$3,$A$4,$A$5,$A$6)/1000,0)</f>
        <v>#NAME?</v>
      </c>
      <c r="M10" s="186" t="e">
        <f aca="false">ROUND(L10-K10,0)</f>
        <v>#NAME?</v>
      </c>
      <c r="N10" s="157"/>
      <c r="O10" s="157"/>
      <c r="P10" s="158"/>
      <c r="Q10" s="142"/>
      <c r="R10" s="142"/>
      <c r="S10" s="142"/>
      <c r="T10" s="142"/>
    </row>
    <row r="11" customFormat="false" ht="11.25" hidden="false" customHeight="true" outlineLevel="0" collapsed="false">
      <c r="A11" s="86" t="s">
        <v>182</v>
      </c>
      <c r="B11" s="151" t="s">
        <v>135</v>
      </c>
      <c r="D11" s="159" t="e">
        <f aca="false">E11</f>
        <v>#NAME?</v>
      </c>
      <c r="E11" s="155" t="e">
        <f aca="false">ROUND(HPVAL($A11,$A$1,$A$2,$A$4,$A$5,$A$6)/1000,0)</f>
        <v>#NAME?</v>
      </c>
      <c r="F11" s="187" t="e">
        <f aca="false">E11-D11</f>
        <v>#NAME?</v>
      </c>
      <c r="G11" s="157"/>
      <c r="H11" s="157"/>
      <c r="I11" s="158"/>
      <c r="J11" s="142"/>
      <c r="K11" s="159" t="e">
        <f aca="false">L11</f>
        <v>#NAME?</v>
      </c>
      <c r="L11" s="155" t="e">
        <f aca="false">ROUND(HPVAL($A11,$A$1,$A$3,$A$4,$A$5,$A$6)/1000,0)</f>
        <v>#NAME?</v>
      </c>
      <c r="M11" s="187" t="e">
        <f aca="false">ROUND(L11-K11,0)</f>
        <v>#NAME?</v>
      </c>
      <c r="N11" s="157"/>
      <c r="O11" s="157"/>
      <c r="P11" s="158"/>
      <c r="Q11" s="142"/>
      <c r="R11" s="142"/>
      <c r="S11" s="142"/>
      <c r="T11" s="142"/>
    </row>
    <row r="12" customFormat="false" ht="11.25" hidden="false" customHeight="true" outlineLevel="0" collapsed="false">
      <c r="A12" s="86" t="s">
        <v>183</v>
      </c>
      <c r="B12" s="151" t="s">
        <v>136</v>
      </c>
      <c r="D12" s="159" t="e">
        <f aca="false">E12</f>
        <v>#NAME?</v>
      </c>
      <c r="E12" s="155" t="e">
        <f aca="false">ROUND(HPVAL($A12,$A$1,$A$2,$A$4,$A$5,$A$6)/1000,0)</f>
        <v>#NAME?</v>
      </c>
      <c r="F12" s="187" t="e">
        <f aca="false">E12-D12</f>
        <v>#NAME?</v>
      </c>
      <c r="G12" s="157"/>
      <c r="H12" s="157"/>
      <c r="I12" s="158"/>
      <c r="J12" s="142"/>
      <c r="K12" s="159" t="e">
        <f aca="false">L12</f>
        <v>#NAME?</v>
      </c>
      <c r="L12" s="155" t="e">
        <f aca="false">ROUND(HPVAL($A12,$A$1,$A$3,$A$4,$A$5,$A$6)*0.8577/1000,0)</f>
        <v>#NAME?</v>
      </c>
      <c r="M12" s="187" t="e">
        <f aca="false">ROUND(L12-K12,0)</f>
        <v>#NAME?</v>
      </c>
      <c r="N12" s="157"/>
      <c r="O12" s="157"/>
      <c r="P12" s="158"/>
      <c r="Q12" s="142"/>
      <c r="R12" s="142"/>
      <c r="S12" s="142"/>
      <c r="T12" s="142"/>
    </row>
    <row r="13" customFormat="false" ht="11.25" hidden="false" customHeight="true" outlineLevel="0" collapsed="false">
      <c r="A13" s="86" t="s">
        <v>185</v>
      </c>
      <c r="B13" s="151" t="s">
        <v>137</v>
      </c>
      <c r="D13" s="159" t="e">
        <f aca="false">E13</f>
        <v>#NAME?</v>
      </c>
      <c r="E13" s="155" t="e">
        <f aca="false">ROUND(HPVAL($A13,$A$1,$A$2,$A$4,$A$5,$A$6)/1000,0)</f>
        <v>#NAME?</v>
      </c>
      <c r="F13" s="187" t="e">
        <f aca="false">E13-D13</f>
        <v>#NAME?</v>
      </c>
      <c r="G13" s="157"/>
      <c r="H13" s="157"/>
      <c r="I13" s="158"/>
      <c r="J13" s="142"/>
      <c r="K13" s="159" t="e">
        <f aca="false">L13</f>
        <v>#NAME?</v>
      </c>
      <c r="L13" s="155" t="e">
        <f aca="false">ROUND(HPVAL("ECT_INV_IRFX",$A$1,$A$3,$A$4,$A$5,$A$6)/1000,0)-L12</f>
        <v>#NAME?</v>
      </c>
      <c r="M13" s="187" t="e">
        <f aca="false">ROUND(L13-K13,0)</f>
        <v>#NAME?</v>
      </c>
      <c r="N13" s="157"/>
      <c r="O13" s="157"/>
      <c r="P13" s="158"/>
      <c r="Q13" s="142"/>
      <c r="R13" s="142"/>
      <c r="S13" s="142"/>
      <c r="T13" s="142"/>
    </row>
    <row r="14" customFormat="false" ht="11.25" hidden="false" customHeight="true" outlineLevel="0" collapsed="false">
      <c r="A14" s="86" t="s">
        <v>187</v>
      </c>
      <c r="B14" s="151" t="s">
        <v>89</v>
      </c>
      <c r="C14" s="161"/>
      <c r="D14" s="159" t="n">
        <v>207</v>
      </c>
      <c r="E14" s="155" t="e">
        <f aca="false">ROUND(HPVAL($A14,$A$1,$A$2,$A$4,$A$5,$A$6)/1000,0)</f>
        <v>#NAME?</v>
      </c>
      <c r="F14" s="187" t="e">
        <f aca="false">E14-D14</f>
        <v>#NAME?</v>
      </c>
      <c r="G14" s="157"/>
      <c r="H14" s="157"/>
      <c r="I14" s="158"/>
      <c r="J14" s="142"/>
      <c r="K14" s="159" t="e">
        <f aca="false">L14</f>
        <v>#NAME?</v>
      </c>
      <c r="L14" s="155" t="e">
        <f aca="false">ROUND(HPVAL($A14,$A$1,$A$3,$A$4,$A$5,$A$6)/1000,0)</f>
        <v>#NAME?</v>
      </c>
      <c r="M14" s="187" t="e">
        <f aca="false">ROUND(L14-K14,0)</f>
        <v>#NAME?</v>
      </c>
      <c r="N14" s="157"/>
      <c r="O14" s="157"/>
      <c r="P14" s="158"/>
      <c r="Q14" s="142"/>
      <c r="R14" s="142"/>
      <c r="S14" s="142"/>
      <c r="T14" s="142"/>
    </row>
    <row r="15" customFormat="false" ht="11.25" hidden="false" customHeight="true" outlineLevel="0" collapsed="false">
      <c r="A15" s="86" t="s">
        <v>188</v>
      </c>
      <c r="B15" s="151" t="s">
        <v>138</v>
      </c>
      <c r="D15" s="159" t="n">
        <v>618</v>
      </c>
      <c r="E15" s="155" t="e">
        <f aca="false">ROUND(HPVAL($A15,$A$1,$A$2,$A$4,$A$5,$A$6)/1000,0)</f>
        <v>#NAME?</v>
      </c>
      <c r="F15" s="187" t="e">
        <f aca="false">E15-D15</f>
        <v>#NAME?</v>
      </c>
      <c r="G15" s="157" t="s">
        <v>259</v>
      </c>
      <c r="H15" s="157"/>
      <c r="I15" s="158"/>
      <c r="J15" s="142"/>
      <c r="K15" s="159" t="e">
        <f aca="false">L15</f>
        <v>#NAME?</v>
      </c>
      <c r="L15" s="155" t="e">
        <f aca="false">ROUND(HPVAL($A15,$A$1,$A$3,$A$4,$A$5,$A$6)/1000,0)</f>
        <v>#NAME?</v>
      </c>
      <c r="M15" s="187" t="e">
        <f aca="false">ROUND(L15-K15,0)</f>
        <v>#NAME?</v>
      </c>
      <c r="N15" s="157"/>
      <c r="O15" s="157"/>
      <c r="P15" s="158"/>
      <c r="Q15" s="142"/>
      <c r="R15" s="142"/>
      <c r="S15" s="142"/>
      <c r="T15" s="142"/>
    </row>
    <row r="16" customFormat="false" ht="11.25" hidden="false" customHeight="true" outlineLevel="0" collapsed="false">
      <c r="A16" s="86" t="s">
        <v>189</v>
      </c>
      <c r="B16" s="151" t="s">
        <v>139</v>
      </c>
      <c r="D16" s="159" t="e">
        <f aca="false">E16</f>
        <v>#NAME?</v>
      </c>
      <c r="E16" s="155" t="e">
        <f aca="false">ROUND(HPVAL($A16,$A$1,$A$2,$A$4,$A$5,$A$6)/1000,0)</f>
        <v>#NAME?</v>
      </c>
      <c r="F16" s="187" t="e">
        <f aca="false">E16-D16</f>
        <v>#NAME?</v>
      </c>
      <c r="G16" s="157"/>
      <c r="H16" s="157"/>
      <c r="I16" s="158"/>
      <c r="J16" s="142"/>
      <c r="K16" s="159" t="e">
        <f aca="false">L16</f>
        <v>#NAME?</v>
      </c>
      <c r="L16" s="155" t="e">
        <f aca="false">ROUND(HPVAL($A16,$A$1,$A$3,$A$4,$A$5,$A$6)/1000,0)</f>
        <v>#NAME?</v>
      </c>
      <c r="M16" s="187" t="e">
        <f aca="false">ROUND(L16-K16,0)</f>
        <v>#NAME?</v>
      </c>
      <c r="N16" s="157"/>
      <c r="O16" s="157"/>
      <c r="P16" s="158"/>
      <c r="Q16" s="142"/>
      <c r="R16" s="142"/>
      <c r="S16" s="142"/>
      <c r="T16" s="142"/>
    </row>
    <row r="17" customFormat="false" ht="11.25" hidden="false" customHeight="true" outlineLevel="0" collapsed="false">
      <c r="A17" s="86" t="s">
        <v>190</v>
      </c>
      <c r="B17" s="151" t="s">
        <v>140</v>
      </c>
      <c r="D17" s="159" t="e">
        <f aca="false">E17</f>
        <v>#NAME?</v>
      </c>
      <c r="E17" s="155" t="e">
        <f aca="false">ROUND(HPVAL($A17,$A$1,$A$2,$A$4,$A$5,$A$6)/1000,0)</f>
        <v>#NAME?</v>
      </c>
      <c r="F17" s="187" t="e">
        <f aca="false">E17-D17</f>
        <v>#NAME?</v>
      </c>
      <c r="G17" s="157"/>
      <c r="H17" s="157"/>
      <c r="I17" s="158"/>
      <c r="J17" s="142"/>
      <c r="K17" s="159" t="e">
        <f aca="false">L17</f>
        <v>#NAME?</v>
      </c>
      <c r="L17" s="155" t="e">
        <f aca="false">ROUND(HPVAL($A17,$A$1,$A$3,$A$4,$A$5,$A$6)/1000,0)</f>
        <v>#NAME?</v>
      </c>
      <c r="M17" s="187" t="e">
        <f aca="false">ROUND(L17-K17,0)</f>
        <v>#NAME?</v>
      </c>
      <c r="N17" s="157"/>
      <c r="O17" s="157"/>
      <c r="P17" s="158"/>
      <c r="Q17" s="142"/>
      <c r="R17" s="142"/>
      <c r="S17" s="142"/>
      <c r="T17" s="142"/>
    </row>
    <row r="18" customFormat="false" ht="11.25" hidden="false" customHeight="true" outlineLevel="0" collapsed="false">
      <c r="A18" s="86" t="s">
        <v>191</v>
      </c>
      <c r="B18" s="151" t="s">
        <v>141</v>
      </c>
      <c r="D18" s="159" t="e">
        <f aca="false">E18</f>
        <v>#NAME?</v>
      </c>
      <c r="E18" s="155" t="e">
        <f aca="false">ROUND(HPVAL($A18,$A$1,$A$2,$A$4,$A$5,$A$6)/1000,0)</f>
        <v>#NAME?</v>
      </c>
      <c r="F18" s="187" t="e">
        <f aca="false">E18-D18</f>
        <v>#NAME?</v>
      </c>
      <c r="G18" s="157"/>
      <c r="H18" s="157"/>
      <c r="I18" s="158"/>
      <c r="J18" s="142"/>
      <c r="K18" s="159" t="n">
        <v>469</v>
      </c>
      <c r="L18" s="155" t="e">
        <f aca="false">ROUND(HPVAL($A18,$A$1,$A$3,$A$4,$A$5,$A$6)/1000,0)</f>
        <v>#NAME?</v>
      </c>
      <c r="M18" s="187" t="e">
        <f aca="false">ROUND(L18-K18,0)</f>
        <v>#NAME?</v>
      </c>
      <c r="N18" s="157" t="s">
        <v>260</v>
      </c>
      <c r="O18" s="157"/>
      <c r="P18" s="158"/>
      <c r="Q18" s="142"/>
      <c r="R18" s="142"/>
      <c r="S18" s="142"/>
      <c r="T18" s="142"/>
    </row>
    <row r="19" customFormat="false" ht="11.25" hidden="false" customHeight="true" outlineLevel="0" collapsed="false">
      <c r="A19" s="86" t="s">
        <v>192</v>
      </c>
      <c r="B19" s="151" t="s">
        <v>142</v>
      </c>
      <c r="D19" s="159" t="e">
        <f aca="false">E19</f>
        <v>#NAME?</v>
      </c>
      <c r="E19" s="155" t="e">
        <f aca="false">ROUND(HPVAL($A19,$A$1,$A$2,$A$4,$A$5,$A$6)/1000,0)</f>
        <v>#NAME?</v>
      </c>
      <c r="F19" s="187" t="e">
        <f aca="false">E19-D19</f>
        <v>#NAME?</v>
      </c>
      <c r="G19" s="157"/>
      <c r="H19" s="157"/>
      <c r="I19" s="158"/>
      <c r="J19" s="142"/>
      <c r="K19" s="159" t="e">
        <f aca="false">L19</f>
        <v>#NAME?</v>
      </c>
      <c r="L19" s="155" t="e">
        <f aca="false">ROUND(HPVAL($A19,$A$1,$A$3,$A$4,$A$5,$A$6)/1000,0)</f>
        <v>#NAME?</v>
      </c>
      <c r="M19" s="187" t="e">
        <f aca="false">ROUND(L19-K19,0)</f>
        <v>#NAME?</v>
      </c>
      <c r="N19" s="157"/>
      <c r="O19" s="157"/>
      <c r="P19" s="158"/>
      <c r="Q19" s="142"/>
      <c r="R19" s="142"/>
      <c r="S19" s="142"/>
      <c r="T19" s="142"/>
    </row>
    <row r="20" customFormat="false" ht="11.25" hidden="false" customHeight="true" outlineLevel="0" collapsed="false">
      <c r="B20" s="162" t="s">
        <v>261</v>
      </c>
      <c r="C20" s="163"/>
      <c r="D20" s="164" t="e">
        <f aca="false">SUM(D10:D19)</f>
        <v>#NAME?</v>
      </c>
      <c r="E20" s="165" t="e">
        <f aca="false">SUM(E10:E19)</f>
        <v>#NAME?</v>
      </c>
      <c r="F20" s="165" t="e">
        <f aca="false">SUM(F10:F19)</f>
        <v>#NAME?</v>
      </c>
      <c r="G20" s="169"/>
      <c r="H20" s="169"/>
      <c r="I20" s="170"/>
      <c r="J20" s="163"/>
      <c r="K20" s="164" t="e">
        <f aca="false">SUM(K10:K19)</f>
        <v>#NAME?</v>
      </c>
      <c r="L20" s="165" t="e">
        <f aca="false">SUM(L10:L19)</f>
        <v>#NAME?</v>
      </c>
      <c r="M20" s="165" t="e">
        <f aca="false">SUM(M10:M19)</f>
        <v>#NAME?</v>
      </c>
      <c r="N20" s="169"/>
      <c r="O20" s="169"/>
      <c r="P20" s="170"/>
      <c r="Q20" s="142"/>
      <c r="R20" s="142"/>
      <c r="S20" s="142"/>
      <c r="T20" s="142"/>
    </row>
    <row r="21" customFormat="false" ht="3" hidden="false" customHeight="true" outlineLevel="0" collapsed="false">
      <c r="B21" s="151"/>
      <c r="D21" s="159"/>
      <c r="E21" s="155"/>
      <c r="F21" s="187"/>
      <c r="G21" s="157"/>
      <c r="H21" s="157"/>
      <c r="I21" s="158"/>
      <c r="J21" s="142"/>
      <c r="K21" s="159"/>
      <c r="L21" s="155"/>
      <c r="M21" s="187"/>
      <c r="N21" s="157"/>
      <c r="O21" s="157"/>
      <c r="P21" s="158"/>
      <c r="Q21" s="142"/>
      <c r="R21" s="142"/>
      <c r="S21" s="142"/>
      <c r="T21" s="142"/>
    </row>
    <row r="22" customFormat="false" ht="11.25" hidden="false" customHeight="true" outlineLevel="0" collapsed="false">
      <c r="A22" s="86" t="s">
        <v>194</v>
      </c>
      <c r="B22" s="151" t="s">
        <v>144</v>
      </c>
      <c r="D22" s="159" t="e">
        <f aca="false">E22</f>
        <v>#NAME?</v>
      </c>
      <c r="E22" s="155" t="e">
        <f aca="false">ROUND(HPVAL($A22,$A$1,$A$2,$A$4,$A$5,$A$6)/1000,0)</f>
        <v>#NAME?</v>
      </c>
      <c r="F22" s="187" t="e">
        <f aca="false">E22-D22</f>
        <v>#NAME?</v>
      </c>
      <c r="G22" s="157"/>
      <c r="H22" s="157"/>
      <c r="I22" s="158"/>
      <c r="J22" s="142"/>
      <c r="K22" s="159" t="e">
        <f aca="false">L22</f>
        <v>#NAME?</v>
      </c>
      <c r="L22" s="155" t="e">
        <f aca="false">ROUND(HPVAL($A22,$A$1,$A$3,$A$4,$A$5,$A$6)/1000,0)</f>
        <v>#NAME?</v>
      </c>
      <c r="M22" s="187" t="e">
        <f aca="false">ROUND(L22-K22,0)</f>
        <v>#NAME?</v>
      </c>
      <c r="N22" s="157"/>
      <c r="O22" s="157"/>
      <c r="P22" s="158"/>
      <c r="Q22" s="142"/>
      <c r="R22" s="142"/>
      <c r="S22" s="142"/>
      <c r="T22" s="142"/>
    </row>
    <row r="23" customFormat="false" ht="11.25" hidden="false" customHeight="true" outlineLevel="0" collapsed="false">
      <c r="A23" s="86" t="s">
        <v>195</v>
      </c>
      <c r="B23" s="151" t="s">
        <v>145</v>
      </c>
      <c r="D23" s="159" t="n">
        <v>892</v>
      </c>
      <c r="E23" s="155" t="e">
        <f aca="false">ROUND(HPVAL($A23,$A$1,$A$2,$A$4,$A$5,$A$6)/1000,0)</f>
        <v>#NAME?</v>
      </c>
      <c r="F23" s="187" t="e">
        <f aca="false">E23-D23</f>
        <v>#NAME?</v>
      </c>
      <c r="G23" s="157" t="s">
        <v>262</v>
      </c>
      <c r="H23" s="157"/>
      <c r="I23" s="158"/>
      <c r="J23" s="142"/>
      <c r="K23" s="159" t="e">
        <f aca="false">L23</f>
        <v>#NAME?</v>
      </c>
      <c r="L23" s="155" t="e">
        <f aca="false">ROUND(HPVAL($A23,$A$1,$A$3,$A$4,$A$5,$A$6)/1000,0)</f>
        <v>#NAME?</v>
      </c>
      <c r="M23" s="187" t="e">
        <f aca="false">ROUND(L23-K23,0)</f>
        <v>#NAME?</v>
      </c>
      <c r="N23" s="157"/>
      <c r="O23" s="157"/>
      <c r="P23" s="158"/>
      <c r="Q23" s="142"/>
      <c r="R23" s="142"/>
      <c r="S23" s="142"/>
      <c r="T23" s="142"/>
    </row>
    <row r="24" customFormat="false" ht="11.25" hidden="false" customHeight="true" outlineLevel="0" collapsed="false">
      <c r="A24" s="86" t="s">
        <v>196</v>
      </c>
      <c r="B24" s="151" t="s">
        <v>22</v>
      </c>
      <c r="D24" s="159" t="n">
        <v>285</v>
      </c>
      <c r="E24" s="155" t="e">
        <f aca="false">ROUND(HPVAL($A24,$A$1,$A$2,$A$4,$A$5,$A$6)/1000,0)</f>
        <v>#NAME?</v>
      </c>
      <c r="F24" s="187" t="e">
        <f aca="false">E24-D24</f>
        <v>#NAME?</v>
      </c>
      <c r="G24" s="178" t="s">
        <v>263</v>
      </c>
      <c r="H24" s="157"/>
      <c r="I24" s="158"/>
      <c r="J24" s="142"/>
      <c r="K24" s="159" t="e">
        <f aca="false">L24</f>
        <v>#NAME?</v>
      </c>
      <c r="L24" s="155" t="e">
        <f aca="false">ROUND(HPVAL($A24,$A$1,$A$3,$A$4,$A$5,$A$6)/1000,0)</f>
        <v>#NAME?</v>
      </c>
      <c r="M24" s="187" t="e">
        <f aca="false">ROUND(L24-K24,0)</f>
        <v>#NAME?</v>
      </c>
      <c r="N24" s="157"/>
      <c r="O24" s="157"/>
      <c r="P24" s="158"/>
      <c r="Q24" s="142"/>
      <c r="R24" s="142"/>
      <c r="S24" s="142"/>
      <c r="T24" s="142"/>
    </row>
    <row r="25" customFormat="false" ht="11.25" hidden="false" customHeight="true" outlineLevel="0" collapsed="false">
      <c r="A25" s="86" t="s">
        <v>197</v>
      </c>
      <c r="B25" s="151" t="s">
        <v>31</v>
      </c>
      <c r="D25" s="159" t="n">
        <v>76</v>
      </c>
      <c r="E25" s="155" t="e">
        <f aca="false">ROUND(HPVAL($A25,$A$1,$A$2,$A$4,$A$5,$A$6)/1000,0)</f>
        <v>#NAME?</v>
      </c>
      <c r="F25" s="187" t="e">
        <f aca="false">E25-D25</f>
        <v>#NAME?</v>
      </c>
      <c r="G25" s="157" t="s">
        <v>264</v>
      </c>
      <c r="H25" s="157"/>
      <c r="I25" s="158"/>
      <c r="J25" s="142"/>
      <c r="K25" s="159" t="e">
        <f aca="false">L25</f>
        <v>#NAME?</v>
      </c>
      <c r="L25" s="155" t="e">
        <f aca="false">ROUND(HPVAL($A25,$A$1,$A$3,$A$4,$A$5,$A$6)/1000,0)</f>
        <v>#NAME?</v>
      </c>
      <c r="M25" s="187" t="e">
        <f aca="false">ROUND(L25-K25,0)</f>
        <v>#NAME?</v>
      </c>
      <c r="N25" s="157"/>
      <c r="O25" s="157"/>
      <c r="P25" s="158"/>
      <c r="Q25" s="142"/>
      <c r="R25" s="142"/>
      <c r="S25" s="142"/>
      <c r="T25" s="142"/>
    </row>
    <row r="26" customFormat="false" ht="11.25" hidden="false" customHeight="true" outlineLevel="0" collapsed="false">
      <c r="A26" s="86" t="s">
        <v>198</v>
      </c>
      <c r="B26" s="151" t="s">
        <v>146</v>
      </c>
      <c r="D26" s="159" t="e">
        <f aca="false">E26</f>
        <v>#NAME?</v>
      </c>
      <c r="E26" s="155" t="e">
        <f aca="false">ROUND(HPVAL($A26,$A$1,$A$2,$A$4,$A$5,$A$6)/1000,0)</f>
        <v>#NAME?</v>
      </c>
      <c r="F26" s="187" t="e">
        <f aca="false">E26-D26</f>
        <v>#NAME?</v>
      </c>
      <c r="G26" s="157"/>
      <c r="H26" s="157"/>
      <c r="I26" s="158"/>
      <c r="J26" s="142"/>
      <c r="K26" s="159" t="e">
        <f aca="false">L26</f>
        <v>#NAME?</v>
      </c>
      <c r="L26" s="155" t="e">
        <f aca="false">ROUND(HPVAL($A26,$A$1,$A$3,$A$4,$A$5,$A$6)/1000,0)</f>
        <v>#NAME?</v>
      </c>
      <c r="M26" s="187" t="e">
        <f aca="false">ROUND(L26-K26,0)</f>
        <v>#NAME?</v>
      </c>
      <c r="N26" s="157"/>
      <c r="O26" s="157"/>
      <c r="P26" s="158"/>
      <c r="Q26" s="142"/>
      <c r="R26" s="142"/>
      <c r="S26" s="142"/>
      <c r="T26" s="142"/>
    </row>
    <row r="27" customFormat="false" ht="11.25" hidden="false" customHeight="true" outlineLevel="0" collapsed="false">
      <c r="A27" s="86" t="s">
        <v>199</v>
      </c>
      <c r="B27" s="151" t="s">
        <v>19</v>
      </c>
      <c r="D27" s="159" t="e">
        <f aca="false">E27</f>
        <v>#NAME?</v>
      </c>
      <c r="E27" s="155" t="e">
        <f aca="false">ROUND(HPVAL($A27,$A$1,$A$2,$A$4,$A$5,$A$6)/1000,0)</f>
        <v>#NAME?</v>
      </c>
      <c r="F27" s="187" t="e">
        <f aca="false">E27-D27</f>
        <v>#NAME?</v>
      </c>
      <c r="G27" s="157"/>
      <c r="H27" s="157"/>
      <c r="I27" s="158"/>
      <c r="J27" s="142"/>
      <c r="K27" s="159" t="e">
        <f aca="false">L27</f>
        <v>#NAME?</v>
      </c>
      <c r="L27" s="155" t="e">
        <f aca="false">ROUND(HPVAL($A27,$A$1,$A$3,$A$4,$A$5,$A$6)/1000,0)</f>
        <v>#NAME?</v>
      </c>
      <c r="M27" s="187" t="e">
        <f aca="false">ROUND(L27-K27,0)</f>
        <v>#NAME?</v>
      </c>
      <c r="N27" s="157"/>
      <c r="O27" s="157"/>
      <c r="P27" s="158"/>
      <c r="Q27" s="142"/>
      <c r="R27" s="142"/>
      <c r="S27" s="142"/>
      <c r="T27" s="142"/>
    </row>
    <row r="28" customFormat="false" ht="11.25" hidden="false" customHeight="true" outlineLevel="0" collapsed="false">
      <c r="A28" s="86" t="s">
        <v>200</v>
      </c>
      <c r="B28" s="151" t="s">
        <v>147</v>
      </c>
      <c r="D28" s="159" t="e">
        <f aca="false">E28</f>
        <v>#NAME?</v>
      </c>
      <c r="E28" s="155" t="e">
        <f aca="false">ROUND(HPVAL($A28,$A$1,$A$2,$A$4,$A$5,$A$6)/1000,0)</f>
        <v>#NAME?</v>
      </c>
      <c r="F28" s="187" t="e">
        <f aca="false">E28-D28</f>
        <v>#NAME?</v>
      </c>
      <c r="G28" s="157"/>
      <c r="H28" s="157"/>
      <c r="I28" s="158"/>
      <c r="J28" s="142"/>
      <c r="K28" s="159" t="e">
        <f aca="false">L28</f>
        <v>#NAME?</v>
      </c>
      <c r="L28" s="155" t="e">
        <f aca="false">ROUND(HPVAL($A28,$A$1,$A$3,$A$4,$A$5,$A$6)/1000,0)</f>
        <v>#NAME?</v>
      </c>
      <c r="M28" s="187" t="e">
        <f aca="false">ROUND(L28-K28,0)</f>
        <v>#NAME?</v>
      </c>
      <c r="N28" s="157"/>
      <c r="O28" s="157"/>
      <c r="P28" s="158"/>
      <c r="Q28" s="142"/>
      <c r="R28" s="142"/>
      <c r="S28" s="142"/>
      <c r="T28" s="142"/>
    </row>
    <row r="29" customFormat="false" ht="11.25" hidden="false" customHeight="true" outlineLevel="0" collapsed="false">
      <c r="B29" s="162" t="s">
        <v>148</v>
      </c>
      <c r="C29" s="163"/>
      <c r="D29" s="164" t="e">
        <f aca="false">SUM(D22:D28)</f>
        <v>#NAME?</v>
      </c>
      <c r="E29" s="165" t="e">
        <f aca="false">SUM(E22:E28)</f>
        <v>#NAME?</v>
      </c>
      <c r="F29" s="165" t="e">
        <f aca="false">SUM(F22:F28)</f>
        <v>#NAME?</v>
      </c>
      <c r="G29" s="169"/>
      <c r="H29" s="169"/>
      <c r="I29" s="170"/>
      <c r="J29" s="163"/>
      <c r="K29" s="164" t="e">
        <f aca="false">SUM(K22:K28)</f>
        <v>#NAME?</v>
      </c>
      <c r="L29" s="165" t="e">
        <f aca="false">SUM(L22:L28)</f>
        <v>#NAME?</v>
      </c>
      <c r="M29" s="165" t="e">
        <f aca="false">SUM(M22:M28)</f>
        <v>#NAME?</v>
      </c>
      <c r="N29" s="169"/>
      <c r="O29" s="169"/>
      <c r="P29" s="170"/>
      <c r="Q29" s="142"/>
      <c r="R29" s="142"/>
      <c r="S29" s="142"/>
      <c r="T29" s="142"/>
    </row>
    <row r="30" customFormat="false" ht="3" hidden="false" customHeight="true" outlineLevel="0" collapsed="false">
      <c r="B30" s="151"/>
      <c r="D30" s="159"/>
      <c r="E30" s="155"/>
      <c r="F30" s="187"/>
      <c r="G30" s="157"/>
      <c r="H30" s="157"/>
      <c r="I30" s="158"/>
      <c r="J30" s="142"/>
      <c r="K30" s="159"/>
      <c r="L30" s="155"/>
      <c r="M30" s="187"/>
      <c r="N30" s="157"/>
      <c r="O30" s="157"/>
      <c r="P30" s="158"/>
      <c r="Q30" s="142"/>
      <c r="R30" s="142"/>
      <c r="S30" s="142"/>
      <c r="T30" s="142"/>
    </row>
    <row r="31" customFormat="false" ht="11.25" hidden="false" customHeight="true" outlineLevel="0" collapsed="false">
      <c r="A31" s="86" t="s">
        <v>201</v>
      </c>
      <c r="B31" s="151" t="s">
        <v>149</v>
      </c>
      <c r="D31" s="159" t="n">
        <f aca="false">2261+1533+1937</f>
        <v>5731</v>
      </c>
      <c r="E31" s="155" t="e">
        <f aca="false">ROUND(HPVAL($A31,$A$1,$A$2,$A$4,$A$5,$A$6)/1000,0)</f>
        <v>#NAME?</v>
      </c>
      <c r="F31" s="187" t="e">
        <f aca="false">E31-D31</f>
        <v>#NAME?</v>
      </c>
      <c r="G31" s="157"/>
      <c r="H31" s="157"/>
      <c r="I31" s="158"/>
      <c r="J31" s="142"/>
      <c r="K31" s="159" t="e">
        <f aca="false">L31</f>
        <v>#NAME?</v>
      </c>
      <c r="L31" s="155" t="e">
        <f aca="false">ROUND(HPVAL($A31,$A$1,$A$3,$A$4,$A$5,$A$6)/1000,0)</f>
        <v>#NAME?</v>
      </c>
      <c r="M31" s="187" t="e">
        <f aca="false">ROUND(L31-K31,0)</f>
        <v>#NAME?</v>
      </c>
      <c r="N31" s="157"/>
      <c r="O31" s="157"/>
      <c r="P31" s="158"/>
      <c r="Q31" s="142"/>
      <c r="R31" s="142"/>
      <c r="S31" s="142"/>
      <c r="T31" s="142"/>
    </row>
    <row r="32" customFormat="false" ht="11.25" hidden="false" customHeight="true" outlineLevel="0" collapsed="false">
      <c r="A32" s="86" t="s">
        <v>202</v>
      </c>
      <c r="B32" s="151" t="s">
        <v>35</v>
      </c>
      <c r="D32" s="159" t="n">
        <v>5778</v>
      </c>
      <c r="E32" s="155" t="e">
        <f aca="false">ROUND(HPVAL($A32,$A$1,$A$2,$A$4,$A$5,$A$6)/1000,0)</f>
        <v>#NAME?</v>
      </c>
      <c r="F32" s="187" t="e">
        <f aca="false">E32-D32</f>
        <v>#NAME?</v>
      </c>
      <c r="G32" s="157" t="s">
        <v>265</v>
      </c>
      <c r="H32" s="157"/>
      <c r="I32" s="158"/>
      <c r="J32" s="142"/>
      <c r="K32" s="159" t="e">
        <f aca="false">L32</f>
        <v>#NAME?</v>
      </c>
      <c r="L32" s="155" t="e">
        <f aca="false">ROUND(HPVAL($A32,$A$1,$A$3,$A$4,$A$5,$A$6)/1000,0)</f>
        <v>#NAME?</v>
      </c>
      <c r="M32" s="187" t="e">
        <f aca="false">ROUND(L32-K32,0)</f>
        <v>#NAME?</v>
      </c>
      <c r="N32" s="157"/>
      <c r="O32" s="157"/>
      <c r="P32" s="158"/>
      <c r="Q32" s="142"/>
      <c r="R32" s="142"/>
      <c r="S32" s="142"/>
      <c r="T32" s="142"/>
    </row>
    <row r="33" customFormat="false" ht="11.25" hidden="false" customHeight="true" outlineLevel="0" collapsed="false">
      <c r="A33" s="86" t="s">
        <v>203</v>
      </c>
      <c r="B33" s="151" t="s">
        <v>38</v>
      </c>
      <c r="C33" s="161"/>
      <c r="D33" s="159" t="n">
        <v>8464</v>
      </c>
      <c r="E33" s="155" t="e">
        <f aca="false">ROUND(HPVAL($A33,$A$1,$A$2,$A$4,$A$5,$A$6)/1000,0)</f>
        <v>#NAME?</v>
      </c>
      <c r="F33" s="187" t="e">
        <f aca="false">E33-D33</f>
        <v>#NAME?</v>
      </c>
      <c r="G33" s="157" t="s">
        <v>266</v>
      </c>
      <c r="H33" s="157"/>
      <c r="I33" s="158"/>
      <c r="J33" s="142"/>
      <c r="K33" s="159" t="e">
        <f aca="false">L33</f>
        <v>#NAME?</v>
      </c>
      <c r="L33" s="155" t="e">
        <f aca="false">ROUND(HPVAL($A33,$A$1,$A$3,$A$4,$A$5,$A$6)/1000,0)</f>
        <v>#NAME?</v>
      </c>
      <c r="M33" s="187" t="e">
        <f aca="false">ROUND(L33-K33,0)</f>
        <v>#NAME?</v>
      </c>
      <c r="N33" s="157"/>
      <c r="O33" s="157"/>
      <c r="P33" s="158"/>
      <c r="Q33" s="142"/>
      <c r="R33" s="142"/>
      <c r="S33" s="142"/>
      <c r="T33" s="142"/>
    </row>
    <row r="34" customFormat="false" ht="11.25" hidden="false" customHeight="true" outlineLevel="0" collapsed="false">
      <c r="A34" s="86" t="s">
        <v>204</v>
      </c>
      <c r="B34" s="151" t="s">
        <v>150</v>
      </c>
      <c r="C34" s="161"/>
      <c r="D34" s="159" t="e">
        <f aca="false">E34</f>
        <v>#NAME?</v>
      </c>
      <c r="E34" s="155" t="e">
        <f aca="false">ROUND(HPVAL($A34,$A$1,$A$2,$A$4,$A$5,$A$6)/1000,0)</f>
        <v>#NAME?</v>
      </c>
      <c r="F34" s="187" t="e">
        <f aca="false">E34-D34</f>
        <v>#NAME?</v>
      </c>
      <c r="G34" s="157"/>
      <c r="H34" s="157"/>
      <c r="I34" s="158"/>
      <c r="J34" s="142"/>
      <c r="K34" s="159" t="e">
        <f aca="false">L34</f>
        <v>#NAME?</v>
      </c>
      <c r="L34" s="155" t="e">
        <f aca="false">ROUND(HPVAL($A34,$A$1,$A$3,$A$4,$A$5,$A$6)/1000,0)</f>
        <v>#NAME?</v>
      </c>
      <c r="M34" s="187" t="e">
        <f aca="false">ROUND(L34-K34,0)</f>
        <v>#NAME?</v>
      </c>
      <c r="N34" s="157"/>
      <c r="O34" s="157"/>
      <c r="P34" s="158"/>
      <c r="Q34" s="142"/>
      <c r="R34" s="142"/>
      <c r="S34" s="142"/>
      <c r="T34" s="142"/>
    </row>
    <row r="35" customFormat="false" ht="11.25" hidden="false" customHeight="true" outlineLevel="0" collapsed="false">
      <c r="B35" s="162" t="s">
        <v>151</v>
      </c>
      <c r="C35" s="163"/>
      <c r="D35" s="164" t="e">
        <f aca="false">SUM(D31:D34)</f>
        <v>#NAME?</v>
      </c>
      <c r="E35" s="165" t="e">
        <f aca="false">SUM(E31:E34)</f>
        <v>#NAME?</v>
      </c>
      <c r="F35" s="165" t="e">
        <f aca="false">SUM(F31:F34)</f>
        <v>#NAME?</v>
      </c>
      <c r="G35" s="169"/>
      <c r="H35" s="169"/>
      <c r="I35" s="170"/>
      <c r="J35" s="163"/>
      <c r="K35" s="164" t="e">
        <f aca="false">SUM(K31:K34)</f>
        <v>#NAME?</v>
      </c>
      <c r="L35" s="165" t="e">
        <f aca="false">SUM(L31:L34)</f>
        <v>#NAME?</v>
      </c>
      <c r="M35" s="165" t="e">
        <f aca="false">SUM(M31:M34)</f>
        <v>#NAME?</v>
      </c>
      <c r="N35" s="169"/>
      <c r="O35" s="169"/>
      <c r="P35" s="170"/>
      <c r="Q35" s="142"/>
      <c r="R35" s="142"/>
      <c r="S35" s="142"/>
      <c r="T35" s="142"/>
    </row>
    <row r="36" customFormat="false" ht="3" hidden="false" customHeight="true" outlineLevel="0" collapsed="false">
      <c r="B36" s="151"/>
      <c r="D36" s="159"/>
      <c r="E36" s="155"/>
      <c r="F36" s="187"/>
      <c r="G36" s="157"/>
      <c r="H36" s="157"/>
      <c r="I36" s="158"/>
      <c r="J36" s="142"/>
      <c r="K36" s="159"/>
      <c r="L36" s="155"/>
      <c r="M36" s="187"/>
      <c r="N36" s="157"/>
      <c r="O36" s="157"/>
      <c r="P36" s="158"/>
      <c r="Q36" s="142"/>
      <c r="R36" s="142"/>
      <c r="S36" s="142"/>
      <c r="T36" s="142"/>
    </row>
    <row r="37" customFormat="false" ht="11.25" hidden="false" customHeight="true" outlineLevel="0" collapsed="false">
      <c r="A37" s="86" t="s">
        <v>205</v>
      </c>
      <c r="B37" s="151" t="s">
        <v>55</v>
      </c>
      <c r="D37" s="159" t="n">
        <v>1031</v>
      </c>
      <c r="E37" s="155" t="e">
        <f aca="false">ROUND(HPVAL($A37,$A$1,$A$2,$A$4,$A$5,$A$6)/1000,0)</f>
        <v>#NAME?</v>
      </c>
      <c r="F37" s="187" t="e">
        <f aca="false">E37-D37</f>
        <v>#NAME?</v>
      </c>
      <c r="G37" s="157" t="s">
        <v>267</v>
      </c>
      <c r="H37" s="157"/>
      <c r="I37" s="158"/>
      <c r="J37" s="142"/>
      <c r="K37" s="159" t="e">
        <f aca="false">L37</f>
        <v>#NAME?</v>
      </c>
      <c r="L37" s="155" t="e">
        <f aca="false">ROUND(HPVAL($A37,$A$1,$A$3,$A$4,$A$5,$A$6)/1000,0)</f>
        <v>#NAME?</v>
      </c>
      <c r="M37" s="187" t="e">
        <f aca="false">ROUND(L37-K37,0)</f>
        <v>#NAME?</v>
      </c>
      <c r="N37" s="157"/>
      <c r="O37" s="157"/>
      <c r="P37" s="158"/>
      <c r="Q37" s="142"/>
      <c r="R37" s="142"/>
      <c r="S37" s="142"/>
      <c r="T37" s="142"/>
    </row>
    <row r="38" customFormat="false" ht="11.25" hidden="false" customHeight="true" outlineLevel="0" collapsed="false">
      <c r="A38" s="86" t="s">
        <v>206</v>
      </c>
      <c r="B38" s="151" t="s">
        <v>34</v>
      </c>
      <c r="D38" s="159" t="n">
        <v>6918</v>
      </c>
      <c r="E38" s="155" t="e">
        <f aca="false">ROUND(HPVAL($A38,$A$1,$A$2,$A$4,$A$5,$A$6)/1000,0)</f>
        <v>#NAME?</v>
      </c>
      <c r="F38" s="187" t="e">
        <f aca="false">E38-D38</f>
        <v>#NAME?</v>
      </c>
      <c r="G38" s="188" t="s">
        <v>268</v>
      </c>
      <c r="H38" s="157"/>
      <c r="I38" s="158"/>
      <c r="J38" s="142"/>
      <c r="K38" s="159" t="e">
        <f aca="false">L38</f>
        <v>#NAME?</v>
      </c>
      <c r="L38" s="155" t="e">
        <f aca="false">ROUND(HPVAL($A38,$A$1,$A$3,$A$4,$A$5,$A$6)/1000,0)</f>
        <v>#NAME?</v>
      </c>
      <c r="M38" s="187" t="e">
        <f aca="false">ROUND(L38-K38,0)</f>
        <v>#NAME?</v>
      </c>
      <c r="N38" s="157"/>
      <c r="O38" s="157"/>
      <c r="P38" s="158"/>
      <c r="Q38" s="142"/>
      <c r="R38" s="142"/>
      <c r="S38" s="142"/>
      <c r="T38" s="142"/>
    </row>
    <row r="39" customFormat="false" ht="11.25" hidden="false" customHeight="true" outlineLevel="0" collapsed="false">
      <c r="A39" s="86" t="s">
        <v>207</v>
      </c>
      <c r="B39" s="151" t="s">
        <v>152</v>
      </c>
      <c r="D39" s="159" t="n">
        <v>1793</v>
      </c>
      <c r="E39" s="155" t="e">
        <f aca="false">ROUND(HPVAL($A39,$A$1,$A$2,$A$4,$A$5,$A$6)/1000,0)</f>
        <v>#NAME?</v>
      </c>
      <c r="F39" s="187" t="e">
        <f aca="false">E39-D39</f>
        <v>#NAME?</v>
      </c>
      <c r="G39" s="178" t="s">
        <v>269</v>
      </c>
      <c r="H39" s="157"/>
      <c r="I39" s="158"/>
      <c r="J39" s="142"/>
      <c r="K39" s="159" t="e">
        <f aca="false">L39</f>
        <v>#NAME?</v>
      </c>
      <c r="L39" s="155" t="e">
        <f aca="false">ROUND(HPVAL($A39,$A$1,$A$3,$A$4,$A$5,$A$6)/1000,0)</f>
        <v>#NAME?</v>
      </c>
      <c r="M39" s="187" t="e">
        <f aca="false">ROUND(L39-K39,0)</f>
        <v>#NAME?</v>
      </c>
      <c r="N39" s="157"/>
      <c r="O39" s="157"/>
      <c r="P39" s="158"/>
      <c r="Q39" s="142"/>
      <c r="R39" s="142"/>
      <c r="S39" s="142"/>
      <c r="T39" s="142"/>
    </row>
    <row r="40" customFormat="false" ht="11.25" hidden="false" customHeight="true" outlineLevel="0" collapsed="false">
      <c r="A40" s="86" t="s">
        <v>208</v>
      </c>
      <c r="B40" s="151" t="s">
        <v>56</v>
      </c>
      <c r="D40" s="159" t="n">
        <v>1477</v>
      </c>
      <c r="E40" s="155" t="e">
        <f aca="false">ROUND(HPVAL($A40,$A$1,$A$2,$A$4,$A$5,$A$6)/1000,0)</f>
        <v>#NAME?</v>
      </c>
      <c r="F40" s="187" t="e">
        <f aca="false">E40-D40</f>
        <v>#NAME?</v>
      </c>
      <c r="G40" s="157" t="s">
        <v>270</v>
      </c>
      <c r="H40" s="157"/>
      <c r="I40" s="158"/>
      <c r="J40" s="142"/>
      <c r="K40" s="159" t="e">
        <f aca="false">L40</f>
        <v>#NAME?</v>
      </c>
      <c r="L40" s="155" t="e">
        <f aca="false">ROUND(HPVAL($A40,$A$1,$A$3,$A$4,$A$5,$A$6)/1000,0)</f>
        <v>#NAME?</v>
      </c>
      <c r="M40" s="187" t="e">
        <f aca="false">ROUND(L40-K40,0)</f>
        <v>#NAME?</v>
      </c>
      <c r="N40" s="157"/>
      <c r="O40" s="157"/>
      <c r="P40" s="158"/>
      <c r="Q40" s="142"/>
      <c r="R40" s="142"/>
      <c r="S40" s="142"/>
      <c r="T40" s="142"/>
    </row>
    <row r="41" customFormat="false" ht="11.25" hidden="true" customHeight="true" outlineLevel="0" collapsed="false">
      <c r="A41" s="86" t="s">
        <v>231</v>
      </c>
      <c r="B41" s="151" t="s">
        <v>153</v>
      </c>
      <c r="D41" s="159"/>
      <c r="E41" s="155"/>
      <c r="F41" s="187"/>
      <c r="G41" s="157"/>
      <c r="H41" s="157"/>
      <c r="I41" s="158"/>
      <c r="J41" s="142"/>
      <c r="K41" s="159" t="n">
        <f aca="false">L41</f>
        <v>0</v>
      </c>
      <c r="L41" s="155"/>
      <c r="M41" s="187" t="n">
        <f aca="false">ROUND(L41-K41,0)</f>
        <v>0</v>
      </c>
      <c r="N41" s="157"/>
      <c r="O41" s="157"/>
      <c r="P41" s="158"/>
      <c r="Q41" s="142"/>
      <c r="R41" s="142"/>
      <c r="S41" s="142"/>
      <c r="T41" s="142"/>
    </row>
    <row r="42" customFormat="false" ht="11.25" hidden="false" customHeight="true" outlineLevel="0" collapsed="false">
      <c r="B42" s="162" t="s">
        <v>154</v>
      </c>
      <c r="C42" s="163"/>
      <c r="D42" s="164" t="n">
        <f aca="false">SUM(D37:D41)</f>
        <v>11219</v>
      </c>
      <c r="E42" s="165" t="e">
        <f aca="false">SUM(E37:E41)</f>
        <v>#NAME?</v>
      </c>
      <c r="F42" s="165" t="e">
        <f aca="false">SUM(F37:F41)</f>
        <v>#NAME?</v>
      </c>
      <c r="G42" s="169"/>
      <c r="H42" s="169"/>
      <c r="I42" s="170"/>
      <c r="J42" s="163"/>
      <c r="K42" s="164" t="e">
        <f aca="false">SUM(K37:K41)</f>
        <v>#NAME?</v>
      </c>
      <c r="L42" s="165" t="e">
        <f aca="false">SUM(L37:L41)</f>
        <v>#NAME?</v>
      </c>
      <c r="M42" s="165" t="e">
        <f aca="false">SUM(M37:M41)</f>
        <v>#NAME?</v>
      </c>
      <c r="N42" s="169"/>
      <c r="O42" s="169"/>
      <c r="P42" s="170"/>
      <c r="Q42" s="142"/>
      <c r="R42" s="142"/>
      <c r="S42" s="142"/>
      <c r="T42" s="142"/>
    </row>
    <row r="43" customFormat="false" ht="3" hidden="false" customHeight="true" outlineLevel="0" collapsed="false">
      <c r="B43" s="151"/>
      <c r="D43" s="159"/>
      <c r="E43" s="155"/>
      <c r="F43" s="187"/>
      <c r="G43" s="157"/>
      <c r="H43" s="157"/>
      <c r="I43" s="158"/>
      <c r="J43" s="142"/>
      <c r="K43" s="159"/>
      <c r="L43" s="155"/>
      <c r="M43" s="187"/>
      <c r="N43" s="157"/>
      <c r="O43" s="157"/>
      <c r="P43" s="158"/>
      <c r="Q43" s="142"/>
      <c r="R43" s="142"/>
      <c r="S43" s="142"/>
      <c r="T43" s="142"/>
    </row>
    <row r="44" customFormat="false" ht="11.25" hidden="false" customHeight="true" outlineLevel="0" collapsed="false">
      <c r="A44" s="86" t="s">
        <v>209</v>
      </c>
      <c r="B44" s="151" t="s">
        <v>155</v>
      </c>
      <c r="C44" s="161"/>
      <c r="D44" s="159" t="e">
        <f aca="false">E44</f>
        <v>#NAME?</v>
      </c>
      <c r="E44" s="155" t="e">
        <f aca="false">ROUND(HPVAL($A44,$A$1,$A$2,$A$4,$A$5,$A$6)/1000,0)</f>
        <v>#NAME?</v>
      </c>
      <c r="F44" s="187" t="e">
        <f aca="false">E44-D44</f>
        <v>#NAME?</v>
      </c>
      <c r="G44" s="157"/>
      <c r="H44" s="157"/>
      <c r="I44" s="158"/>
      <c r="J44" s="142"/>
      <c r="K44" s="159" t="e">
        <f aca="false">L44</f>
        <v>#NAME?</v>
      </c>
      <c r="L44" s="155" t="e">
        <f aca="false">ROUND(HPVAL($A44,$A$1,$A$3,$A$4,$A$5,$A$6)/1000,0)</f>
        <v>#NAME?</v>
      </c>
      <c r="M44" s="187" t="e">
        <f aca="false">ROUND(L44-K44,0)</f>
        <v>#NAME?</v>
      </c>
      <c r="N44" s="157"/>
      <c r="O44" s="157"/>
      <c r="P44" s="158"/>
      <c r="Q44" s="142"/>
      <c r="R44" s="142"/>
      <c r="S44" s="142"/>
      <c r="T44" s="142"/>
    </row>
    <row r="45" customFormat="false" ht="3" hidden="false" customHeight="true" outlineLevel="0" collapsed="false">
      <c r="B45" s="151"/>
      <c r="C45" s="161"/>
      <c r="D45" s="159"/>
      <c r="E45" s="155"/>
      <c r="F45" s="187"/>
      <c r="G45" s="157"/>
      <c r="H45" s="157"/>
      <c r="I45" s="158"/>
      <c r="J45" s="142"/>
      <c r="K45" s="159"/>
      <c r="L45" s="155"/>
      <c r="M45" s="187"/>
      <c r="N45" s="157"/>
      <c r="O45" s="157"/>
      <c r="P45" s="158"/>
      <c r="Q45" s="142"/>
      <c r="R45" s="142"/>
      <c r="S45" s="142"/>
      <c r="T45" s="142"/>
    </row>
    <row r="46" customFormat="false" ht="11.25" hidden="false" customHeight="true" outlineLevel="0" collapsed="false">
      <c r="A46" s="86" t="s">
        <v>210</v>
      </c>
      <c r="B46" s="151" t="s">
        <v>156</v>
      </c>
      <c r="C46" s="161"/>
      <c r="D46" s="159" t="e">
        <f aca="false">E46</f>
        <v>#NAME?</v>
      </c>
      <c r="E46" s="155" t="e">
        <f aca="false">ROUND(HPVAL($A46,$A$1,$A$2,$A$4,$A$5,$A$6)/1000,0)</f>
        <v>#NAME?</v>
      </c>
      <c r="F46" s="187" t="e">
        <f aca="false">E46-D46</f>
        <v>#NAME?</v>
      </c>
      <c r="G46" s="157"/>
      <c r="H46" s="157"/>
      <c r="I46" s="158"/>
      <c r="J46" s="142"/>
      <c r="K46" s="159" t="n">
        <v>3789</v>
      </c>
      <c r="L46" s="155" t="e">
        <f aca="false">ROUND(HPVAL($A46,$A$1,$A$3,$A$4,$A$5,$A$6)/1000,0)</f>
        <v>#NAME?</v>
      </c>
      <c r="M46" s="187" t="e">
        <f aca="false">ROUND(L46-K46,0)</f>
        <v>#NAME?</v>
      </c>
      <c r="N46" s="157"/>
      <c r="O46" s="157"/>
      <c r="P46" s="158"/>
      <c r="Q46" s="142"/>
      <c r="R46" s="142"/>
      <c r="S46" s="142"/>
      <c r="T46" s="142"/>
    </row>
    <row r="47" customFormat="false" ht="3" hidden="false" customHeight="true" outlineLevel="0" collapsed="false">
      <c r="B47" s="151"/>
      <c r="C47" s="161"/>
      <c r="D47" s="159"/>
      <c r="E47" s="155"/>
      <c r="F47" s="187"/>
      <c r="G47" s="157"/>
      <c r="H47" s="157"/>
      <c r="I47" s="158"/>
      <c r="J47" s="142"/>
      <c r="K47" s="159"/>
      <c r="L47" s="155"/>
      <c r="M47" s="187"/>
      <c r="N47" s="157"/>
      <c r="O47" s="157"/>
      <c r="P47" s="158"/>
      <c r="Q47" s="142"/>
      <c r="R47" s="142"/>
      <c r="S47" s="142"/>
      <c r="T47" s="142"/>
    </row>
    <row r="48" customFormat="false" ht="11.25" hidden="false" customHeight="true" outlineLevel="0" collapsed="false">
      <c r="B48" s="151" t="s">
        <v>160</v>
      </c>
      <c r="C48" s="161"/>
      <c r="D48" s="159" t="e">
        <f aca="false">-SUM(D42:D46,D20,D29,D35)</f>
        <v>#NAME?</v>
      </c>
      <c r="E48" s="155" t="e">
        <f aca="false">-SUM(E42:E46,E20,E29,E35)</f>
        <v>#NAME?</v>
      </c>
      <c r="F48" s="187" t="e">
        <f aca="false">E48-D48</f>
        <v>#NAME?</v>
      </c>
      <c r="G48" s="157"/>
      <c r="H48" s="157"/>
      <c r="I48" s="158"/>
      <c r="J48" s="142"/>
      <c r="K48" s="159" t="n">
        <f aca="false">L48</f>
        <v>0</v>
      </c>
      <c r="L48" s="155"/>
      <c r="M48" s="187"/>
      <c r="N48" s="157"/>
      <c r="O48" s="157"/>
      <c r="P48" s="158"/>
      <c r="Q48" s="142"/>
      <c r="R48" s="142"/>
      <c r="S48" s="142"/>
      <c r="T48" s="142"/>
    </row>
    <row r="49" customFormat="false" ht="3" hidden="false" customHeight="true" outlineLevel="0" collapsed="false">
      <c r="B49" s="151"/>
      <c r="D49" s="159"/>
      <c r="E49" s="155"/>
      <c r="F49" s="187"/>
      <c r="G49" s="157"/>
      <c r="H49" s="157"/>
      <c r="I49" s="158"/>
      <c r="J49" s="142"/>
      <c r="K49" s="159"/>
      <c r="L49" s="155"/>
      <c r="M49" s="187"/>
      <c r="N49" s="157"/>
      <c r="O49" s="157"/>
      <c r="P49" s="158"/>
      <c r="Q49" s="142"/>
      <c r="R49" s="142"/>
      <c r="S49" s="142"/>
      <c r="T49" s="142"/>
    </row>
    <row r="50" customFormat="false" ht="11.25" hidden="false" customHeight="true" outlineLevel="0" collapsed="false">
      <c r="A50" s="163"/>
      <c r="B50" s="162" t="s">
        <v>157</v>
      </c>
      <c r="C50" s="163"/>
      <c r="D50" s="164" t="e">
        <f aca="false">SUM(D42:D48)+D35+D29+D20</f>
        <v>#NAME?</v>
      </c>
      <c r="E50" s="165" t="e">
        <f aca="false">SUM(E42:E48)+E35+E29+E20</f>
        <v>#NAME?</v>
      </c>
      <c r="F50" s="165" t="e">
        <f aca="false">SUM(F42:F48)+F35+F29+F20</f>
        <v>#NAME?</v>
      </c>
      <c r="G50" s="169"/>
      <c r="H50" s="169"/>
      <c r="I50" s="170"/>
      <c r="J50" s="163"/>
      <c r="K50" s="164" t="e">
        <f aca="false">SUM(K42:K48)+K35+K29+K20</f>
        <v>#NAME?</v>
      </c>
      <c r="L50" s="165" t="e">
        <f aca="false">SUM(L42:L48)+L35+L29+L20</f>
        <v>#NAME?</v>
      </c>
      <c r="M50" s="165" t="e">
        <f aca="false">SUM(M42:M48)+M35+M29+M20</f>
        <v>#NAME?</v>
      </c>
      <c r="N50" s="169"/>
      <c r="O50" s="169"/>
      <c r="P50" s="170"/>
    </row>
    <row r="51" customFormat="false" ht="3" hidden="false" customHeight="true" outlineLevel="0" collapsed="false">
      <c r="B51" s="151"/>
      <c r="D51" s="159"/>
      <c r="E51" s="155"/>
      <c r="F51" s="187"/>
      <c r="G51" s="157"/>
      <c r="H51" s="157"/>
      <c r="I51" s="158"/>
      <c r="J51" s="142"/>
      <c r="K51" s="159"/>
      <c r="L51" s="155"/>
      <c r="M51" s="187"/>
      <c r="N51" s="157"/>
      <c r="O51" s="157"/>
      <c r="P51" s="158"/>
      <c r="Q51" s="142"/>
      <c r="R51" s="142"/>
      <c r="S51" s="142"/>
      <c r="T51" s="142"/>
    </row>
    <row r="52" customFormat="false" ht="11.25" hidden="false" customHeight="true" outlineLevel="0" collapsed="false">
      <c r="A52" s="86" t="s">
        <v>211</v>
      </c>
      <c r="B52" s="151" t="s">
        <v>158</v>
      </c>
      <c r="C52" s="161"/>
      <c r="D52" s="159" t="e">
        <f aca="false">E52</f>
        <v>#NAME?</v>
      </c>
      <c r="E52" s="155" t="e">
        <f aca="false">HPVAL($A52,$A$1,$A$2,$A$4,$A$5,$A$6)/1000</f>
        <v>#NAME?</v>
      </c>
      <c r="F52" s="187" t="e">
        <f aca="false">E52-D52</f>
        <v>#NAME?</v>
      </c>
      <c r="G52" s="157"/>
      <c r="H52" s="157"/>
      <c r="I52" s="158"/>
      <c r="J52" s="142"/>
      <c r="K52" s="159" t="e">
        <f aca="false">-K50</f>
        <v>#NAME?</v>
      </c>
      <c r="L52" s="155" t="e">
        <f aca="false">ROUND(HPVAL($A52,$A$1,$A$3,$A$4,$A$5,$A$6)/1000,0)-1</f>
        <v>#NAME?</v>
      </c>
      <c r="M52" s="187" t="e">
        <f aca="false">ROUND(L52-K52,0)</f>
        <v>#NAME?</v>
      </c>
      <c r="N52" s="157"/>
      <c r="O52" s="157"/>
      <c r="P52" s="158"/>
      <c r="Q52" s="142"/>
      <c r="R52" s="142"/>
      <c r="S52" s="142"/>
      <c r="T52" s="142"/>
    </row>
    <row r="53" customFormat="false" ht="3" hidden="false" customHeight="true" outlineLevel="0" collapsed="false">
      <c r="B53" s="151"/>
      <c r="D53" s="159"/>
      <c r="E53" s="155"/>
      <c r="F53" s="187"/>
      <c r="G53" s="157"/>
      <c r="H53" s="157"/>
      <c r="I53" s="158"/>
      <c r="J53" s="142"/>
      <c r="K53" s="159"/>
      <c r="L53" s="155"/>
      <c r="M53" s="187"/>
      <c r="N53" s="157"/>
      <c r="O53" s="157"/>
      <c r="P53" s="158"/>
      <c r="Q53" s="142"/>
      <c r="R53" s="142"/>
      <c r="S53" s="142"/>
      <c r="T53" s="142"/>
    </row>
    <row r="54" customFormat="false" ht="11.25" hidden="false" customHeight="true" outlineLevel="0" collapsed="false">
      <c r="A54" s="163"/>
      <c r="B54" s="162" t="s">
        <v>7</v>
      </c>
      <c r="C54" s="163"/>
      <c r="D54" s="171" t="e">
        <f aca="false">D52+D50</f>
        <v>#NAME?</v>
      </c>
      <c r="E54" s="172" t="e">
        <f aca="false">E52+E50</f>
        <v>#NAME?</v>
      </c>
      <c r="F54" s="172" t="e">
        <f aca="false">F52+F50</f>
        <v>#NAME?</v>
      </c>
      <c r="G54" s="169"/>
      <c r="H54" s="169"/>
      <c r="I54" s="170"/>
      <c r="J54" s="163"/>
      <c r="K54" s="171" t="e">
        <f aca="false">K52+K50</f>
        <v>#NAME?</v>
      </c>
      <c r="L54" s="172" t="e">
        <f aca="false">L52+L50</f>
        <v>#NAME?</v>
      </c>
      <c r="M54" s="172" t="e">
        <f aca="false">M52+M50</f>
        <v>#NAME?</v>
      </c>
      <c r="N54" s="169"/>
      <c r="O54" s="169"/>
      <c r="P54" s="170"/>
    </row>
    <row r="55" customFormat="false" ht="3" hidden="false" customHeight="true" outlineLevel="0" collapsed="false">
      <c r="B55" s="174"/>
      <c r="D55" s="183"/>
      <c r="E55" s="184"/>
      <c r="F55" s="184"/>
      <c r="G55" s="176"/>
      <c r="H55" s="176"/>
      <c r="I55" s="177"/>
      <c r="J55" s="142"/>
      <c r="K55" s="183"/>
      <c r="L55" s="184"/>
      <c r="M55" s="184"/>
      <c r="N55" s="176"/>
      <c r="O55" s="176"/>
      <c r="P55" s="177"/>
      <c r="Q55" s="142"/>
      <c r="R55" s="142"/>
      <c r="S55" s="142"/>
      <c r="T55" s="142"/>
    </row>
    <row r="56" customFormat="false" ht="12.75" hidden="false" customHeight="false" outlineLevel="0" collapsed="false">
      <c r="D56" s="155"/>
      <c r="E56" s="155"/>
      <c r="F56" s="155"/>
      <c r="G56" s="142"/>
      <c r="H56" s="142"/>
      <c r="I56" s="142"/>
      <c r="J56" s="142"/>
      <c r="K56" s="155"/>
      <c r="L56" s="155"/>
      <c r="M56" s="155"/>
      <c r="N56" s="142"/>
      <c r="O56" s="142"/>
      <c r="P56" s="142"/>
      <c r="Q56" s="142"/>
      <c r="R56" s="142"/>
      <c r="S56" s="142"/>
      <c r="T56" s="142"/>
    </row>
    <row r="57" customFormat="false" ht="12.75" hidden="false" customHeight="false" outlineLevel="0" collapsed="false">
      <c r="D57" s="155"/>
      <c r="E57" s="155"/>
      <c r="F57" s="155"/>
      <c r="G57" s="142"/>
      <c r="H57" s="142"/>
      <c r="I57" s="142"/>
      <c r="J57" s="142"/>
      <c r="K57" s="155"/>
      <c r="L57" s="155"/>
      <c r="M57" s="155"/>
      <c r="N57" s="142"/>
      <c r="O57" s="142"/>
      <c r="P57" s="142"/>
      <c r="Q57" s="142"/>
      <c r="R57" s="142"/>
      <c r="S57" s="142"/>
      <c r="T57" s="142"/>
    </row>
    <row r="58" customFormat="false" ht="12.75" hidden="false" customHeight="false" outlineLevel="0" collapsed="false">
      <c r="D58" s="155"/>
      <c r="E58" s="155"/>
      <c r="F58" s="155"/>
      <c r="G58" s="142"/>
      <c r="H58" s="142"/>
      <c r="I58" s="142"/>
      <c r="J58" s="142"/>
      <c r="K58" s="155"/>
      <c r="L58" s="155"/>
      <c r="M58" s="155"/>
      <c r="N58" s="142"/>
      <c r="O58" s="142"/>
      <c r="P58" s="142"/>
      <c r="Q58" s="142"/>
      <c r="R58" s="142"/>
      <c r="S58" s="142"/>
      <c r="T58" s="142"/>
    </row>
    <row r="59" customFormat="false" ht="12.75" hidden="false" customHeight="false" outlineLevel="0" collapsed="false">
      <c r="D59" s="155"/>
      <c r="E59" s="155"/>
      <c r="F59" s="155"/>
      <c r="G59" s="142"/>
      <c r="H59" s="142"/>
      <c r="I59" s="142"/>
      <c r="J59" s="142"/>
      <c r="K59" s="155"/>
      <c r="L59" s="155"/>
      <c r="M59" s="155"/>
      <c r="N59" s="142"/>
      <c r="O59" s="142"/>
      <c r="P59" s="142"/>
      <c r="Q59" s="142"/>
      <c r="R59" s="142"/>
      <c r="S59" s="142"/>
      <c r="T59" s="142"/>
    </row>
    <row r="60" customFormat="false" ht="12.75" hidden="false" customHeight="false" outlineLevel="0" collapsed="false">
      <c r="D60" s="155"/>
      <c r="E60" s="155"/>
      <c r="F60" s="155"/>
      <c r="G60" s="142"/>
      <c r="H60" s="142"/>
      <c r="I60" s="142"/>
      <c r="J60" s="142"/>
      <c r="K60" s="155"/>
      <c r="L60" s="155"/>
      <c r="M60" s="155"/>
      <c r="N60" s="142"/>
      <c r="O60" s="142"/>
      <c r="P60" s="142"/>
      <c r="Q60" s="142"/>
      <c r="R60" s="142"/>
      <c r="S60" s="142"/>
      <c r="T60" s="142"/>
    </row>
    <row r="61" customFormat="false" ht="12.75" hidden="false" customHeight="false" outlineLevel="0" collapsed="false">
      <c r="D61" s="155"/>
      <c r="E61" s="155"/>
      <c r="F61" s="155"/>
      <c r="G61" s="142"/>
      <c r="H61" s="142"/>
      <c r="I61" s="142"/>
      <c r="J61" s="142"/>
      <c r="K61" s="155"/>
      <c r="L61" s="155"/>
      <c r="M61" s="155"/>
      <c r="N61" s="142"/>
      <c r="O61" s="142"/>
      <c r="P61" s="142"/>
      <c r="Q61" s="142"/>
      <c r="R61" s="142"/>
      <c r="S61" s="142"/>
      <c r="T61" s="142"/>
    </row>
    <row r="62" customFormat="false" ht="12.75" hidden="false" customHeight="false" outlineLevel="0" collapsed="false">
      <c r="D62" s="155"/>
      <c r="E62" s="155"/>
      <c r="F62" s="155"/>
      <c r="G62" s="142"/>
      <c r="H62" s="142"/>
      <c r="I62" s="142"/>
      <c r="J62" s="142"/>
      <c r="K62" s="155"/>
      <c r="L62" s="155"/>
      <c r="M62" s="155"/>
      <c r="N62" s="142"/>
      <c r="O62" s="142"/>
      <c r="P62" s="142"/>
      <c r="Q62" s="142"/>
      <c r="R62" s="142"/>
      <c r="S62" s="142"/>
      <c r="T62" s="142"/>
    </row>
    <row r="63" customFormat="false" ht="12.75" hidden="false" customHeight="false" outlineLevel="0" collapsed="false">
      <c r="D63" s="155"/>
      <c r="E63" s="155"/>
      <c r="F63" s="155"/>
      <c r="G63" s="142"/>
      <c r="H63" s="142"/>
      <c r="I63" s="142"/>
      <c r="J63" s="142"/>
      <c r="K63" s="155"/>
      <c r="L63" s="155"/>
      <c r="M63" s="155"/>
      <c r="N63" s="142"/>
      <c r="O63" s="142"/>
      <c r="P63" s="142"/>
      <c r="Q63" s="142"/>
      <c r="R63" s="142"/>
      <c r="S63" s="142"/>
      <c r="T63" s="142"/>
    </row>
    <row r="64" customFormat="false" ht="12.75" hidden="false" customHeight="false" outlineLevel="0" collapsed="false">
      <c r="D64" s="155"/>
      <c r="E64" s="155"/>
      <c r="F64" s="155"/>
      <c r="G64" s="142"/>
      <c r="H64" s="142"/>
      <c r="I64" s="142"/>
      <c r="J64" s="142"/>
      <c r="K64" s="155"/>
      <c r="L64" s="155"/>
      <c r="M64" s="155"/>
      <c r="N64" s="142"/>
      <c r="O64" s="142"/>
      <c r="P64" s="142"/>
      <c r="Q64" s="142"/>
      <c r="R64" s="142"/>
      <c r="S64" s="142"/>
      <c r="T64" s="142"/>
    </row>
    <row r="65" customFormat="false" ht="12.75" hidden="false" customHeight="false" outlineLevel="0" collapsed="false">
      <c r="D65" s="155"/>
      <c r="E65" s="155"/>
      <c r="F65" s="155"/>
      <c r="G65" s="142"/>
      <c r="H65" s="142"/>
      <c r="I65" s="142"/>
      <c r="J65" s="142"/>
      <c r="K65" s="155"/>
      <c r="L65" s="155"/>
      <c r="M65" s="155"/>
      <c r="N65" s="142"/>
      <c r="O65" s="142"/>
      <c r="P65" s="142"/>
      <c r="Q65" s="142"/>
      <c r="R65" s="142"/>
      <c r="S65" s="142"/>
      <c r="T65" s="142"/>
    </row>
    <row r="66" customFormat="false" ht="12.75" hidden="false" customHeight="false" outlineLevel="0" collapsed="false">
      <c r="D66" s="155"/>
      <c r="E66" s="155"/>
      <c r="F66" s="155"/>
      <c r="G66" s="142"/>
      <c r="H66" s="142"/>
      <c r="I66" s="142"/>
      <c r="J66" s="142"/>
      <c r="K66" s="155"/>
      <c r="L66" s="155"/>
      <c r="M66" s="155"/>
      <c r="N66" s="142"/>
      <c r="O66" s="142"/>
      <c r="P66" s="142"/>
      <c r="Q66" s="142"/>
      <c r="R66" s="142"/>
      <c r="S66" s="142"/>
      <c r="T66" s="142"/>
    </row>
    <row r="67" customFormat="false" ht="12.75" hidden="false" customHeight="false" outlineLevel="0" collapsed="false">
      <c r="D67" s="155"/>
      <c r="E67" s="155"/>
      <c r="F67" s="155"/>
      <c r="G67" s="142"/>
      <c r="H67" s="142"/>
      <c r="I67" s="142"/>
      <c r="J67" s="142"/>
      <c r="K67" s="155"/>
      <c r="L67" s="155"/>
      <c r="M67" s="155"/>
      <c r="N67" s="142"/>
      <c r="O67" s="142"/>
      <c r="P67" s="142"/>
      <c r="Q67" s="142"/>
      <c r="R67" s="142"/>
      <c r="S67" s="142"/>
      <c r="T67" s="142"/>
    </row>
    <row r="68" customFormat="false" ht="12.75" hidden="false" customHeight="false" outlineLevel="0" collapsed="false">
      <c r="D68" s="155"/>
      <c r="E68" s="155"/>
      <c r="F68" s="155"/>
      <c r="G68" s="142"/>
      <c r="H68" s="142"/>
      <c r="I68" s="142"/>
      <c r="J68" s="142"/>
      <c r="K68" s="155"/>
      <c r="L68" s="155"/>
      <c r="M68" s="155"/>
      <c r="N68" s="142"/>
      <c r="O68" s="142"/>
      <c r="P68" s="142"/>
      <c r="Q68" s="142"/>
      <c r="R68" s="142"/>
      <c r="S68" s="142"/>
      <c r="T68" s="142"/>
    </row>
    <row r="69" customFormat="false" ht="12.75" hidden="false" customHeight="false" outlineLevel="0" collapsed="false">
      <c r="D69" s="155"/>
      <c r="E69" s="155"/>
      <c r="F69" s="155"/>
      <c r="G69" s="142"/>
      <c r="H69" s="142"/>
      <c r="I69" s="142"/>
      <c r="J69" s="142"/>
      <c r="K69" s="155"/>
      <c r="L69" s="155"/>
      <c r="M69" s="155"/>
      <c r="N69" s="142"/>
      <c r="O69" s="142"/>
      <c r="P69" s="142"/>
      <c r="Q69" s="142"/>
      <c r="R69" s="142"/>
      <c r="S69" s="142"/>
      <c r="T69" s="142"/>
    </row>
    <row r="70" customFormat="false" ht="12.75" hidden="false" customHeight="false" outlineLevel="0" collapsed="false">
      <c r="D70" s="155"/>
      <c r="E70" s="155"/>
      <c r="F70" s="155"/>
      <c r="G70" s="142"/>
      <c r="H70" s="142"/>
      <c r="I70" s="142"/>
      <c r="J70" s="142"/>
      <c r="K70" s="155"/>
      <c r="L70" s="155"/>
      <c r="M70" s="155"/>
      <c r="N70" s="142"/>
      <c r="O70" s="142"/>
      <c r="P70" s="142"/>
      <c r="Q70" s="142"/>
      <c r="R70" s="142"/>
      <c r="S70" s="142"/>
      <c r="T70" s="142"/>
    </row>
    <row r="71" customFormat="false" ht="12.75" hidden="false" customHeight="false" outlineLevel="0" collapsed="false">
      <c r="D71" s="155"/>
      <c r="E71" s="155"/>
      <c r="F71" s="155"/>
      <c r="G71" s="142"/>
      <c r="H71" s="142"/>
      <c r="I71" s="142"/>
      <c r="J71" s="142"/>
      <c r="K71" s="155"/>
      <c r="L71" s="155"/>
      <c r="M71" s="155"/>
      <c r="N71" s="142"/>
      <c r="O71" s="142"/>
      <c r="P71" s="142"/>
      <c r="Q71" s="142"/>
      <c r="R71" s="142"/>
      <c r="S71" s="142"/>
      <c r="T71" s="142"/>
    </row>
    <row r="72" customFormat="false" ht="12.75" hidden="false" customHeight="false" outlineLevel="0" collapsed="false">
      <c r="D72" s="155"/>
      <c r="E72" s="155"/>
      <c r="F72" s="155"/>
      <c r="G72" s="142"/>
      <c r="H72" s="142"/>
      <c r="I72" s="142"/>
      <c r="J72" s="142"/>
      <c r="K72" s="155"/>
      <c r="L72" s="155"/>
      <c r="M72" s="155"/>
      <c r="N72" s="142"/>
      <c r="O72" s="142"/>
      <c r="P72" s="142"/>
      <c r="Q72" s="142"/>
      <c r="R72" s="142"/>
      <c r="S72" s="142"/>
      <c r="T72" s="142"/>
    </row>
    <row r="73" customFormat="false" ht="12.75" hidden="false" customHeight="false" outlineLevel="0" collapsed="false">
      <c r="D73" s="155"/>
      <c r="E73" s="155"/>
      <c r="F73" s="155"/>
      <c r="G73" s="142"/>
      <c r="H73" s="142"/>
      <c r="I73" s="142"/>
      <c r="J73" s="142"/>
      <c r="K73" s="155"/>
      <c r="L73" s="155"/>
      <c r="M73" s="155"/>
      <c r="N73" s="142"/>
      <c r="O73" s="142"/>
      <c r="P73" s="142"/>
      <c r="Q73" s="142"/>
      <c r="R73" s="142"/>
      <c r="S73" s="142"/>
      <c r="T73" s="142"/>
    </row>
    <row r="74" customFormat="false" ht="12.75" hidden="false" customHeight="false" outlineLevel="0" collapsed="false">
      <c r="D74" s="155"/>
      <c r="E74" s="155"/>
      <c r="F74" s="155"/>
      <c r="G74" s="142"/>
      <c r="H74" s="142"/>
      <c r="I74" s="142"/>
      <c r="J74" s="142"/>
      <c r="K74" s="155"/>
      <c r="L74" s="155"/>
      <c r="M74" s="155"/>
      <c r="N74" s="142"/>
      <c r="O74" s="142"/>
      <c r="P74" s="142"/>
      <c r="Q74" s="142"/>
      <c r="R74" s="142"/>
      <c r="S74" s="142"/>
      <c r="T74" s="142"/>
    </row>
    <row r="75" customFormat="false" ht="12.75" hidden="false" customHeight="false" outlineLevel="0" collapsed="false">
      <c r="D75" s="155"/>
      <c r="E75" s="155"/>
      <c r="F75" s="155"/>
      <c r="G75" s="142"/>
      <c r="H75" s="142"/>
      <c r="I75" s="142"/>
      <c r="J75" s="142"/>
      <c r="K75" s="155"/>
      <c r="L75" s="155"/>
      <c r="M75" s="155"/>
      <c r="N75" s="142"/>
      <c r="O75" s="142"/>
      <c r="P75" s="142"/>
      <c r="Q75" s="142"/>
      <c r="R75" s="142"/>
      <c r="S75" s="142"/>
      <c r="T75" s="142"/>
    </row>
    <row r="76" customFormat="false" ht="12.75" hidden="false" customHeight="false" outlineLevel="0" collapsed="false">
      <c r="D76" s="155"/>
      <c r="E76" s="155"/>
      <c r="F76" s="155"/>
      <c r="G76" s="142"/>
      <c r="H76" s="142"/>
      <c r="I76" s="142"/>
      <c r="J76" s="142"/>
      <c r="K76" s="155"/>
      <c r="L76" s="155"/>
      <c r="M76" s="155"/>
      <c r="N76" s="142"/>
      <c r="O76" s="142"/>
      <c r="P76" s="142"/>
      <c r="Q76" s="142"/>
      <c r="R76" s="142"/>
      <c r="S76" s="142"/>
      <c r="T76" s="142"/>
    </row>
    <row r="77" customFormat="false" ht="12.75" hidden="false" customHeight="false" outlineLevel="0" collapsed="false">
      <c r="D77" s="155"/>
      <c r="E77" s="155"/>
      <c r="F77" s="155"/>
      <c r="G77" s="142"/>
      <c r="H77" s="142"/>
      <c r="I77" s="142"/>
      <c r="J77" s="142"/>
      <c r="K77" s="155"/>
      <c r="L77" s="155"/>
      <c r="M77" s="155"/>
      <c r="N77" s="142"/>
      <c r="O77" s="142"/>
      <c r="P77" s="142"/>
      <c r="Q77" s="142"/>
      <c r="R77" s="142"/>
      <c r="S77" s="142"/>
      <c r="T77" s="142"/>
    </row>
    <row r="78" customFormat="false" ht="12.75" hidden="false" customHeight="false" outlineLevel="0" collapsed="false">
      <c r="D78" s="155"/>
      <c r="E78" s="155"/>
      <c r="F78" s="155"/>
      <c r="G78" s="142"/>
      <c r="H78" s="142"/>
      <c r="I78" s="142"/>
      <c r="J78" s="142"/>
      <c r="K78" s="155"/>
      <c r="L78" s="155"/>
      <c r="M78" s="155"/>
      <c r="N78" s="142"/>
      <c r="O78" s="142"/>
      <c r="P78" s="142"/>
      <c r="Q78" s="142"/>
      <c r="R78" s="142"/>
      <c r="S78" s="142"/>
      <c r="T78" s="142"/>
    </row>
    <row r="79" customFormat="false" ht="12.75" hidden="false" customHeight="false" outlineLevel="0" collapsed="false">
      <c r="D79" s="142"/>
      <c r="E79" s="142"/>
      <c r="F79" s="142"/>
      <c r="G79" s="142"/>
      <c r="H79" s="142"/>
      <c r="I79" s="142"/>
      <c r="J79" s="142"/>
      <c r="K79" s="155"/>
      <c r="L79" s="155"/>
      <c r="M79" s="155"/>
      <c r="N79" s="142"/>
      <c r="O79" s="142"/>
      <c r="P79" s="142"/>
      <c r="Q79" s="142"/>
      <c r="R79" s="142"/>
      <c r="S79" s="142"/>
      <c r="T79" s="142"/>
    </row>
    <row r="80" customFormat="false" ht="12.75" hidden="false" customHeight="false" outlineLevel="0" collapsed="false">
      <c r="D80" s="142"/>
      <c r="E80" s="142"/>
      <c r="F80" s="142"/>
      <c r="G80" s="142"/>
      <c r="H80" s="142"/>
      <c r="I80" s="142"/>
      <c r="J80" s="142"/>
      <c r="K80" s="155"/>
      <c r="L80" s="155"/>
      <c r="M80" s="155"/>
      <c r="N80" s="142"/>
      <c r="O80" s="142"/>
      <c r="P80" s="142"/>
      <c r="Q80" s="142"/>
      <c r="R80" s="142"/>
      <c r="S80" s="142"/>
      <c r="T80" s="142"/>
    </row>
    <row r="81" customFormat="false" ht="12.75" hidden="false" customHeight="false" outlineLevel="0" collapsed="false">
      <c r="D81" s="142"/>
      <c r="E81" s="142"/>
      <c r="F81" s="142"/>
      <c r="G81" s="142"/>
      <c r="H81" s="142"/>
      <c r="I81" s="142"/>
      <c r="J81" s="142"/>
      <c r="K81" s="155"/>
      <c r="L81" s="155"/>
      <c r="M81" s="155"/>
      <c r="N81" s="142"/>
      <c r="O81" s="142"/>
      <c r="P81" s="142"/>
      <c r="Q81" s="142"/>
      <c r="R81" s="142"/>
      <c r="S81" s="142"/>
      <c r="T81" s="142"/>
    </row>
    <row r="82" customFormat="false" ht="12.75" hidden="false" customHeight="false" outlineLevel="0" collapsed="false">
      <c r="D82" s="142"/>
      <c r="E82" s="142"/>
      <c r="F82" s="142"/>
      <c r="G82" s="142"/>
      <c r="H82" s="142"/>
      <c r="I82" s="142"/>
      <c r="J82" s="142"/>
      <c r="K82" s="155"/>
      <c r="L82" s="155"/>
      <c r="M82" s="155"/>
      <c r="N82" s="142"/>
      <c r="O82" s="142"/>
      <c r="P82" s="142"/>
      <c r="Q82" s="142"/>
      <c r="R82" s="142"/>
      <c r="S82" s="142"/>
      <c r="T82" s="142"/>
    </row>
    <row r="83" customFormat="false" ht="12.75" hidden="false" customHeight="false" outlineLevel="0" collapsed="false">
      <c r="D83" s="142"/>
      <c r="E83" s="142"/>
      <c r="F83" s="142"/>
      <c r="G83" s="142"/>
      <c r="H83" s="142"/>
      <c r="I83" s="142"/>
      <c r="J83" s="142"/>
      <c r="K83" s="155"/>
      <c r="L83" s="155"/>
      <c r="M83" s="155"/>
      <c r="N83" s="142"/>
      <c r="O83" s="142"/>
      <c r="P83" s="142"/>
      <c r="Q83" s="142"/>
      <c r="R83" s="142"/>
      <c r="S83" s="142"/>
      <c r="T83" s="142"/>
    </row>
    <row r="84" customFormat="false" ht="12.75" hidden="false" customHeight="false" outlineLevel="0" collapsed="false">
      <c r="D84" s="142"/>
      <c r="E84" s="142"/>
      <c r="F84" s="142"/>
      <c r="G84" s="142"/>
      <c r="H84" s="142"/>
      <c r="I84" s="142"/>
      <c r="J84" s="142"/>
      <c r="K84" s="155"/>
      <c r="L84" s="155"/>
      <c r="M84" s="155"/>
      <c r="N84" s="142"/>
      <c r="O84" s="142"/>
      <c r="P84" s="142"/>
      <c r="Q84" s="142"/>
      <c r="R84" s="142"/>
      <c r="S84" s="142"/>
      <c r="T84" s="142"/>
    </row>
    <row r="85" customFormat="false" ht="12.75" hidden="false" customHeight="false" outlineLevel="0" collapsed="false">
      <c r="D85" s="142"/>
      <c r="E85" s="142"/>
      <c r="F85" s="142"/>
      <c r="G85" s="142"/>
      <c r="H85" s="142"/>
      <c r="I85" s="142"/>
      <c r="J85" s="142"/>
      <c r="K85" s="155"/>
      <c r="L85" s="155"/>
      <c r="M85" s="155"/>
      <c r="N85" s="142"/>
      <c r="O85" s="142"/>
      <c r="P85" s="142"/>
      <c r="Q85" s="142"/>
      <c r="R85" s="142"/>
      <c r="S85" s="142"/>
      <c r="T85" s="142"/>
    </row>
    <row r="86" customFormat="false" ht="12.75" hidden="false" customHeight="false" outlineLevel="0" collapsed="false">
      <c r="D86" s="142"/>
      <c r="E86" s="142"/>
      <c r="F86" s="142"/>
      <c r="G86" s="142"/>
      <c r="H86" s="142"/>
      <c r="I86" s="142"/>
      <c r="J86" s="142"/>
      <c r="K86" s="155"/>
      <c r="L86" s="155"/>
      <c r="M86" s="155"/>
      <c r="N86" s="142"/>
      <c r="O86" s="142"/>
      <c r="P86" s="142"/>
      <c r="Q86" s="142"/>
      <c r="R86" s="142"/>
      <c r="S86" s="142"/>
      <c r="T86" s="142"/>
    </row>
    <row r="87" customFormat="false" ht="12.75" hidden="false" customHeight="false" outlineLevel="0" collapsed="false">
      <c r="D87" s="142"/>
      <c r="E87" s="142"/>
      <c r="F87" s="142"/>
      <c r="G87" s="142"/>
      <c r="H87" s="142"/>
      <c r="I87" s="142"/>
      <c r="J87" s="142"/>
      <c r="K87" s="155"/>
      <c r="L87" s="155"/>
      <c r="M87" s="155"/>
      <c r="N87" s="142"/>
      <c r="O87" s="142"/>
      <c r="P87" s="142"/>
      <c r="Q87" s="142"/>
      <c r="R87" s="142"/>
      <c r="S87" s="142"/>
      <c r="T87" s="142"/>
    </row>
    <row r="88" customFormat="false" ht="12.75" hidden="false" customHeight="false" outlineLevel="0" collapsed="false">
      <c r="D88" s="142"/>
      <c r="E88" s="142"/>
      <c r="F88" s="142"/>
      <c r="G88" s="142"/>
      <c r="H88" s="142"/>
      <c r="I88" s="142"/>
      <c r="J88" s="142"/>
      <c r="K88" s="155"/>
      <c r="L88" s="155"/>
      <c r="M88" s="155"/>
      <c r="N88" s="142"/>
      <c r="O88" s="142"/>
      <c r="P88" s="142"/>
      <c r="Q88" s="142"/>
      <c r="R88" s="142"/>
      <c r="S88" s="142"/>
      <c r="T88" s="142"/>
    </row>
    <row r="89" customFormat="false" ht="12.75" hidden="false" customHeight="false" outlineLevel="0" collapsed="false">
      <c r="D89" s="142"/>
      <c r="E89" s="142"/>
      <c r="F89" s="142"/>
      <c r="G89" s="142"/>
      <c r="H89" s="142"/>
      <c r="I89" s="142"/>
      <c r="J89" s="142"/>
      <c r="K89" s="155"/>
      <c r="L89" s="155"/>
      <c r="M89" s="155"/>
      <c r="N89" s="142"/>
      <c r="O89" s="142"/>
      <c r="P89" s="142"/>
      <c r="Q89" s="142"/>
      <c r="R89" s="142"/>
      <c r="S89" s="142"/>
      <c r="T89" s="142"/>
    </row>
    <row r="90" customFormat="false" ht="12.75" hidden="false" customHeight="false" outlineLevel="0" collapsed="false">
      <c r="D90" s="142"/>
      <c r="E90" s="142"/>
      <c r="F90" s="142"/>
      <c r="G90" s="142"/>
      <c r="H90" s="142"/>
      <c r="I90" s="142"/>
      <c r="J90" s="142"/>
      <c r="K90" s="155"/>
      <c r="L90" s="155"/>
      <c r="M90" s="155"/>
      <c r="N90" s="142"/>
      <c r="O90" s="142"/>
      <c r="P90" s="142"/>
      <c r="Q90" s="142"/>
      <c r="R90" s="142"/>
      <c r="S90" s="142"/>
      <c r="T90" s="142"/>
    </row>
    <row r="91" customFormat="false" ht="12.75" hidden="false" customHeight="false" outlineLevel="0" collapsed="false">
      <c r="D91" s="142"/>
      <c r="E91" s="142"/>
      <c r="F91" s="142"/>
      <c r="G91" s="142"/>
      <c r="H91" s="142"/>
      <c r="I91" s="142"/>
      <c r="J91" s="142"/>
      <c r="K91" s="155"/>
      <c r="L91" s="155"/>
      <c r="M91" s="155"/>
      <c r="N91" s="142"/>
      <c r="O91" s="142"/>
      <c r="P91" s="142"/>
      <c r="Q91" s="142"/>
      <c r="R91" s="142"/>
      <c r="S91" s="142"/>
      <c r="T91" s="142"/>
    </row>
    <row r="92" customFormat="false" ht="12.75" hidden="false" customHeight="false" outlineLevel="0" collapsed="false">
      <c r="D92" s="142"/>
      <c r="E92" s="142"/>
      <c r="F92" s="142"/>
      <c r="G92" s="142"/>
      <c r="H92" s="142"/>
      <c r="I92" s="142"/>
      <c r="J92" s="142"/>
      <c r="K92" s="155"/>
      <c r="L92" s="155"/>
      <c r="M92" s="155"/>
      <c r="N92" s="142"/>
      <c r="O92" s="142"/>
      <c r="P92" s="142"/>
      <c r="Q92" s="142"/>
      <c r="R92" s="142"/>
      <c r="S92" s="142"/>
      <c r="T92" s="142"/>
    </row>
    <row r="93" customFormat="false" ht="12.75" hidden="false" customHeight="false" outlineLevel="0" collapsed="false">
      <c r="D93" s="142"/>
      <c r="E93" s="142"/>
      <c r="F93" s="142"/>
      <c r="G93" s="142"/>
      <c r="H93" s="142"/>
      <c r="I93" s="142"/>
      <c r="J93" s="142"/>
      <c r="K93" s="155"/>
      <c r="L93" s="155"/>
      <c r="M93" s="155"/>
      <c r="N93" s="142"/>
      <c r="O93" s="142"/>
      <c r="P93" s="142"/>
      <c r="Q93" s="142"/>
      <c r="R93" s="142"/>
      <c r="S93" s="142"/>
      <c r="T93" s="142"/>
    </row>
    <row r="94" customFormat="false" ht="12.75" hidden="false" customHeight="false" outlineLevel="0" collapsed="false">
      <c r="D94" s="142"/>
      <c r="E94" s="142"/>
      <c r="F94" s="142"/>
      <c r="G94" s="142"/>
      <c r="H94" s="142"/>
      <c r="I94" s="142"/>
      <c r="J94" s="142"/>
      <c r="K94" s="155"/>
      <c r="L94" s="155"/>
      <c r="M94" s="155"/>
      <c r="N94" s="142"/>
      <c r="O94" s="142"/>
      <c r="P94" s="142"/>
      <c r="Q94" s="142"/>
      <c r="R94" s="142"/>
      <c r="S94" s="142"/>
      <c r="T94" s="142"/>
    </row>
    <row r="95" customFormat="false" ht="12.75" hidden="false" customHeight="false" outlineLevel="0" collapsed="false">
      <c r="D95" s="142"/>
      <c r="E95" s="142"/>
      <c r="F95" s="142"/>
      <c r="G95" s="142"/>
      <c r="H95" s="142"/>
      <c r="I95" s="142"/>
      <c r="J95" s="142"/>
      <c r="K95" s="155"/>
      <c r="L95" s="155"/>
      <c r="M95" s="155"/>
      <c r="N95" s="142"/>
      <c r="O95" s="142"/>
      <c r="P95" s="142"/>
      <c r="Q95" s="142"/>
      <c r="R95" s="142"/>
      <c r="S95" s="142"/>
      <c r="T95" s="142"/>
    </row>
    <row r="96" customFormat="false" ht="12.75" hidden="false" customHeight="false" outlineLevel="0" collapsed="false">
      <c r="D96" s="142"/>
      <c r="E96" s="142"/>
      <c r="F96" s="142"/>
      <c r="G96" s="142"/>
      <c r="H96" s="142"/>
      <c r="I96" s="142"/>
      <c r="J96" s="142"/>
      <c r="K96" s="155"/>
      <c r="L96" s="155"/>
      <c r="M96" s="155"/>
      <c r="N96" s="142"/>
      <c r="O96" s="142"/>
      <c r="P96" s="142"/>
      <c r="Q96" s="142"/>
      <c r="R96" s="142"/>
      <c r="S96" s="142"/>
      <c r="T96" s="142"/>
    </row>
    <row r="97" customFormat="false" ht="12.75" hidden="false" customHeight="false" outlineLevel="0" collapsed="false">
      <c r="D97" s="142"/>
      <c r="E97" s="142"/>
      <c r="F97" s="142"/>
      <c r="G97" s="142"/>
      <c r="H97" s="142"/>
      <c r="I97" s="142"/>
      <c r="J97" s="142"/>
      <c r="K97" s="155"/>
      <c r="L97" s="155"/>
      <c r="M97" s="155"/>
      <c r="N97" s="142"/>
      <c r="O97" s="142"/>
      <c r="P97" s="142"/>
      <c r="Q97" s="142"/>
      <c r="R97" s="142"/>
      <c r="S97" s="142"/>
      <c r="T97" s="142"/>
    </row>
    <row r="98" customFormat="false" ht="12.75" hidden="false" customHeight="false" outlineLevel="0" collapsed="false">
      <c r="D98" s="142"/>
      <c r="E98" s="142"/>
      <c r="F98" s="142"/>
      <c r="G98" s="142"/>
      <c r="H98" s="142"/>
      <c r="I98" s="142"/>
      <c r="J98" s="142"/>
      <c r="K98" s="155"/>
      <c r="L98" s="155"/>
      <c r="M98" s="155"/>
      <c r="N98" s="142"/>
      <c r="O98" s="142"/>
      <c r="P98" s="142"/>
      <c r="Q98" s="142"/>
      <c r="R98" s="142"/>
      <c r="S98" s="142"/>
      <c r="T98" s="142"/>
    </row>
    <row r="99" customFormat="false" ht="12.75" hidden="false" customHeight="false" outlineLevel="0" collapsed="false">
      <c r="D99" s="142"/>
      <c r="E99" s="142"/>
      <c r="F99" s="142"/>
      <c r="G99" s="142"/>
      <c r="H99" s="142"/>
      <c r="I99" s="142"/>
      <c r="J99" s="142"/>
      <c r="K99" s="155"/>
      <c r="L99" s="155"/>
      <c r="M99" s="155"/>
      <c r="N99" s="142"/>
      <c r="O99" s="142"/>
      <c r="P99" s="142"/>
      <c r="Q99" s="142"/>
      <c r="R99" s="142"/>
      <c r="S99" s="142"/>
      <c r="T99" s="142"/>
    </row>
    <row r="100" customFormat="false" ht="12.75" hidden="false" customHeight="false" outlineLevel="0" collapsed="false">
      <c r="D100" s="142"/>
      <c r="E100" s="142"/>
      <c r="F100" s="142"/>
      <c r="G100" s="142"/>
      <c r="H100" s="142"/>
      <c r="I100" s="142"/>
      <c r="J100" s="142"/>
      <c r="K100" s="155"/>
      <c r="L100" s="155"/>
      <c r="M100" s="155"/>
      <c r="N100" s="142"/>
      <c r="O100" s="142"/>
      <c r="P100" s="142"/>
      <c r="Q100" s="142"/>
      <c r="R100" s="142"/>
      <c r="S100" s="142"/>
      <c r="T100" s="142"/>
    </row>
    <row r="101" customFormat="false" ht="12.75" hidden="false" customHeight="false" outlineLevel="0" collapsed="false">
      <c r="D101" s="142"/>
      <c r="E101" s="142"/>
      <c r="F101" s="142"/>
      <c r="G101" s="142"/>
      <c r="H101" s="142"/>
      <c r="I101" s="142"/>
      <c r="J101" s="142"/>
      <c r="K101" s="155"/>
      <c r="L101" s="155"/>
      <c r="M101" s="155"/>
      <c r="N101" s="142"/>
      <c r="O101" s="142"/>
      <c r="P101" s="142"/>
      <c r="Q101" s="142"/>
      <c r="R101" s="142"/>
      <c r="S101" s="142"/>
      <c r="T101" s="142"/>
    </row>
    <row r="102" customFormat="false" ht="12.75" hidden="false" customHeight="false" outlineLevel="0" collapsed="false">
      <c r="D102" s="142"/>
      <c r="E102" s="142"/>
      <c r="F102" s="142"/>
      <c r="G102" s="142"/>
      <c r="H102" s="142"/>
      <c r="I102" s="142"/>
      <c r="J102" s="142"/>
      <c r="K102" s="155"/>
      <c r="L102" s="155"/>
      <c r="M102" s="155"/>
      <c r="N102" s="142"/>
      <c r="O102" s="142"/>
      <c r="P102" s="142"/>
      <c r="Q102" s="142"/>
      <c r="R102" s="142"/>
      <c r="S102" s="142"/>
      <c r="T102" s="142"/>
    </row>
    <row r="103" customFormat="false" ht="12.75" hidden="false" customHeight="false" outlineLevel="0" collapsed="false">
      <c r="D103" s="142"/>
      <c r="E103" s="142"/>
      <c r="F103" s="142"/>
      <c r="G103" s="142"/>
      <c r="H103" s="142"/>
      <c r="I103" s="142"/>
      <c r="J103" s="142"/>
      <c r="K103" s="155"/>
      <c r="L103" s="155"/>
      <c r="M103" s="155"/>
      <c r="N103" s="142"/>
      <c r="O103" s="142"/>
      <c r="P103" s="142"/>
      <c r="Q103" s="142"/>
      <c r="R103" s="142"/>
      <c r="S103" s="142"/>
      <c r="T103" s="142"/>
    </row>
    <row r="104" customFormat="false" ht="12.75" hidden="false" customHeight="false" outlineLevel="0" collapsed="false">
      <c r="D104" s="142"/>
      <c r="E104" s="142"/>
      <c r="F104" s="142"/>
      <c r="G104" s="142"/>
      <c r="H104" s="142"/>
      <c r="I104" s="142"/>
      <c r="J104" s="142"/>
      <c r="K104" s="155"/>
      <c r="L104" s="155"/>
      <c r="M104" s="155"/>
      <c r="N104" s="142"/>
      <c r="O104" s="142"/>
      <c r="P104" s="142"/>
      <c r="Q104" s="142"/>
      <c r="R104" s="142"/>
      <c r="S104" s="142"/>
      <c r="T104" s="142"/>
    </row>
    <row r="105" customFormat="false" ht="12.75" hidden="false" customHeight="false" outlineLevel="0" collapsed="false">
      <c r="D105" s="142"/>
      <c r="E105" s="142"/>
      <c r="F105" s="142"/>
      <c r="G105" s="142"/>
      <c r="H105" s="142"/>
      <c r="I105" s="142"/>
      <c r="J105" s="142"/>
      <c r="K105" s="155"/>
      <c r="L105" s="155"/>
      <c r="M105" s="155"/>
      <c r="N105" s="142"/>
      <c r="O105" s="142"/>
      <c r="P105" s="142"/>
      <c r="Q105" s="142"/>
      <c r="R105" s="142"/>
      <c r="S105" s="142"/>
      <c r="T105" s="142"/>
    </row>
    <row r="106" customFormat="false" ht="12.75" hidden="false" customHeight="false" outlineLevel="0" collapsed="false">
      <c r="D106" s="142"/>
      <c r="E106" s="142"/>
      <c r="F106" s="142"/>
      <c r="G106" s="142"/>
      <c r="H106" s="142"/>
      <c r="I106" s="142"/>
      <c r="J106" s="142"/>
      <c r="K106" s="155"/>
      <c r="L106" s="155"/>
      <c r="M106" s="155"/>
      <c r="N106" s="142"/>
      <c r="O106" s="142"/>
      <c r="P106" s="142"/>
      <c r="Q106" s="142"/>
      <c r="R106" s="142"/>
      <c r="S106" s="142"/>
      <c r="T106" s="142"/>
    </row>
    <row r="107" customFormat="false" ht="12.75" hidden="false" customHeight="false" outlineLevel="0" collapsed="false">
      <c r="D107" s="142"/>
      <c r="E107" s="142"/>
      <c r="F107" s="142"/>
      <c r="G107" s="142"/>
      <c r="H107" s="142"/>
      <c r="I107" s="142"/>
      <c r="J107" s="142"/>
      <c r="K107" s="155"/>
      <c r="L107" s="155"/>
      <c r="M107" s="155"/>
      <c r="N107" s="142"/>
      <c r="O107" s="142"/>
      <c r="P107" s="142"/>
      <c r="Q107" s="142"/>
      <c r="R107" s="142"/>
      <c r="S107" s="142"/>
      <c r="T107" s="142"/>
    </row>
    <row r="108" customFormat="false" ht="12.75" hidden="false" customHeight="false" outlineLevel="0" collapsed="false">
      <c r="D108" s="142"/>
      <c r="E108" s="142"/>
      <c r="F108" s="142"/>
      <c r="G108" s="142"/>
      <c r="H108" s="142"/>
      <c r="I108" s="142"/>
      <c r="J108" s="142"/>
      <c r="K108" s="155"/>
      <c r="L108" s="155"/>
      <c r="M108" s="155"/>
      <c r="N108" s="142"/>
      <c r="O108" s="142"/>
      <c r="P108" s="142"/>
      <c r="Q108" s="142"/>
      <c r="R108" s="142"/>
      <c r="S108" s="142"/>
      <c r="T108" s="142"/>
    </row>
    <row r="109" customFormat="false" ht="12.75" hidden="false" customHeight="false" outlineLevel="0" collapsed="false">
      <c r="D109" s="142"/>
      <c r="E109" s="142"/>
      <c r="F109" s="142"/>
      <c r="G109" s="142"/>
      <c r="H109" s="142"/>
      <c r="I109" s="142"/>
      <c r="J109" s="142"/>
      <c r="K109" s="155"/>
      <c r="L109" s="155"/>
      <c r="M109" s="155"/>
      <c r="N109" s="142"/>
      <c r="O109" s="142"/>
      <c r="P109" s="142"/>
      <c r="Q109" s="142"/>
      <c r="R109" s="142"/>
      <c r="S109" s="142"/>
      <c r="T109" s="142"/>
    </row>
    <row r="110" customFormat="false" ht="12.75" hidden="false" customHeight="false" outlineLevel="0" collapsed="false">
      <c r="D110" s="142"/>
      <c r="E110" s="142"/>
      <c r="F110" s="142"/>
      <c r="G110" s="142"/>
      <c r="H110" s="142"/>
      <c r="I110" s="142"/>
      <c r="J110" s="142"/>
      <c r="K110" s="155"/>
      <c r="L110" s="155"/>
      <c r="M110" s="155"/>
      <c r="N110" s="142"/>
      <c r="O110" s="142"/>
      <c r="P110" s="142"/>
      <c r="Q110" s="142"/>
      <c r="R110" s="142"/>
      <c r="S110" s="142"/>
      <c r="T110" s="142"/>
    </row>
    <row r="111" customFormat="false" ht="12.75" hidden="false" customHeight="false" outlineLevel="0" collapsed="false">
      <c r="D111" s="142"/>
      <c r="E111" s="142"/>
      <c r="F111" s="142"/>
      <c r="G111" s="142"/>
      <c r="H111" s="142"/>
      <c r="I111" s="142"/>
      <c r="J111" s="142"/>
      <c r="K111" s="155"/>
      <c r="L111" s="155"/>
      <c r="M111" s="155"/>
      <c r="N111" s="142"/>
      <c r="O111" s="142"/>
      <c r="P111" s="142"/>
      <c r="Q111" s="142"/>
      <c r="R111" s="142"/>
      <c r="S111" s="142"/>
      <c r="T111" s="142"/>
    </row>
    <row r="112" customFormat="false" ht="12.75" hidden="false" customHeight="false" outlineLevel="0" collapsed="false">
      <c r="D112" s="142"/>
      <c r="E112" s="142"/>
      <c r="F112" s="142"/>
      <c r="G112" s="142"/>
      <c r="H112" s="142"/>
      <c r="I112" s="142"/>
      <c r="J112" s="142"/>
      <c r="K112" s="155"/>
      <c r="L112" s="155"/>
      <c r="M112" s="155"/>
      <c r="N112" s="142"/>
      <c r="O112" s="142"/>
      <c r="P112" s="142"/>
      <c r="Q112" s="142"/>
      <c r="R112" s="142"/>
      <c r="S112" s="142"/>
      <c r="T112" s="142"/>
    </row>
    <row r="113" customFormat="false" ht="12.75" hidden="false" customHeight="false" outlineLevel="0" collapsed="false">
      <c r="D113" s="142"/>
      <c r="E113" s="142"/>
      <c r="F113" s="142"/>
      <c r="G113" s="142"/>
      <c r="H113" s="142"/>
      <c r="I113" s="142"/>
      <c r="J113" s="142"/>
      <c r="K113" s="155"/>
      <c r="L113" s="155"/>
      <c r="M113" s="155"/>
      <c r="N113" s="142"/>
      <c r="O113" s="142"/>
      <c r="P113" s="142"/>
      <c r="Q113" s="142"/>
      <c r="R113" s="142"/>
      <c r="S113" s="142"/>
      <c r="T113" s="142"/>
    </row>
    <row r="114" customFormat="false" ht="12.75" hidden="false" customHeight="false" outlineLevel="0" collapsed="false">
      <c r="D114" s="142"/>
      <c r="E114" s="142"/>
      <c r="F114" s="142"/>
      <c r="G114" s="142"/>
      <c r="H114" s="142"/>
      <c r="I114" s="142"/>
      <c r="J114" s="142"/>
      <c r="K114" s="155"/>
      <c r="L114" s="155"/>
      <c r="M114" s="155"/>
      <c r="N114" s="142"/>
      <c r="O114" s="142"/>
      <c r="P114" s="142"/>
      <c r="Q114" s="142"/>
      <c r="R114" s="142"/>
      <c r="S114" s="142"/>
      <c r="T114" s="142"/>
    </row>
    <row r="115" customFormat="false" ht="12.75" hidden="false" customHeight="false" outlineLevel="0" collapsed="false">
      <c r="D115" s="142"/>
      <c r="E115" s="142"/>
      <c r="F115" s="142"/>
      <c r="G115" s="142"/>
      <c r="H115" s="142"/>
      <c r="I115" s="142"/>
      <c r="J115" s="142"/>
      <c r="K115" s="155"/>
      <c r="L115" s="155"/>
      <c r="M115" s="155"/>
      <c r="N115" s="142"/>
      <c r="O115" s="142"/>
      <c r="P115" s="142"/>
      <c r="Q115" s="142"/>
      <c r="R115" s="142"/>
      <c r="S115" s="142"/>
      <c r="T115" s="142"/>
    </row>
    <row r="116" customFormat="false" ht="12.75" hidden="false" customHeight="false" outlineLevel="0" collapsed="false">
      <c r="D116" s="142"/>
      <c r="E116" s="142"/>
      <c r="F116" s="142"/>
      <c r="G116" s="142"/>
      <c r="H116" s="142"/>
      <c r="I116" s="142"/>
      <c r="J116" s="142"/>
      <c r="K116" s="155"/>
      <c r="L116" s="155"/>
      <c r="M116" s="155"/>
      <c r="N116" s="142"/>
      <c r="O116" s="142"/>
      <c r="P116" s="142"/>
      <c r="Q116" s="142"/>
      <c r="R116" s="142"/>
      <c r="S116" s="142"/>
      <c r="T116" s="142"/>
    </row>
    <row r="117" customFormat="false" ht="12.75" hidden="false" customHeight="false" outlineLevel="0" collapsed="false">
      <c r="D117" s="142"/>
      <c r="E117" s="142"/>
      <c r="F117" s="142"/>
      <c r="G117" s="142"/>
      <c r="H117" s="142"/>
      <c r="I117" s="142"/>
      <c r="J117" s="142"/>
      <c r="K117" s="155"/>
      <c r="L117" s="155"/>
      <c r="M117" s="155"/>
      <c r="N117" s="142"/>
      <c r="O117" s="142"/>
      <c r="P117" s="142"/>
      <c r="Q117" s="142"/>
      <c r="R117" s="142"/>
      <c r="S117" s="142"/>
      <c r="T117" s="142"/>
    </row>
    <row r="118" customFormat="false" ht="12.75" hidden="false" customHeight="false" outlineLevel="0" collapsed="false">
      <c r="D118" s="142"/>
      <c r="E118" s="142"/>
      <c r="F118" s="142"/>
      <c r="G118" s="142"/>
      <c r="H118" s="142"/>
      <c r="I118" s="142"/>
      <c r="J118" s="142"/>
      <c r="K118" s="155"/>
      <c r="L118" s="155"/>
      <c r="M118" s="155"/>
      <c r="N118" s="142"/>
      <c r="O118" s="142"/>
      <c r="P118" s="142"/>
      <c r="Q118" s="142"/>
      <c r="R118" s="142"/>
      <c r="S118" s="142"/>
      <c r="T118" s="142"/>
    </row>
    <row r="119" customFormat="false" ht="12.75" hidden="false" customHeight="false" outlineLevel="0" collapsed="false">
      <c r="D119" s="142"/>
      <c r="E119" s="142"/>
      <c r="F119" s="142"/>
      <c r="G119" s="142"/>
      <c r="H119" s="142"/>
      <c r="I119" s="142"/>
      <c r="J119" s="142"/>
      <c r="K119" s="155"/>
      <c r="L119" s="155"/>
      <c r="M119" s="155"/>
      <c r="N119" s="142"/>
      <c r="O119" s="142"/>
      <c r="P119" s="142"/>
      <c r="Q119" s="142"/>
      <c r="R119" s="142"/>
      <c r="S119" s="142"/>
      <c r="T119" s="142"/>
    </row>
    <row r="120" customFormat="false" ht="12.75" hidden="false" customHeight="false" outlineLevel="0" collapsed="false">
      <c r="D120" s="142"/>
      <c r="E120" s="142"/>
      <c r="F120" s="142"/>
      <c r="G120" s="142"/>
      <c r="H120" s="142"/>
      <c r="I120" s="142"/>
      <c r="J120" s="142"/>
      <c r="K120" s="155"/>
      <c r="L120" s="155"/>
      <c r="M120" s="155"/>
      <c r="N120" s="142"/>
      <c r="O120" s="142"/>
      <c r="P120" s="142"/>
      <c r="Q120" s="142"/>
      <c r="R120" s="142"/>
      <c r="S120" s="142"/>
      <c r="T120" s="142"/>
    </row>
    <row r="121" customFormat="false" ht="12.75" hidden="false" customHeight="false" outlineLevel="0" collapsed="false">
      <c r="D121" s="142"/>
      <c r="E121" s="142"/>
      <c r="F121" s="142"/>
      <c r="G121" s="142"/>
      <c r="H121" s="142"/>
      <c r="I121" s="142"/>
      <c r="J121" s="142"/>
      <c r="K121" s="155"/>
      <c r="L121" s="155"/>
      <c r="M121" s="155"/>
      <c r="N121" s="142"/>
      <c r="O121" s="142"/>
      <c r="P121" s="142"/>
      <c r="Q121" s="142"/>
      <c r="R121" s="142"/>
      <c r="S121" s="142"/>
      <c r="T121" s="142"/>
    </row>
    <row r="122" customFormat="false" ht="12.75" hidden="false" customHeight="false" outlineLevel="0" collapsed="false">
      <c r="D122" s="142"/>
      <c r="E122" s="142"/>
      <c r="F122" s="142"/>
      <c r="G122" s="142"/>
      <c r="H122" s="142"/>
      <c r="I122" s="142"/>
      <c r="J122" s="142"/>
      <c r="K122" s="155"/>
      <c r="L122" s="155"/>
      <c r="M122" s="155"/>
      <c r="N122" s="142"/>
      <c r="O122" s="142"/>
      <c r="P122" s="142"/>
      <c r="Q122" s="142"/>
      <c r="R122" s="142"/>
      <c r="S122" s="142"/>
      <c r="T122" s="142"/>
    </row>
    <row r="123" customFormat="false" ht="12.75" hidden="false" customHeight="false" outlineLevel="0" collapsed="false">
      <c r="D123" s="142"/>
      <c r="E123" s="142"/>
      <c r="F123" s="142"/>
      <c r="G123" s="142"/>
      <c r="H123" s="142"/>
      <c r="I123" s="142"/>
      <c r="J123" s="142"/>
      <c r="K123" s="155"/>
      <c r="L123" s="155"/>
      <c r="M123" s="155"/>
      <c r="N123" s="142"/>
      <c r="O123" s="142"/>
      <c r="P123" s="142"/>
      <c r="Q123" s="142"/>
      <c r="R123" s="142"/>
      <c r="S123" s="142"/>
      <c r="T123" s="142"/>
    </row>
    <row r="124" customFormat="false" ht="12.75" hidden="false" customHeight="false" outlineLevel="0" collapsed="false">
      <c r="D124" s="142"/>
      <c r="E124" s="142"/>
      <c r="F124" s="142"/>
      <c r="G124" s="142"/>
      <c r="H124" s="142"/>
      <c r="I124" s="142"/>
      <c r="J124" s="142"/>
      <c r="K124" s="155"/>
      <c r="L124" s="155"/>
      <c r="M124" s="155"/>
      <c r="N124" s="142"/>
      <c r="O124" s="142"/>
      <c r="P124" s="142"/>
      <c r="Q124" s="142"/>
      <c r="R124" s="142"/>
      <c r="S124" s="142"/>
      <c r="T124" s="142"/>
    </row>
    <row r="125" customFormat="false" ht="12.75" hidden="false" customHeight="false" outlineLevel="0" collapsed="false">
      <c r="D125" s="142"/>
      <c r="E125" s="142"/>
      <c r="F125" s="142"/>
      <c r="G125" s="142"/>
      <c r="H125" s="142"/>
      <c r="I125" s="142"/>
      <c r="J125" s="142"/>
      <c r="K125" s="155"/>
      <c r="L125" s="155"/>
      <c r="M125" s="155"/>
      <c r="N125" s="142"/>
      <c r="O125" s="142"/>
      <c r="P125" s="142"/>
      <c r="Q125" s="142"/>
      <c r="R125" s="142"/>
      <c r="S125" s="142"/>
      <c r="T125" s="142"/>
    </row>
    <row r="126" customFormat="false" ht="12.75" hidden="false" customHeight="false" outlineLevel="0" collapsed="false">
      <c r="D126" s="142"/>
      <c r="E126" s="142"/>
      <c r="F126" s="142"/>
      <c r="G126" s="142"/>
      <c r="H126" s="142"/>
      <c r="I126" s="142"/>
      <c r="J126" s="142"/>
      <c r="K126" s="155"/>
      <c r="L126" s="155"/>
      <c r="M126" s="155"/>
      <c r="N126" s="142"/>
      <c r="O126" s="142"/>
      <c r="P126" s="142"/>
      <c r="Q126" s="142"/>
      <c r="R126" s="142"/>
      <c r="S126" s="142"/>
      <c r="T126" s="142"/>
    </row>
    <row r="127" customFormat="false" ht="12.75" hidden="false" customHeight="false" outlineLevel="0" collapsed="false">
      <c r="D127" s="142"/>
      <c r="E127" s="142"/>
      <c r="F127" s="142"/>
      <c r="G127" s="142"/>
      <c r="H127" s="142"/>
      <c r="I127" s="142"/>
      <c r="J127" s="142"/>
      <c r="K127" s="155"/>
      <c r="L127" s="155"/>
      <c r="M127" s="155"/>
      <c r="N127" s="142"/>
      <c r="O127" s="142"/>
      <c r="P127" s="142"/>
      <c r="Q127" s="142"/>
      <c r="R127" s="142"/>
      <c r="S127" s="142"/>
      <c r="T127" s="142"/>
    </row>
    <row r="128" customFormat="false" ht="12.75" hidden="false" customHeight="false" outlineLevel="0" collapsed="false">
      <c r="D128" s="142"/>
      <c r="E128" s="142"/>
      <c r="F128" s="142"/>
      <c r="G128" s="142"/>
      <c r="H128" s="142"/>
      <c r="I128" s="142"/>
      <c r="J128" s="142"/>
      <c r="K128" s="155"/>
      <c r="L128" s="155"/>
      <c r="M128" s="155"/>
      <c r="N128" s="142"/>
      <c r="O128" s="142"/>
      <c r="P128" s="142"/>
      <c r="Q128" s="142"/>
      <c r="R128" s="142"/>
      <c r="S128" s="142"/>
      <c r="T128" s="142"/>
    </row>
    <row r="129" customFormat="false" ht="12.75" hidden="false" customHeight="false" outlineLevel="0" collapsed="false">
      <c r="D129" s="142"/>
      <c r="E129" s="142"/>
      <c r="F129" s="142"/>
      <c r="G129" s="142"/>
      <c r="H129" s="142"/>
      <c r="I129" s="142"/>
      <c r="J129" s="142"/>
      <c r="K129" s="155"/>
      <c r="L129" s="155"/>
      <c r="M129" s="155"/>
      <c r="N129" s="142"/>
      <c r="O129" s="142"/>
      <c r="P129" s="142"/>
      <c r="Q129" s="142"/>
      <c r="R129" s="142"/>
      <c r="S129" s="142"/>
      <c r="T129" s="142"/>
    </row>
    <row r="130" customFormat="false" ht="12.75" hidden="false" customHeight="false" outlineLevel="0" collapsed="false">
      <c r="D130" s="142"/>
      <c r="E130" s="142"/>
      <c r="F130" s="142"/>
      <c r="G130" s="142"/>
      <c r="H130" s="142"/>
      <c r="I130" s="142"/>
      <c r="J130" s="142"/>
      <c r="K130" s="155"/>
      <c r="L130" s="155"/>
      <c r="M130" s="155"/>
      <c r="N130" s="142"/>
      <c r="O130" s="142"/>
      <c r="P130" s="142"/>
      <c r="Q130" s="142"/>
      <c r="R130" s="142"/>
      <c r="S130" s="142"/>
      <c r="T130" s="142"/>
    </row>
    <row r="131" customFormat="false" ht="12.75" hidden="false" customHeight="false" outlineLevel="0" collapsed="false">
      <c r="D131" s="142"/>
      <c r="E131" s="142"/>
      <c r="F131" s="142"/>
      <c r="G131" s="142"/>
      <c r="H131" s="142"/>
      <c r="I131" s="142"/>
      <c r="J131" s="142"/>
      <c r="K131" s="155"/>
      <c r="L131" s="155"/>
      <c r="M131" s="155"/>
      <c r="N131" s="142"/>
      <c r="O131" s="142"/>
      <c r="P131" s="142"/>
      <c r="Q131" s="142"/>
      <c r="R131" s="142"/>
      <c r="S131" s="142"/>
      <c r="T131" s="142"/>
    </row>
    <row r="132" customFormat="false" ht="12.75" hidden="false" customHeight="false" outlineLevel="0" collapsed="false">
      <c r="D132" s="142"/>
      <c r="E132" s="142"/>
      <c r="F132" s="142"/>
      <c r="G132" s="142"/>
      <c r="H132" s="142"/>
      <c r="I132" s="142"/>
      <c r="J132" s="142"/>
      <c r="K132" s="155"/>
      <c r="L132" s="155"/>
      <c r="M132" s="155"/>
      <c r="N132" s="142"/>
      <c r="O132" s="142"/>
      <c r="P132" s="142"/>
      <c r="Q132" s="142"/>
      <c r="R132" s="142"/>
      <c r="S132" s="142"/>
      <c r="T132" s="142"/>
    </row>
    <row r="133" customFormat="false" ht="12.75" hidden="false" customHeight="false" outlineLevel="0" collapsed="false">
      <c r="D133" s="142"/>
      <c r="E133" s="142"/>
      <c r="F133" s="142"/>
      <c r="G133" s="142"/>
      <c r="H133" s="142"/>
      <c r="I133" s="142"/>
      <c r="J133" s="142"/>
      <c r="K133" s="155"/>
      <c r="L133" s="155"/>
      <c r="M133" s="155"/>
      <c r="N133" s="142"/>
      <c r="O133" s="142"/>
      <c r="P133" s="142"/>
      <c r="Q133" s="142"/>
      <c r="R133" s="142"/>
      <c r="S133" s="142"/>
      <c r="T133" s="142"/>
    </row>
    <row r="134" customFormat="false" ht="12.75" hidden="false" customHeight="false" outlineLevel="0" collapsed="false">
      <c r="D134" s="142"/>
      <c r="E134" s="142"/>
      <c r="F134" s="142"/>
      <c r="G134" s="142"/>
      <c r="H134" s="142"/>
      <c r="I134" s="142"/>
      <c r="J134" s="142"/>
      <c r="K134" s="155"/>
      <c r="L134" s="155"/>
      <c r="M134" s="155"/>
      <c r="N134" s="142"/>
      <c r="O134" s="142"/>
      <c r="P134" s="142"/>
      <c r="Q134" s="142"/>
      <c r="R134" s="142"/>
      <c r="S134" s="142"/>
      <c r="T134" s="142"/>
    </row>
    <row r="135" customFormat="false" ht="12.75" hidden="false" customHeight="false" outlineLevel="0" collapsed="false">
      <c r="D135" s="142"/>
      <c r="E135" s="142"/>
      <c r="F135" s="142"/>
      <c r="G135" s="142"/>
      <c r="H135" s="142"/>
      <c r="I135" s="142"/>
      <c r="J135" s="142"/>
      <c r="K135" s="155"/>
      <c r="L135" s="155"/>
      <c r="M135" s="155"/>
      <c r="N135" s="142"/>
      <c r="O135" s="142"/>
      <c r="P135" s="142"/>
      <c r="Q135" s="142"/>
      <c r="R135" s="142"/>
      <c r="S135" s="142"/>
      <c r="T135" s="142"/>
    </row>
    <row r="136" customFormat="false" ht="12.75" hidden="false" customHeight="false" outlineLevel="0" collapsed="false">
      <c r="D136" s="142"/>
      <c r="E136" s="142"/>
      <c r="F136" s="142"/>
      <c r="G136" s="142"/>
      <c r="H136" s="142"/>
      <c r="I136" s="142"/>
      <c r="J136" s="142"/>
      <c r="K136" s="155"/>
      <c r="L136" s="155"/>
      <c r="M136" s="155"/>
      <c r="N136" s="142"/>
      <c r="O136" s="142"/>
      <c r="P136" s="142"/>
      <c r="Q136" s="142"/>
      <c r="R136" s="142"/>
      <c r="S136" s="142"/>
      <c r="T136" s="142"/>
    </row>
    <row r="137" customFormat="false" ht="12.75" hidden="false" customHeight="false" outlineLevel="0" collapsed="false">
      <c r="D137" s="142"/>
      <c r="E137" s="142"/>
      <c r="F137" s="142"/>
      <c r="G137" s="142"/>
      <c r="H137" s="142"/>
      <c r="I137" s="142"/>
      <c r="J137" s="142"/>
      <c r="K137" s="155"/>
      <c r="L137" s="155"/>
      <c r="M137" s="155"/>
      <c r="N137" s="142"/>
      <c r="O137" s="142"/>
      <c r="P137" s="142"/>
      <c r="Q137" s="142"/>
      <c r="R137" s="142"/>
      <c r="S137" s="142"/>
      <c r="T137" s="142"/>
    </row>
    <row r="138" customFormat="false" ht="12.75" hidden="false" customHeight="false" outlineLevel="0" collapsed="false">
      <c r="D138" s="142"/>
      <c r="E138" s="142"/>
      <c r="F138" s="142"/>
      <c r="G138" s="142"/>
      <c r="H138" s="142"/>
      <c r="I138" s="142"/>
      <c r="J138" s="142"/>
      <c r="K138" s="155"/>
      <c r="L138" s="155"/>
      <c r="M138" s="155"/>
      <c r="N138" s="142"/>
      <c r="O138" s="142"/>
      <c r="P138" s="142"/>
      <c r="Q138" s="142"/>
      <c r="R138" s="142"/>
      <c r="S138" s="142"/>
      <c r="T138" s="142"/>
    </row>
    <row r="139" customFormat="false" ht="12.75" hidden="false" customHeight="false" outlineLevel="0" collapsed="false">
      <c r="D139" s="142"/>
      <c r="E139" s="142"/>
      <c r="F139" s="142"/>
      <c r="G139" s="142"/>
      <c r="H139" s="142"/>
      <c r="I139" s="142"/>
      <c r="J139" s="142"/>
      <c r="K139" s="155"/>
      <c r="L139" s="155"/>
      <c r="M139" s="155"/>
      <c r="N139" s="142"/>
      <c r="O139" s="142"/>
      <c r="P139" s="142"/>
      <c r="Q139" s="142"/>
      <c r="R139" s="142"/>
      <c r="S139" s="142"/>
      <c r="T139" s="142"/>
    </row>
    <row r="140" customFormat="false" ht="12.75" hidden="false" customHeight="false" outlineLevel="0" collapsed="false">
      <c r="D140" s="142"/>
      <c r="E140" s="142"/>
      <c r="F140" s="142"/>
      <c r="G140" s="142"/>
      <c r="H140" s="142"/>
      <c r="I140" s="142"/>
      <c r="J140" s="142"/>
      <c r="K140" s="155"/>
      <c r="L140" s="155"/>
      <c r="M140" s="155"/>
      <c r="N140" s="142"/>
      <c r="O140" s="142"/>
      <c r="P140" s="142"/>
      <c r="Q140" s="142"/>
      <c r="R140" s="142"/>
      <c r="S140" s="142"/>
      <c r="T140" s="142"/>
    </row>
    <row r="141" customFormat="false" ht="12.75" hidden="false" customHeight="false" outlineLevel="0" collapsed="false">
      <c r="D141" s="142"/>
      <c r="E141" s="142"/>
      <c r="F141" s="142"/>
      <c r="G141" s="142"/>
      <c r="H141" s="142"/>
      <c r="I141" s="142"/>
      <c r="J141" s="142"/>
      <c r="K141" s="155"/>
      <c r="L141" s="155"/>
      <c r="M141" s="155"/>
      <c r="N141" s="142"/>
      <c r="O141" s="142"/>
      <c r="P141" s="142"/>
      <c r="Q141" s="142"/>
      <c r="R141" s="142"/>
      <c r="S141" s="142"/>
      <c r="T141" s="142"/>
    </row>
    <row r="142" customFormat="false" ht="12.75" hidden="false" customHeight="false" outlineLevel="0" collapsed="false">
      <c r="D142" s="142"/>
      <c r="E142" s="142"/>
      <c r="F142" s="142"/>
      <c r="G142" s="142"/>
      <c r="H142" s="142"/>
      <c r="I142" s="142"/>
      <c r="J142" s="142"/>
      <c r="K142" s="155"/>
      <c r="L142" s="155"/>
      <c r="M142" s="155"/>
      <c r="N142" s="142"/>
      <c r="O142" s="142"/>
      <c r="P142" s="142"/>
      <c r="Q142" s="142"/>
      <c r="R142" s="142"/>
      <c r="S142" s="142"/>
      <c r="T142" s="142"/>
    </row>
    <row r="143" customFormat="false" ht="12.75" hidden="false" customHeight="false" outlineLevel="0" collapsed="false"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</row>
    <row r="144" customFormat="false" ht="12.75" hidden="false" customHeight="false" outlineLevel="0" collapsed="false"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</row>
    <row r="145" customFormat="false" ht="12.75" hidden="false" customHeight="false" outlineLevel="0" collapsed="false"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</row>
    <row r="146" customFormat="false" ht="12.75" hidden="false" customHeight="false" outlineLevel="0" collapsed="false"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</row>
    <row r="147" customFormat="false" ht="12.75" hidden="false" customHeight="false" outlineLevel="0" collapsed="false"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</row>
    <row r="148" customFormat="false" ht="12.75" hidden="false" customHeight="false" outlineLevel="0" collapsed="false"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</row>
    <row r="149" customFormat="false" ht="12.75" hidden="false" customHeight="false" outlineLevel="0" collapsed="false"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</row>
    <row r="150" customFormat="false" ht="12.75" hidden="false" customHeight="false" outlineLevel="0" collapsed="false"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</row>
    <row r="151" customFormat="false" ht="12.75" hidden="false" customHeight="false" outlineLevel="0" collapsed="false"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</row>
    <row r="152" customFormat="false" ht="12.75" hidden="false" customHeight="false" outlineLevel="0" collapsed="false"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</row>
    <row r="153" customFormat="false" ht="12.75" hidden="false" customHeight="false" outlineLevel="0" collapsed="false"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</row>
    <row r="154" customFormat="false" ht="12.75" hidden="false" customHeight="false" outlineLevel="0" collapsed="false"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</row>
    <row r="155" customFormat="false" ht="12.75" hidden="false" customHeight="false" outlineLevel="0" collapsed="false"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</row>
    <row r="156" customFormat="false" ht="12.75" hidden="false" customHeight="false" outlineLevel="0" collapsed="false"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</row>
    <row r="157" customFormat="false" ht="12.75" hidden="false" customHeight="false" outlineLevel="0" collapsed="false"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</row>
    <row r="158" customFormat="false" ht="12.75" hidden="false" customHeight="false" outlineLevel="0" collapsed="false"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</row>
    <row r="159" customFormat="false" ht="12.75" hidden="false" customHeight="false" outlineLevel="0" collapsed="false"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</row>
    <row r="160" customFormat="false" ht="12.75" hidden="false" customHeight="false" outlineLevel="0" collapsed="false"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</row>
    <row r="161" customFormat="false" ht="12.75" hidden="false" customHeight="false" outlineLevel="0" collapsed="false"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</row>
    <row r="162" customFormat="false" ht="12.75" hidden="false" customHeight="false" outlineLevel="0" collapsed="false"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</row>
    <row r="163" customFormat="false" ht="12.75" hidden="false" customHeight="false" outlineLevel="0" collapsed="false"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</row>
    <row r="164" customFormat="false" ht="12.75" hidden="false" customHeight="false" outlineLevel="0" collapsed="false"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</row>
    <row r="165" customFormat="false" ht="12.75" hidden="false" customHeight="false" outlineLevel="0" collapsed="false"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</row>
    <row r="166" customFormat="false" ht="12.75" hidden="false" customHeight="false" outlineLevel="0" collapsed="false"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</row>
    <row r="167" customFormat="false" ht="12.75" hidden="false" customHeight="false" outlineLevel="0" collapsed="false"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</row>
    <row r="168" customFormat="false" ht="12.75" hidden="false" customHeight="false" outlineLevel="0" collapsed="false"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</row>
    <row r="169" customFormat="false" ht="12.75" hidden="false" customHeight="false" outlineLevel="0" collapsed="false"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</row>
    <row r="170" customFormat="false" ht="12.75" hidden="false" customHeight="false" outlineLevel="0" collapsed="false"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</row>
    <row r="171" customFormat="false" ht="12.75" hidden="false" customHeight="false" outlineLevel="0" collapsed="false"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</row>
    <row r="172" customFormat="false" ht="12.75" hidden="false" customHeight="false" outlineLevel="0" collapsed="false"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</row>
    <row r="173" customFormat="false" ht="12.75" hidden="false" customHeight="false" outlineLevel="0" collapsed="false"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</row>
    <row r="174" customFormat="false" ht="12.75" hidden="false" customHeight="false" outlineLevel="0" collapsed="false"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</row>
    <row r="175" customFormat="false" ht="12.75" hidden="false" customHeight="false" outlineLevel="0" collapsed="false"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</row>
    <row r="176" customFormat="false" ht="12.75" hidden="false" customHeight="false" outlineLevel="0" collapsed="false"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</row>
    <row r="177" customFormat="false" ht="12.75" hidden="false" customHeight="false" outlineLevel="0" collapsed="false"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</row>
    <row r="178" customFormat="false" ht="12.75" hidden="false" customHeight="false" outlineLevel="0" collapsed="false"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</row>
    <row r="179" customFormat="false" ht="12.75" hidden="false" customHeight="false" outlineLevel="0" collapsed="false"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</row>
    <row r="180" customFormat="false" ht="12.75" hidden="false" customHeight="false" outlineLevel="0" collapsed="false"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</row>
    <row r="181" customFormat="false" ht="12.75" hidden="false" customHeight="false" outlineLevel="0" collapsed="false"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</row>
    <row r="182" customFormat="false" ht="12.75" hidden="false" customHeight="false" outlineLevel="0" collapsed="false"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</row>
    <row r="183" customFormat="false" ht="12.75" hidden="false" customHeight="false" outlineLevel="0" collapsed="false"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</row>
    <row r="184" customFormat="false" ht="12.75" hidden="false" customHeight="false" outlineLevel="0" collapsed="false"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</row>
    <row r="185" customFormat="false" ht="12.75" hidden="false" customHeight="false" outlineLevel="0" collapsed="false"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</row>
    <row r="186" customFormat="false" ht="12.75" hidden="false" customHeight="false" outlineLevel="0" collapsed="false"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</row>
    <row r="187" customFormat="false" ht="12.75" hidden="false" customHeight="false" outlineLevel="0" collapsed="false"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</row>
    <row r="188" customFormat="false" ht="12.75" hidden="false" customHeight="false" outlineLevel="0" collapsed="false"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</row>
    <row r="189" customFormat="false" ht="12.75" hidden="false" customHeight="false" outlineLevel="0" collapsed="false"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</row>
    <row r="190" customFormat="false" ht="12.75" hidden="false" customHeight="false" outlineLevel="0" collapsed="false"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</row>
    <row r="191" customFormat="false" ht="12.75" hidden="false" customHeight="false" outlineLevel="0" collapsed="false"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</row>
    <row r="192" customFormat="false" ht="12.75" hidden="false" customHeight="false" outlineLevel="0" collapsed="false"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</row>
    <row r="193" customFormat="false" ht="12.75" hidden="false" customHeight="false" outlineLevel="0" collapsed="false"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</row>
    <row r="194" customFormat="false" ht="12.75" hidden="false" customHeight="false" outlineLevel="0" collapsed="false"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</row>
    <row r="195" customFormat="false" ht="12.75" hidden="false" customHeight="false" outlineLevel="0" collapsed="false"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</row>
    <row r="196" customFormat="false" ht="12.75" hidden="false" customHeight="false" outlineLevel="0" collapsed="false"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</row>
    <row r="197" customFormat="false" ht="12.75" hidden="false" customHeight="false" outlineLevel="0" collapsed="false">
      <c r="D197" s="142"/>
      <c r="E197" s="142"/>
      <c r="F197" s="142"/>
      <c r="G197" s="142"/>
      <c r="H197" s="142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</row>
    <row r="198" customFormat="false" ht="12.75" hidden="false" customHeight="false" outlineLevel="0" collapsed="false">
      <c r="D198" s="142"/>
      <c r="E198" s="142"/>
      <c r="F198" s="142"/>
      <c r="G198" s="142"/>
      <c r="H198" s="142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</row>
    <row r="199" customFormat="false" ht="12.75" hidden="false" customHeight="false" outlineLevel="0" collapsed="false">
      <c r="D199" s="142"/>
      <c r="E199" s="142"/>
      <c r="F199" s="142"/>
      <c r="G199" s="142"/>
      <c r="H199" s="142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</row>
    <row r="200" customFormat="false" ht="12.75" hidden="false" customHeight="false" outlineLevel="0" collapsed="false">
      <c r="D200" s="142"/>
      <c r="E200" s="142"/>
      <c r="F200" s="142"/>
      <c r="G200" s="142"/>
      <c r="H200" s="142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</row>
    <row r="201" customFormat="false" ht="12.75" hidden="false" customHeight="false" outlineLevel="0" collapsed="false">
      <c r="D201" s="142"/>
      <c r="E201" s="142"/>
      <c r="F201" s="142"/>
      <c r="G201" s="142"/>
      <c r="H201" s="142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</row>
    <row r="202" customFormat="false" ht="12.75" hidden="false" customHeight="false" outlineLevel="0" collapsed="false">
      <c r="D202" s="142"/>
      <c r="E202" s="142"/>
      <c r="F202" s="142"/>
      <c r="G202" s="142"/>
      <c r="H202" s="142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</row>
    <row r="203" customFormat="false" ht="12.75" hidden="false" customHeight="false" outlineLevel="0" collapsed="false">
      <c r="D203" s="142"/>
      <c r="E203" s="142"/>
      <c r="F203" s="142"/>
      <c r="G203" s="142"/>
      <c r="H203" s="142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</row>
    <row r="204" customFormat="false" ht="12.75" hidden="false" customHeight="false" outlineLevel="0" collapsed="false">
      <c r="D204" s="142"/>
      <c r="E204" s="142"/>
      <c r="F204" s="142"/>
      <c r="G204" s="142"/>
      <c r="H204" s="142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</row>
    <row r="205" customFormat="false" ht="12.75" hidden="false" customHeight="false" outlineLevel="0" collapsed="false">
      <c r="D205" s="142"/>
      <c r="E205" s="142"/>
      <c r="F205" s="142"/>
      <c r="G205" s="142"/>
      <c r="H205" s="142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</row>
    <row r="206" customFormat="false" ht="12.75" hidden="false" customHeight="false" outlineLevel="0" collapsed="false">
      <c r="D206" s="142"/>
      <c r="E206" s="142"/>
      <c r="F206" s="142"/>
      <c r="G206" s="142"/>
      <c r="H206" s="142"/>
      <c r="I206" s="142"/>
      <c r="J206" s="142"/>
      <c r="K206" s="142"/>
      <c r="L206" s="142"/>
      <c r="M206" s="142"/>
      <c r="N206" s="142"/>
      <c r="O206" s="142"/>
      <c r="P206" s="142"/>
      <c r="Q206" s="142"/>
      <c r="R206" s="142"/>
      <c r="S206" s="142"/>
      <c r="T206" s="142"/>
    </row>
    <row r="207" customFormat="false" ht="12.75" hidden="false" customHeight="false" outlineLevel="0" collapsed="false">
      <c r="D207" s="142"/>
      <c r="E207" s="142"/>
      <c r="F207" s="142"/>
      <c r="G207" s="142"/>
      <c r="H207" s="142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</row>
    <row r="208" customFormat="false" ht="12.75" hidden="false" customHeight="false" outlineLevel="0" collapsed="false">
      <c r="D208" s="142"/>
      <c r="E208" s="142"/>
      <c r="F208" s="142"/>
      <c r="G208" s="142"/>
      <c r="H208" s="142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</row>
    <row r="209" customFormat="false" ht="12.75" hidden="false" customHeight="false" outlineLevel="0" collapsed="false">
      <c r="D209" s="142"/>
      <c r="E209" s="142"/>
      <c r="F209" s="142"/>
      <c r="G209" s="142"/>
      <c r="H209" s="142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</row>
    <row r="210" customFormat="false" ht="12.75" hidden="false" customHeight="false" outlineLevel="0" collapsed="false">
      <c r="D210" s="142"/>
      <c r="E210" s="142"/>
      <c r="F210" s="142"/>
      <c r="G210" s="142"/>
      <c r="H210" s="142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</row>
    <row r="211" customFormat="false" ht="12.75" hidden="false" customHeight="false" outlineLevel="0" collapsed="false">
      <c r="D211" s="142"/>
      <c r="E211" s="142"/>
      <c r="F211" s="142"/>
      <c r="G211" s="142"/>
      <c r="H211" s="142"/>
      <c r="I211" s="142"/>
      <c r="J211" s="142"/>
      <c r="K211" s="142"/>
      <c r="L211" s="142"/>
      <c r="M211" s="142"/>
      <c r="N211" s="142"/>
      <c r="O211" s="142"/>
      <c r="P211" s="142"/>
      <c r="Q211" s="142"/>
      <c r="R211" s="142"/>
      <c r="S211" s="142"/>
      <c r="T211" s="142"/>
    </row>
    <row r="212" customFormat="false" ht="12.75" hidden="false" customHeight="false" outlineLevel="0" collapsed="false">
      <c r="D212" s="142"/>
      <c r="E212" s="142"/>
      <c r="F212" s="142"/>
      <c r="G212" s="142"/>
      <c r="H212" s="142"/>
      <c r="I212" s="142"/>
      <c r="J212" s="142"/>
      <c r="K212" s="142"/>
      <c r="L212" s="142"/>
      <c r="M212" s="142"/>
      <c r="N212" s="142"/>
      <c r="O212" s="142"/>
      <c r="P212" s="142"/>
      <c r="Q212" s="142"/>
      <c r="R212" s="142"/>
      <c r="S212" s="142"/>
      <c r="T212" s="142"/>
    </row>
    <row r="213" customFormat="false" ht="12.75" hidden="false" customHeight="false" outlineLevel="0" collapsed="false">
      <c r="D213" s="142"/>
      <c r="E213" s="142"/>
      <c r="F213" s="142"/>
      <c r="G213" s="142"/>
      <c r="H213" s="142"/>
      <c r="I213" s="142"/>
      <c r="J213" s="142"/>
      <c r="K213" s="142"/>
      <c r="L213" s="142"/>
      <c r="M213" s="142"/>
      <c r="N213" s="142"/>
      <c r="O213" s="142"/>
      <c r="P213" s="142"/>
      <c r="Q213" s="142"/>
      <c r="R213" s="142"/>
      <c r="S213" s="142"/>
      <c r="T213" s="142"/>
    </row>
    <row r="214" customFormat="false" ht="12.75" hidden="false" customHeight="false" outlineLevel="0" collapsed="false">
      <c r="D214" s="142"/>
      <c r="E214" s="142"/>
      <c r="F214" s="142"/>
      <c r="G214" s="142"/>
      <c r="H214" s="142"/>
      <c r="I214" s="142"/>
      <c r="J214" s="142"/>
      <c r="K214" s="142"/>
      <c r="L214" s="142"/>
      <c r="M214" s="142"/>
      <c r="N214" s="142"/>
      <c r="O214" s="142"/>
      <c r="P214" s="142"/>
      <c r="Q214" s="142"/>
      <c r="R214" s="142"/>
      <c r="S214" s="142"/>
      <c r="T214" s="142"/>
    </row>
    <row r="215" customFormat="false" ht="12.75" hidden="false" customHeight="false" outlineLevel="0" collapsed="false">
      <c r="D215" s="142"/>
      <c r="E215" s="142"/>
      <c r="F215" s="142"/>
      <c r="G215" s="142"/>
      <c r="H215" s="142"/>
      <c r="I215" s="142"/>
      <c r="J215" s="142"/>
      <c r="K215" s="142"/>
      <c r="L215" s="142"/>
      <c r="M215" s="142"/>
      <c r="N215" s="142"/>
      <c r="O215" s="142"/>
      <c r="P215" s="142"/>
      <c r="Q215" s="142"/>
      <c r="R215" s="142"/>
      <c r="S215" s="142"/>
      <c r="T215" s="142"/>
    </row>
    <row r="216" customFormat="false" ht="12.75" hidden="false" customHeight="false" outlineLevel="0" collapsed="false">
      <c r="D216" s="142"/>
      <c r="E216" s="142"/>
      <c r="F216" s="142"/>
      <c r="G216" s="142"/>
      <c r="H216" s="142"/>
      <c r="I216" s="142"/>
      <c r="J216" s="142"/>
      <c r="K216" s="142"/>
      <c r="L216" s="142"/>
      <c r="M216" s="142"/>
      <c r="N216" s="142"/>
      <c r="O216" s="142"/>
      <c r="P216" s="142"/>
      <c r="Q216" s="142"/>
      <c r="R216" s="142"/>
      <c r="S216" s="142"/>
      <c r="T216" s="142"/>
    </row>
    <row r="217" customFormat="false" ht="12.75" hidden="false" customHeight="false" outlineLevel="0" collapsed="false">
      <c r="D217" s="142"/>
      <c r="E217" s="142"/>
      <c r="F217" s="142"/>
      <c r="G217" s="142"/>
      <c r="H217" s="142"/>
      <c r="I217" s="142"/>
      <c r="J217" s="142"/>
      <c r="K217" s="142"/>
      <c r="L217" s="142"/>
      <c r="M217" s="142"/>
      <c r="N217" s="142"/>
      <c r="O217" s="142"/>
      <c r="P217" s="142"/>
      <c r="Q217" s="142"/>
      <c r="R217" s="142"/>
      <c r="S217" s="142"/>
      <c r="T217" s="142"/>
    </row>
    <row r="218" customFormat="false" ht="12.75" hidden="false" customHeight="false" outlineLevel="0" collapsed="false">
      <c r="D218" s="142"/>
      <c r="E218" s="142"/>
      <c r="F218" s="142"/>
      <c r="G218" s="142"/>
      <c r="H218" s="142"/>
      <c r="I218" s="142"/>
      <c r="J218" s="142"/>
      <c r="K218" s="142"/>
      <c r="L218" s="142"/>
      <c r="M218" s="142"/>
      <c r="N218" s="142"/>
      <c r="O218" s="142"/>
      <c r="P218" s="142"/>
      <c r="Q218" s="142"/>
      <c r="R218" s="142"/>
      <c r="S218" s="142"/>
      <c r="T218" s="142"/>
    </row>
    <row r="219" customFormat="false" ht="12.75" hidden="false" customHeight="false" outlineLevel="0" collapsed="false">
      <c r="D219" s="142"/>
      <c r="E219" s="142"/>
      <c r="F219" s="142"/>
      <c r="G219" s="142"/>
      <c r="H219" s="142"/>
      <c r="I219" s="142"/>
      <c r="J219" s="142"/>
      <c r="K219" s="142"/>
      <c r="L219" s="142"/>
      <c r="M219" s="142"/>
      <c r="N219" s="142"/>
      <c r="O219" s="142"/>
      <c r="P219" s="142"/>
      <c r="Q219" s="142"/>
      <c r="R219" s="142"/>
      <c r="S219" s="142"/>
      <c r="T219" s="142"/>
    </row>
    <row r="220" customFormat="false" ht="12.75" hidden="false" customHeight="false" outlineLevel="0" collapsed="false">
      <c r="D220" s="142"/>
      <c r="E220" s="142"/>
      <c r="F220" s="142"/>
      <c r="G220" s="142"/>
      <c r="H220" s="142"/>
      <c r="I220" s="142"/>
      <c r="J220" s="142"/>
      <c r="K220" s="142"/>
      <c r="L220" s="142"/>
      <c r="M220" s="142"/>
      <c r="N220" s="142"/>
      <c r="O220" s="142"/>
      <c r="P220" s="142"/>
      <c r="Q220" s="142"/>
      <c r="R220" s="142"/>
      <c r="S220" s="142"/>
      <c r="T220" s="142"/>
    </row>
    <row r="221" customFormat="false" ht="12.75" hidden="false" customHeight="false" outlineLevel="0" collapsed="false">
      <c r="D221" s="142"/>
      <c r="E221" s="142"/>
      <c r="F221" s="142"/>
      <c r="G221" s="142"/>
      <c r="H221" s="142"/>
      <c r="I221" s="142"/>
      <c r="J221" s="142"/>
      <c r="K221" s="142"/>
      <c r="L221" s="142"/>
      <c r="M221" s="142"/>
      <c r="N221" s="142"/>
      <c r="O221" s="142"/>
      <c r="P221" s="142"/>
      <c r="Q221" s="142"/>
      <c r="R221" s="142"/>
      <c r="S221" s="142"/>
      <c r="T221" s="142"/>
    </row>
    <row r="222" customFormat="false" ht="12.75" hidden="false" customHeight="false" outlineLevel="0" collapsed="false">
      <c r="D222" s="142"/>
      <c r="E222" s="142"/>
      <c r="F222" s="142"/>
      <c r="G222" s="142"/>
      <c r="H222" s="142"/>
      <c r="I222" s="142"/>
      <c r="J222" s="142"/>
      <c r="K222" s="142"/>
      <c r="L222" s="142"/>
      <c r="M222" s="142"/>
      <c r="N222" s="142"/>
      <c r="O222" s="142"/>
      <c r="P222" s="142"/>
      <c r="Q222" s="142"/>
      <c r="R222" s="142"/>
      <c r="S222" s="142"/>
      <c r="T222" s="142"/>
    </row>
    <row r="223" customFormat="false" ht="12.75" hidden="false" customHeight="false" outlineLevel="0" collapsed="false">
      <c r="D223" s="142"/>
      <c r="E223" s="142"/>
      <c r="F223" s="142"/>
      <c r="G223" s="142"/>
      <c r="H223" s="142"/>
      <c r="I223" s="142"/>
      <c r="J223" s="142"/>
      <c r="K223" s="142"/>
      <c r="L223" s="142"/>
      <c r="M223" s="142"/>
      <c r="N223" s="142"/>
      <c r="O223" s="142"/>
      <c r="P223" s="142"/>
      <c r="Q223" s="142"/>
      <c r="R223" s="142"/>
      <c r="S223" s="142"/>
      <c r="T223" s="142"/>
    </row>
    <row r="224" customFormat="false" ht="12.75" hidden="false" customHeight="false" outlineLevel="0" collapsed="false">
      <c r="D224" s="142"/>
      <c r="E224" s="142"/>
      <c r="F224" s="142"/>
      <c r="G224" s="142"/>
      <c r="H224" s="142"/>
      <c r="I224" s="142"/>
      <c r="J224" s="142"/>
      <c r="K224" s="142"/>
      <c r="L224" s="142"/>
      <c r="M224" s="142"/>
      <c r="N224" s="142"/>
      <c r="O224" s="142"/>
      <c r="P224" s="142"/>
      <c r="Q224" s="142"/>
      <c r="R224" s="142"/>
      <c r="S224" s="142"/>
      <c r="T224" s="142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6.99"/>
    <col collapsed="false" customWidth="true" hidden="false" outlineLevel="0" max="3" min="3" style="0" width="5.71"/>
    <col collapsed="false" customWidth="true" hidden="false" outlineLevel="0" max="4" min="4" style="0" width="10.71"/>
    <col collapsed="false" customWidth="true" hidden="false" outlineLevel="0" max="5" min="5" style="0" width="5.71"/>
    <col collapsed="false" customWidth="true" hidden="false" outlineLevel="0" max="6" min="6" style="0" width="10.71"/>
    <col collapsed="false" customWidth="true" hidden="false" outlineLevel="0" max="7" min="7" style="0" width="5.71"/>
    <col collapsed="false" customWidth="true" hidden="false" outlineLevel="0" max="8" min="8" style="0" width="10.71"/>
  </cols>
  <sheetData>
    <row r="1" customFormat="false" ht="18" hidden="false" customHeight="false" outlineLevel="0" collapsed="false">
      <c r="A1" s="189" t="s">
        <v>271</v>
      </c>
    </row>
    <row r="2" customFormat="false" ht="18" hidden="false" customHeight="false" outlineLevel="0" collapsed="false">
      <c r="A2" s="189" t="str">
        <f aca="false">+Summary!A3</f>
        <v>Results based on Activity through March 3, 2000</v>
      </c>
    </row>
    <row r="3" customFormat="false" ht="31.5" hidden="false" customHeight="true" outlineLevel="0" collapsed="false"/>
    <row r="4" customFormat="false" ht="13.5" hidden="false" customHeight="false" outlineLevel="0" collapsed="false">
      <c r="D4" s="190" t="s">
        <v>179</v>
      </c>
      <c r="F4" s="190" t="s">
        <v>117</v>
      </c>
      <c r="H4" s="190" t="s">
        <v>180</v>
      </c>
    </row>
    <row r="6" customFormat="false" ht="15.75" hidden="false" customHeight="false" outlineLevel="0" collapsed="false">
      <c r="A6" s="191" t="s">
        <v>272</v>
      </c>
      <c r="B6" s="161"/>
      <c r="C6" s="161"/>
      <c r="D6" s="192" t="n">
        <f aca="false">ROUND(GrossMargin!I56/1000,1)</f>
        <v>235.5</v>
      </c>
      <c r="E6" s="161"/>
      <c r="F6" s="161"/>
      <c r="G6" s="161"/>
      <c r="H6" s="161"/>
    </row>
    <row r="7" customFormat="false" ht="15.75" hidden="false" customHeight="false" outlineLevel="0" collapsed="false">
      <c r="A7" s="191" t="s">
        <v>273</v>
      </c>
      <c r="B7" s="161"/>
      <c r="C7" s="161"/>
      <c r="D7" s="193" t="n">
        <f aca="false">ROUND(GrossMargin!J56/1000,1)</f>
        <v>32.2</v>
      </c>
      <c r="E7" s="161"/>
      <c r="F7" s="161"/>
      <c r="G7" s="161"/>
      <c r="H7" s="161"/>
    </row>
    <row r="8" customFormat="false" ht="15.75" hidden="false" customHeight="false" outlineLevel="0" collapsed="false">
      <c r="A8" s="191"/>
      <c r="B8" s="194"/>
      <c r="C8" s="194"/>
      <c r="D8" s="195" t="n">
        <f aca="false">SUM(D6:D7)</f>
        <v>267.7</v>
      </c>
      <c r="E8" s="194"/>
      <c r="F8" s="192" t="e">
        <f aca="false">ROUND(GrossMargin!M56/1000,1)</f>
        <v>#NAME?</v>
      </c>
      <c r="G8" s="194"/>
      <c r="H8" s="192" t="e">
        <f aca="false">+D8-F8</f>
        <v>#NAME?</v>
      </c>
    </row>
    <row r="9" customFormat="false" ht="15.75" hidden="false" customHeight="false" outlineLevel="0" collapsed="false">
      <c r="A9" s="196"/>
      <c r="B9" s="161"/>
      <c r="C9" s="161"/>
      <c r="D9" s="195"/>
      <c r="E9" s="161"/>
      <c r="F9" s="161"/>
      <c r="G9" s="161"/>
      <c r="H9" s="161"/>
    </row>
    <row r="10" customFormat="false" ht="15.75" hidden="false" customHeight="false" outlineLevel="0" collapsed="false">
      <c r="A10" s="191" t="s">
        <v>274</v>
      </c>
      <c r="B10" s="161"/>
      <c r="C10" s="161"/>
      <c r="D10" s="195"/>
      <c r="E10" s="161"/>
      <c r="F10" s="161"/>
      <c r="G10" s="161"/>
      <c r="H10" s="161"/>
    </row>
    <row r="11" customFormat="false" ht="12.75" hidden="false" customHeight="false" outlineLevel="0" collapsed="false">
      <c r="A11" s="197"/>
      <c r="B11" s="161" t="s">
        <v>275</v>
      </c>
      <c r="C11" s="161"/>
      <c r="D11" s="198" t="e">
        <f aca="false">ROUND((GrossMargin!K21-#REF!-GrossMargin!K12)/1000,1)</f>
        <v>#REF!</v>
      </c>
      <c r="E11" s="161"/>
      <c r="F11" s="1"/>
      <c r="G11" s="161"/>
      <c r="H11" s="161"/>
    </row>
    <row r="12" customFormat="false" ht="12.75" hidden="false" customHeight="false" outlineLevel="0" collapsed="false">
      <c r="A12" s="197"/>
      <c r="B12" s="161" t="s">
        <v>276</v>
      </c>
      <c r="C12" s="161"/>
      <c r="D12" s="198" t="e">
        <f aca="false">ROUND(GrossMargin!K12/1000,1)</f>
        <v>#NAME?</v>
      </c>
      <c r="E12" s="161"/>
      <c r="F12" s="1"/>
      <c r="G12" s="161"/>
      <c r="H12" s="161"/>
    </row>
    <row r="13" customFormat="false" ht="12.75" hidden="false" customHeight="false" outlineLevel="0" collapsed="false">
      <c r="A13" s="196"/>
      <c r="B13" s="161" t="s">
        <v>277</v>
      </c>
      <c r="C13" s="161"/>
      <c r="D13" s="198" t="e">
        <f aca="false">ROUND(#REF!/1000,1)</f>
        <v>#REF!</v>
      </c>
      <c r="E13" s="161"/>
      <c r="F13" s="161"/>
      <c r="G13" s="161"/>
      <c r="H13" s="161"/>
    </row>
    <row r="14" customFormat="false" ht="12.75" hidden="false" customHeight="false" outlineLevel="0" collapsed="false">
      <c r="A14" s="196"/>
      <c r="B14" s="161" t="s">
        <v>141</v>
      </c>
      <c r="C14" s="161"/>
      <c r="D14" s="198" t="e">
        <f aca="false">ROUND(#REF!/1000,1)</f>
        <v>#REF!</v>
      </c>
      <c r="E14" s="161"/>
      <c r="F14" s="161"/>
      <c r="G14" s="161"/>
      <c r="H14" s="161"/>
    </row>
    <row r="15" customFormat="false" ht="12.75" hidden="false" customHeight="false" outlineLevel="0" collapsed="false">
      <c r="A15" s="196"/>
      <c r="B15" s="161" t="s">
        <v>278</v>
      </c>
      <c r="C15" s="161"/>
      <c r="D15" s="198" t="e">
        <f aca="false">ROUND(#REF!/1000,1)</f>
        <v>#REF!</v>
      </c>
      <c r="E15" s="161"/>
      <c r="F15" s="161"/>
      <c r="G15" s="161"/>
      <c r="H15" s="161"/>
    </row>
    <row r="16" customFormat="false" ht="12.75" hidden="false" customHeight="false" outlineLevel="0" collapsed="false">
      <c r="A16" s="196"/>
      <c r="B16" s="161" t="s">
        <v>279</v>
      </c>
      <c r="C16" s="161"/>
      <c r="D16" s="198" t="e">
        <f aca="false">ROUND(#REF!/1000,1)</f>
        <v>#REF!</v>
      </c>
      <c r="E16" s="161"/>
      <c r="F16" s="161"/>
      <c r="G16" s="161"/>
      <c r="H16" s="161"/>
    </row>
    <row r="17" customFormat="false" ht="12.75" hidden="false" customHeight="false" outlineLevel="0" collapsed="false">
      <c r="A17" s="196"/>
      <c r="B17" s="161" t="s">
        <v>280</v>
      </c>
      <c r="C17" s="161"/>
      <c r="D17" s="199" t="n">
        <f aca="false">ROUND(GrossMargin!K33/1000,1)</f>
        <v>0</v>
      </c>
      <c r="E17" s="161"/>
      <c r="F17" s="161"/>
      <c r="G17" s="161"/>
      <c r="H17" s="161"/>
    </row>
    <row r="18" customFormat="false" ht="15.75" hidden="false" customHeight="false" outlineLevel="0" collapsed="false">
      <c r="A18" s="196"/>
      <c r="B18" s="161"/>
      <c r="C18" s="161"/>
      <c r="D18" s="195" t="e">
        <f aca="false">SUM(D11:D17)</f>
        <v>#REF!</v>
      </c>
      <c r="E18" s="161"/>
      <c r="F18" s="161"/>
      <c r="G18" s="161"/>
      <c r="H18" s="161"/>
    </row>
    <row r="19" customFormat="false" ht="15.75" hidden="false" customHeight="false" outlineLevel="0" collapsed="false">
      <c r="A19" s="196"/>
      <c r="B19" s="161"/>
      <c r="C19" s="161"/>
      <c r="D19" s="195"/>
      <c r="E19" s="161"/>
      <c r="F19" s="161"/>
      <c r="G19" s="161"/>
      <c r="H19" s="161"/>
    </row>
    <row r="20" customFormat="false" ht="15.75" hidden="false" customHeight="false" outlineLevel="0" collapsed="false">
      <c r="A20" s="191" t="s">
        <v>281</v>
      </c>
      <c r="F20" s="200"/>
    </row>
    <row r="21" customFormat="false" ht="12.75" hidden="false" customHeight="false" outlineLevel="0" collapsed="false">
      <c r="B21" s="0" t="s">
        <v>282</v>
      </c>
      <c r="D21" s="198" t="e">
        <f aca="false">-ROUND((Expenses!D47+Expenses!D49)/1000,1)</f>
        <v>#NAME?</v>
      </c>
      <c r="E21" s="201"/>
      <c r="F21" s="201" t="e">
        <f aca="false">-ROUND((Expenses!E47+Expenses!E49)/1000,1)</f>
        <v>#NAME?</v>
      </c>
      <c r="H21" s="202" t="e">
        <f aca="false">+D21-F21</f>
        <v>#NAME?</v>
      </c>
    </row>
    <row r="22" customFormat="false" ht="12.75" hidden="false" customHeight="false" outlineLevel="0" collapsed="false">
      <c r="B22" s="0" t="s">
        <v>283</v>
      </c>
      <c r="D22" s="198" t="n">
        <f aca="false">-ROUND((Expenses!D51-Summary!C59)/1000,1)</f>
        <v>-23.6</v>
      </c>
      <c r="F22" s="200" t="e">
        <f aca="false">-ROUND((Expenses!E51-Summary!D59)/1000,1)</f>
        <v>#NAME?</v>
      </c>
      <c r="H22" s="202" t="e">
        <f aca="false">+D22-F22</f>
        <v>#NAME?</v>
      </c>
    </row>
    <row r="23" customFormat="false" ht="15.75" hidden="false" customHeight="false" outlineLevel="0" collapsed="false">
      <c r="D23" s="203" t="e">
        <f aca="false">SUM(D21:D22)</f>
        <v>#NAME?</v>
      </c>
      <c r="F23" s="203" t="e">
        <f aca="false">SUM(F21:F22)</f>
        <v>#NAME?</v>
      </c>
      <c r="H23" s="203" t="e">
        <f aca="false">SUM(H21:H22)</f>
        <v>#NAME?</v>
      </c>
    </row>
    <row r="24" customFormat="false" ht="15.75" hidden="false" customHeight="false" outlineLevel="0" collapsed="false">
      <c r="D24" s="204"/>
      <c r="F24" s="204"/>
      <c r="H24" s="204"/>
    </row>
    <row r="25" customFormat="false" ht="15.75" hidden="false" customHeight="false" outlineLevel="0" collapsed="false">
      <c r="A25" s="191" t="s">
        <v>284</v>
      </c>
      <c r="B25" s="191"/>
      <c r="C25" s="191"/>
      <c r="D25" s="204" t="e">
        <f aca="false">+D8+D18+D23</f>
        <v>#REF!</v>
      </c>
      <c r="E25" s="191"/>
      <c r="F25" s="204" t="e">
        <f aca="false">+F8+F23</f>
        <v>#NAME?</v>
      </c>
      <c r="G25" s="191"/>
      <c r="H25" s="204" t="e">
        <f aca="false">+H8+H23</f>
        <v>#NAME?</v>
      </c>
    </row>
    <row r="26" customFormat="false" ht="15.75" hidden="false" customHeight="false" outlineLevel="0" collapsed="false">
      <c r="D26" s="204"/>
      <c r="F26" s="204"/>
      <c r="H26" s="204"/>
    </row>
    <row r="27" customFormat="false" ht="15.75" hidden="false" customHeight="false" outlineLevel="0" collapsed="false">
      <c r="A27" s="191" t="s">
        <v>285</v>
      </c>
      <c r="F27" s="196"/>
    </row>
    <row r="28" customFormat="false" ht="12.75" hidden="false" customHeight="false" outlineLevel="0" collapsed="false">
      <c r="A28" s="196"/>
      <c r="B28" s="161" t="s">
        <v>286</v>
      </c>
      <c r="C28" s="161"/>
      <c r="D28" s="198" t="e">
        <f aca="false">ROUND(#REF!/1000,1)</f>
        <v>#REF!</v>
      </c>
      <c r="E28" s="161"/>
      <c r="F28" s="196"/>
      <c r="G28" s="161"/>
      <c r="H28" s="161"/>
    </row>
    <row r="29" customFormat="false" ht="12.75" hidden="false" customHeight="false" outlineLevel="0" collapsed="false">
      <c r="A29" s="196"/>
      <c r="B29" s="161" t="s">
        <v>287</v>
      </c>
      <c r="C29" s="161"/>
      <c r="D29" s="205" t="e">
        <f aca="false">ROUND(#REF!/1000,1)</f>
        <v>#REF!</v>
      </c>
      <c r="E29" s="161"/>
      <c r="F29" s="196"/>
      <c r="G29" s="161"/>
      <c r="H29" s="161"/>
    </row>
    <row r="30" customFormat="false" ht="12.75" hidden="false" customHeight="false" outlineLevel="0" collapsed="false">
      <c r="A30" s="196"/>
      <c r="B30" s="161" t="s">
        <v>288</v>
      </c>
      <c r="C30" s="161"/>
      <c r="D30" s="205" t="n">
        <f aca="false">ROUND(GrossMargin!K23/1000,1)</f>
        <v>0</v>
      </c>
      <c r="E30" s="161"/>
      <c r="F30" s="196"/>
      <c r="G30" s="161"/>
      <c r="H30" s="161"/>
    </row>
    <row r="31" customFormat="false" ht="12.75" hidden="false" customHeight="false" outlineLevel="0" collapsed="false">
      <c r="A31" s="196"/>
      <c r="B31" s="161" t="s">
        <v>289</v>
      </c>
      <c r="C31" s="161"/>
      <c r="D31" s="205" t="e">
        <f aca="false">ROUND(#REF!/1000,1)</f>
        <v>#REF!</v>
      </c>
      <c r="E31" s="161"/>
      <c r="F31" s="196"/>
      <c r="G31" s="161"/>
      <c r="H31" s="161"/>
    </row>
    <row r="32" customFormat="false" ht="12.75" hidden="false" customHeight="false" outlineLevel="0" collapsed="false">
      <c r="A32" s="196"/>
      <c r="B32" s="161" t="s">
        <v>290</v>
      </c>
      <c r="C32" s="161"/>
      <c r="D32" s="205" t="n">
        <f aca="false">ROUND(GrossMargin!K40/1000,1)</f>
        <v>0</v>
      </c>
      <c r="E32" s="161"/>
      <c r="F32" s="196"/>
      <c r="G32" s="161"/>
      <c r="H32" s="161"/>
    </row>
    <row r="33" customFormat="false" ht="12.75" hidden="false" customHeight="false" outlineLevel="0" collapsed="false">
      <c r="A33" s="196"/>
      <c r="B33" s="161" t="s">
        <v>291</v>
      </c>
      <c r="C33" s="161"/>
      <c r="D33" s="205" t="e">
        <f aca="false">ROUND(#REF!/1000,10)</f>
        <v>#REF!</v>
      </c>
      <c r="E33" s="161"/>
      <c r="F33" s="196"/>
      <c r="G33" s="161"/>
      <c r="H33" s="161"/>
    </row>
    <row r="34" customFormat="false" ht="12.75" hidden="false" customHeight="false" outlineLevel="0" collapsed="false">
      <c r="A34" s="161"/>
      <c r="B34" s="161" t="s">
        <v>292</v>
      </c>
      <c r="C34" s="161"/>
      <c r="D34" s="206" t="e">
        <f aca="false">ROUND((#REF!+#REF!)/1000,1)</f>
        <v>#REF!</v>
      </c>
      <c r="E34" s="161"/>
      <c r="F34" s="207"/>
      <c r="G34" s="161"/>
      <c r="H34" s="161"/>
    </row>
    <row r="35" customFormat="false" ht="15.75" hidden="false" customHeight="false" outlineLevel="0" collapsed="false">
      <c r="A35" s="196"/>
      <c r="B35" s="161"/>
      <c r="C35" s="208"/>
      <c r="D35" s="209" t="e">
        <f aca="false">SUM(D28:D34)</f>
        <v>#REF!</v>
      </c>
      <c r="E35" s="161"/>
      <c r="F35" s="209"/>
      <c r="G35" s="161"/>
      <c r="H35" s="161"/>
    </row>
    <row r="36" customFormat="false" ht="12.75" hidden="false" customHeight="false" outlineLevel="0" collapsed="false">
      <c r="A36" s="161"/>
      <c r="B36" s="161"/>
      <c r="C36" s="161"/>
      <c r="D36" s="210"/>
      <c r="E36" s="161"/>
      <c r="F36" s="196"/>
      <c r="G36" s="161"/>
      <c r="H36" s="161"/>
    </row>
    <row r="37" customFormat="false" ht="15.75" hidden="false" customHeight="false" outlineLevel="0" collapsed="false">
      <c r="A37" s="191" t="s">
        <v>293</v>
      </c>
      <c r="D37" s="200"/>
      <c r="F37" s="196"/>
    </row>
    <row r="38" customFormat="false" ht="12.75" hidden="false" customHeight="false" outlineLevel="0" collapsed="false">
      <c r="A38" s="196"/>
      <c r="B38" s="179"/>
      <c r="C38" s="179"/>
      <c r="D38" s="211"/>
      <c r="E38" s="161"/>
      <c r="F38" s="196"/>
      <c r="G38" s="161"/>
      <c r="H38" s="161"/>
    </row>
    <row r="39" customFormat="false" ht="15.75" hidden="false" customHeight="false" outlineLevel="0" collapsed="false">
      <c r="B39" s="179"/>
      <c r="C39" s="179"/>
      <c r="D39" s="209" t="n">
        <f aca="false">SUM(D38)</f>
        <v>0</v>
      </c>
    </row>
    <row r="40" customFormat="false" ht="15.75" hidden="false" customHeight="false" outlineLevel="0" collapsed="false">
      <c r="B40" s="179"/>
      <c r="C40" s="179"/>
      <c r="D40" s="209"/>
    </row>
    <row r="41" customFormat="false" ht="15.75" hidden="false" customHeight="false" outlineLevel="0" collapsed="false">
      <c r="A41" s="191" t="s">
        <v>294</v>
      </c>
      <c r="B41" s="179"/>
      <c r="C41" s="179"/>
      <c r="D41" s="209"/>
    </row>
    <row r="42" customFormat="false" ht="12.75" hidden="false" customHeight="false" outlineLevel="0" collapsed="false">
      <c r="B42" s="179"/>
      <c r="C42" s="179"/>
      <c r="D42" s="211"/>
    </row>
    <row r="43" customFormat="false" ht="15.75" hidden="false" customHeight="false" outlineLevel="0" collapsed="false">
      <c r="B43" s="179"/>
      <c r="C43" s="179"/>
      <c r="D43" s="195" t="n">
        <f aca="false">SUM(D42)</f>
        <v>0</v>
      </c>
    </row>
    <row r="44" customFormat="false" ht="12.75" hidden="false" customHeight="false" outlineLevel="0" collapsed="false">
      <c r="B44" s="179"/>
      <c r="C44" s="179"/>
      <c r="D44" s="201"/>
    </row>
    <row r="45" customFormat="false" ht="16.5" hidden="false" customHeight="false" outlineLevel="0" collapsed="false">
      <c r="A45" s="191" t="s">
        <v>178</v>
      </c>
      <c r="B45" s="212"/>
      <c r="C45" s="213"/>
      <c r="D45" s="214" t="e">
        <f aca="false">+D25+D35+D43</f>
        <v>#REF!</v>
      </c>
      <c r="E45" s="215"/>
      <c r="F45" s="214" t="e">
        <f aca="false">+F25</f>
        <v>#NAME?</v>
      </c>
      <c r="G45" s="215"/>
      <c r="H45" s="214" t="e">
        <f aca="false">+D45-F45</f>
        <v>#NAME?</v>
      </c>
    </row>
    <row r="46" customFormat="false" ht="13.5" hidden="false" customHeight="false" outlineLevel="0" collapsed="false"/>
  </sheetData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Sayed Khoja</dc:creator>
  <dc:description/>
  <dc:language>en-US</dc:language>
  <cp:lastModifiedBy>Sayed Khoja</cp:lastModifiedBy>
  <cp:lastPrinted>2000-03-06T11:48:07Z</cp:lastPrinted>
  <cp:revision>0</cp:revision>
  <dc:subject/>
  <dc:title/>
</cp:coreProperties>
</file>