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4.xml.rels" ContentType="application/vnd.openxmlformats-package.relationships+xml"/>
  <Override PartName="/xl/worksheets/_rels/sheet11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sharedStrings.xml" ContentType="application/vnd.openxmlformats-officedocument.spreadsheetml.sharedStrings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8.xml" ContentType="application/vnd.openxmlformats-officedocument.drawing+xml"/>
  <Override PartName="/xl/drawings/_rels/drawing3.xml.rels" ContentType="application/vnd.openxmlformats-package.relationships+xml"/>
  <Override PartName="/xl/drawings/_rels/drawing8.xml.rels" ContentType="application/vnd.openxmlformats-package.relationships+xml"/>
  <Override PartName="/xl/drawings/_rels/drawing13.xml.rels" ContentType="application/vnd.openxmlformats-package.relationships+xml"/>
  <Override PartName="/xl/drawings/_rels/drawing4.xml.rels" ContentType="application/vnd.openxmlformats-package.relationships+xml"/>
  <Override PartName="/xl/drawings/_rels/drawing14.xml.rels" ContentType="application/vnd.openxmlformats-package.relationships+xml"/>
  <Override PartName="/xl/drawings/_rels/drawing9.xml.rels" ContentType="application/vnd.openxmlformats-package.relationships+xml"/>
  <Override PartName="/xl/drawings/_rels/drawing5.xml.rels" ContentType="application/vnd.openxmlformats-package.relationships+xml"/>
  <Override PartName="/xl/drawings/_rels/drawing10.xml.rels" ContentType="application/vnd.openxmlformats-package.relationships+xml"/>
  <Override PartName="/xl/drawings/_rels/drawing15.xml.rels" ContentType="application/vnd.openxmlformats-package.relationships+xml"/>
  <Override PartName="/xl/drawings/_rels/drawing6.xml.rels" ContentType="application/vnd.openxmlformats-package.relationships+xml"/>
  <Override PartName="/xl/drawings/_rels/drawing11.xml.rels" ContentType="application/vnd.openxmlformats-package.relationships+xml"/>
  <Override PartName="/xl/drawings/_rels/drawing1.xml.rels" ContentType="application/vnd.openxmlformats-package.relationships+xml"/>
  <Override PartName="/xl/drawings/_rels/drawing7.xml.rels" ContentType="application/vnd.openxmlformats-package.relationships+xml"/>
  <Override PartName="/xl/drawings/_rels/drawing12.xml.rels" ContentType="application/vnd.openxmlformats-package.relationships+xml"/>
  <Override PartName="/xl/drawings/_rels/drawing2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9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" sheetId="1" state="visible" r:id="rId3"/>
    <sheet name="East" sheetId="2" state="hidden" r:id="rId4"/>
    <sheet name="West" sheetId="3" state="hidden" r:id="rId5"/>
    <sheet name="Downstream" sheetId="4" state="hidden" r:id="rId6"/>
    <sheet name="Generation" sheetId="5" state="hidden" r:id="rId7"/>
    <sheet name="Coal" sheetId="6" state="hidden" r:id="rId8"/>
    <sheet name="Canada" sheetId="7" state="hidden" r:id="rId9"/>
    <sheet name="New Products" sheetId="8" state="hidden" r:id="rId10"/>
    <sheet name="Mexico" sheetId="9" state="hidden" r:id="rId11"/>
    <sheet name=" Upstream Originations" sheetId="10" state="hidden" r:id="rId12"/>
    <sheet name="HPL&amp;LRC" sheetId="11" state="hidden" r:id="rId13"/>
    <sheet name="Principal Investing" sheetId="12" state="hidden" r:id="rId14"/>
    <sheet name="Energy Capital Res." sheetId="13" state="hidden" r:id="rId15"/>
    <sheet name="CTG Assets" sheetId="14" state="hidden" r:id="rId16"/>
    <sheet name="Chairman" sheetId="15" state="hidden" r:id="rId17"/>
  </sheets>
  <externalReferences>
    <externalReference r:id="rId18"/>
    <externalReference r:id="rId19"/>
    <externalReference r:id="rId20"/>
  </externalReferences>
  <definedNames>
    <definedName function="false" hidden="false" localSheetId="0" name="_xlnm.Print_Area" vbProcedure="false">Consol!$A$1:$T$68</definedName>
    <definedName function="false" hidden="false" localSheetId="8" name="_xlnm.Print_Area" vbProcedure="false">Mexico!$1:$65536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<sst xmlns="http://schemas.openxmlformats.org/spreadsheetml/2006/main" count="945" uniqueCount="61">
  <si>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 -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</t>
    </r>
    <r>
      <rPr>
        <b val="true"/>
        <sz val="18"/>
        <color rgb="FF000000"/>
        <rFont val="Arial"/>
        <family val="2"/>
      </rPr>
      <t xml:space="preserve"> I S T  </t>
    </r>
    <r>
      <rPr>
        <b val="true"/>
        <sz val="20"/>
        <color rgb="FF000000"/>
        <rFont val="Arial"/>
        <family val="2"/>
      </rPr>
      <t xml:space="preserve">M </t>
    </r>
    <r>
      <rPr>
        <b val="true"/>
        <sz val="18"/>
        <color rgb="FF000000"/>
        <rFont val="Arial"/>
        <family val="2"/>
      </rPr>
      <t xml:space="preserve">E T R I C S</t>
    </r>
  </si>
  <si>
    <t xml:space="preserve">Team:</t>
  </si>
  <si>
    <t xml:space="preserve">Consolidated</t>
  </si>
  <si>
    <t xml:space="preserve">Results based on Activity through July 27, 2000</t>
  </si>
  <si>
    <t xml:space="preserve">Week</t>
  </si>
  <si>
    <t xml:space="preserve">Weekly Summary - 2Q00 through 2Q01</t>
  </si>
  <si>
    <t xml:space="preserve"># of Transactions</t>
  </si>
  <si>
    <t xml:space="preserve">Week 1</t>
  </si>
  <si>
    <t xml:space="preserve">Week 2</t>
  </si>
  <si>
    <t xml:space="preserve">Week 3</t>
  </si>
  <si>
    <t xml:space="preserve">Week 4</t>
  </si>
  <si>
    <t xml:space="preserve">Week 5</t>
  </si>
  <si>
    <t xml:space="preserve">Week 6</t>
  </si>
  <si>
    <t xml:space="preserve">Week 7</t>
  </si>
  <si>
    <t xml:space="preserve">Week 8</t>
  </si>
  <si>
    <t xml:space="preserve">Week 9</t>
  </si>
  <si>
    <t xml:space="preserve">Week 10</t>
  </si>
  <si>
    <t xml:space="preserve">Week 11</t>
  </si>
  <si>
    <t xml:space="preserve">Week 12</t>
  </si>
  <si>
    <t xml:space="preserve">Week 13</t>
  </si>
  <si>
    <t xml:space="preserve">Postings Rollforward:</t>
  </si>
  <si>
    <t xml:space="preserve">Beginning</t>
  </si>
  <si>
    <t xml:space="preserve">+ Entrances</t>
  </si>
  <si>
    <t xml:space="preserve">- Exits</t>
  </si>
  <si>
    <t xml:space="preserve">- Executions</t>
  </si>
  <si>
    <t xml:space="preserve">Ending</t>
  </si>
  <si>
    <t xml:space="preserve">+/- Value Changes</t>
  </si>
  <si>
    <t xml:space="preserve">Average Deal Size</t>
  </si>
  <si>
    <t xml:space="preserve">Quarterly Summary ($ millions)</t>
  </si>
  <si>
    <t xml:space="preserve">Forward Quarters</t>
  </si>
  <si>
    <t xml:space="preserve">YTD</t>
  </si>
  <si>
    <t xml:space="preserve">Current Quarter</t>
  </si>
  <si>
    <t xml:space="preserve">Per</t>
  </si>
  <si>
    <t xml:space="preserve">Total Year</t>
  </si>
  <si>
    <t xml:space="preserve">3Q00</t>
  </si>
  <si>
    <t xml:space="preserve">Hot List</t>
  </si>
  <si>
    <t xml:space="preserve">4Q00</t>
  </si>
  <si>
    <t xml:space="preserve">1Q01</t>
  </si>
  <si>
    <t xml:space="preserve">2Q01</t>
  </si>
  <si>
    <t xml:space="preserve">#</t>
  </si>
  <si>
    <t xml:space="preserve">$</t>
  </si>
  <si>
    <t xml:space="preserve">Executions</t>
  </si>
  <si>
    <t xml:space="preserve">DPR/MPR</t>
  </si>
  <si>
    <t xml:space="preserve">Postings</t>
  </si>
  <si>
    <t xml:space="preserve">Identified Margin</t>
  </si>
  <si>
    <t xml:space="preserve">Budget</t>
  </si>
  <si>
    <t xml:space="preserve">$ Coverage</t>
  </si>
  <si>
    <t xml:space="preserve">East Midstream</t>
  </si>
  <si>
    <t xml:space="preserve">West Midstream</t>
  </si>
  <si>
    <t xml:space="preserve">Industrial Downstream</t>
  </si>
  <si>
    <t xml:space="preserve">Generation Investments</t>
  </si>
  <si>
    <t xml:space="preserve">Coal Origination &amp; Finance</t>
  </si>
  <si>
    <t xml:space="preserve">Canada Origination &amp; Finance</t>
  </si>
  <si>
    <t xml:space="preserve">GRM New Products</t>
  </si>
  <si>
    <t xml:space="preserve">Mexico</t>
  </si>
  <si>
    <t xml:space="preserve">Upstream Originations</t>
  </si>
  <si>
    <t xml:space="preserve">HPL and LRC</t>
  </si>
  <si>
    <t xml:space="preserve">Principal Investing</t>
  </si>
  <si>
    <t xml:space="preserve">Energy Capital Resources</t>
  </si>
  <si>
    <t xml:space="preserve">CTG Assets</t>
  </si>
  <si>
    <t xml:space="preserve">Office of the Chairman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</si>
</sst>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_(* #,##0_);_(* \(#,##0\);_(* \-_);_(@_)"/>
    <numFmt numFmtId="167" formatCode="0"/>
    <numFmt numFmtId="168" formatCode="_(\$* #,##0.00_);_(\$* \(#,##0.00\);_(\$* \-??_);_(@_)"/>
    <numFmt numFmtId="169" formatCode="_(\$* #,##0.0_);_(\$* \(#,##0.0\);_(\$* \-??_);_(@_)"/>
    <numFmt numFmtId="170" formatCode="_(* #,##0.00_);_(* \(#,##0.00\);_(* \-??_);_(@_)"/>
    <numFmt numFmtId="171" formatCode="_(* #,##0.0_);_(* \(#,##0.0\);_(* \-??_);_(@_)"/>
    <numFmt numFmtId="172" formatCode="\$#,##0.0_);&quot;($&quot;#,##0.0\)"/>
    <numFmt numFmtId="173" formatCode="_(* #,##0.0_);_(* \(#,##0.0\);_(* \-?_);_(@_)"/>
    <numFmt numFmtId="174" formatCode="0%"/>
    <numFmt numFmtId="175" formatCode="[$-409]m/d/yyyy\ h:mm"/>
    <numFmt numFmtId="176" formatCode="_(* #,##0.000_);_(* \(#,##0.000\);_(* \-??_);_(@_)"/>
  </numFmts>
  <fonts count="3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20"/>
      <color rgb="FF000000"/>
      <name val="Arial"/>
      <family val="2"/>
    </font>
    <font>
      <b val="true"/>
      <sz val="20"/>
      <name val="Arial Narrow"/>
      <family val="2"/>
    </font>
    <font>
      <b val="true"/>
      <sz val="24"/>
      <name val="Arial Narrow"/>
      <family val="2"/>
    </font>
    <font>
      <b val="true"/>
      <sz val="14"/>
      <color rgb="FF000000"/>
      <name val="Arial"/>
      <family val="2"/>
    </font>
    <font>
      <b val="true"/>
      <sz val="14"/>
      <name val="Arial Narrow"/>
      <family val="2"/>
    </font>
    <font>
      <b val="true"/>
      <sz val="18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i val="true"/>
      <sz val="10"/>
      <name val="Arial"/>
      <family val="2"/>
    </font>
    <font>
      <b val="true"/>
      <i val="true"/>
      <sz val="14"/>
      <color rgb="FF0000FF"/>
      <name val="Arial Narrow"/>
      <family val="2"/>
    </font>
    <font>
      <b val="true"/>
      <sz val="14"/>
      <color rgb="FF0000FF"/>
      <name val="Arial Narrow"/>
      <family val="2"/>
    </font>
    <font>
      <b val="true"/>
      <sz val="15.5"/>
      <color rgb="FF000000"/>
      <name val="Arial"/>
      <family val="2"/>
    </font>
    <font>
      <b val="true"/>
      <sz val="11.7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4.75"/>
      <color rgb="FF000000"/>
      <name val="Arial"/>
      <family val="2"/>
    </font>
    <font>
      <sz val="10"/>
      <name val="Arial"/>
      <family val="2"/>
    </font>
    <font>
      <b val="true"/>
      <sz val="10"/>
      <color rgb="FF0000FF"/>
      <name val="Arial Narrow"/>
      <family val="2"/>
    </font>
    <font>
      <b val="true"/>
      <i val="true"/>
      <sz val="14"/>
      <name val="Arial Narrow"/>
      <family val="2"/>
    </font>
    <font>
      <b val="true"/>
      <sz val="16"/>
      <color rgb="FF000000"/>
      <name val="Arial"/>
      <family val="2"/>
    </font>
    <font>
      <sz val="15.5"/>
      <color rgb="FF000000"/>
      <name val="Arial"/>
      <family val="2"/>
    </font>
    <font>
      <sz val="15.75"/>
      <color rgb="FF000000"/>
      <name val="Arial"/>
      <family val="2"/>
    </font>
    <font>
      <sz val="15"/>
      <color rgb="FF000000"/>
      <name val="Arial"/>
      <family val="2"/>
    </font>
    <font>
      <sz val="14.5"/>
      <color rgb="FF000000"/>
      <name val="Arial"/>
      <family val="2"/>
    </font>
    <font>
      <sz val="12"/>
      <color rgb="FF000000"/>
      <name val="Arial"/>
      <family val="2"/>
    </font>
    <font>
      <b val="true"/>
      <sz val="11.25"/>
      <color rgb="FF000000"/>
      <name val="Arial"/>
      <family val="2"/>
    </font>
    <font>
      <b val="true"/>
      <sz val="17.2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ck">
        <color rgb="FF0000FF"/>
      </top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5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20" fillId="2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9" fillId="2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2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8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externalLink" Target="externalLinks/externalLink2.xml"/><Relationship Id="rId20" Type="http://schemas.openxmlformats.org/officeDocument/2006/relationships/externalLink" Target="externalLinks/externalLink3.xml"/><Relationship Id="rId2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50" strike="noStrike" u="none">
                <a:solidFill>
                  <a:srgbClr val="000000"/>
                </a:solidFill>
                <a:uFillTx/>
                <a:latin typeface="Arial"/>
              </a:rPr>
              <a:t>Budget vs. Identified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3044921180514"/>
          <c:y val="0.0829842231927979"/>
          <c:w val="0.975850420765675"/>
          <c:h val="0.8818967822444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Consol!$A$41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Consol!$B$35,Consol!$E$35,Consol!$I$35,Consol!$L$35,Consol!$O$35,Consol!$R$35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Consol!$C$41,Consol!$F$41,Consol!$J$41,Consol!$M$41,Consol!$P$41,Consol!$S$41</c:f>
              <c:numCache>
                <c:formatCode>_(* #,##0.0_);_(* \(#,##0.0\);_(* \-?_);_(@_)</c:formatCode>
                <c:ptCount val="6"/>
                <c:pt idx="0">
                  <c:v>168.395</c:v>
                </c:pt>
                <c:pt idx="1">
                  <c:v>204.4295</c:v>
                </c:pt>
                <c:pt idx="2">
                  <c:v>234.405</c:v>
                </c:pt>
                <c:pt idx="3">
                  <c:v>607.2295</c:v>
                </c:pt>
                <c:pt idx="4">
                  <c:v>201.63385</c:v>
                </c:pt>
                <c:pt idx="5">
                  <c:v>227.32975</c:v>
                </c:pt>
              </c:numCache>
            </c:numRef>
          </c:val>
        </c:ser>
        <c:gapWidth val="150"/>
        <c:overlap val="0"/>
        <c:axId val="74333235"/>
        <c:axId val="81047032"/>
      </c:barChart>
      <c:barChart>
        <c:barDir val="col"/>
        <c:grouping val="clustered"/>
        <c:varyColors val="0"/>
        <c:ser>
          <c:idx val="1"/>
          <c:order val="1"/>
          <c:tx>
            <c:strRef>
              <c:f>Consol!$A$40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Consol!$B$35,Consol!$E$35,Consol!$I$35,Consol!$L$35,Consol!$O$35,Consol!$R$35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Consol!$C$40,Consol!$F$40,Consol!$J$40,Consol!$M$40,Consol!$P$40,Consol!$S$40</c:f>
              <c:numCache>
                <c:formatCode>_(* #,##0.0_);_(* \(#,##0.0\);_(* \-?_);_(@_)</c:formatCode>
                <c:ptCount val="6"/>
                <c:pt idx="0">
                  <c:v>217.716</c:v>
                </c:pt>
                <c:pt idx="1">
                  <c:v>281.876</c:v>
                </c:pt>
                <c:pt idx="2">
                  <c:v>355.153</c:v>
                </c:pt>
                <c:pt idx="3">
                  <c:v>854.745</c:v>
                </c:pt>
                <c:pt idx="4">
                  <c:v>119.9</c:v>
                </c:pt>
                <c:pt idx="5">
                  <c:v>15.5</c:v>
                </c:pt>
              </c:numCache>
            </c:numRef>
          </c:val>
        </c:ser>
        <c:gapWidth val="150"/>
        <c:overlap val="0"/>
        <c:axId val="49531855"/>
        <c:axId val="88304151"/>
      </c:barChart>
      <c:catAx>
        <c:axId val="743332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047032"/>
        <c:crossesAt val="0"/>
        <c:auto val="1"/>
        <c:lblAlgn val="ctr"/>
        <c:lblOffset val="100"/>
        <c:noMultiLvlLbl val="0"/>
      </c:catAx>
      <c:valAx>
        <c:axId val="81047032"/>
        <c:scaling>
          <c:orientation val="minMax"/>
          <c:max val="10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333235"/>
        <c:crossesAt val="1"/>
        <c:crossBetween val="midCat"/>
        <c:majorUnit val="100"/>
      </c:valAx>
      <c:catAx>
        <c:axId val="4953185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4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304151"/>
        <c:auto val="1"/>
        <c:lblAlgn val="ctr"/>
        <c:lblOffset val="100"/>
        <c:noMultiLvlLbl val="0"/>
      </c:catAx>
      <c:valAx>
        <c:axId val="88304151"/>
        <c:scaling>
          <c:orientation val="minMax"/>
          <c:max val="10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49531855"/>
        <c:crosses val="max"/>
        <c:crossBetween val="midCat"/>
        <c:majorUnit val="10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5590849828138"/>
          <c:y val="0.951421695338266"/>
          <c:w val="0.204871399786654"/>
          <c:h val="0.04403244495944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Budget vs. Identified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03829054926144"/>
          <c:y val="0.112306597901476"/>
          <c:w val="0.988900043023089"/>
          <c:h val="0.8096211986484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Upstream Originations'!$A$41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 Upstream Originations'!$B$35,' Upstream Originations'!$E$35,' Upstream Originations'!$I$35,' Upstream Originations'!$L$35,' Upstream Originations'!$O$35,' Upstream Originations'!$R$35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' Upstream Originations'!$C$41,' Upstream Originations'!$F$41,' Upstream Originations'!$J$41,' Upstream Originations'!$M$41,' Upstream Originations'!$P$41,' Upstream Originations'!$S$41</c:f>
              <c:numCache>
                <c:formatCode>_(* #,##0.0_);_(* \(#,##0.0\);_(* \-?_);_(@_)</c:formatCode>
                <c:ptCount val="6"/>
                <c:pt idx="0">
                  <c:v>18.423</c:v>
                </c:pt>
                <c:pt idx="1">
                  <c:v>20.615</c:v>
                </c:pt>
                <c:pt idx="2">
                  <c:v>21.355</c:v>
                </c:pt>
                <c:pt idx="3">
                  <c:v>60.393</c:v>
                </c:pt>
                <c:pt idx="4">
                  <c:v>24.87105</c:v>
                </c:pt>
                <c:pt idx="5">
                  <c:v>24.87105</c:v>
                </c:pt>
              </c:numCache>
            </c:numRef>
          </c:val>
        </c:ser>
        <c:gapWidth val="150"/>
        <c:overlap val="0"/>
        <c:axId val="13104990"/>
        <c:axId val="38074435"/>
      </c:barChart>
      <c:barChart>
        <c:barDir val="col"/>
        <c:grouping val="clustered"/>
        <c:varyColors val="0"/>
        <c:ser>
          <c:idx val="1"/>
          <c:order val="1"/>
          <c:tx>
            <c:strRef>
              <c:f>' Upstream Originations'!$A$40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 Upstream Originations'!$B$35,' Upstream Originations'!$E$35,' Upstream Originations'!$I$35,' Upstream Originations'!$L$35,' Upstream Originations'!$O$35,' Upstream Originations'!$R$35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' Upstream Originations'!$C$40,' Upstream Originations'!$F$40,' Upstream Originations'!$J$40,' Upstream Originations'!$M$40,' Upstream Originations'!$P$40,' Upstream Originations'!$S$40</c:f>
              <c:numCache>
                <c:formatCode>_(* #,##0.0_);_(* \(#,##0.0\);_(* \-?_);_(@_)</c:formatCode>
                <c:ptCount val="6"/>
                <c:pt idx="0">
                  <c:v>41.645</c:v>
                </c:pt>
                <c:pt idx="1">
                  <c:v>38.498</c:v>
                </c:pt>
                <c:pt idx="2">
                  <c:v>17.937</c:v>
                </c:pt>
                <c:pt idx="3">
                  <c:v>98.08</c:v>
                </c:pt>
                <c:pt idx="4">
                  <c:v>9.4</c:v>
                </c:pt>
                <c:pt idx="5">
                  <c:v>0.5</c:v>
                </c:pt>
              </c:numCache>
            </c:numRef>
          </c:val>
        </c:ser>
        <c:gapWidth val="150"/>
        <c:overlap val="0"/>
        <c:axId val="65127696"/>
        <c:axId val="86018835"/>
      </c:barChart>
      <c:catAx>
        <c:axId val="131049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074435"/>
        <c:crossesAt val="0"/>
        <c:auto val="1"/>
        <c:lblAlgn val="ctr"/>
        <c:lblOffset val="100"/>
        <c:noMultiLvlLbl val="0"/>
      </c:catAx>
      <c:valAx>
        <c:axId val="38074435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104990"/>
        <c:crossesAt val="1"/>
        <c:crossBetween val="midCat"/>
        <c:majorUnit val="20"/>
      </c:valAx>
      <c:catAx>
        <c:axId val="6512769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018835"/>
        <c:auto val="1"/>
        <c:lblAlgn val="ctr"/>
        <c:lblOffset val="100"/>
        <c:noMultiLvlLbl val="0"/>
      </c:catAx>
      <c:valAx>
        <c:axId val="86018835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65127696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56618385200057"/>
          <c:y val="0.913480348568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Budget vs. Identified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0870500501936"/>
          <c:y val="0.122515968772179"/>
          <c:w val="0.988383765954396"/>
          <c:h val="0.7988821859474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'HPL&amp;LRC'!$A$41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'HPL&amp;LRC'!$B$35,'HPL&amp;LRC'!$E$35,'HPL&amp;LRC'!$I$35,'HPL&amp;LRC'!$L$35,'HPL&amp;LRC'!$O$35,'HPL&amp;LRC'!$R$35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'HPL&amp;LRC'!$C$41,'HPL&amp;LRC'!$F$41,'HPL&amp;LRC'!$J$41,'HPL&amp;LRC'!$M$41,'HPL&amp;LRC'!$P$41,'HPL&amp;LRC'!$S$41</c:f>
              <c:numCache>
                <c:formatCode>_(* #,##0.0_);_(* \(#,##0.0\);_(* \-?_);_(@_)</c:formatCode>
                <c:ptCount val="6"/>
                <c:pt idx="0">
                  <c:v>12.436</c:v>
                </c:pt>
                <c:pt idx="1">
                  <c:v>11.968</c:v>
                </c:pt>
                <c:pt idx="2">
                  <c:v>26.841</c:v>
                </c:pt>
                <c:pt idx="3">
                  <c:v>51.245</c:v>
                </c:pt>
                <c:pt idx="4">
                  <c:v>16.7886</c:v>
                </c:pt>
                <c:pt idx="5">
                  <c:v>16.7886</c:v>
                </c:pt>
              </c:numCache>
            </c:numRef>
          </c:val>
        </c:ser>
        <c:gapWidth val="150"/>
        <c:overlap val="0"/>
        <c:axId val="48951367"/>
        <c:axId val="24753298"/>
      </c:barChart>
      <c:barChart>
        <c:barDir val="col"/>
        <c:grouping val="clustered"/>
        <c:varyColors val="0"/>
        <c:ser>
          <c:idx val="1"/>
          <c:order val="1"/>
          <c:tx>
            <c:strRef>
              <c:f>'HPL&amp;LRC'!$A$40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'HPL&amp;LRC'!$B$35,'HPL&amp;LRC'!$E$35,'HPL&amp;LRC'!$I$35,'HPL&amp;LRC'!$L$35,'HPL&amp;LRC'!$O$35,'HPL&amp;LRC'!$R$35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'HPL&amp;LRC'!$C$40,'HPL&amp;LRC'!$F$40,'HPL&amp;LRC'!$J$40,'HPL&amp;LRC'!$M$40,'HPL&amp;LRC'!$P$40,'HPL&amp;LRC'!$S$40</c:f>
              <c:numCache>
                <c:formatCode>_(* #,##0.0_);_(* \(#,##0.0\);_(* \-?_);_(@_)</c:formatCode>
                <c:ptCount val="6"/>
                <c:pt idx="0">
                  <c:v>16.059</c:v>
                </c:pt>
                <c:pt idx="1">
                  <c:v>16.92</c:v>
                </c:pt>
                <c:pt idx="2">
                  <c:v>3.391</c:v>
                </c:pt>
                <c:pt idx="3">
                  <c:v>36.37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38213083"/>
        <c:axId val="54878062"/>
      </c:barChart>
      <c:catAx>
        <c:axId val="48951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753298"/>
        <c:crossesAt val="0"/>
        <c:auto val="1"/>
        <c:lblAlgn val="ctr"/>
        <c:lblOffset val="100"/>
        <c:noMultiLvlLbl val="0"/>
      </c:catAx>
      <c:valAx>
        <c:axId val="24753298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951367"/>
        <c:crossesAt val="1"/>
        <c:crossBetween val="midCat"/>
        <c:majorUnit val="20"/>
      </c:valAx>
      <c:catAx>
        <c:axId val="3821308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878062"/>
        <c:auto val="1"/>
        <c:lblAlgn val="ctr"/>
        <c:lblOffset val="100"/>
        <c:noMultiLvlLbl val="0"/>
      </c:catAx>
      <c:valAx>
        <c:axId val="54878062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38213083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59343180840384"/>
          <c:y val="0.912083037615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Budget vs. Identified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717051484296573"/>
          <c:y val="0.125177430801987"/>
          <c:w val="0.990620966585401"/>
          <c:h val="0.7926721078779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'Principal Investing'!$A$41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'Principal Investing'!$B$35,'Principal Investing'!$E$35,'Principal Investing'!$I$35,'Principal Investing'!$L$35,'Principal Investing'!$O$35,'Principal Investing'!$R$35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'Principal Investing'!$C$41,'Principal Investing'!$F$41,'Principal Investing'!$J$41,'Principal Investing'!$M$41,'Principal Investing'!$P$41,'Principal Investing'!$S$41</c:f>
              <c:numCache>
                <c:formatCode>_(* #,##0.0_);_(* \(#,##0.0\);_(* \-?_);_(@_)</c:formatCode>
                <c:ptCount val="6"/>
                <c:pt idx="0">
                  <c:v>15.385</c:v>
                </c:pt>
                <c:pt idx="1">
                  <c:v>15.39</c:v>
                </c:pt>
                <c:pt idx="2">
                  <c:v>15.39</c:v>
                </c:pt>
                <c:pt idx="3">
                  <c:v>46.165</c:v>
                </c:pt>
                <c:pt idx="4">
                  <c:v>20.76165</c:v>
                </c:pt>
                <c:pt idx="5">
                  <c:v>20.76975</c:v>
                </c:pt>
              </c:numCache>
            </c:numRef>
          </c:val>
        </c:ser>
        <c:gapWidth val="150"/>
        <c:overlap val="0"/>
        <c:axId val="32600881"/>
        <c:axId val="61787702"/>
      </c:barChart>
      <c:barChart>
        <c:barDir val="col"/>
        <c:grouping val="clustered"/>
        <c:varyColors val="0"/>
        <c:ser>
          <c:idx val="1"/>
          <c:order val="1"/>
          <c:tx>
            <c:strRef>
              <c:f>'Principal Investing'!$A$40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'Principal Investing'!$B$35,'Principal Investing'!$E$35,'Principal Investing'!$I$35,'Principal Investing'!$L$35,'Principal Investing'!$O$35,'Principal Investing'!$R$35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'Principal Investing'!$C$40,'Principal Investing'!$F$40,'Principal Investing'!$J$40,'Principal Investing'!$M$40,'Principal Investing'!$P$40,'Principal Investing'!$S$40</c:f>
              <c:numCache>
                <c:formatCode>_(* #,##0.0_);_(* \(#,##0.0\);_(* \-?_);_(@_)</c:formatCode>
                <c:ptCount val="6"/>
                <c:pt idx="0">
                  <c:v>65.991</c:v>
                </c:pt>
                <c:pt idx="1">
                  <c:v>9.167</c:v>
                </c:pt>
                <c:pt idx="2">
                  <c:v>0</c:v>
                </c:pt>
                <c:pt idx="3">
                  <c:v>75.158</c:v>
                </c:pt>
                <c:pt idx="4">
                  <c:v>0</c:v>
                </c:pt>
                <c:pt idx="5">
                  <c:v>10</c:v>
                </c:pt>
              </c:numCache>
            </c:numRef>
          </c:val>
        </c:ser>
        <c:gapWidth val="150"/>
        <c:overlap val="0"/>
        <c:axId val="54207007"/>
        <c:axId val="51554990"/>
      </c:barChart>
      <c:catAx>
        <c:axId val="326008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787702"/>
        <c:crossesAt val="0"/>
        <c:auto val="1"/>
        <c:lblAlgn val="ctr"/>
        <c:lblOffset val="100"/>
        <c:noMultiLvlLbl val="0"/>
      </c:catAx>
      <c:valAx>
        <c:axId val="61787702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600881"/>
        <c:crossesAt val="1"/>
        <c:crossBetween val="midCat"/>
        <c:majorUnit val="20"/>
      </c:valAx>
      <c:catAx>
        <c:axId val="5420700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4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554990"/>
        <c:auto val="1"/>
        <c:lblAlgn val="ctr"/>
        <c:lblOffset val="100"/>
        <c:noMultiLvlLbl val="0"/>
      </c:catAx>
      <c:valAx>
        <c:axId val="51554990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54207007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23375878388068"/>
          <c:y val="0.91234918381831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Budget vs. Identified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937903341459917"/>
          <c:y val="0.112306597901476"/>
          <c:w val="0.989875233041732"/>
          <c:h val="0.8110439267295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'Energy Capital Res.'!$A$41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'Energy Capital Res.'!$B$35,'Energy Capital Res.'!$E$35,'Energy Capital Res.'!$I$35,'Energy Capital Res.'!$L$35,'Energy Capital Res.'!$O$35,'Energy Capital Res.'!$R$35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'Energy Capital Res.'!$C$41,'Energy Capital Res.'!$F$41,'Energy Capital Res.'!$J$41,'Energy Capital Res.'!$M$41,'Energy Capital Res.'!$P$41,'Energy Capital Res.'!$S$41</c:f>
              <c:numCache>
                <c:formatCode>_(* #,##0.0_);_(* \(#,##0.0\);_(* \-?_);_(@_)</c:formatCode>
                <c:ptCount val="6"/>
                <c:pt idx="0">
                  <c:v>2</c:v>
                </c:pt>
                <c:pt idx="1">
                  <c:v>5</c:v>
                </c:pt>
                <c:pt idx="2">
                  <c:v>8</c:v>
                </c:pt>
                <c:pt idx="3">
                  <c:v>15</c:v>
                </c:pt>
                <c:pt idx="4">
                  <c:v>2.7</c:v>
                </c:pt>
                <c:pt idx="5">
                  <c:v>2.7</c:v>
                </c:pt>
              </c:numCache>
            </c:numRef>
          </c:val>
        </c:ser>
        <c:gapWidth val="150"/>
        <c:overlap val="0"/>
        <c:axId val="60920569"/>
        <c:axId val="17294083"/>
      </c:barChart>
      <c:barChart>
        <c:barDir val="col"/>
        <c:grouping val="clustered"/>
        <c:varyColors val="0"/>
        <c:ser>
          <c:idx val="1"/>
          <c:order val="1"/>
          <c:tx>
            <c:strRef>
              <c:f>'Energy Capital Res.'!$A$40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'Energy Capital Res.'!$B$35,'Energy Capital Res.'!$E$35,'Energy Capital Res.'!$I$35,'Energy Capital Res.'!$L$35,'Energy Capital Res.'!$O$35,'Energy Capital Res.'!$R$35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'Energy Capital Res.'!$C$40,'Energy Capital Res.'!$F$40,'Energy Capital Res.'!$J$40,'Energy Capital Res.'!$M$40,'Energy Capital Res.'!$P$40,'Energy Capital Res.'!$S$40</c:f>
              <c:numCache>
                <c:formatCode>_(* #,##0.0_);_(* \(#,##0.0\);_(* \-?_);_(@_)</c:formatCode>
                <c:ptCount val="6"/>
                <c:pt idx="0">
                  <c:v>6.653</c:v>
                </c:pt>
                <c:pt idx="1">
                  <c:v>-0.862</c:v>
                </c:pt>
                <c:pt idx="2">
                  <c:v>0</c:v>
                </c:pt>
                <c:pt idx="3">
                  <c:v>5.791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35531408"/>
        <c:axId val="37206172"/>
      </c:barChart>
      <c:catAx>
        <c:axId val="609205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294083"/>
        <c:crossesAt val="0"/>
        <c:auto val="1"/>
        <c:lblAlgn val="ctr"/>
        <c:lblOffset val="100"/>
        <c:noMultiLvlLbl val="0"/>
      </c:catAx>
      <c:valAx>
        <c:axId val="17294083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920569"/>
        <c:crossesAt val="1"/>
        <c:crossBetween val="midCat"/>
        <c:majorUnit val="20"/>
      </c:valAx>
      <c:catAx>
        <c:axId val="3553140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4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206172"/>
        <c:auto val="1"/>
        <c:lblAlgn val="ctr"/>
        <c:lblOffset val="100"/>
        <c:noMultiLvlLbl val="0"/>
      </c:catAx>
      <c:valAx>
        <c:axId val="37206172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35531408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28051054065682"/>
          <c:y val="0.9165925662457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25" strike="noStrike" u="none">
                <a:solidFill>
                  <a:srgbClr val="000000"/>
                </a:solidFill>
                <a:uFillTx/>
                <a:latin typeface="Arial"/>
              </a:rPr>
              <a:t>Budget vs. Identified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770300333704116"/>
          <c:y val="0.117281760113556"/>
          <c:w val="0.991573971078977"/>
          <c:h val="0.801277501774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'CTG Assets'!$A$41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'CTG Assets'!$B$35,'CTG Assets'!$E$35,'CTG Assets'!$I$35,'CTG Assets'!$L$35,'CTG Assets'!$O$35,'CTG Assets'!$R$35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'CTG Assets'!$C$41,'CTG Assets'!$F$41,'CTG Assets'!$J$41,'CTG Assets'!$M$41,'CTG Assets'!$P$41,'CTG Assets'!$S$41</c:f>
              <c:numCache>
                <c:formatCode>_(* #,##0.0_);_(* \(#,##0.0\);_(* \-?_);_(@_)</c:formatCode>
                <c:ptCount val="6"/>
                <c:pt idx="0">
                  <c:v>14.705</c:v>
                </c:pt>
                <c:pt idx="1">
                  <c:v>13.905</c:v>
                </c:pt>
                <c:pt idx="2">
                  <c:v>19.955</c:v>
                </c:pt>
                <c:pt idx="3">
                  <c:v>48.565</c:v>
                </c:pt>
                <c:pt idx="4">
                  <c:v>19.4454</c:v>
                </c:pt>
                <c:pt idx="5">
                  <c:v>19.85175</c:v>
                </c:pt>
              </c:numCache>
            </c:numRef>
          </c:val>
        </c:ser>
        <c:gapWidth val="150"/>
        <c:overlap val="0"/>
        <c:axId val="27031209"/>
        <c:axId val="60110328"/>
      </c:barChart>
      <c:barChart>
        <c:barDir val="col"/>
        <c:grouping val="clustered"/>
        <c:varyColors val="0"/>
        <c:ser>
          <c:idx val="1"/>
          <c:order val="1"/>
          <c:tx>
            <c:strRef>
              <c:f>'CTG Assets'!$A$40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'CTG Assets'!$B$35,'CTG Assets'!$E$35,'CTG Assets'!$I$35,'CTG Assets'!$L$35,'CTG Assets'!$O$35,'CTG Assets'!$R$35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'CTG Assets'!$C$40,'CTG Assets'!$F$40,'CTG Assets'!$J$40,'CTG Assets'!$M$40,'CTG Assets'!$P$40,'CTG Assets'!$S$40</c:f>
              <c:numCache>
                <c:formatCode>_(* #,##0.0_);_(* \(#,##0.0\);_(* \-?_);_(@_)</c:formatCode>
                <c:ptCount val="6"/>
                <c:pt idx="0">
                  <c:v>-2.217</c:v>
                </c:pt>
                <c:pt idx="1">
                  <c:v>-24.156</c:v>
                </c:pt>
                <c:pt idx="2">
                  <c:v>0</c:v>
                </c:pt>
                <c:pt idx="3">
                  <c:v>-26.373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62281400"/>
        <c:axId val="21042292"/>
      </c:barChart>
      <c:catAx>
        <c:axId val="270312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110328"/>
        <c:crossesAt val="0"/>
        <c:auto val="1"/>
        <c:lblAlgn val="ctr"/>
        <c:lblOffset val="100"/>
        <c:noMultiLvlLbl val="0"/>
      </c:catAx>
      <c:valAx>
        <c:axId val="60110328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031209"/>
        <c:crossesAt val="1"/>
        <c:crossBetween val="midCat"/>
        <c:majorUnit val="20"/>
      </c:valAx>
      <c:catAx>
        <c:axId val="6228140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4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042292"/>
        <c:auto val="1"/>
        <c:lblAlgn val="ctr"/>
        <c:lblOffset val="100"/>
        <c:noMultiLvlLbl val="0"/>
      </c:catAx>
      <c:valAx>
        <c:axId val="21042292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62281400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46496106785317"/>
          <c:y val="0.91190560681334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Budget vs. Identified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0999569769109"/>
          <c:y val="0.171527654277076"/>
          <c:w val="0.988154309479421"/>
          <c:h val="0.7434643428774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Chairman!$A$41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Chairman!$B$35,Chairman!$E$35,Chairman!$I$35,Chairman!$L$35,Chairman!$O$35,Chairman!$R$35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Chairman!$C$41,Chairman!$F$41,Chairman!$J$41,Chairman!$M$41,Chairman!$P$41,Chairman!$S$41</c:f>
              <c:numCache>
                <c:formatCode>_(* #,##0.0_);_(* \(#,##0.0\);_(* \-?_);_(@_)</c:formatCode>
                <c:ptCount val="6"/>
                <c:pt idx="0">
                  <c:v>0.01</c:v>
                </c:pt>
                <c:pt idx="1">
                  <c:v>23.4</c:v>
                </c:pt>
                <c:pt idx="2">
                  <c:v>0.01</c:v>
                </c:pt>
                <c:pt idx="3">
                  <c:v>23.42</c:v>
                </c:pt>
                <c:pt idx="4">
                  <c:v>0.01</c:v>
                </c:pt>
                <c:pt idx="5">
                  <c:v>0.01</c:v>
                </c:pt>
              </c:numCache>
            </c:numRef>
          </c:val>
        </c:ser>
        <c:gapWidth val="150"/>
        <c:overlap val="0"/>
        <c:axId val="15840573"/>
        <c:axId val="90932192"/>
      </c:barChart>
      <c:barChart>
        <c:barDir val="col"/>
        <c:grouping val="clustered"/>
        <c:varyColors val="0"/>
        <c:ser>
          <c:idx val="1"/>
          <c:order val="1"/>
          <c:tx>
            <c:strRef>
              <c:f>Chairman!$A$40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Chairman!$B$35,Chairman!$E$35,Chairman!$I$35,Chairman!$L$35,Chairman!$O$35,Chairman!$R$35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Chairman!$C$40,Chairman!$F$40,Chairman!$J$40,Chairman!$M$40,Chairman!$P$40,Chairman!$S$40</c:f>
              <c:numCache>
                <c:formatCode>_(* #,##0.0_);_(* \(#,##0.0\);_(* \-?_);_(@_)</c:formatCode>
                <c:ptCount val="6"/>
                <c:pt idx="0">
                  <c:v>-19.239</c:v>
                </c:pt>
                <c:pt idx="1">
                  <c:v>-25.573</c:v>
                </c:pt>
                <c:pt idx="2">
                  <c:v>0</c:v>
                </c:pt>
                <c:pt idx="3">
                  <c:v>-44.812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25865051"/>
        <c:axId val="89881470"/>
      </c:barChart>
      <c:catAx>
        <c:axId val="158405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932192"/>
        <c:crossesAt val="0"/>
        <c:auto val="1"/>
        <c:lblAlgn val="ctr"/>
        <c:lblOffset val="100"/>
        <c:noMultiLvlLbl val="0"/>
      </c:catAx>
      <c:valAx>
        <c:axId val="90932192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840573"/>
        <c:crossesAt val="1"/>
        <c:crossBetween val="midCat"/>
        <c:majorUnit val="20"/>
      </c:valAx>
      <c:catAx>
        <c:axId val="2586505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881470"/>
        <c:auto val="1"/>
        <c:lblAlgn val="ctr"/>
        <c:lblOffset val="100"/>
        <c:noMultiLvlLbl val="0"/>
      </c:catAx>
      <c:valAx>
        <c:axId val="89881470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25865051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55643195181414"/>
          <c:y val="0.91107949493153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Budget vs. Identified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6162340456045"/>
          <c:y val="0.120819657588929"/>
          <c:w val="0.987666714470099"/>
          <c:h val="0.798190366362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East!$A$41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East!$B$35,East!$E$35,East!$I$35,East!$L$35,East!$O$35,East!$R$35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East!$C$41,East!$F$41,East!$J$41,East!$M$41,East!$P$41,East!$S$41</c:f>
              <c:numCache>
                <c:formatCode>_(* #,##0.0_);_(* \(#,##0.0\);_(* \-?_);_(@_)</c:formatCode>
                <c:ptCount val="6"/>
                <c:pt idx="0">
                  <c:v>20.493</c:v>
                </c:pt>
                <c:pt idx="1">
                  <c:v>19.618</c:v>
                </c:pt>
                <c:pt idx="2">
                  <c:v>22.344</c:v>
                </c:pt>
                <c:pt idx="3">
                  <c:v>62.455</c:v>
                </c:pt>
                <c:pt idx="4">
                  <c:v>19.22805</c:v>
                </c:pt>
                <c:pt idx="5">
                  <c:v>27.66555</c:v>
                </c:pt>
              </c:numCache>
            </c:numRef>
          </c:val>
        </c:ser>
        <c:gapWidth val="150"/>
        <c:overlap val="0"/>
        <c:axId val="78660292"/>
        <c:axId val="7488470"/>
      </c:barChart>
      <c:barChart>
        <c:barDir val="col"/>
        <c:grouping val="clustered"/>
        <c:varyColors val="0"/>
        <c:ser>
          <c:idx val="1"/>
          <c:order val="1"/>
          <c:tx>
            <c:strRef>
              <c:f>East!$A$40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East!$B$35,East!$E$35,East!$I$35,East!$L$35,East!$O$35,East!$R$35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East!$C$40,East!$F$40,East!$J$40,East!$M$40,East!$P$40,East!$S$40</c:f>
              <c:numCache>
                <c:formatCode>_(* #,##0.0_);_(* \(#,##0.0\);_(* \-?_);_(@_)</c:formatCode>
                <c:ptCount val="6"/>
                <c:pt idx="0">
                  <c:v>5.528</c:v>
                </c:pt>
                <c:pt idx="1">
                  <c:v>36.055</c:v>
                </c:pt>
                <c:pt idx="2">
                  <c:v>68.325</c:v>
                </c:pt>
                <c:pt idx="3">
                  <c:v>109.908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53477471"/>
        <c:axId val="78414419"/>
      </c:barChart>
      <c:catAx>
        <c:axId val="786602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88470"/>
        <c:crossesAt val="0"/>
        <c:auto val="1"/>
        <c:lblAlgn val="ctr"/>
        <c:lblOffset val="100"/>
        <c:noMultiLvlLbl val="0"/>
      </c:catAx>
      <c:valAx>
        <c:axId val="7488470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660292"/>
        <c:crossesAt val="1"/>
        <c:crossBetween val="midCat"/>
        <c:majorUnit val="20"/>
      </c:valAx>
      <c:catAx>
        <c:axId val="5347747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14419"/>
        <c:auto val="1"/>
        <c:lblAlgn val="ctr"/>
        <c:lblOffset val="100"/>
        <c:noMultiLvlLbl val="0"/>
      </c:catAx>
      <c:valAx>
        <c:axId val="78414419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53477471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56876523734404"/>
          <c:y val="0.91333274194979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Budget vs. Identified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889118338782768"/>
          <c:y val="0.114173928507914"/>
          <c:w val="0.990621235587679"/>
          <c:h val="0.808376311577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West!$A$41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West!$B$35,West!$E$35,West!$I$35,West!$L$35,West!$O$35,West!$R$35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West!$C$41,West!$F$41,West!$J$41,West!$M$41,West!$P$41,West!$S$41</c:f>
              <c:numCache>
                <c:formatCode>_(* #,##0.0_);_(* \(#,##0.0\);_(* \-?_);_(@_)</c:formatCode>
                <c:ptCount val="6"/>
                <c:pt idx="0">
                  <c:v>13.235</c:v>
                </c:pt>
                <c:pt idx="1">
                  <c:v>17.163</c:v>
                </c:pt>
                <c:pt idx="2">
                  <c:v>43.231</c:v>
                </c:pt>
                <c:pt idx="3">
                  <c:v>73.629</c:v>
                </c:pt>
                <c:pt idx="4">
                  <c:v>17.86725</c:v>
                </c:pt>
                <c:pt idx="5">
                  <c:v>17.86725</c:v>
                </c:pt>
              </c:numCache>
            </c:numRef>
          </c:val>
        </c:ser>
        <c:gapWidth val="150"/>
        <c:overlap val="0"/>
        <c:axId val="51678850"/>
        <c:axId val="3672281"/>
      </c:barChart>
      <c:barChart>
        <c:barDir val="col"/>
        <c:grouping val="clustered"/>
        <c:varyColors val="0"/>
        <c:ser>
          <c:idx val="1"/>
          <c:order val="1"/>
          <c:tx>
            <c:strRef>
              <c:f>West!$A$40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West!$B$35,West!$E$35,West!$I$35,West!$L$35,West!$O$35,West!$R$35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West!$C$40,West!$F$40,West!$J$40,West!$M$40,West!$P$40,West!$S$40</c:f>
              <c:numCache>
                <c:formatCode>_(* #,##0.0_);_(* \(#,##0.0\);_(* \-?_);_(@_)</c:formatCode>
                <c:ptCount val="6"/>
                <c:pt idx="0">
                  <c:v>18.507</c:v>
                </c:pt>
                <c:pt idx="1">
                  <c:v>11.512</c:v>
                </c:pt>
                <c:pt idx="2">
                  <c:v>69</c:v>
                </c:pt>
                <c:pt idx="3">
                  <c:v>99.019</c:v>
                </c:pt>
                <c:pt idx="4">
                  <c:v>5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53865011"/>
        <c:axId val="56526393"/>
      </c:barChart>
      <c:catAx>
        <c:axId val="516788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72281"/>
        <c:crossesAt val="0"/>
        <c:auto val="1"/>
        <c:lblAlgn val="ctr"/>
        <c:lblOffset val="100"/>
        <c:noMultiLvlLbl val="0"/>
      </c:catAx>
      <c:valAx>
        <c:axId val="3672281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678850"/>
        <c:crossesAt val="1"/>
        <c:crossBetween val="midCat"/>
        <c:majorUnit val="20"/>
      </c:valAx>
      <c:catAx>
        <c:axId val="5386501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526393"/>
        <c:auto val="1"/>
        <c:lblAlgn val="ctr"/>
        <c:lblOffset val="100"/>
        <c:noMultiLvlLbl val="0"/>
      </c:catAx>
      <c:valAx>
        <c:axId val="56526393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53865011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35926117134171"/>
          <c:y val="0.9144584741241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Budget vs. Identified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0870500501936"/>
          <c:y val="0.114707451538325"/>
          <c:w val="0.988383765954396"/>
          <c:h val="0.806953583496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Downstream!$A$41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Downstream!$B$35,Downstream!$E$35,Downstream!$I$35,Downstream!$L$35,Downstream!$O$35,Downstream!$R$35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Downstream!$C$41,Downstream!$F$41,Downstream!$J$41,Downstream!$M$41,Downstream!$P$41,Downstream!$S$41</c:f>
              <c:numCache>
                <c:formatCode>_(* #,##0.0_);_(* \(#,##0.0\);_(* \-?_);_(@_)</c:formatCode>
                <c:ptCount val="6"/>
                <c:pt idx="0">
                  <c:v>22.861</c:v>
                </c:pt>
                <c:pt idx="1">
                  <c:v>28.361</c:v>
                </c:pt>
                <c:pt idx="2">
                  <c:v>28.361</c:v>
                </c:pt>
                <c:pt idx="3">
                  <c:v>79.583</c:v>
                </c:pt>
                <c:pt idx="4">
                  <c:v>22.76235</c:v>
                </c:pt>
                <c:pt idx="5">
                  <c:v>30.86235</c:v>
                </c:pt>
              </c:numCache>
            </c:numRef>
          </c:val>
        </c:ser>
        <c:gapWidth val="150"/>
        <c:overlap val="0"/>
        <c:axId val="76006263"/>
        <c:axId val="7075568"/>
      </c:barChart>
      <c:barChart>
        <c:barDir val="col"/>
        <c:grouping val="clustered"/>
        <c:varyColors val="0"/>
        <c:ser>
          <c:idx val="1"/>
          <c:order val="1"/>
          <c:tx>
            <c:strRef>
              <c:f>Downstream!$A$40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Downstream!$B$35,Downstream!$E$35,Downstream!$I$35,Downstream!$L$35,Downstream!$O$35,Downstream!$R$35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Downstream!$C$40,Downstream!$F$40,Downstream!$J$40,Downstream!$M$40,Downstream!$P$40,Downstream!$S$40</c:f>
              <c:numCache>
                <c:formatCode>_(* #,##0.0_);_(* \(#,##0.0\);_(* \-?_);_(@_)</c:formatCode>
                <c:ptCount val="6"/>
                <c:pt idx="0">
                  <c:v>9.223</c:v>
                </c:pt>
                <c:pt idx="1">
                  <c:v>69.405</c:v>
                </c:pt>
                <c:pt idx="2">
                  <c:v>53</c:v>
                </c:pt>
                <c:pt idx="3">
                  <c:v>131.628</c:v>
                </c:pt>
                <c:pt idx="4">
                  <c:v>39</c:v>
                </c:pt>
                <c:pt idx="5">
                  <c:v>5</c:v>
                </c:pt>
              </c:numCache>
            </c:numRef>
          </c:val>
        </c:ser>
        <c:gapWidth val="150"/>
        <c:overlap val="0"/>
        <c:axId val="38475118"/>
        <c:axId val="54433518"/>
      </c:barChart>
      <c:catAx>
        <c:axId val="76006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75568"/>
        <c:crossesAt val="0"/>
        <c:auto val="1"/>
        <c:lblAlgn val="ctr"/>
        <c:lblOffset val="100"/>
        <c:noMultiLvlLbl val="0"/>
      </c:catAx>
      <c:valAx>
        <c:axId val="7075568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06263"/>
        <c:crossesAt val="1"/>
        <c:crossBetween val="midCat"/>
        <c:majorUnit val="20"/>
      </c:valAx>
      <c:catAx>
        <c:axId val="3847511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5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433518"/>
        <c:auto val="1"/>
        <c:lblAlgn val="ctr"/>
        <c:lblOffset val="100"/>
        <c:noMultiLvlLbl val="0"/>
      </c:catAx>
      <c:valAx>
        <c:axId val="54433518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38475118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26559586978345"/>
          <c:y val="0.91374711008358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Budget vs. Identified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0870500501936"/>
          <c:y val="0.112306597901476"/>
          <c:w val="0.988383765954396"/>
          <c:h val="0.8110439267295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Generation!$A$41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Generation!$B$35,Generation!$E$35,Generation!$I$35,Generation!$L$35,Generation!$O$35,Generation!$R$35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Generation!$C$41,Generation!$F$41,Generation!$J$41,Generation!$M$41,Generation!$P$41,Generation!$S$41</c:f>
              <c:numCache>
                <c:formatCode>_(* #,##0.0_);_(* \(#,##0.0\);_(* \-?_);_(@_)</c:formatCode>
                <c:ptCount val="6"/>
                <c:pt idx="0">
                  <c:v>18.711</c:v>
                </c:pt>
                <c:pt idx="1">
                  <c:v>18.712</c:v>
                </c:pt>
                <c:pt idx="2">
                  <c:v>18.713</c:v>
                </c:pt>
                <c:pt idx="3">
                  <c:v>56.136</c:v>
                </c:pt>
                <c:pt idx="4">
                  <c:v>16.5159</c:v>
                </c:pt>
                <c:pt idx="5">
                  <c:v>25.25985</c:v>
                </c:pt>
              </c:numCache>
            </c:numRef>
          </c:val>
        </c:ser>
        <c:gapWidth val="150"/>
        <c:overlap val="0"/>
        <c:axId val="81195759"/>
        <c:axId val="5422279"/>
      </c:barChart>
      <c:barChart>
        <c:barDir val="col"/>
        <c:grouping val="clustered"/>
        <c:varyColors val="0"/>
        <c:ser>
          <c:idx val="1"/>
          <c:order val="1"/>
          <c:tx>
            <c:strRef>
              <c:f>Generation!$A$40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Generation!$B$35,Generation!$E$35,Generation!$I$35,Generation!$L$35,Generation!$O$35,Generation!$R$35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Generation!$C$40,Generation!$F$40,Generation!$J$40,Generation!$M$40,Generation!$P$40,Generation!$S$40</c:f>
              <c:numCache>
                <c:formatCode>_(* #,##0.0_);_(* \(#,##0.0\);_(* \-?_);_(@_)</c:formatCode>
                <c:ptCount val="6"/>
                <c:pt idx="0">
                  <c:v>52.295</c:v>
                </c:pt>
                <c:pt idx="1">
                  <c:v>28.553</c:v>
                </c:pt>
                <c:pt idx="2">
                  <c:v>72.5</c:v>
                </c:pt>
                <c:pt idx="3">
                  <c:v>153.348</c:v>
                </c:pt>
                <c:pt idx="4">
                  <c:v>20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17392440"/>
        <c:axId val="32382048"/>
      </c:barChart>
      <c:catAx>
        <c:axId val="811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22279"/>
        <c:crossesAt val="0"/>
        <c:auto val="1"/>
        <c:lblAlgn val="ctr"/>
        <c:lblOffset val="100"/>
        <c:noMultiLvlLbl val="0"/>
      </c:catAx>
      <c:valAx>
        <c:axId val="5422279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195759"/>
        <c:crossesAt val="1"/>
        <c:crossBetween val="midCat"/>
      </c:valAx>
      <c:catAx>
        <c:axId val="1739244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4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382048"/>
        <c:auto val="1"/>
        <c:lblAlgn val="ctr"/>
        <c:lblOffset val="100"/>
        <c:noMultiLvlLbl val="0"/>
      </c:catAx>
      <c:valAx>
        <c:axId val="32382048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7392440"/>
        <c:crosses val="max"/>
        <c:crossBetween val="midCat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26817725512692"/>
          <c:y val="0.9165925662457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Budget vs. Identified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1751039724652"/>
          <c:y val="0.111149110807114"/>
          <c:w val="0.976079162483866"/>
          <c:h val="0.8096785225718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Coal!$A$41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Coal!$B$35,Coal!$E$35,Coal!$I$35,Coal!$L$35,Coal!$O$35,Coal!$R$35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Coal!$C$41,Coal!$F$41,Coal!$J$41,Coal!$M$41,Coal!$P$41,Coal!$S$41</c:f>
              <c:numCache>
                <c:formatCode>_(* #,##0.0_);_(* \(#,##0.0\);_(* \-?_);_(@_)</c:formatCode>
                <c:ptCount val="6"/>
                <c:pt idx="0">
                  <c:v>6.212</c:v>
                </c:pt>
                <c:pt idx="1">
                  <c:v>6.3735</c:v>
                </c:pt>
                <c:pt idx="2">
                  <c:v>6.279</c:v>
                </c:pt>
                <c:pt idx="3">
                  <c:v>18.8645</c:v>
                </c:pt>
                <c:pt idx="4">
                  <c:v>8.3862</c:v>
                </c:pt>
                <c:pt idx="5">
                  <c:v>8.3862</c:v>
                </c:pt>
              </c:numCache>
            </c:numRef>
          </c:val>
        </c:ser>
        <c:gapWidth val="150"/>
        <c:overlap val="0"/>
        <c:axId val="67776025"/>
        <c:axId val="30737361"/>
      </c:barChart>
      <c:barChart>
        <c:barDir val="col"/>
        <c:grouping val="clustered"/>
        <c:varyColors val="0"/>
        <c:ser>
          <c:idx val="1"/>
          <c:order val="1"/>
          <c:tx>
            <c:strRef>
              <c:f>Coal!$A$40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Coal!$B$35,Coal!$E$35,Coal!$I$35,Coal!$L$35,Coal!$O$35,Coal!$R$35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Coal!$C$40,Coal!$F$40,Coal!$J$40,Coal!$M$40,Coal!$P$40,Coal!$S$40</c:f>
              <c:numCache>
                <c:formatCode>_(* #,##0.0_);_(* \(#,##0.0\);_(* \-?_);_(@_)</c:formatCode>
                <c:ptCount val="6"/>
                <c:pt idx="0">
                  <c:v>-0.532</c:v>
                </c:pt>
                <c:pt idx="1">
                  <c:v>103.349</c:v>
                </c:pt>
                <c:pt idx="2">
                  <c:v>12</c:v>
                </c:pt>
                <c:pt idx="3">
                  <c:v>114.817</c:v>
                </c:pt>
                <c:pt idx="4">
                  <c:v>35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20282102"/>
        <c:axId val="25663805"/>
      </c:barChart>
      <c:catAx>
        <c:axId val="677760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737361"/>
        <c:crossesAt val="0"/>
        <c:auto val="1"/>
        <c:lblAlgn val="ctr"/>
        <c:lblOffset val="100"/>
        <c:noMultiLvlLbl val="0"/>
      </c:catAx>
      <c:valAx>
        <c:axId val="30737361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776025"/>
        <c:crossesAt val="1"/>
        <c:crossBetween val="midCat"/>
        <c:majorUnit val="20"/>
      </c:valAx>
      <c:catAx>
        <c:axId val="2028210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663805"/>
        <c:auto val="1"/>
        <c:lblAlgn val="ctr"/>
        <c:lblOffset val="100"/>
        <c:noMultiLvlLbl val="0"/>
      </c:catAx>
      <c:valAx>
        <c:axId val="25663805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20282102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65251685070988"/>
          <c:y val="0.9142441860465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Budget vs. Identified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6162340456045"/>
          <c:y val="0.119410929737402"/>
          <c:w val="0.987666714470099"/>
          <c:h val="0.8058019872249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Canada!$A$41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Canada!$B$35,Canada!$E$35,Canada!$I$35,Canada!$L$35,Canada!$O$35,Canada!$R$35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Canada!$C$41,Canada!$F$41,Canada!$J$41,Canada!$M$41,Canada!$P$41,Canada!$S$41</c:f>
              <c:numCache>
                <c:formatCode>_(* #,##0.0_);_(* \(#,##0.0\);_(* \-?_);_(@_)</c:formatCode>
                <c:ptCount val="6"/>
                <c:pt idx="0">
                  <c:v>11.556</c:v>
                </c:pt>
                <c:pt idx="1">
                  <c:v>11.556</c:v>
                </c:pt>
                <c:pt idx="2">
                  <c:v>11.558</c:v>
                </c:pt>
                <c:pt idx="3">
                  <c:v>34.67</c:v>
                </c:pt>
                <c:pt idx="4">
                  <c:v>15.6006</c:v>
                </c:pt>
                <c:pt idx="5">
                  <c:v>15.6006</c:v>
                </c:pt>
              </c:numCache>
            </c:numRef>
          </c:val>
        </c:ser>
        <c:gapWidth val="150"/>
        <c:overlap val="0"/>
        <c:axId val="71322205"/>
        <c:axId val="26335862"/>
      </c:barChart>
      <c:barChart>
        <c:barDir val="col"/>
        <c:grouping val="clustered"/>
        <c:varyColors val="0"/>
        <c:ser>
          <c:idx val="1"/>
          <c:order val="1"/>
          <c:tx>
            <c:strRef>
              <c:f>Canada!$A$40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Canada!$B$35,Canada!$E$35,Canada!$I$35,Canada!$L$35,Canada!$O$35,Canada!$R$35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Canada!$C$40,Canada!$F$40,Canada!$J$40,Canada!$M$40,Canada!$P$40,Canada!$S$40</c:f>
              <c:numCache>
                <c:formatCode>_(* #,##0.0_);_(* \(#,##0.0\);_(* \-?_);_(@_)</c:formatCode>
                <c:ptCount val="6"/>
                <c:pt idx="0">
                  <c:v>22.561</c:v>
                </c:pt>
                <c:pt idx="1">
                  <c:v>18.258</c:v>
                </c:pt>
                <c:pt idx="2">
                  <c:v>15</c:v>
                </c:pt>
                <c:pt idx="3">
                  <c:v>55.819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63141265"/>
        <c:axId val="40984673"/>
      </c:barChart>
      <c:catAx>
        <c:axId val="713222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335862"/>
        <c:crossesAt val="0"/>
        <c:auto val="1"/>
        <c:lblAlgn val="ctr"/>
        <c:lblOffset val="100"/>
        <c:noMultiLvlLbl val="0"/>
      </c:catAx>
      <c:valAx>
        <c:axId val="26335862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322205"/>
        <c:crossesAt val="1"/>
        <c:crossBetween val="midCat"/>
        <c:majorUnit val="20"/>
      </c:valAx>
      <c:catAx>
        <c:axId val="6314126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984673"/>
        <c:auto val="1"/>
        <c:lblAlgn val="ctr"/>
        <c:lblOffset val="100"/>
        <c:noMultiLvlLbl val="0"/>
      </c:catAx>
      <c:valAx>
        <c:axId val="40984673"/>
        <c:scaling>
          <c:orientation val="minMax"/>
          <c:max val="11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63141265"/>
        <c:crosses val="max"/>
        <c:crossBetween val="midCat"/>
        <c:majorUnit val="1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44313781729528"/>
          <c:y val="0.912083037615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Budget vs. Identified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0790190735695"/>
          <c:y val="0.112306597901476"/>
          <c:w val="0.986175247382762"/>
          <c:h val="0.8096211986484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'New Products'!$A$41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'New Products'!$B$35,'New Products'!$E$35,'New Products'!$I$35,'New Products'!$L$35,'New Products'!$O$35,'New Products'!$R$35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'New Products'!$C$41,'New Products'!$F$41,'New Products'!$J$41,'New Products'!$M$41,'New Products'!$P$41,'New Products'!$S$41</c:f>
              <c:numCache>
                <c:formatCode>_(* #,##0.0_);_(* \(#,##0.0\);_(* \-?_);_(@_)</c:formatCode>
                <c:ptCount val="6"/>
                <c:pt idx="0">
                  <c:v>7.712</c:v>
                </c:pt>
                <c:pt idx="1">
                  <c:v>7.712</c:v>
                </c:pt>
                <c:pt idx="2">
                  <c:v>7.712</c:v>
                </c:pt>
                <c:pt idx="3">
                  <c:v>23.136</c:v>
                </c:pt>
                <c:pt idx="4">
                  <c:v>10.4112</c:v>
                </c:pt>
                <c:pt idx="5">
                  <c:v>10.4112</c:v>
                </c:pt>
              </c:numCache>
            </c:numRef>
          </c:val>
        </c:ser>
        <c:gapWidth val="150"/>
        <c:overlap val="0"/>
        <c:axId val="30445234"/>
        <c:axId val="7869835"/>
      </c:barChart>
      <c:barChart>
        <c:barDir val="col"/>
        <c:grouping val="clustered"/>
        <c:varyColors val="0"/>
        <c:ser>
          <c:idx val="1"/>
          <c:order val="1"/>
          <c:tx>
            <c:strRef>
              <c:f>'New Products'!$A$40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'New Products'!$B$35,'New Products'!$E$35,'New Products'!$I$35,'New Products'!$L$35,'New Products'!$O$35,'New Products'!$R$35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'New Products'!$C$40,'New Products'!$F$40,'New Products'!$J$40,'New Products'!$M$40,'New Products'!$P$40,'New Products'!$S$40</c:f>
              <c:numCache>
                <c:formatCode>_(* #,##0.0_);_(* \(#,##0.0\);_(* \-?_);_(@_)</c:formatCode>
                <c:ptCount val="6"/>
                <c:pt idx="0">
                  <c:v>1.22</c:v>
                </c:pt>
                <c:pt idx="1">
                  <c:v>0.75</c:v>
                </c:pt>
                <c:pt idx="2">
                  <c:v>10</c:v>
                </c:pt>
                <c:pt idx="3">
                  <c:v>11.97</c:v>
                </c:pt>
                <c:pt idx="4">
                  <c:v>7.5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1821618"/>
        <c:axId val="16500604"/>
      </c:barChart>
      <c:catAx>
        <c:axId val="304452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69835"/>
        <c:crossesAt val="0"/>
        <c:auto val="1"/>
        <c:lblAlgn val="ctr"/>
        <c:lblOffset val="100"/>
        <c:noMultiLvlLbl val="0"/>
      </c:catAx>
      <c:valAx>
        <c:axId val="7869835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445234"/>
        <c:crossesAt val="1"/>
        <c:crossBetween val="midCat"/>
        <c:majorUnit val="20"/>
      </c:valAx>
      <c:catAx>
        <c:axId val="182161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500604"/>
        <c:auto val="1"/>
        <c:lblAlgn val="ctr"/>
        <c:lblOffset val="100"/>
        <c:noMultiLvlLbl val="0"/>
      </c:catAx>
      <c:valAx>
        <c:axId val="16500604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821618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43338591710885"/>
          <c:y val="0.9125911435176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Budget vs. Identified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25903407135482"/>
          <c:y val="0.122515968772179"/>
          <c:w val="0.987409659286452"/>
          <c:h val="0.802696948190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Mexico!$A$41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Mexico!$B$35,Mexico!$E$35,Mexico!$I$35,Mexico!$L$35,Mexico!$O$35,Mexico!$R$35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Mexico!$C$41,Mexico!$F$41,Mexico!$J$41,Mexico!$M$41,Mexico!$P$41,Mexico!$S$41</c:f>
              <c:numCache>
                <c:formatCode>_(* #,##0.0_);_(* \(#,##0.0\);_(* \-?_);_(@_)</c:formatCode>
                <c:ptCount val="6"/>
                <c:pt idx="0">
                  <c:v>4.656</c:v>
                </c:pt>
                <c:pt idx="1">
                  <c:v>4.656</c:v>
                </c:pt>
                <c:pt idx="2">
                  <c:v>4.656</c:v>
                </c:pt>
                <c:pt idx="3">
                  <c:v>13.968</c:v>
                </c:pt>
                <c:pt idx="4">
                  <c:v>6.2856</c:v>
                </c:pt>
                <c:pt idx="5">
                  <c:v>6.2856</c:v>
                </c:pt>
              </c:numCache>
            </c:numRef>
          </c:val>
        </c:ser>
        <c:gapWidth val="150"/>
        <c:overlap val="0"/>
        <c:axId val="76571508"/>
        <c:axId val="83571176"/>
      </c:barChart>
      <c:barChart>
        <c:barDir val="col"/>
        <c:grouping val="clustered"/>
        <c:varyColors val="0"/>
        <c:ser>
          <c:idx val="1"/>
          <c:order val="1"/>
          <c:tx>
            <c:strRef>
              <c:f>Mexico!$A$40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Mexico!$B$35,Mexico!$E$35,Mexico!$I$35,Mexico!$L$35,Mexico!$O$35,Mexico!$R$35</c:f>
              <c:strCache>
                <c:ptCount val="6"/>
                <c:pt idx="0">
                  <c:v>2000</c:v>
                </c:pt>
                <c:pt idx="1">
                  <c:v>3Q00</c:v>
                </c:pt>
                <c:pt idx="2">
                  <c:v>4Q00</c:v>
                </c:pt>
                <c:pt idx="3">
                  <c:v>2000</c:v>
                </c:pt>
                <c:pt idx="4">
                  <c:v>1Q01</c:v>
                </c:pt>
                <c:pt idx="5">
                  <c:v>2Q01</c:v>
                </c:pt>
              </c:strCache>
            </c:strRef>
          </c:cat>
          <c:val>
            <c:numRef>
              <c:f>Mexico!$C$40,Mexico!$F$40,Mexico!$J$40,Mexico!$M$40,Mexico!$P$40,Mexico!$S$40</c:f>
              <c:numCache>
                <c:formatCode>_(* #,##0.0_);_(* \(#,##0.0\);_(* \-?_);_(@_)</c:formatCode>
                <c:ptCount val="6"/>
                <c:pt idx="0">
                  <c:v>0.022</c:v>
                </c:pt>
                <c:pt idx="1">
                  <c:v>0</c:v>
                </c:pt>
                <c:pt idx="2">
                  <c:v>34</c:v>
                </c:pt>
                <c:pt idx="3">
                  <c:v>34.022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80635387"/>
        <c:axId val="81141650"/>
      </c:barChart>
      <c:catAx>
        <c:axId val="765715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571176"/>
        <c:crossesAt val="0"/>
        <c:auto val="1"/>
        <c:lblAlgn val="ctr"/>
        <c:lblOffset val="100"/>
        <c:noMultiLvlLbl val="0"/>
      </c:catAx>
      <c:valAx>
        <c:axId val="83571176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71508"/>
        <c:crossesAt val="1"/>
        <c:crossBetween val="midCat"/>
        <c:majorUnit val="20"/>
      </c:valAx>
      <c:catAx>
        <c:axId val="8063538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141650"/>
        <c:auto val="1"/>
        <c:lblAlgn val="ctr"/>
        <c:lblOffset val="100"/>
        <c:noMultiLvlLbl val="0"/>
      </c:catAx>
      <c:valAx>
        <c:axId val="81141650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80635387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32975794424687"/>
          <c:y val="0.91376863023420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chart" Target="../charts/chart15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43</xdr:row>
      <xdr:rowOff>0</xdr:rowOff>
    </xdr:from>
    <xdr:to>
      <xdr:col>19</xdr:col>
      <xdr:colOff>201600</xdr:colOff>
      <xdr:row>67</xdr:row>
      <xdr:rowOff>152280</xdr:rowOff>
    </xdr:to>
    <xdr:graphicFrame>
      <xdr:nvGraphicFramePr>
        <xdr:cNvPr id="0" name="Chart 24"/>
        <xdr:cNvGraphicFramePr/>
      </xdr:nvGraphicFramePr>
      <xdr:xfrm>
        <a:off x="1037160" y="6419880"/>
        <a:ext cx="12148920" cy="4038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47520</xdr:rowOff>
    </xdr:from>
    <xdr:to>
      <xdr:col>11</xdr:col>
      <xdr:colOff>634320</xdr:colOff>
      <xdr:row>0</xdr:row>
      <xdr:rowOff>47520</xdr:rowOff>
    </xdr:to>
    <xdr:sp>
      <xdr:nvSpPr>
        <xdr:cNvPr id="1" name="Line 26"/>
        <xdr:cNvSpPr/>
      </xdr:nvSpPr>
      <xdr:spPr>
        <a:xfrm flipH="1">
          <a:off x="0" y="47520"/>
          <a:ext cx="8539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47160</xdr:rowOff>
    </xdr:from>
    <xdr:to>
      <xdr:col>19</xdr:col>
      <xdr:colOff>402120</xdr:colOff>
      <xdr:row>3</xdr:row>
      <xdr:rowOff>47160</xdr:rowOff>
    </xdr:to>
    <xdr:sp>
      <xdr:nvSpPr>
        <xdr:cNvPr id="2" name="Line 27"/>
        <xdr:cNvSpPr/>
      </xdr:nvSpPr>
      <xdr:spPr>
        <a:xfrm flipH="1">
          <a:off x="6678720" y="980640"/>
          <a:ext cx="6707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43</xdr:row>
      <xdr:rowOff>0</xdr:rowOff>
    </xdr:from>
    <xdr:to>
      <xdr:col>20</xdr:col>
      <xdr:colOff>40320</xdr:colOff>
      <xdr:row>67</xdr:row>
      <xdr:rowOff>162000</xdr:rowOff>
    </xdr:to>
    <xdr:graphicFrame>
      <xdr:nvGraphicFramePr>
        <xdr:cNvPr id="27" name="Chart 1"/>
        <xdr:cNvGraphicFramePr/>
      </xdr:nvGraphicFramePr>
      <xdr:xfrm>
        <a:off x="1037160" y="6419880"/>
        <a:ext cx="12551040" cy="404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28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38520</xdr:rowOff>
    </xdr:from>
    <xdr:to>
      <xdr:col>19</xdr:col>
      <xdr:colOff>392400</xdr:colOff>
      <xdr:row>3</xdr:row>
      <xdr:rowOff>47160</xdr:rowOff>
    </xdr:to>
    <xdr:sp>
      <xdr:nvSpPr>
        <xdr:cNvPr id="29" name="Line 4"/>
        <xdr:cNvSpPr/>
      </xdr:nvSpPr>
      <xdr:spPr>
        <a:xfrm flipH="1">
          <a:off x="6658200" y="972000"/>
          <a:ext cx="6809400" cy="864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43</xdr:row>
      <xdr:rowOff>0</xdr:rowOff>
    </xdr:from>
    <xdr:to>
      <xdr:col>20</xdr:col>
      <xdr:colOff>40320</xdr:colOff>
      <xdr:row>68</xdr:row>
      <xdr:rowOff>9360</xdr:rowOff>
    </xdr:to>
    <xdr:graphicFrame>
      <xdr:nvGraphicFramePr>
        <xdr:cNvPr id="30" name="Chart 1"/>
        <xdr:cNvGraphicFramePr/>
      </xdr:nvGraphicFramePr>
      <xdr:xfrm>
        <a:off x="1037160" y="6419880"/>
        <a:ext cx="12551040" cy="4057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31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38520</xdr:rowOff>
    </xdr:from>
    <xdr:to>
      <xdr:col>19</xdr:col>
      <xdr:colOff>392400</xdr:colOff>
      <xdr:row>3</xdr:row>
      <xdr:rowOff>47160</xdr:rowOff>
    </xdr:to>
    <xdr:sp>
      <xdr:nvSpPr>
        <xdr:cNvPr id="32" name="Line 4"/>
        <xdr:cNvSpPr/>
      </xdr:nvSpPr>
      <xdr:spPr>
        <a:xfrm flipH="1">
          <a:off x="6658200" y="972000"/>
          <a:ext cx="6809400" cy="864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43</xdr:row>
      <xdr:rowOff>0</xdr:rowOff>
    </xdr:from>
    <xdr:to>
      <xdr:col>20</xdr:col>
      <xdr:colOff>40320</xdr:colOff>
      <xdr:row>68</xdr:row>
      <xdr:rowOff>9360</xdr:rowOff>
    </xdr:to>
    <xdr:graphicFrame>
      <xdr:nvGraphicFramePr>
        <xdr:cNvPr id="33" name="Chart 1"/>
        <xdr:cNvGraphicFramePr/>
      </xdr:nvGraphicFramePr>
      <xdr:xfrm>
        <a:off x="1037160" y="6419880"/>
        <a:ext cx="12551040" cy="4057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34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47160</xdr:rowOff>
    </xdr:from>
    <xdr:to>
      <xdr:col>19</xdr:col>
      <xdr:colOff>442800</xdr:colOff>
      <xdr:row>3</xdr:row>
      <xdr:rowOff>47160</xdr:rowOff>
    </xdr:to>
    <xdr:sp>
      <xdr:nvSpPr>
        <xdr:cNvPr id="35" name="Line 4"/>
        <xdr:cNvSpPr/>
      </xdr:nvSpPr>
      <xdr:spPr>
        <a:xfrm flipH="1">
          <a:off x="6658200" y="980640"/>
          <a:ext cx="68598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43</xdr:row>
      <xdr:rowOff>0</xdr:rowOff>
    </xdr:from>
    <xdr:to>
      <xdr:col>20</xdr:col>
      <xdr:colOff>40320</xdr:colOff>
      <xdr:row>67</xdr:row>
      <xdr:rowOff>162000</xdr:rowOff>
    </xdr:to>
    <xdr:graphicFrame>
      <xdr:nvGraphicFramePr>
        <xdr:cNvPr id="36" name="Chart 1"/>
        <xdr:cNvGraphicFramePr/>
      </xdr:nvGraphicFramePr>
      <xdr:xfrm>
        <a:off x="1037160" y="6419880"/>
        <a:ext cx="12551040" cy="404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37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47160</xdr:rowOff>
    </xdr:from>
    <xdr:to>
      <xdr:col>19</xdr:col>
      <xdr:colOff>392400</xdr:colOff>
      <xdr:row>3</xdr:row>
      <xdr:rowOff>47160</xdr:rowOff>
    </xdr:to>
    <xdr:sp>
      <xdr:nvSpPr>
        <xdr:cNvPr id="38" name="Line 4"/>
        <xdr:cNvSpPr/>
      </xdr:nvSpPr>
      <xdr:spPr>
        <a:xfrm flipH="1">
          <a:off x="6658200" y="980640"/>
          <a:ext cx="68094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1076040</xdr:colOff>
      <xdr:row>43</xdr:row>
      <xdr:rowOff>0</xdr:rowOff>
    </xdr:from>
    <xdr:to>
      <xdr:col>20</xdr:col>
      <xdr:colOff>40320</xdr:colOff>
      <xdr:row>68</xdr:row>
      <xdr:rowOff>9360</xdr:rowOff>
    </xdr:to>
    <xdr:graphicFrame>
      <xdr:nvGraphicFramePr>
        <xdr:cNvPr id="39" name="Chart 1"/>
        <xdr:cNvGraphicFramePr/>
      </xdr:nvGraphicFramePr>
      <xdr:xfrm>
        <a:off x="1076040" y="6419880"/>
        <a:ext cx="12945240" cy="4057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47520</xdr:rowOff>
    </xdr:from>
    <xdr:to>
      <xdr:col>11</xdr:col>
      <xdr:colOff>633960</xdr:colOff>
      <xdr:row>0</xdr:row>
      <xdr:rowOff>47520</xdr:rowOff>
    </xdr:to>
    <xdr:sp>
      <xdr:nvSpPr>
        <xdr:cNvPr id="40" name="Line 3"/>
        <xdr:cNvSpPr/>
      </xdr:nvSpPr>
      <xdr:spPr>
        <a:xfrm flipH="1">
          <a:off x="0" y="47520"/>
          <a:ext cx="89323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47160</xdr:rowOff>
    </xdr:from>
    <xdr:to>
      <xdr:col>19</xdr:col>
      <xdr:colOff>432720</xdr:colOff>
      <xdr:row>3</xdr:row>
      <xdr:rowOff>47160</xdr:rowOff>
    </xdr:to>
    <xdr:sp>
      <xdr:nvSpPr>
        <xdr:cNvPr id="41" name="Line 4"/>
        <xdr:cNvSpPr/>
      </xdr:nvSpPr>
      <xdr:spPr>
        <a:xfrm flipH="1">
          <a:off x="7091640" y="980640"/>
          <a:ext cx="684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43</xdr:row>
      <xdr:rowOff>0</xdr:rowOff>
    </xdr:from>
    <xdr:to>
      <xdr:col>20</xdr:col>
      <xdr:colOff>40320</xdr:colOff>
      <xdr:row>67</xdr:row>
      <xdr:rowOff>162000</xdr:rowOff>
    </xdr:to>
    <xdr:graphicFrame>
      <xdr:nvGraphicFramePr>
        <xdr:cNvPr id="42" name="Chart 1"/>
        <xdr:cNvGraphicFramePr/>
      </xdr:nvGraphicFramePr>
      <xdr:xfrm>
        <a:off x="1037160" y="6419880"/>
        <a:ext cx="12551040" cy="404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43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38520</xdr:rowOff>
    </xdr:from>
    <xdr:to>
      <xdr:col>19</xdr:col>
      <xdr:colOff>392400</xdr:colOff>
      <xdr:row>3</xdr:row>
      <xdr:rowOff>47160</xdr:rowOff>
    </xdr:to>
    <xdr:sp>
      <xdr:nvSpPr>
        <xdr:cNvPr id="44" name="Line 4"/>
        <xdr:cNvSpPr/>
      </xdr:nvSpPr>
      <xdr:spPr>
        <a:xfrm flipH="1">
          <a:off x="6658200" y="972000"/>
          <a:ext cx="6809400" cy="864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43</xdr:row>
      <xdr:rowOff>0</xdr:rowOff>
    </xdr:from>
    <xdr:to>
      <xdr:col>20</xdr:col>
      <xdr:colOff>40320</xdr:colOff>
      <xdr:row>68</xdr:row>
      <xdr:rowOff>9720</xdr:rowOff>
    </xdr:to>
    <xdr:graphicFrame>
      <xdr:nvGraphicFramePr>
        <xdr:cNvPr id="3" name="Chart 1"/>
        <xdr:cNvGraphicFramePr/>
      </xdr:nvGraphicFramePr>
      <xdr:xfrm>
        <a:off x="1037160" y="6410160"/>
        <a:ext cx="12551040" cy="4057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4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38520</xdr:rowOff>
    </xdr:from>
    <xdr:to>
      <xdr:col>19</xdr:col>
      <xdr:colOff>412560</xdr:colOff>
      <xdr:row>3</xdr:row>
      <xdr:rowOff>47160</xdr:rowOff>
    </xdr:to>
    <xdr:sp>
      <xdr:nvSpPr>
        <xdr:cNvPr id="5" name="Line 4"/>
        <xdr:cNvSpPr/>
      </xdr:nvSpPr>
      <xdr:spPr>
        <a:xfrm flipH="1">
          <a:off x="6658560" y="972000"/>
          <a:ext cx="6829200" cy="864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1057320</xdr:colOff>
      <xdr:row>43</xdr:row>
      <xdr:rowOff>0</xdr:rowOff>
    </xdr:from>
    <xdr:to>
      <xdr:col>20</xdr:col>
      <xdr:colOff>60840</xdr:colOff>
      <xdr:row>67</xdr:row>
      <xdr:rowOff>162000</xdr:rowOff>
    </xdr:to>
    <xdr:graphicFrame>
      <xdr:nvGraphicFramePr>
        <xdr:cNvPr id="6" name="Chart 1"/>
        <xdr:cNvGraphicFramePr/>
      </xdr:nvGraphicFramePr>
      <xdr:xfrm>
        <a:off x="1057320" y="6419880"/>
        <a:ext cx="12551400" cy="404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7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47160</xdr:rowOff>
    </xdr:from>
    <xdr:to>
      <xdr:col>19</xdr:col>
      <xdr:colOff>432720</xdr:colOff>
      <xdr:row>3</xdr:row>
      <xdr:rowOff>47160</xdr:rowOff>
    </xdr:to>
    <xdr:sp>
      <xdr:nvSpPr>
        <xdr:cNvPr id="8" name="Line 4"/>
        <xdr:cNvSpPr/>
      </xdr:nvSpPr>
      <xdr:spPr>
        <a:xfrm flipH="1">
          <a:off x="6658560" y="980640"/>
          <a:ext cx="684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43</xdr:row>
      <xdr:rowOff>0</xdr:rowOff>
    </xdr:from>
    <xdr:to>
      <xdr:col>20</xdr:col>
      <xdr:colOff>40320</xdr:colOff>
      <xdr:row>67</xdr:row>
      <xdr:rowOff>162000</xdr:rowOff>
    </xdr:to>
    <xdr:graphicFrame>
      <xdr:nvGraphicFramePr>
        <xdr:cNvPr id="9" name="Chart 1"/>
        <xdr:cNvGraphicFramePr/>
      </xdr:nvGraphicFramePr>
      <xdr:xfrm>
        <a:off x="1037160" y="6419880"/>
        <a:ext cx="12551040" cy="404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10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38520</xdr:rowOff>
    </xdr:from>
    <xdr:to>
      <xdr:col>19</xdr:col>
      <xdr:colOff>442800</xdr:colOff>
      <xdr:row>3</xdr:row>
      <xdr:rowOff>47160</xdr:rowOff>
    </xdr:to>
    <xdr:sp>
      <xdr:nvSpPr>
        <xdr:cNvPr id="11" name="Line 4"/>
        <xdr:cNvSpPr/>
      </xdr:nvSpPr>
      <xdr:spPr>
        <a:xfrm flipH="1">
          <a:off x="6658200" y="972000"/>
          <a:ext cx="6859800" cy="864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43</xdr:row>
      <xdr:rowOff>0</xdr:rowOff>
    </xdr:from>
    <xdr:to>
      <xdr:col>20</xdr:col>
      <xdr:colOff>40320</xdr:colOff>
      <xdr:row>67</xdr:row>
      <xdr:rowOff>162000</xdr:rowOff>
    </xdr:to>
    <xdr:graphicFrame>
      <xdr:nvGraphicFramePr>
        <xdr:cNvPr id="12" name="Chart 1"/>
        <xdr:cNvGraphicFramePr/>
      </xdr:nvGraphicFramePr>
      <xdr:xfrm>
        <a:off x="1037160" y="6419880"/>
        <a:ext cx="12551040" cy="404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13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47160</xdr:rowOff>
    </xdr:from>
    <xdr:to>
      <xdr:col>19</xdr:col>
      <xdr:colOff>432720</xdr:colOff>
      <xdr:row>3</xdr:row>
      <xdr:rowOff>47160</xdr:rowOff>
    </xdr:to>
    <xdr:sp>
      <xdr:nvSpPr>
        <xdr:cNvPr id="14" name="Line 4"/>
        <xdr:cNvSpPr/>
      </xdr:nvSpPr>
      <xdr:spPr>
        <a:xfrm flipH="1">
          <a:off x="6658560" y="980640"/>
          <a:ext cx="684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43</xdr:row>
      <xdr:rowOff>0</xdr:rowOff>
    </xdr:from>
    <xdr:to>
      <xdr:col>20</xdr:col>
      <xdr:colOff>40320</xdr:colOff>
      <xdr:row>68</xdr:row>
      <xdr:rowOff>162000</xdr:rowOff>
    </xdr:to>
    <xdr:graphicFrame>
      <xdr:nvGraphicFramePr>
        <xdr:cNvPr id="15" name="Chart 1"/>
        <xdr:cNvGraphicFramePr/>
      </xdr:nvGraphicFramePr>
      <xdr:xfrm>
        <a:off x="1037160" y="6419880"/>
        <a:ext cx="12551040" cy="421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16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47160</xdr:rowOff>
    </xdr:from>
    <xdr:to>
      <xdr:col>19</xdr:col>
      <xdr:colOff>442800</xdr:colOff>
      <xdr:row>3</xdr:row>
      <xdr:rowOff>47160</xdr:rowOff>
    </xdr:to>
    <xdr:sp>
      <xdr:nvSpPr>
        <xdr:cNvPr id="17" name="Line 4"/>
        <xdr:cNvSpPr/>
      </xdr:nvSpPr>
      <xdr:spPr>
        <a:xfrm flipH="1">
          <a:off x="6658200" y="980640"/>
          <a:ext cx="68598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43</xdr:row>
      <xdr:rowOff>0</xdr:rowOff>
    </xdr:from>
    <xdr:to>
      <xdr:col>20</xdr:col>
      <xdr:colOff>40320</xdr:colOff>
      <xdr:row>68</xdr:row>
      <xdr:rowOff>9360</xdr:rowOff>
    </xdr:to>
    <xdr:graphicFrame>
      <xdr:nvGraphicFramePr>
        <xdr:cNvPr id="18" name="Chart 1"/>
        <xdr:cNvGraphicFramePr/>
      </xdr:nvGraphicFramePr>
      <xdr:xfrm>
        <a:off x="1037160" y="6419880"/>
        <a:ext cx="12551040" cy="4057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19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592920</xdr:colOff>
      <xdr:row>3</xdr:row>
      <xdr:rowOff>46800</xdr:rowOff>
    </xdr:from>
    <xdr:to>
      <xdr:col>19</xdr:col>
      <xdr:colOff>352080</xdr:colOff>
      <xdr:row>3</xdr:row>
      <xdr:rowOff>66600</xdr:rowOff>
    </xdr:to>
    <xdr:sp>
      <xdr:nvSpPr>
        <xdr:cNvPr id="20" name="Line 4"/>
        <xdr:cNvSpPr/>
      </xdr:nvSpPr>
      <xdr:spPr>
        <a:xfrm flipH="1" flipV="1">
          <a:off x="6648120" y="980280"/>
          <a:ext cx="6779160" cy="1980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43</xdr:row>
      <xdr:rowOff>0</xdr:rowOff>
    </xdr:from>
    <xdr:to>
      <xdr:col>20</xdr:col>
      <xdr:colOff>40320</xdr:colOff>
      <xdr:row>67</xdr:row>
      <xdr:rowOff>162000</xdr:rowOff>
    </xdr:to>
    <xdr:graphicFrame>
      <xdr:nvGraphicFramePr>
        <xdr:cNvPr id="21" name="Chart 1"/>
        <xdr:cNvGraphicFramePr/>
      </xdr:nvGraphicFramePr>
      <xdr:xfrm>
        <a:off x="1037160" y="6419880"/>
        <a:ext cx="12551040" cy="404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22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47160</xdr:rowOff>
    </xdr:from>
    <xdr:to>
      <xdr:col>19</xdr:col>
      <xdr:colOff>412560</xdr:colOff>
      <xdr:row>3</xdr:row>
      <xdr:rowOff>47160</xdr:rowOff>
    </xdr:to>
    <xdr:sp>
      <xdr:nvSpPr>
        <xdr:cNvPr id="23" name="Line 4"/>
        <xdr:cNvSpPr/>
      </xdr:nvSpPr>
      <xdr:spPr>
        <a:xfrm flipH="1">
          <a:off x="6658560" y="980640"/>
          <a:ext cx="682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1046520</xdr:colOff>
      <xdr:row>43</xdr:row>
      <xdr:rowOff>0</xdr:rowOff>
    </xdr:from>
    <xdr:to>
      <xdr:col>20</xdr:col>
      <xdr:colOff>50760</xdr:colOff>
      <xdr:row>68</xdr:row>
      <xdr:rowOff>9360</xdr:rowOff>
    </xdr:to>
    <xdr:graphicFrame>
      <xdr:nvGraphicFramePr>
        <xdr:cNvPr id="24" name="Chart 1"/>
        <xdr:cNvGraphicFramePr/>
      </xdr:nvGraphicFramePr>
      <xdr:xfrm>
        <a:off x="1046520" y="6419880"/>
        <a:ext cx="12552120" cy="4057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25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46800</xdr:rowOff>
    </xdr:from>
    <xdr:to>
      <xdr:col>19</xdr:col>
      <xdr:colOff>432720</xdr:colOff>
      <xdr:row>3</xdr:row>
      <xdr:rowOff>66600</xdr:rowOff>
    </xdr:to>
    <xdr:sp>
      <xdr:nvSpPr>
        <xdr:cNvPr id="26" name="Line 4"/>
        <xdr:cNvSpPr/>
      </xdr:nvSpPr>
      <xdr:spPr>
        <a:xfrm flipH="1" flipV="1">
          <a:off x="6658560" y="980280"/>
          <a:ext cx="6849360" cy="1980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2000/2Q%202000/Metrics/Metrics%200630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2000/3Q%202000/MgmtSum-Q3-072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2000/3Q%202000/The%20Hot%20List/Hot%20List%200727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"/>
      <sheetName val="East"/>
      <sheetName val="West"/>
      <sheetName val="Downstream"/>
      <sheetName val="Generation"/>
      <sheetName val="Coal"/>
      <sheetName val="Canada"/>
      <sheetName val="New Products"/>
      <sheetName val="Mexico"/>
      <sheetName val=" Upstream Originations"/>
      <sheetName val="HPL&amp;LRC"/>
      <sheetName val="Principal Investing"/>
      <sheetName val="Energy Capital Res."/>
      <sheetName val="CTG Assets"/>
      <sheetName val="Chairman"/>
    </sheetNames>
    <sheetDataSet>
      <sheetData sheetId="0"/>
      <sheetData sheetId="1">
        <row r="39">
          <cell r="B39">
            <v>4</v>
          </cell>
          <cell r="C39">
            <v>3.1</v>
          </cell>
        </row>
        <row r="39">
          <cell r="E39">
            <v>3</v>
          </cell>
          <cell r="F39">
            <v>3.1</v>
          </cell>
        </row>
        <row r="40">
          <cell r="C40">
            <v>-0.3</v>
          </cell>
        </row>
        <row r="40">
          <cell r="F40">
            <v>-0.372</v>
          </cell>
        </row>
        <row r="41">
          <cell r="B41">
            <v>0</v>
          </cell>
          <cell r="C41">
            <v>0</v>
          </cell>
        </row>
        <row r="41">
          <cell r="E41">
            <v>0</v>
          </cell>
          <cell r="F41">
            <v>0</v>
          </cell>
        </row>
      </sheetData>
      <sheetData sheetId="2">
        <row r="39">
          <cell r="B39">
            <v>1</v>
          </cell>
          <cell r="C39">
            <v>2.9</v>
          </cell>
        </row>
        <row r="39">
          <cell r="E39">
            <v>2</v>
          </cell>
          <cell r="F39">
            <v>9.68</v>
          </cell>
        </row>
        <row r="40">
          <cell r="C40">
            <v>5.5</v>
          </cell>
        </row>
        <row r="40">
          <cell r="F40">
            <v>0.427</v>
          </cell>
        </row>
        <row r="41">
          <cell r="B41">
            <v>0</v>
          </cell>
          <cell r="C41">
            <v>0</v>
          </cell>
        </row>
        <row r="41">
          <cell r="E41">
            <v>0</v>
          </cell>
          <cell r="F41">
            <v>0</v>
          </cell>
        </row>
      </sheetData>
      <sheetData sheetId="3">
        <row r="39">
          <cell r="B39">
            <v>13</v>
          </cell>
          <cell r="C39">
            <v>4</v>
          </cell>
        </row>
        <row r="39">
          <cell r="E39">
            <v>2</v>
          </cell>
          <cell r="F39">
            <v>0.336</v>
          </cell>
        </row>
        <row r="40">
          <cell r="C40">
            <v>-0.8</v>
          </cell>
        </row>
        <row r="40">
          <cell r="F40">
            <v>5.687</v>
          </cell>
        </row>
        <row r="41">
          <cell r="B41">
            <v>0</v>
          </cell>
          <cell r="C41">
            <v>0</v>
          </cell>
        </row>
        <row r="41">
          <cell r="E41">
            <v>0</v>
          </cell>
          <cell r="F41">
            <v>0</v>
          </cell>
        </row>
      </sheetData>
      <sheetData sheetId="4">
        <row r="39">
          <cell r="B39">
            <v>0</v>
          </cell>
          <cell r="C39">
            <v>0</v>
          </cell>
        </row>
        <row r="39">
          <cell r="E39">
            <v>2</v>
          </cell>
          <cell r="F39">
            <v>31.8</v>
          </cell>
        </row>
        <row r="40">
          <cell r="C40">
            <v>7.2</v>
          </cell>
        </row>
        <row r="40">
          <cell r="F40">
            <v>13.295</v>
          </cell>
        </row>
        <row r="41">
          <cell r="B41">
            <v>0</v>
          </cell>
          <cell r="C41">
            <v>0</v>
          </cell>
        </row>
        <row r="41">
          <cell r="E41">
            <v>0</v>
          </cell>
          <cell r="F41">
            <v>0</v>
          </cell>
        </row>
      </sheetData>
      <sheetData sheetId="5">
        <row r="39">
          <cell r="B39">
            <v>0</v>
          </cell>
          <cell r="C39">
            <v>0</v>
          </cell>
        </row>
        <row r="39">
          <cell r="E39">
            <v>3</v>
          </cell>
          <cell r="F39">
            <v>2.5</v>
          </cell>
        </row>
        <row r="40">
          <cell r="C40">
            <v>-1.1</v>
          </cell>
        </row>
        <row r="40">
          <cell r="F40">
            <v>-1.932</v>
          </cell>
        </row>
        <row r="41">
          <cell r="B41">
            <v>0</v>
          </cell>
          <cell r="C41">
            <v>0</v>
          </cell>
        </row>
        <row r="41">
          <cell r="E41">
            <v>0</v>
          </cell>
          <cell r="F41">
            <v>0</v>
          </cell>
        </row>
      </sheetData>
      <sheetData sheetId="6">
        <row r="39">
          <cell r="B39">
            <v>7</v>
          </cell>
          <cell r="C39">
            <v>10.4</v>
          </cell>
        </row>
        <row r="39">
          <cell r="E39">
            <v>14</v>
          </cell>
          <cell r="F39">
            <v>8.131</v>
          </cell>
        </row>
        <row r="40">
          <cell r="C40">
            <v>0.8</v>
          </cell>
        </row>
        <row r="40">
          <cell r="F40">
            <v>3.23</v>
          </cell>
        </row>
        <row r="41">
          <cell r="B41">
            <v>0</v>
          </cell>
          <cell r="C41">
            <v>0</v>
          </cell>
        </row>
        <row r="41">
          <cell r="E41">
            <v>0</v>
          </cell>
          <cell r="F41">
            <v>0</v>
          </cell>
        </row>
      </sheetData>
      <sheetData sheetId="7">
        <row r="39">
          <cell r="B39">
            <v>0</v>
          </cell>
          <cell r="C39">
            <v>0</v>
          </cell>
        </row>
        <row r="39">
          <cell r="E39">
            <v>0</v>
          </cell>
          <cell r="F39">
            <v>0</v>
          </cell>
        </row>
        <row r="40">
          <cell r="C40">
            <v>0</v>
          </cell>
        </row>
        <row r="40">
          <cell r="F40">
            <v>1.22</v>
          </cell>
        </row>
        <row r="41">
          <cell r="B41">
            <v>0</v>
          </cell>
          <cell r="C41">
            <v>0</v>
          </cell>
        </row>
        <row r="41">
          <cell r="E41">
            <v>0</v>
          </cell>
          <cell r="F41">
            <v>0</v>
          </cell>
        </row>
      </sheetData>
      <sheetData sheetId="8">
        <row r="39">
          <cell r="B39">
            <v>0</v>
          </cell>
          <cell r="C39">
            <v>0</v>
          </cell>
        </row>
        <row r="39">
          <cell r="E39">
            <v>1</v>
          </cell>
          <cell r="F39">
            <v>0</v>
          </cell>
        </row>
        <row r="40">
          <cell r="C40">
            <v>0</v>
          </cell>
        </row>
        <row r="40">
          <cell r="F40">
            <v>0.022</v>
          </cell>
        </row>
        <row r="41">
          <cell r="B41">
            <v>0</v>
          </cell>
          <cell r="C41">
            <v>0</v>
          </cell>
        </row>
        <row r="41">
          <cell r="E41">
            <v>0</v>
          </cell>
          <cell r="F41">
            <v>0</v>
          </cell>
        </row>
      </sheetData>
      <sheetData sheetId="9">
        <row r="39">
          <cell r="B39">
            <v>17</v>
          </cell>
          <cell r="C39">
            <v>7.1</v>
          </cell>
        </row>
        <row r="39">
          <cell r="E39">
            <v>7</v>
          </cell>
          <cell r="F39">
            <v>8.114</v>
          </cell>
        </row>
        <row r="40">
          <cell r="C40">
            <v>16</v>
          </cell>
        </row>
        <row r="40">
          <cell r="F40">
            <v>10.431</v>
          </cell>
        </row>
        <row r="41">
          <cell r="B41">
            <v>0</v>
          </cell>
          <cell r="C41">
            <v>0</v>
          </cell>
        </row>
        <row r="41">
          <cell r="E41">
            <v>0</v>
          </cell>
          <cell r="F41">
            <v>0</v>
          </cell>
        </row>
      </sheetData>
      <sheetData sheetId="10">
        <row r="39">
          <cell r="B39">
            <v>0</v>
          </cell>
          <cell r="C39">
            <v>0</v>
          </cell>
        </row>
        <row r="39">
          <cell r="E39">
            <v>116</v>
          </cell>
          <cell r="F39">
            <v>5.14</v>
          </cell>
        </row>
        <row r="40">
          <cell r="C40">
            <v>0</v>
          </cell>
        </row>
        <row r="40">
          <cell r="F40">
            <v>10.919</v>
          </cell>
        </row>
        <row r="41">
          <cell r="B41">
            <v>0</v>
          </cell>
          <cell r="C41">
            <v>0</v>
          </cell>
        </row>
        <row r="41">
          <cell r="E41">
            <v>0</v>
          </cell>
          <cell r="F41">
            <v>0</v>
          </cell>
        </row>
      </sheetData>
      <sheetData sheetId="11">
        <row r="39">
          <cell r="B39">
            <v>1</v>
          </cell>
          <cell r="C39">
            <v>2.3</v>
          </cell>
        </row>
        <row r="39">
          <cell r="E39">
            <v>2</v>
          </cell>
          <cell r="F39">
            <v>0</v>
          </cell>
        </row>
        <row r="40">
          <cell r="C40">
            <v>91.4</v>
          </cell>
        </row>
        <row r="40">
          <cell r="F40">
            <v>-27.709</v>
          </cell>
        </row>
        <row r="41">
          <cell r="B41">
            <v>0</v>
          </cell>
          <cell r="C41">
            <v>0</v>
          </cell>
        </row>
        <row r="41">
          <cell r="E41">
            <v>0</v>
          </cell>
          <cell r="F41">
            <v>0</v>
          </cell>
        </row>
      </sheetData>
      <sheetData sheetId="12">
        <row r="39">
          <cell r="B39">
            <v>1</v>
          </cell>
          <cell r="C39">
            <v>0.1</v>
          </cell>
        </row>
        <row r="39">
          <cell r="E39">
            <v>0</v>
          </cell>
          <cell r="F39">
            <v>0</v>
          </cell>
        </row>
        <row r="40">
          <cell r="C40">
            <v>0.8</v>
          </cell>
        </row>
        <row r="40">
          <cell r="F40">
            <v>5.753</v>
          </cell>
        </row>
        <row r="41">
          <cell r="B41">
            <v>0</v>
          </cell>
          <cell r="C41">
            <v>0</v>
          </cell>
        </row>
        <row r="41">
          <cell r="E41">
            <v>0</v>
          </cell>
          <cell r="F41">
            <v>0</v>
          </cell>
        </row>
      </sheetData>
      <sheetData sheetId="13">
        <row r="39">
          <cell r="B39">
            <v>1</v>
          </cell>
          <cell r="C39">
            <v>1.4</v>
          </cell>
        </row>
        <row r="39">
          <cell r="E39">
            <v>2</v>
          </cell>
          <cell r="F39">
            <v>-0.224973</v>
          </cell>
        </row>
        <row r="40">
          <cell r="C40">
            <v>-2</v>
          </cell>
        </row>
        <row r="40">
          <cell r="F40">
            <v>-1.392027</v>
          </cell>
        </row>
        <row r="41">
          <cell r="B41">
            <v>0</v>
          </cell>
          <cell r="C41">
            <v>0</v>
          </cell>
        </row>
        <row r="41">
          <cell r="E41">
            <v>0</v>
          </cell>
          <cell r="F41">
            <v>0</v>
          </cell>
        </row>
      </sheetData>
      <sheetData sheetId="14">
        <row r="39">
          <cell r="B39">
            <v>0</v>
          </cell>
          <cell r="C39">
            <v>0</v>
          </cell>
        </row>
        <row r="39">
          <cell r="E39">
            <v>0</v>
          </cell>
          <cell r="F39">
            <v>0</v>
          </cell>
        </row>
        <row r="40">
          <cell r="C40">
            <v>0</v>
          </cell>
        </row>
        <row r="40">
          <cell r="F40">
            <v>-19.239</v>
          </cell>
        </row>
        <row r="41">
          <cell r="B41">
            <v>0</v>
          </cell>
          <cell r="C41">
            <v>0</v>
          </cell>
        </row>
        <row r="41">
          <cell r="E41">
            <v>0</v>
          </cell>
          <cell r="F4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QTD Mgmt Summary"/>
      <sheetName val="Greensheet"/>
      <sheetName val="Old Mgmt Summary"/>
      <sheetName val="Summary YTD"/>
      <sheetName val="Summary YTD-Qtr"/>
      <sheetName val="GM-W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5">
          <cell r="J25">
            <v>130</v>
          </cell>
        </row>
        <row r="26">
          <cell r="J26">
            <v>8412</v>
          </cell>
        </row>
        <row r="27">
          <cell r="J27">
            <v>405</v>
          </cell>
        </row>
        <row r="28">
          <cell r="J28">
            <v>3553</v>
          </cell>
        </row>
        <row r="29">
          <cell r="J29">
            <v>99</v>
          </cell>
        </row>
        <row r="30">
          <cell r="J30">
            <v>-2042</v>
          </cell>
        </row>
        <row r="31">
          <cell r="J31">
            <v>7598</v>
          </cell>
        </row>
        <row r="32">
          <cell r="J32">
            <v>9121</v>
          </cell>
        </row>
        <row r="33">
          <cell r="J33">
            <v>1559</v>
          </cell>
        </row>
        <row r="34">
          <cell r="J34">
            <v>0</v>
          </cell>
        </row>
        <row r="35">
          <cell r="J35">
            <v>0</v>
          </cell>
        </row>
        <row r="40">
          <cell r="J40">
            <v>-18333</v>
          </cell>
        </row>
        <row r="41">
          <cell r="J41">
            <v>-862</v>
          </cell>
        </row>
        <row r="44">
          <cell r="J44">
            <v>-25156</v>
          </cell>
        </row>
        <row r="50">
          <cell r="J50">
            <v>-55573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Q Summary"/>
      <sheetName val="Hotlist - Identified "/>
      <sheetName val="Hotlist - Completed"/>
    </sheetNames>
    <sheetDataSet>
      <sheetData sheetId="0"/>
      <sheetData sheetId="1">
        <row r="23">
          <cell r="F23">
            <v>22344</v>
          </cell>
        </row>
        <row r="23">
          <cell r="L23">
            <v>19228.05</v>
          </cell>
        </row>
        <row r="23">
          <cell r="O23">
            <v>27665.55</v>
          </cell>
        </row>
        <row r="36">
          <cell r="F36">
            <v>43231</v>
          </cell>
        </row>
        <row r="36">
          <cell r="L36">
            <v>17867.25</v>
          </cell>
        </row>
        <row r="36">
          <cell r="O36">
            <v>17867.25</v>
          </cell>
        </row>
        <row r="51">
          <cell r="F51">
            <v>28361</v>
          </cell>
        </row>
        <row r="51">
          <cell r="L51">
            <v>22762.35</v>
          </cell>
        </row>
        <row r="51">
          <cell r="O51">
            <v>30862.35</v>
          </cell>
        </row>
        <row r="65">
          <cell r="F65">
            <v>18713</v>
          </cell>
        </row>
        <row r="65">
          <cell r="L65">
            <v>16515.9</v>
          </cell>
        </row>
        <row r="65">
          <cell r="O65">
            <v>25259.85</v>
          </cell>
        </row>
        <row r="81">
          <cell r="F81">
            <v>6279</v>
          </cell>
        </row>
        <row r="81">
          <cell r="L81">
            <v>8386.2</v>
          </cell>
        </row>
        <row r="81">
          <cell r="O81">
            <v>8386.2</v>
          </cell>
        </row>
        <row r="94">
          <cell r="F94">
            <v>11558</v>
          </cell>
        </row>
        <row r="94">
          <cell r="L94">
            <v>15600.6</v>
          </cell>
        </row>
        <row r="94">
          <cell r="O94">
            <v>15600.6</v>
          </cell>
        </row>
        <row r="99">
          <cell r="F99">
            <v>7712</v>
          </cell>
        </row>
        <row r="99">
          <cell r="L99">
            <v>10411.2</v>
          </cell>
        </row>
        <row r="99">
          <cell r="O99">
            <v>10411.2</v>
          </cell>
        </row>
        <row r="107">
          <cell r="F107">
            <v>4656</v>
          </cell>
        </row>
        <row r="107">
          <cell r="L107">
            <v>6285.6</v>
          </cell>
        </row>
        <row r="107">
          <cell r="O107">
            <v>6285.6</v>
          </cell>
        </row>
        <row r="130">
          <cell r="F130">
            <v>21355</v>
          </cell>
        </row>
        <row r="130">
          <cell r="L130">
            <v>24871.05</v>
          </cell>
        </row>
        <row r="130">
          <cell r="O130">
            <v>24871.05</v>
          </cell>
        </row>
        <row r="139">
          <cell r="F139">
            <v>26841</v>
          </cell>
        </row>
        <row r="139">
          <cell r="L139">
            <v>16788.6</v>
          </cell>
        </row>
        <row r="139">
          <cell r="O139">
            <v>16788.6</v>
          </cell>
        </row>
        <row r="148">
          <cell r="F148">
            <v>15390</v>
          </cell>
        </row>
        <row r="148">
          <cell r="L148">
            <v>20761.65</v>
          </cell>
        </row>
        <row r="148">
          <cell r="O148">
            <v>20769.75</v>
          </cell>
        </row>
        <row r="158">
          <cell r="F158">
            <v>8000</v>
          </cell>
        </row>
        <row r="158">
          <cell r="L158">
            <v>2700</v>
          </cell>
        </row>
        <row r="158">
          <cell r="O158">
            <v>2700</v>
          </cell>
        </row>
        <row r="175">
          <cell r="F175">
            <v>19955</v>
          </cell>
        </row>
        <row r="175">
          <cell r="L175">
            <v>19445.4</v>
          </cell>
        </row>
        <row r="175">
          <cell r="O175">
            <v>19851.75</v>
          </cell>
        </row>
      </sheetData>
      <sheetData sheetId="2">
        <row r="11">
          <cell r="I11">
            <v>4656</v>
          </cell>
        </row>
        <row r="12">
          <cell r="C12">
            <v>19618</v>
          </cell>
        </row>
        <row r="20">
          <cell r="C20">
            <v>17163</v>
          </cell>
        </row>
        <row r="20">
          <cell r="I20">
            <v>20615</v>
          </cell>
        </row>
        <row r="28">
          <cell r="C28">
            <v>28361</v>
          </cell>
        </row>
        <row r="33">
          <cell r="I33">
            <v>11968</v>
          </cell>
        </row>
        <row r="36">
          <cell r="C36">
            <v>18712</v>
          </cell>
        </row>
        <row r="41">
          <cell r="I41">
            <v>15390</v>
          </cell>
        </row>
        <row r="44">
          <cell r="C44">
            <v>6373.5</v>
          </cell>
        </row>
        <row r="48">
          <cell r="I48">
            <v>5000</v>
          </cell>
        </row>
        <row r="52">
          <cell r="C52">
            <v>11556</v>
          </cell>
        </row>
        <row r="56">
          <cell r="I56">
            <v>13905</v>
          </cell>
        </row>
        <row r="58">
          <cell r="C58">
            <v>7712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85"/>
    <col collapsed="false" customWidth="true" hidden="false" outlineLevel="0" max="8" min="7" style="1" width="8.7"/>
    <col collapsed="false" customWidth="true" hidden="false" outlineLevel="0" max="10" min="9" style="1" width="8.56"/>
    <col collapsed="false" customWidth="true" hidden="false" outlineLevel="0" max="11" min="11" style="1" width="8.85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41"/>
    <col collapsed="false" customWidth="true" hidden="false" outlineLevel="0" max="16" min="15" style="1" width="9.7"/>
    <col collapsed="false" customWidth="true" hidden="false" outlineLevel="0" max="17" min="17" style="1" width="7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2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4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23.25" hidden="false" customHeight="true" outlineLevel="0" collapsed="false">
      <c r="A7" s="11"/>
      <c r="B7" s="12"/>
      <c r="C7" s="13" t="s">
        <v>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2"/>
      <c r="Q7" s="12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</row>
    <row r="8" customFormat="false" ht="23.25" hidden="false" customHeight="true" outlineLevel="0" collapsed="false">
      <c r="A8" s="11"/>
      <c r="B8" s="12"/>
      <c r="C8" s="15" t="s">
        <v>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23.25" hidden="false" customHeight="true" outlineLevel="0" collapsed="false">
      <c r="A9" s="11"/>
      <c r="B9" s="12"/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true" outlineLevel="0" collapsed="false">
      <c r="C10" s="18" t="n">
        <v>36714</v>
      </c>
      <c r="D10" s="18" t="n">
        <f aca="false">+C10+7</f>
        <v>36721</v>
      </c>
      <c r="E10" s="18" t="n">
        <f aca="false">+D10+7</f>
        <v>36728</v>
      </c>
      <c r="F10" s="18" t="n">
        <f aca="false">+E10+7</f>
        <v>36735</v>
      </c>
      <c r="G10" s="18" t="n">
        <f aca="false">+F10+7</f>
        <v>36742</v>
      </c>
      <c r="H10" s="18" t="n">
        <f aca="false">+G10+7</f>
        <v>36749</v>
      </c>
      <c r="I10" s="18" t="n">
        <f aca="false">+H10+7</f>
        <v>36756</v>
      </c>
      <c r="J10" s="18" t="n">
        <f aca="false">+I10+7</f>
        <v>36763</v>
      </c>
      <c r="K10" s="18" t="n">
        <f aca="false">+J10+7</f>
        <v>36770</v>
      </c>
      <c r="L10" s="18" t="n">
        <f aca="false">+K10+7</f>
        <v>36777</v>
      </c>
      <c r="M10" s="18" t="n">
        <f aca="false">+L10+7</f>
        <v>36784</v>
      </c>
      <c r="N10" s="18" t="n">
        <f aca="false">+M10+7</f>
        <v>36791</v>
      </c>
      <c r="O10" s="18" t="n">
        <f aca="false">+N10+7</f>
        <v>36798</v>
      </c>
    </row>
    <row r="11" customFormat="false" ht="12.75" hidden="false" customHeight="false" outlineLevel="0" collapsed="false">
      <c r="A11" s="19" t="s">
        <v>20</v>
      </c>
    </row>
    <row r="12" customFormat="false" ht="12.75" hidden="false" customHeight="false" outlineLevel="0" collapsed="false">
      <c r="A12" s="1" t="s">
        <v>21</v>
      </c>
      <c r="C12" s="20" t="n">
        <f aca="false">East!C12+West!C12+Downstream!C12+Generation!C12+'New Products'!C12+Mexico!C12+'Principal Investing'!C12+'Energy Capital Res.'!C12+'CTG Assets'!C12+' Upstream Originations'!C12+'HPL&amp;LRC'!C12+Coal!C12+Canada!C12+Chairman!C12</f>
        <v>402</v>
      </c>
      <c r="D12" s="20" t="n">
        <f aca="false">East!D12+West!D12+Downstream!D12+Generation!D12+'New Products'!D12+Mexico!D12+'Principal Investing'!D12+'Energy Capital Res.'!D12+'CTG Assets'!D12+' Upstream Originations'!D12+'HPL&amp;LRC'!D12+Coal!D12+Canada!D12+Chairman!D12</f>
        <v>406</v>
      </c>
      <c r="E12" s="20" t="n">
        <f aca="false">East!E12+West!E12+Downstream!E12+Generation!E12+'New Products'!E12+Mexico!E12+'Principal Investing'!E12+'Energy Capital Res.'!E12+'CTG Assets'!E12+' Upstream Originations'!E12+'HPL&amp;LRC'!E12+Coal!E12+Canada!E12+Chairman!E12</f>
        <v>407</v>
      </c>
      <c r="F12" s="20" t="n">
        <f aca="false">East!F12+West!F12+Downstream!F12+Generation!F12+'New Products'!F12+Mexico!F12+'Principal Investing'!F12+'Energy Capital Res.'!F12+'CTG Assets'!F12+' Upstream Originations'!F12+'HPL&amp;LRC'!F12+Coal!F12+Canada!F12+Chairman!F12</f>
        <v>415</v>
      </c>
      <c r="G12" s="20" t="n">
        <f aca="false">East!G12+West!G12+Downstream!G12+Generation!G12+'New Products'!G12+Mexico!G12+'Principal Investing'!G12+'Energy Capital Res.'!G12+'CTG Assets'!G12+' Upstream Originations'!G12+'HPL&amp;LRC'!G12+Coal!G12+Canada!G12+Chairman!G12</f>
        <v>0</v>
      </c>
      <c r="H12" s="20" t="n">
        <f aca="false">East!H12+West!H12+Downstream!H12+Generation!H12+'New Products'!H12+Mexico!H12+'Principal Investing'!H12+'Energy Capital Res.'!H12+'CTG Assets'!H12+' Upstream Originations'!H12+'HPL&amp;LRC'!H12+Coal!H12+Canada!H12+Chairman!H12</f>
        <v>0</v>
      </c>
      <c r="I12" s="20" t="n">
        <f aca="false">East!I12+West!I12+Downstream!I12+Generation!I12+'New Products'!I12+Mexico!I12+'Principal Investing'!I12+'Energy Capital Res.'!I12+'CTG Assets'!I12+' Upstream Originations'!I12+'HPL&amp;LRC'!I12+Coal!I12+Canada!I12+Chairman!I12</f>
        <v>0</v>
      </c>
      <c r="J12" s="20" t="n">
        <f aca="false">East!J12+West!J12+Downstream!J12+Generation!J12+'New Products'!J12+Mexico!J12+'Principal Investing'!J12+'Energy Capital Res.'!J12+'CTG Assets'!J12+' Upstream Originations'!J12+'HPL&amp;LRC'!J12+Coal!J12+Canada!J12+Chairman!J12</f>
        <v>0</v>
      </c>
      <c r="K12" s="20" t="n">
        <f aca="false">East!K12+West!K12+Downstream!K12+Generation!K12+'New Products'!K12+Mexico!K12+'Principal Investing'!K12+'Energy Capital Res.'!K12+'CTG Assets'!K12+' Upstream Originations'!K12+'HPL&amp;LRC'!K12+Coal!K12+Canada!K12+Chairman!K12</f>
        <v>0</v>
      </c>
      <c r="L12" s="20" t="n">
        <f aca="false">East!L12+West!L12+Downstream!L12+Generation!L12+'New Products'!L12+Mexico!L12+'Principal Investing'!L12+'Energy Capital Res.'!L12+'CTG Assets'!L12+' Upstream Originations'!L12+'HPL&amp;LRC'!L12+Coal!L12+Canada!L12+Chairman!L12</f>
        <v>0</v>
      </c>
      <c r="M12" s="20" t="n">
        <f aca="false">East!M12+West!M12+Downstream!M12+Generation!M12+'New Products'!M12+Mexico!M12+'Principal Investing'!M12+'Energy Capital Res.'!M12+'CTG Assets'!M12+' Upstream Originations'!M12+'HPL&amp;LRC'!M12+Coal!M12+Canada!M12+Chairman!M12</f>
        <v>0</v>
      </c>
      <c r="N12" s="20" t="n">
        <f aca="false">East!N12+West!N12+Downstream!N12+Generation!N12+'New Products'!N12+Mexico!N12+'Principal Investing'!N12+'Energy Capital Res.'!N12+'CTG Assets'!N12+' Upstream Originations'!N12+'HPL&amp;LRC'!N12+Coal!N12+Canada!N12+Chairman!N12</f>
        <v>0</v>
      </c>
      <c r="O12" s="20" t="n">
        <f aca="false">East!O12+West!O12+Downstream!O12+Generation!O12+'New Products'!O12+Mexico!O12+'Principal Investing'!O12+'Energy Capital Res.'!O12+'CTG Assets'!O12+' Upstream Originations'!O12+'HPL&amp;LRC'!O12+Coal!O12+Canada!O12+Chairman!O12</f>
        <v>0</v>
      </c>
    </row>
    <row r="13" customFormat="false" ht="12.75" hidden="false" customHeight="false" outlineLevel="0" collapsed="false">
      <c r="A13" s="1" t="s">
        <v>22</v>
      </c>
      <c r="C13" s="20" t="n">
        <f aca="false">East!C13+West!C13+Downstream!C13+Generation!C13+'New Products'!C13+Mexico!C13+'Principal Investing'!C13+'Energy Capital Res.'!C13+'CTG Assets'!C13+' Upstream Originations'!C13+'HPL&amp;LRC'!C13+Coal!C13+Canada!C13+Chairman!C13</f>
        <v>5</v>
      </c>
      <c r="D13" s="20" t="n">
        <f aca="false">East!D13+West!D13+Downstream!D13+Generation!D13+'New Products'!D13+Mexico!D13+'Principal Investing'!D13+'Energy Capital Res.'!D13+'CTG Assets'!D13+' Upstream Originations'!D13+'HPL&amp;LRC'!D13+Coal!D13+Canada!D13+Chairman!D13</f>
        <v>16</v>
      </c>
      <c r="E13" s="20" t="n">
        <f aca="false">East!E13+West!E13+Downstream!E13+Generation!E13+'New Products'!E13+Mexico!E13+'Principal Investing'!E13+'Energy Capital Res.'!E13+'CTG Assets'!E13+' Upstream Originations'!E13+'HPL&amp;LRC'!E13+Coal!E13+Canada!E13+Chairman!E13</f>
        <v>35</v>
      </c>
      <c r="F13" s="20" t="n">
        <f aca="false">East!F13+West!F13+Downstream!F13+Generation!F13+'New Products'!F13+Mexico!F13+'Principal Investing'!F13+'Energy Capital Res.'!F13+'CTG Assets'!F13+' Upstream Originations'!F13+'HPL&amp;LRC'!F13+Coal!F13+Canada!F13+Chairman!F13</f>
        <v>22</v>
      </c>
      <c r="G13" s="20" t="n">
        <f aca="false">East!G13+West!G13+Downstream!G13+Generation!G13+'New Products'!G13+Mexico!G13+'Principal Investing'!G13+'Energy Capital Res.'!G13+'CTG Assets'!G13+' Upstream Originations'!G13+'HPL&amp;LRC'!G13+Coal!G13+Canada!G13+Chairman!G13</f>
        <v>0</v>
      </c>
      <c r="H13" s="20" t="n">
        <f aca="false">East!H13+West!H13+Downstream!H13+Generation!H13+'New Products'!H13+Mexico!H13+'Principal Investing'!H13+'Energy Capital Res.'!H13+'CTG Assets'!H13+' Upstream Originations'!H13+'HPL&amp;LRC'!H13+Coal!H13+Canada!H13+Chairman!H13</f>
        <v>0</v>
      </c>
      <c r="I13" s="20" t="n">
        <f aca="false">East!I13+West!I13+Downstream!I13+Generation!I13+'New Products'!I13+Mexico!I13+'Principal Investing'!I13+'Energy Capital Res.'!I13+'CTG Assets'!I13+' Upstream Originations'!I13+'HPL&amp;LRC'!I13+Coal!I13+Canada!I13+Chairman!I13</f>
        <v>0</v>
      </c>
      <c r="J13" s="20" t="n">
        <f aca="false">East!J13+West!J13+Downstream!J13+Generation!J13+'New Products'!J13+Mexico!J13+'Principal Investing'!J13+'Energy Capital Res.'!J13+'CTG Assets'!J13+' Upstream Originations'!J13+'HPL&amp;LRC'!J13+Coal!J13+Canada!J13+Chairman!J13</f>
        <v>0</v>
      </c>
      <c r="K13" s="20" t="n">
        <f aca="false">East!K13+West!K13+Downstream!K13+Generation!K13+'New Products'!K13+Mexico!K13+'Principal Investing'!K13+'Energy Capital Res.'!K13+'CTG Assets'!K13+' Upstream Originations'!K13+'HPL&amp;LRC'!K13+Coal!K13+Canada!K13+Chairman!K13</f>
        <v>0</v>
      </c>
      <c r="L13" s="20" t="n">
        <f aca="false">East!L13+West!L13+Downstream!L13+Generation!L13+'New Products'!L13+Mexico!L13+'Principal Investing'!L13+'Energy Capital Res.'!L13+'CTG Assets'!L13+' Upstream Originations'!L13+'HPL&amp;LRC'!L13+Coal!L13+Canada!L13+Chairman!L13</f>
        <v>0</v>
      </c>
      <c r="M13" s="20" t="n">
        <f aca="false">East!M13+West!M13+Downstream!M13+Generation!M13+'New Products'!M13+Mexico!M13+'Principal Investing'!M13+'Energy Capital Res.'!M13+'CTG Assets'!M13+' Upstream Originations'!M13+'HPL&amp;LRC'!M13+Coal!M13+Canada!M13+Chairman!M13</f>
        <v>0</v>
      </c>
      <c r="N13" s="20" t="n">
        <f aca="false">East!N13+West!N13+Downstream!N13+Generation!N13+'New Products'!N13+Mexico!N13+'Principal Investing'!N13+'Energy Capital Res.'!N13+'CTG Assets'!N13+' Upstream Originations'!N13+'HPL&amp;LRC'!N13+Coal!N13+Canada!N13+Chairman!N13</f>
        <v>0</v>
      </c>
      <c r="O13" s="20" t="n">
        <f aca="false">East!O13+West!O13+Downstream!O13+Generation!O13+'New Products'!O13+Mexico!O13+'Principal Investing'!O13+'Energy Capital Res.'!O13+'CTG Assets'!O13+' Upstream Originations'!O13+'HPL&amp;LRC'!O13+Coal!O13+Canada!O13+Chairman!O13</f>
        <v>0</v>
      </c>
    </row>
    <row r="14" customFormat="false" ht="12.75" hidden="false" customHeight="false" outlineLevel="0" collapsed="false">
      <c r="A14" s="1" t="s">
        <v>23</v>
      </c>
      <c r="C14" s="20" t="n">
        <f aca="false">East!C14+West!C14+Downstream!C14+Generation!C14+'New Products'!C14+Mexico!C14+'Principal Investing'!C14+'Energy Capital Res.'!C14+'CTG Assets'!C14+' Upstream Originations'!C14+'HPL&amp;LRC'!C14+Coal!C14+Canada!C14+Chairman!C14</f>
        <v>1</v>
      </c>
      <c r="D14" s="20" t="n">
        <f aca="false">East!D14+West!D14+Downstream!D14+Generation!D14+'New Products'!D14+Mexico!D14+'Principal Investing'!D14+'Energy Capital Res.'!D14+'CTG Assets'!D14+' Upstream Originations'!D14+'HPL&amp;LRC'!D14+Coal!D14+Canada!D14+Chairman!D14</f>
        <v>11</v>
      </c>
      <c r="E14" s="20" t="n">
        <f aca="false">East!E14+West!E14+Downstream!E14+Generation!E14+'New Products'!E14+Mexico!E14+'Principal Investing'!E14+'Energy Capital Res.'!E14+'CTG Assets'!E14+' Upstream Originations'!E14+'HPL&amp;LRC'!E14+Coal!E14+Canada!E14+Chairman!E14</f>
        <v>15</v>
      </c>
      <c r="F14" s="20" t="n">
        <f aca="false">East!F14+West!F14+Downstream!F14+Generation!F14+'New Products'!F14+Mexico!F14+'Principal Investing'!F14+'Energy Capital Res.'!F14+'CTG Assets'!F14+' Upstream Originations'!F14+'HPL&amp;LRC'!F14+Coal!F14+Canada!F14+Chairman!F14</f>
        <v>14</v>
      </c>
      <c r="G14" s="20" t="n">
        <f aca="false">East!G14+West!G14+Downstream!G14+Generation!G14+'New Products'!G14+Mexico!G14+'Principal Investing'!G14+'Energy Capital Res.'!G14+'CTG Assets'!G14+' Upstream Originations'!G14+'HPL&amp;LRC'!G14+Coal!G14+Canada!G14+Chairman!G14</f>
        <v>0</v>
      </c>
      <c r="H14" s="20" t="n">
        <f aca="false">East!H14+West!H14+Downstream!H14+Generation!H14+'New Products'!H14+Mexico!H14+'Principal Investing'!H14+'Energy Capital Res.'!H14+'CTG Assets'!H14+' Upstream Originations'!H14+'HPL&amp;LRC'!H14+Coal!H14+Canada!H14+Chairman!H14</f>
        <v>0</v>
      </c>
      <c r="I14" s="20" t="n">
        <f aca="false">East!I14+West!I14+Downstream!I14+Generation!I14+'New Products'!I14+Mexico!I14+'Principal Investing'!I14+'Energy Capital Res.'!I14+'CTG Assets'!I14+' Upstream Originations'!I14+'HPL&amp;LRC'!I14+Coal!I14+Canada!I14+Chairman!I14</f>
        <v>0</v>
      </c>
      <c r="J14" s="20" t="n">
        <f aca="false">East!J14+West!J14+Downstream!J14+Generation!J14+'New Products'!J14+Mexico!J14+'Principal Investing'!J14+'Energy Capital Res.'!J14+'CTG Assets'!J14+' Upstream Originations'!J14+'HPL&amp;LRC'!J14+Coal!J14+Canada!J14+Chairman!J14</f>
        <v>0</v>
      </c>
      <c r="K14" s="20" t="n">
        <f aca="false">East!K14+West!K14+Downstream!K14+Generation!K14+'New Products'!K14+Mexico!K14+'Principal Investing'!K14+'Energy Capital Res.'!K14+'CTG Assets'!K14+' Upstream Originations'!K14+'HPL&amp;LRC'!K14+Coal!K14+Canada!K14+Chairman!K14</f>
        <v>0</v>
      </c>
      <c r="L14" s="20" t="n">
        <f aca="false">East!L14+West!L14+Downstream!L14+Generation!L14+'New Products'!L14+Mexico!L14+'Principal Investing'!L14+'Energy Capital Res.'!L14+'CTG Assets'!L14+' Upstream Originations'!L14+'HPL&amp;LRC'!L14+Coal!L14+Canada!L14+Chairman!L14</f>
        <v>0</v>
      </c>
      <c r="M14" s="20" t="n">
        <f aca="false">East!M14+West!M14+Downstream!M14+Generation!M14+'New Products'!M14+Mexico!M14+'Principal Investing'!M14+'Energy Capital Res.'!M14+'CTG Assets'!M14+' Upstream Originations'!M14+'HPL&amp;LRC'!M14+Coal!M14+Canada!M14+Chairman!M14</f>
        <v>0</v>
      </c>
      <c r="N14" s="20" t="n">
        <f aca="false">East!N14+West!N14+Downstream!N14+Generation!N14+'New Products'!N14+Mexico!N14+'Principal Investing'!N14+'Energy Capital Res.'!N14+'CTG Assets'!N14+' Upstream Originations'!N14+'HPL&amp;LRC'!N14+Coal!N14+Canada!N14+Chairman!N14</f>
        <v>0</v>
      </c>
      <c r="O14" s="20" t="n">
        <f aca="false">East!O14+West!O14+Downstream!O14+Generation!O14+'New Products'!O14+Mexico!O14+'Principal Investing'!O14+'Energy Capital Res.'!O14+'CTG Assets'!O14+' Upstream Originations'!O14+'HPL&amp;LRC'!O14+Coal!O14+Canada!O14+Chairman!O14</f>
        <v>0</v>
      </c>
    </row>
    <row r="15" customFormat="false" ht="12.75" hidden="false" customHeight="false" outlineLevel="0" collapsed="false">
      <c r="A15" s="1" t="s">
        <v>24</v>
      </c>
      <c r="C15" s="20" t="n">
        <f aca="false">East!C15+West!C15+Downstream!C15+Generation!C15+'New Products'!C15+Mexico!C15+'Principal Investing'!C15+'Energy Capital Res.'!C15+'CTG Assets'!C15+' Upstream Originations'!C15+'HPL&amp;LRC'!C15+Coal!C15+Canada!C15+Chairman!C15</f>
        <v>0</v>
      </c>
      <c r="D15" s="20" t="n">
        <f aca="false">East!D15+West!D15+Downstream!D15+Generation!D15+'New Products'!D15+Mexico!D15+'Principal Investing'!D15+'Energy Capital Res.'!D15+'CTG Assets'!D15+' Upstream Originations'!D15+'HPL&amp;LRC'!D15+Coal!D15+Canada!D15+Chairman!D15</f>
        <v>4</v>
      </c>
      <c r="E15" s="20" t="n">
        <f aca="false">East!E15+West!E15+Downstream!E15+Generation!E15+'New Products'!E15+Mexico!E15+'Principal Investing'!E15+'Energy Capital Res.'!E15+'CTG Assets'!E15+' Upstream Originations'!E15+'HPL&amp;LRC'!E15+Coal!E15+Canada!E15+Chairman!E15</f>
        <v>12</v>
      </c>
      <c r="F15" s="20" t="n">
        <f aca="false">East!F15+West!F15+Downstream!F15+Generation!F15+'New Products'!F15+Mexico!F15+'Principal Investing'!F15+'Energy Capital Res.'!F15+'CTG Assets'!F15+' Upstream Originations'!F15+'HPL&amp;LRC'!F15+Coal!F15+Canada!F15+Chairman!F15</f>
        <v>12</v>
      </c>
      <c r="G15" s="20" t="n">
        <f aca="false">East!G15+West!G15+Downstream!G15+Generation!G15+'New Products'!G15+Mexico!G15+'Principal Investing'!G15+'Energy Capital Res.'!G15+'CTG Assets'!G15+' Upstream Originations'!G15+'HPL&amp;LRC'!G15+Coal!G15+Canada!G15+Chairman!G15</f>
        <v>0</v>
      </c>
      <c r="H15" s="20" t="n">
        <f aca="false">East!H15+West!H15+Downstream!H15+Generation!H15+'New Products'!H15+Mexico!H15+'Principal Investing'!H15+'Energy Capital Res.'!H15+'CTG Assets'!H15+' Upstream Originations'!H15+'HPL&amp;LRC'!H15+Coal!H15+Canada!H15+Chairman!H15</f>
        <v>0</v>
      </c>
      <c r="I15" s="20" t="n">
        <f aca="false">East!I15+West!I15+Downstream!I15+Generation!I15+'New Products'!I15+Mexico!I15+'Principal Investing'!I15+'Energy Capital Res.'!I15+'CTG Assets'!I15+' Upstream Originations'!I15+'HPL&amp;LRC'!I15+Coal!I15+Canada!I15+Chairman!I15</f>
        <v>0</v>
      </c>
      <c r="J15" s="20" t="n">
        <f aca="false">East!J15+West!J15+Downstream!J15+Generation!J15+'New Products'!J15+Mexico!J15+'Principal Investing'!J15+'Energy Capital Res.'!J15+'CTG Assets'!J15+' Upstream Originations'!J15+'HPL&amp;LRC'!J15+Coal!J15+Canada!J15+Chairman!J15</f>
        <v>0</v>
      </c>
      <c r="K15" s="20" t="n">
        <f aca="false">East!K15+West!K15+Downstream!K15+Generation!K15+'New Products'!K15+Mexico!K15+'Principal Investing'!K15+'Energy Capital Res.'!K15+'CTG Assets'!K15+' Upstream Originations'!K15+'HPL&amp;LRC'!K15+Coal!K15+Canada!K15+Chairman!K15</f>
        <v>0</v>
      </c>
      <c r="L15" s="20" t="n">
        <f aca="false">East!L15+West!L15+Downstream!L15+Generation!L15+'New Products'!L15+Mexico!L15+'Principal Investing'!L15+'Energy Capital Res.'!L15+'CTG Assets'!L15+' Upstream Originations'!L15+'HPL&amp;LRC'!L15+Coal!L15+Canada!L15+Chairman!L15</f>
        <v>0</v>
      </c>
      <c r="M15" s="20" t="n">
        <f aca="false">East!M15+West!M15+Downstream!M15+Generation!M15+'New Products'!M15+Mexico!M15+'Principal Investing'!M15+'Energy Capital Res.'!M15+'CTG Assets'!M15+' Upstream Originations'!M15+'HPL&amp;LRC'!M15+Coal!M15+Canada!M15+Chairman!M15</f>
        <v>0</v>
      </c>
      <c r="N15" s="20" t="n">
        <f aca="false">East!N15+West!N15+Downstream!N15+Generation!N15+'New Products'!N15+Mexico!N15+'Principal Investing'!N15+'Energy Capital Res.'!N15+'CTG Assets'!N15+' Upstream Originations'!N15+'HPL&amp;LRC'!N15+Coal!N15+Canada!N15+Chairman!N15</f>
        <v>0</v>
      </c>
      <c r="O15" s="20" t="n">
        <f aca="false">East!O15+West!O15+Downstream!O15+Generation!O15+'New Products'!O15+Mexico!O15+'Principal Investing'!O15+'Energy Capital Res.'!O15+'CTG Assets'!O15+' Upstream Originations'!O15+'HPL&amp;LRC'!O15+Coal!O15+Canada!O15+Chairman!O15</f>
        <v>0</v>
      </c>
      <c r="P15" s="21"/>
    </row>
    <row r="16" customFormat="false" ht="13.5" hidden="false" customHeight="false" outlineLevel="0" collapsed="false">
      <c r="A16" s="1" t="s">
        <v>25</v>
      </c>
      <c r="C16" s="22" t="n">
        <f aca="false">+C12+C13-C14-C15</f>
        <v>406</v>
      </c>
      <c r="D16" s="22" t="n">
        <f aca="false">+D12+D13-D14-D15</f>
        <v>407</v>
      </c>
      <c r="E16" s="22" t="n">
        <f aca="false">+E12+E13-E14-E15</f>
        <v>415</v>
      </c>
      <c r="F16" s="22" t="n">
        <f aca="false">+F12+F13-F14-F15</f>
        <v>411</v>
      </c>
      <c r="G16" s="22" t="n">
        <f aca="false">+G12+G13-G14-G15</f>
        <v>0</v>
      </c>
      <c r="H16" s="22" t="n">
        <f aca="false">+H12+H13-H14-H15</f>
        <v>0</v>
      </c>
      <c r="I16" s="22" t="n">
        <f aca="false">+I12+I13-I14-I15</f>
        <v>0</v>
      </c>
      <c r="J16" s="22" t="n">
        <f aca="false">+J12+J13-J14-J15</f>
        <v>0</v>
      </c>
      <c r="K16" s="22" t="n">
        <f aca="false">+K12+K13-K14-K15</f>
        <v>0</v>
      </c>
      <c r="L16" s="22" t="n">
        <f aca="false">+L12+L13-L14-L15</f>
        <v>0</v>
      </c>
      <c r="M16" s="23" t="n">
        <f aca="false">+M12+M13-M14-M15</f>
        <v>0</v>
      </c>
      <c r="N16" s="22" t="n">
        <f aca="false">+N12+N13-N14-N15</f>
        <v>0</v>
      </c>
      <c r="O16" s="22" t="n">
        <f aca="false">+O12+O13-O14-O15</f>
        <v>0</v>
      </c>
      <c r="P16" s="21"/>
    </row>
    <row r="17" customFormat="false" ht="13.5" hidden="false" customHeight="false" outlineLevel="0" collapsed="false">
      <c r="B17" s="24"/>
      <c r="C17" s="25"/>
      <c r="D17" s="25"/>
      <c r="E17" s="25"/>
      <c r="F17" s="25"/>
      <c r="G17" s="24"/>
      <c r="H17" s="24"/>
      <c r="I17" s="24"/>
      <c r="J17" s="24"/>
      <c r="K17" s="24"/>
      <c r="L17" s="24"/>
      <c r="M17" s="24"/>
      <c r="N17" s="24"/>
      <c r="O17" s="24"/>
      <c r="P17" s="26"/>
    </row>
    <row r="18" customFormat="false" ht="12.75" hidden="true" customHeight="false" outlineLevel="0" collapsed="false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4"/>
    </row>
    <row r="19" customFormat="false" ht="12.75" hidden="true" customHeight="false" outlineLevel="0" collapsed="false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4"/>
    </row>
    <row r="20" customFormat="false" ht="12.75" hidden="true" customHeight="false" outlineLevel="0" collapsed="false">
      <c r="A20" s="19" t="s">
        <v>20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customFormat="false" ht="12.75" hidden="true" customHeight="false" outlineLevel="0" collapsed="false">
      <c r="A21" s="1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4"/>
    </row>
    <row r="22" customFormat="false" ht="12.75" hidden="true" customHeight="false" outlineLevel="0" collapsed="false">
      <c r="A22" s="1" t="s">
        <v>22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4"/>
    </row>
    <row r="23" customFormat="false" ht="12.75" hidden="true" customHeight="false" outlineLevel="0" collapsed="false">
      <c r="A23" s="1" t="s">
        <v>23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4"/>
    </row>
    <row r="24" customFormat="false" ht="12.75" hidden="true" customHeight="false" outlineLevel="0" collapsed="false">
      <c r="A24" s="1" t="s">
        <v>26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4"/>
    </row>
    <row r="25" customFormat="false" ht="12.75" hidden="true" customHeight="false" outlineLevel="0" collapsed="false">
      <c r="A25" s="1" t="s">
        <v>24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4"/>
    </row>
    <row r="26" customFormat="false" ht="13.5" hidden="true" customHeight="false" outlineLevel="0" collapsed="false">
      <c r="A26" s="1" t="s">
        <v>25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24"/>
    </row>
    <row r="27" customFormat="false" ht="13.5" hidden="true" customHeight="false" outlineLevel="0" collapsed="false">
      <c r="B27" s="32"/>
      <c r="C27" s="33"/>
      <c r="D27" s="33"/>
      <c r="E27" s="33"/>
      <c r="F27" s="33"/>
      <c r="G27" s="33"/>
      <c r="H27" s="33"/>
      <c r="I27" s="33"/>
      <c r="J27" s="33"/>
      <c r="K27" s="24"/>
      <c r="L27" s="24"/>
      <c r="M27" s="24"/>
      <c r="N27" s="24"/>
      <c r="O27" s="33"/>
      <c r="P27" s="24"/>
    </row>
    <row r="28" customFormat="false" ht="12.75" hidden="true" customHeight="false" outlineLevel="0" collapsed="false">
      <c r="A28" s="34" t="s">
        <v>27</v>
      </c>
      <c r="B28" s="35"/>
      <c r="C28" s="33"/>
      <c r="D28" s="33"/>
      <c r="E28" s="33"/>
      <c r="F28" s="33"/>
      <c r="G28" s="33"/>
      <c r="H28" s="33"/>
      <c r="I28" s="33"/>
      <c r="J28" s="33"/>
      <c r="K28" s="36"/>
      <c r="L28" s="36"/>
      <c r="M28" s="36"/>
      <c r="N28" s="36"/>
      <c r="O28" s="33"/>
      <c r="P28" s="36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</row>
    <row r="29" customFormat="false" ht="13.5" hidden="false" customHeight="false" outlineLevel="0" collapsed="false">
      <c r="A29" s="34"/>
      <c r="B29" s="35"/>
      <c r="C29" s="33"/>
      <c r="D29" s="33"/>
      <c r="E29" s="33"/>
      <c r="F29" s="33"/>
      <c r="G29" s="33"/>
      <c r="H29" s="33"/>
      <c r="I29" s="33"/>
      <c r="J29" s="33"/>
      <c r="K29" s="36"/>
      <c r="L29" s="36"/>
      <c r="M29" s="37"/>
      <c r="N29" s="38"/>
      <c r="O29" s="33"/>
      <c r="P29" s="36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</row>
    <row r="30" customFormat="false" ht="12" hidden="false" customHeight="true" outlineLevel="0" collapsed="false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8" hidden="false" customHeight="false" outlineLevel="0" collapsed="false">
      <c r="A31" s="9"/>
      <c r="B31" s="10"/>
      <c r="C31" s="12" t="s">
        <v>28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customFormat="false" ht="19.5" hidden="false" customHeight="true" outlineLevel="0" collapsed="false">
      <c r="A32" s="40"/>
      <c r="B32" s="40"/>
      <c r="C32" s="33"/>
      <c r="D32" s="33"/>
      <c r="E32" s="33"/>
      <c r="F32" s="33"/>
      <c r="G32" s="33"/>
      <c r="H32" s="33"/>
      <c r="I32" s="41" t="s">
        <v>29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customFormat="false" ht="6.75" hidden="false" customHeight="true" outlineLevel="0" collapsed="false">
      <c r="A33" s="40"/>
      <c r="B33" s="40"/>
      <c r="C33" s="33"/>
      <c r="D33" s="33"/>
      <c r="E33" s="33"/>
      <c r="F33" s="33"/>
      <c r="G33" s="33"/>
      <c r="H33" s="33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</row>
    <row r="34" customFormat="false" ht="14.25" hidden="false" customHeight="true" outlineLevel="0" collapsed="false">
      <c r="A34" s="34"/>
      <c r="B34" s="43" t="s">
        <v>30</v>
      </c>
      <c r="C34" s="43"/>
      <c r="D34" s="34"/>
      <c r="E34" s="43" t="s">
        <v>31</v>
      </c>
      <c r="F34" s="43"/>
      <c r="G34" s="44" t="s">
        <v>32</v>
      </c>
      <c r="H34" s="34"/>
      <c r="I34" s="45"/>
      <c r="J34" s="46"/>
      <c r="K34" s="47"/>
      <c r="L34" s="43" t="s">
        <v>33</v>
      </c>
      <c r="M34" s="43"/>
      <c r="N34" s="47"/>
      <c r="O34" s="43"/>
      <c r="P34" s="43"/>
      <c r="Q34" s="47"/>
      <c r="R34" s="43"/>
      <c r="S34" s="43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customFormat="false" ht="12.75" hidden="false" customHeight="false" outlineLevel="0" collapsed="false">
      <c r="A35" s="34"/>
      <c r="B35" s="48" t="n">
        <v>2000</v>
      </c>
      <c r="C35" s="48"/>
      <c r="D35" s="40"/>
      <c r="E35" s="48" t="s">
        <v>34</v>
      </c>
      <c r="F35" s="48"/>
      <c r="G35" s="49" t="s">
        <v>35</v>
      </c>
      <c r="H35" s="40"/>
      <c r="I35" s="48" t="s">
        <v>36</v>
      </c>
      <c r="J35" s="48"/>
      <c r="K35" s="40"/>
      <c r="L35" s="48" t="n">
        <v>2000</v>
      </c>
      <c r="M35" s="48"/>
      <c r="N35" s="40"/>
      <c r="O35" s="48" t="s">
        <v>37</v>
      </c>
      <c r="P35" s="48"/>
      <c r="Q35" s="40"/>
      <c r="R35" s="48" t="s">
        <v>38</v>
      </c>
      <c r="S35" s="48"/>
      <c r="T35" s="40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2.75" hidden="false" customHeight="false" outlineLevel="0" collapsed="false">
      <c r="B36" s="50" t="s">
        <v>39</v>
      </c>
      <c r="C36" s="51" t="s">
        <v>40</v>
      </c>
      <c r="D36" s="52"/>
      <c r="E36" s="50" t="s">
        <v>39</v>
      </c>
      <c r="F36" s="51" t="s">
        <v>40</v>
      </c>
      <c r="G36" s="53"/>
      <c r="H36" s="52"/>
      <c r="I36" s="50" t="s">
        <v>39</v>
      </c>
      <c r="J36" s="51" t="s">
        <v>40</v>
      </c>
      <c r="K36" s="52"/>
      <c r="L36" s="50" t="s">
        <v>39</v>
      </c>
      <c r="M36" s="51" t="s">
        <v>40</v>
      </c>
      <c r="N36" s="52"/>
      <c r="O36" s="50" t="s">
        <v>39</v>
      </c>
      <c r="P36" s="51" t="s">
        <v>40</v>
      </c>
      <c r="Q36" s="52"/>
      <c r="R36" s="50" t="s">
        <v>39</v>
      </c>
      <c r="S36" s="51" t="s">
        <v>40</v>
      </c>
      <c r="T36" s="52"/>
    </row>
    <row r="37" customFormat="false" ht="12.75" hidden="false" customHeight="false" outlineLevel="0" collapsed="false">
      <c r="A37" s="1" t="s">
        <v>41</v>
      </c>
      <c r="B37" s="54" t="n">
        <f aca="false">East!B37+West!B37+Downstream!B37+Generation!B37+'New Products'!B37+Mexico!B37+'Principal Investing'!B37+'Energy Capital Res.'!B37+'CTG Assets'!B37+' Upstream Originations'!B37+'HPL&amp;LRC'!B37+Coal!B37+Canada!B37+Chairman!B37</f>
        <v>199</v>
      </c>
      <c r="C37" s="55" t="n">
        <f aca="false">East!C37+West!C37+Downstream!C37+Generation!C37+'New Products'!C37+Mexico!C37+'Principal Investing'!C37+'Energy Capital Res.'!C37+'CTG Assets'!C37+' Upstream Originations'!C37+'HPL&amp;LRC'!C37+Coal!C37+Canada!C37+Chairman!C37</f>
        <v>99.876027</v>
      </c>
      <c r="D37" s="56"/>
      <c r="E37" s="54" t="n">
        <f aca="false">East!E37+West!E37+Downstream!E37+Generation!E37+'New Products'!E37+Mexico!E37+'Principal Investing'!E37+'Energy Capital Res.'!E37+'CTG Assets'!E37+' Upstream Originations'!E37+'HPL&amp;LRC'!E37+Coal!E37+Canada!E37+Chairman!E37</f>
        <v>28</v>
      </c>
      <c r="F37" s="55" t="n">
        <f aca="false">East!F37+West!F37+Downstream!F37+Generation!F37+'New Products'!F37+Mexico!F37+'Principal Investing'!F37+'Energy Capital Res.'!F37+'CTG Assets'!F37+' Upstream Originations'!F37+'HPL&amp;LRC'!F37+Coal!F37+Canada!F37+Chairman!F37</f>
        <v>10.398</v>
      </c>
      <c r="G37" s="56" t="n">
        <f aca="false">East!G37+West!G37+Downstream!G37+Generation!G37+'New Products'!G37+Mexico!G37+'Principal Investing'!G37+'Energy Capital Res.'!G37+'CTG Assets'!G37+' Upstream Originations'!G37+'HPL&amp;LRC'!G37+Coal!G37+Canada!G37+Chairman!G37</f>
        <v>10.258</v>
      </c>
      <c r="H37" s="52"/>
      <c r="I37" s="54" t="n">
        <f aca="false">East!I37+West!I37+Downstream!I37+Generation!I37+'New Products'!I37+Mexico!I37+'Principal Investing'!I37+'Energy Capital Res.'!I37+'CTG Assets'!I37+' Upstream Originations'!I37+'HPL&amp;LRC'!I37+Coal!I37+Canada!I37+Chairman!I37</f>
        <v>0</v>
      </c>
      <c r="J37" s="55" t="n">
        <f aca="false">East!J37+West!J37+Downstream!J37+Generation!J37+'New Products'!J37+Mexico!J37+'Principal Investing'!J37+'Energy Capital Res.'!J37+'CTG Assets'!J37+' Upstream Originations'!J37+'HPL&amp;LRC'!J37+Coal!J37+Canada!J37+Chairman!J37</f>
        <v>0</v>
      </c>
      <c r="K37" s="52"/>
      <c r="L37" s="54" t="n">
        <f aca="false">+B37+E37+I37</f>
        <v>227</v>
      </c>
      <c r="M37" s="55" t="n">
        <f aca="false">+C37+F37+J37</f>
        <v>110.274027</v>
      </c>
      <c r="N37" s="52"/>
      <c r="O37" s="54" t="n">
        <f aca="false">East!O37+West!O37+Downstream!O37+Generation!O37+'New Products'!O37+Mexico!O37+'Principal Investing'!O37+'Energy Capital Res.'!O37+'CTG Assets'!O37+' Upstream Originations'!O37+'HPL&amp;LRC'!O37+Coal!O37+Canada!O37+Chairman!O37</f>
        <v>0</v>
      </c>
      <c r="P37" s="55" t="n">
        <f aca="false">East!P37+West!P37+Downstream!P37+Generation!P37+'New Products'!P37+Mexico!P37+'Principal Investing'!P37+'Energy Capital Res.'!P37+'CTG Assets'!P37+' Upstream Originations'!P37+'HPL&amp;LRC'!P37+Coal!P37+Canada!P37+Chairman!P37</f>
        <v>0</v>
      </c>
      <c r="Q37" s="52"/>
      <c r="R37" s="54" t="n">
        <f aca="false">East!R37+West!R37+Downstream!R37+Generation!R37+'New Products'!R37+Mexico!R37+'Principal Investing'!R37+'Energy Capital Res.'!R37+'CTG Assets'!R37+' Upstream Originations'!R37+'HPL&amp;LRC'!R37+Coal!R37+Canada!R37+Chairman!R37</f>
        <v>0</v>
      </c>
      <c r="S37" s="55" t="n">
        <f aca="false">East!S37+West!S37+Downstream!S37+Generation!S37+'New Products'!S37+Mexico!S37+'Principal Investing'!S37+'Energy Capital Res.'!S37+'CTG Assets'!S37+' Upstream Originations'!S37+'HPL&amp;LRC'!S37+Coal!S37+Canada!S37+Chairman!S37</f>
        <v>0</v>
      </c>
      <c r="T37" s="52"/>
    </row>
    <row r="38" customFormat="false" ht="12.75" hidden="false" customHeight="false" outlineLevel="0" collapsed="false">
      <c r="A38" s="1" t="s">
        <v>42</v>
      </c>
      <c r="B38" s="54"/>
      <c r="C38" s="55" t="n">
        <f aca="false">East!C38+West!C38+Downstream!C38+Generation!C38+'New Products'!C38+Mexico!C38+'Principal Investing'!C38+'Energy Capital Res.'!C38+'CTG Assets'!C38+' Upstream Originations'!C38+'HPL&amp;LRC'!C38+Coal!C38+Canada!C38+Chairman!C38</f>
        <v>117.839973</v>
      </c>
      <c r="D38" s="56"/>
      <c r="E38" s="54"/>
      <c r="F38" s="55" t="n">
        <f aca="false">East!F38+West!F38+Downstream!F38+Generation!F38+'New Products'!F38+Mexico!F38+'Principal Investing'!F38+'Energy Capital Res.'!F38+'CTG Assets'!F38+' Upstream Originations'!F38+'HPL&amp;LRC'!F38+Coal!F38+Canada!F38+Chairman!F38</f>
        <v>-81.487</v>
      </c>
      <c r="G38" s="56"/>
      <c r="H38" s="52"/>
      <c r="I38" s="54"/>
      <c r="J38" s="55" t="n">
        <f aca="false">East!J38+West!J38+Downstream!J38+Generation!J38+'New Products'!J38+Mexico!J38+'Principal Investing'!J38+'Energy Capital Res.'!J38+'CTG Assets'!J38+' Upstream Originations'!J38+'HPL&amp;LRC'!J38+Coal!J38+Canada!J38+Chairman!J38</f>
        <v>0</v>
      </c>
      <c r="K38" s="52"/>
      <c r="L38" s="54"/>
      <c r="M38" s="55" t="n">
        <f aca="false">+C38+F38+J38</f>
        <v>36.352973</v>
      </c>
      <c r="N38" s="52"/>
      <c r="O38" s="54"/>
      <c r="P38" s="55" t="n">
        <f aca="false">East!P38+West!P38+Downstream!P38+Generation!P38+'New Products'!P38+Mexico!P38+'Principal Investing'!P38+'Energy Capital Res.'!P38+'CTG Assets'!P38+' Upstream Originations'!P38+'HPL&amp;LRC'!P38+Coal!P38+Canada!P38+Chairman!P38</f>
        <v>0</v>
      </c>
      <c r="Q38" s="52"/>
      <c r="R38" s="54"/>
      <c r="S38" s="55" t="n">
        <f aca="false">East!S38+West!S38+Downstream!S38+Generation!S38+'New Products'!S38+Mexico!S38+'Principal Investing'!S38+'Energy Capital Res.'!S38+'CTG Assets'!S38+' Upstream Originations'!S38+'HPL&amp;LRC'!S38+Coal!S38+Canada!S38+Chairman!S38</f>
        <v>0</v>
      </c>
      <c r="T38" s="52"/>
    </row>
    <row r="39" customFormat="false" ht="12.75" hidden="false" customHeight="false" outlineLevel="0" collapsed="false">
      <c r="A39" s="1" t="s">
        <v>43</v>
      </c>
      <c r="B39" s="57" t="n">
        <f aca="false">East!B39+West!B39+Downstream!B39+Generation!B39+'New Products'!B39+Mexico!B39+'Principal Investing'!B39+'Energy Capital Res.'!B39+'CTG Assets'!B39+' Upstream Originations'!B39+'HPL&amp;LRC'!B39+Coal!B39+Canada!B39+Chairman!B39</f>
        <v>0</v>
      </c>
      <c r="C39" s="58" t="n">
        <f aca="false">East!C39+West!C39+Downstream!C39+Generation!C39+'New Products'!C39+Mexico!C39+'Principal Investing'!C39+'Energy Capital Res.'!C39+'CTG Assets'!C39+' Upstream Originations'!C39+'HPL&amp;LRC'!C39+Coal!C39+Canada!C39+Chairman!C39</f>
        <v>0</v>
      </c>
      <c r="D39" s="29"/>
      <c r="E39" s="57" t="n">
        <f aca="false">East!E39+West!E39+Downstream!E39+Generation!E39+'New Products'!E39+Mexico!E39+'Principal Investing'!E39+'Energy Capital Res.'!E39+'CTG Assets'!E39+' Upstream Originations'!E39+'HPL&amp;LRC'!E39+Coal!E39+Canada!E39+Chairman!E39</f>
        <v>243</v>
      </c>
      <c r="F39" s="58" t="n">
        <f aca="false">East!F39+West!F39+Downstream!F39+Generation!F39+'New Products'!F39+Mexico!F39+'Principal Investing'!F39+'Energy Capital Res.'!F39+'CTG Assets'!F39+' Upstream Originations'!F39+'HPL&amp;LRC'!F39+Coal!F39+Canada!F39+Chairman!F39</f>
        <v>352.965</v>
      </c>
      <c r="G39" s="29"/>
      <c r="H39" s="52"/>
      <c r="I39" s="57" t="n">
        <f aca="false">East!I39+West!I39+Downstream!I39+Generation!I39+'New Products'!I39+Mexico!I39+'Principal Investing'!I39+'Energy Capital Res.'!I39+'CTG Assets'!I39+' Upstream Originations'!I39+'HPL&amp;LRC'!I39+Coal!I39+Canada!I39+Chairman!I39</f>
        <v>132</v>
      </c>
      <c r="J39" s="58" t="n">
        <f aca="false">East!J39+West!J39+Downstream!J39+Generation!J39+'New Products'!J39+Mexico!J39+'Principal Investing'!J39+'Energy Capital Res.'!J39+'CTG Assets'!J39+' Upstream Originations'!J39+'HPL&amp;LRC'!J39+Coal!J39+Canada!J39+Chairman!J39</f>
        <v>355.153</v>
      </c>
      <c r="K39" s="52"/>
      <c r="L39" s="59" t="n">
        <f aca="false">+B39+E39+I39</f>
        <v>375</v>
      </c>
      <c r="M39" s="58" t="n">
        <f aca="false">+C39+F39+J39</f>
        <v>708.118</v>
      </c>
      <c r="N39" s="52"/>
      <c r="O39" s="59" t="n">
        <f aca="false">East!O39+West!O39+Downstream!O39+Generation!O39+'New Products'!O39+Mexico!O39+'Principal Investing'!O39+'Energy Capital Res.'!O39+'CTG Assets'!O39+' Upstream Originations'!O39+'HPL&amp;LRC'!O39+Coal!O39+Canada!O39+Chairman!O39</f>
        <v>31</v>
      </c>
      <c r="P39" s="58" t="n">
        <f aca="false">East!P39+West!P39+Downstream!P39+Generation!P39+'New Products'!P39+Mexico!P39+'Principal Investing'!P39+'Energy Capital Res.'!P39+'CTG Assets'!P39+' Upstream Originations'!P39+'HPL&amp;LRC'!P39+Coal!P39+Canada!P39+Chairman!P39</f>
        <v>119.9</v>
      </c>
      <c r="Q39" s="52"/>
      <c r="R39" s="59" t="n">
        <f aca="false">East!R39+West!R39+Downstream!R39+Generation!R39+'New Products'!R39+Mexico!R39+'Principal Investing'!R39+'Energy Capital Res.'!R39+'CTG Assets'!R39+' Upstream Originations'!R39+'HPL&amp;LRC'!R39+Coal!R39+Canada!R39+Chairman!R39</f>
        <v>5</v>
      </c>
      <c r="S39" s="58" t="n">
        <f aca="false">East!S39+West!S39+Downstream!S39+Generation!S39+'New Products'!S39+Mexico!S39+'Principal Investing'!S39+'Energy Capital Res.'!S39+'CTG Assets'!S39+' Upstream Originations'!S39+'HPL&amp;LRC'!S39+Coal!S39+Canada!S39+Chairman!S39</f>
        <v>15.5</v>
      </c>
      <c r="T39" s="52"/>
    </row>
    <row r="40" customFormat="false" ht="12.75" hidden="false" customHeight="false" outlineLevel="0" collapsed="false">
      <c r="A40" s="34" t="s">
        <v>44</v>
      </c>
      <c r="B40" s="60" t="n">
        <f aca="false">SUM(B37:B39)</f>
        <v>199</v>
      </c>
      <c r="C40" s="61" t="n">
        <f aca="false">SUM(C37:C39)</f>
        <v>217.716</v>
      </c>
      <c r="D40" s="62"/>
      <c r="E40" s="60" t="n">
        <f aca="false">SUM(E37:E39)</f>
        <v>271</v>
      </c>
      <c r="F40" s="61" t="n">
        <f aca="false">SUM(F37:F39)</f>
        <v>281.876</v>
      </c>
      <c r="G40" s="62"/>
      <c r="H40" s="40"/>
      <c r="I40" s="60" t="n">
        <f aca="false">SUM(I37:I39)</f>
        <v>132</v>
      </c>
      <c r="J40" s="61" t="n">
        <f aca="false">SUM(J37:J39)</f>
        <v>355.153</v>
      </c>
      <c r="K40" s="40"/>
      <c r="L40" s="63" t="n">
        <f aca="false">SUM(L37:L39)</f>
        <v>602</v>
      </c>
      <c r="M40" s="61" t="n">
        <f aca="false">SUM(M37:M39)</f>
        <v>854.745</v>
      </c>
      <c r="N40" s="40"/>
      <c r="O40" s="60" t="n">
        <f aca="false">SUM(O37:O39)</f>
        <v>31</v>
      </c>
      <c r="P40" s="61" t="n">
        <f aca="false">SUM(P37:P39)</f>
        <v>119.9</v>
      </c>
      <c r="Q40" s="40"/>
      <c r="R40" s="60" t="n">
        <f aca="false">SUM(R37:R39)</f>
        <v>5</v>
      </c>
      <c r="S40" s="61" t="n">
        <f aca="false">SUM(S37:S39)</f>
        <v>15.5</v>
      </c>
      <c r="T40" s="40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</row>
    <row r="41" customFormat="false" ht="12.75" hidden="false" customHeight="false" outlineLevel="0" collapsed="false">
      <c r="A41" s="64" t="s">
        <v>45</v>
      </c>
      <c r="B41" s="65"/>
      <c r="C41" s="61" t="n">
        <f aca="false">East!C41+West!C41+Downstream!C41+Generation!C41+'New Products'!C41+Mexico!C41+'Principal Investing'!C41+'Energy Capital Res.'!C41+'CTG Assets'!C41+' Upstream Originations'!C41+'HPL&amp;LRC'!C41+Coal!C41+Canada!C41+Chairman!C41</f>
        <v>168.395</v>
      </c>
      <c r="D41" s="62"/>
      <c r="E41" s="65"/>
      <c r="F41" s="61" t="n">
        <f aca="false">East!F41+West!F41+Downstream!F41+Generation!F41+'New Products'!F41+Mexico!F41+'Principal Investing'!F41+'Energy Capital Res.'!F41+'CTG Assets'!F41+' Upstream Originations'!F41+'HPL&amp;LRC'!F41+Coal!F41+Canada!F41+Chairman!F41</f>
        <v>204.4295</v>
      </c>
      <c r="G41" s="62"/>
      <c r="H41" s="33"/>
      <c r="I41" s="65"/>
      <c r="J41" s="61" t="n">
        <f aca="false">East!J41+West!J41+Downstream!J41+Generation!J41+'New Products'!J41+Mexico!J41+'Principal Investing'!J41+'Energy Capital Res.'!J41+'CTG Assets'!J41+' Upstream Originations'!J41+'HPL&amp;LRC'!J41+Coal!J41+Canada!J41+Chairman!J41</f>
        <v>234.405</v>
      </c>
      <c r="K41" s="33"/>
      <c r="L41" s="65"/>
      <c r="M41" s="61" t="n">
        <f aca="false">+C41+F41+J41</f>
        <v>607.2295</v>
      </c>
      <c r="N41" s="33"/>
      <c r="O41" s="65"/>
      <c r="P41" s="61" t="n">
        <f aca="false">East!P41+West!P41+Downstream!P41+Generation!P41+'New Products'!P41+Mexico!P41+'Principal Investing'!P41+'Energy Capital Res.'!P41+'CTG Assets'!P41+' Upstream Originations'!P41+'HPL&amp;LRC'!P41+Coal!P41+Canada!P41+Chairman!P41</f>
        <v>201.63385</v>
      </c>
      <c r="Q41" s="33"/>
      <c r="R41" s="65"/>
      <c r="S41" s="61" t="n">
        <f aca="false">East!S41+West!S41+Downstream!S41+Generation!S41+'New Products'!S41+Mexico!S41+'Principal Investing'!S41+'Energy Capital Res.'!S41+'CTG Assets'!S41+' Upstream Originations'!S41+'HPL&amp;LRC'!S41+Coal!S41+Canada!S41+Chairman!S41</f>
        <v>227.32975</v>
      </c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</row>
    <row r="42" customFormat="false" ht="18.75" hidden="false" customHeight="false" outlineLevel="0" collapsed="false">
      <c r="A42" s="34" t="s">
        <v>46</v>
      </c>
      <c r="B42" s="66" t="n">
        <f aca="false">+C40/C41</f>
        <v>1.29288874372755</v>
      </c>
      <c r="C42" s="66"/>
      <c r="D42" s="67"/>
      <c r="E42" s="66" t="n">
        <f aca="false">+F40/F41</f>
        <v>1.37884209470747</v>
      </c>
      <c r="F42" s="66"/>
      <c r="G42" s="68"/>
      <c r="H42" s="67"/>
      <c r="I42" s="66" t="n">
        <f aca="false">+J40/J41</f>
        <v>1.51512553059875</v>
      </c>
      <c r="J42" s="66"/>
      <c r="K42" s="67"/>
      <c r="L42" s="66" t="n">
        <f aca="false">+M40/M41</f>
        <v>1.40761441925993</v>
      </c>
      <c r="M42" s="66"/>
      <c r="N42" s="67"/>
      <c r="O42" s="66" t="n">
        <f aca="false">+P40/P41</f>
        <v>0.594642219052009</v>
      </c>
      <c r="P42" s="66"/>
      <c r="Q42" s="67"/>
      <c r="R42" s="66" t="n">
        <f aca="false">+S40/S41</f>
        <v>0.0681828929121683</v>
      </c>
      <c r="S42" s="66"/>
      <c r="T42" s="40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</row>
    <row r="43" customFormat="false" ht="12.75" hidden="false" customHeight="false" outlineLevel="0" collapsed="false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56" customFormat="false" ht="12.75" hidden="false" customHeight="false" outlineLevel="0" collapsed="false">
      <c r="B56" s="69"/>
      <c r="E56" s="69"/>
      <c r="I56" s="69"/>
      <c r="L56" s="69"/>
      <c r="O56" s="69"/>
      <c r="R56" s="69"/>
    </row>
    <row r="57" customFormat="false" ht="12.75" hidden="false" customHeight="false" outlineLevel="0" collapsed="false">
      <c r="B57" s="69"/>
      <c r="E57" s="69"/>
      <c r="I57" s="69"/>
      <c r="L57" s="69"/>
      <c r="O57" s="69"/>
      <c r="R57" s="69"/>
    </row>
    <row r="58" customFormat="false" ht="12.75" hidden="false" customHeight="false" outlineLevel="0" collapsed="false">
      <c r="B58" s="69"/>
      <c r="C58" s="70"/>
      <c r="E58" s="69"/>
      <c r="F58" s="70"/>
      <c r="G58" s="70"/>
      <c r="I58" s="69"/>
      <c r="J58" s="70"/>
      <c r="L58" s="69"/>
      <c r="M58" s="70"/>
      <c r="O58" s="69"/>
      <c r="P58" s="70"/>
      <c r="R58" s="69"/>
    </row>
    <row r="59" customFormat="false" ht="12.75" hidden="false" customHeight="false" outlineLevel="0" collapsed="false">
      <c r="F59" s="70"/>
      <c r="G59" s="70"/>
      <c r="M59" s="70"/>
      <c r="P59" s="70"/>
    </row>
    <row r="62" customFormat="false" ht="12.75" hidden="false" customHeight="false" outlineLevel="0" collapsed="false">
      <c r="B62" s="70"/>
      <c r="E62" s="70"/>
      <c r="I62" s="70"/>
      <c r="L62" s="70"/>
      <c r="O62" s="70"/>
      <c r="R62" s="70"/>
    </row>
    <row r="69" customFormat="false" ht="13.5" hidden="false" customHeight="false" outlineLevel="0" collapsed="false">
      <c r="B69" s="2" t="str">
        <f aca="true">CELL("filename")</f>
        <v>'file:///mnt/12tb/@roms/datasets/enron/EDRM Enron Email Data Set v2 XML/filtered-attachments/xls/Metrics_0727.xls'#$Consol</v>
      </c>
      <c r="C69" s="2"/>
    </row>
    <row r="70" customFormat="false" ht="13.5" hidden="false" customHeight="false" outlineLevel="0" collapsed="false">
      <c r="B70" s="71" t="n">
        <f aca="true">NOW()</f>
        <v>45926.9631436246</v>
      </c>
      <c r="C70" s="71"/>
    </row>
  </sheetData>
  <mergeCells count="25">
    <mergeCell ref="A3:F3"/>
    <mergeCell ref="C7:O7"/>
    <mergeCell ref="C8:O8"/>
    <mergeCell ref="B18:O18"/>
    <mergeCell ref="A30:S30"/>
    <mergeCell ref="C31:O31"/>
    <mergeCell ref="I32:S32"/>
    <mergeCell ref="B34:C34"/>
    <mergeCell ref="E34:F34"/>
    <mergeCell ref="L34:M34"/>
    <mergeCell ref="O34:P34"/>
    <mergeCell ref="R34:S34"/>
    <mergeCell ref="B35:C35"/>
    <mergeCell ref="E35:F35"/>
    <mergeCell ref="I35:J35"/>
    <mergeCell ref="L35:M35"/>
    <mergeCell ref="O35:P35"/>
    <mergeCell ref="R35:S35"/>
    <mergeCell ref="B42:C42"/>
    <mergeCell ref="E42:F42"/>
    <mergeCell ref="I42:J42"/>
    <mergeCell ref="L42:M42"/>
    <mergeCell ref="O42:P42"/>
    <mergeCell ref="R42:S42"/>
    <mergeCell ref="B70:C70"/>
  </mergeCells>
  <printOptions headings="false" gridLines="false" gridLinesSet="true" horizontalCentered="true" verticalCentered="false"/>
  <pageMargins left="0.420138888888889" right="0" top="0.25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55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4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23.25" hidden="false" customHeight="true" outlineLevel="0" collapsed="false">
      <c r="A7" s="9"/>
      <c r="B7" s="10"/>
      <c r="C7" s="13" t="s">
        <v>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2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5" t="s">
        <v>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true" outlineLevel="0" collapsed="false">
      <c r="C10" s="18" t="n">
        <v>36714</v>
      </c>
      <c r="D10" s="18" t="n">
        <f aca="false">+C10+7</f>
        <v>36721</v>
      </c>
      <c r="E10" s="18" t="n">
        <f aca="false">+D10+7</f>
        <v>36728</v>
      </c>
      <c r="F10" s="18" t="n">
        <f aca="false">+E10+7</f>
        <v>36735</v>
      </c>
      <c r="G10" s="18" t="n">
        <f aca="false">+F10+7</f>
        <v>36742</v>
      </c>
      <c r="H10" s="18" t="n">
        <f aca="false">+G10+7</f>
        <v>36749</v>
      </c>
      <c r="I10" s="18" t="n">
        <f aca="false">+H10+7</f>
        <v>36756</v>
      </c>
      <c r="J10" s="18" t="n">
        <f aca="false">+I10+7</f>
        <v>36763</v>
      </c>
      <c r="K10" s="18" t="n">
        <f aca="false">+J10+7</f>
        <v>36770</v>
      </c>
      <c r="L10" s="18" t="n">
        <f aca="false">+K10+7</f>
        <v>36777</v>
      </c>
      <c r="M10" s="18" t="n">
        <f aca="false">+L10+7</f>
        <v>36784</v>
      </c>
      <c r="N10" s="18" t="n">
        <f aca="false">+M10+7</f>
        <v>36791</v>
      </c>
      <c r="O10" s="18" t="n">
        <f aca="false">+N10+7</f>
        <v>36798</v>
      </c>
    </row>
    <row r="11" customFormat="false" ht="12.75" hidden="false" customHeight="false" outlineLevel="0" collapsed="false">
      <c r="A11" s="19" t="s">
        <v>20</v>
      </c>
    </row>
    <row r="12" customFormat="false" ht="12.75" hidden="false" customHeight="false" outlineLevel="0" collapsed="false">
      <c r="A12" s="1" t="s">
        <v>21</v>
      </c>
      <c r="C12" s="72" t="n">
        <v>67</v>
      </c>
      <c r="D12" s="72" t="n">
        <f aca="false">+C16</f>
        <v>69</v>
      </c>
      <c r="E12" s="72" t="n">
        <f aca="false">+D16</f>
        <v>69</v>
      </c>
      <c r="F12" s="72" t="n">
        <f aca="false">+E16</f>
        <v>71</v>
      </c>
      <c r="G12" s="72"/>
      <c r="H12" s="72"/>
      <c r="I12" s="72"/>
      <c r="J12" s="72"/>
      <c r="K12" s="72"/>
      <c r="L12" s="72"/>
      <c r="M12" s="26"/>
      <c r="N12" s="26"/>
      <c r="O12" s="26"/>
      <c r="P12" s="72"/>
    </row>
    <row r="13" customFormat="false" ht="12.75" hidden="false" customHeight="false" outlineLevel="0" collapsed="false">
      <c r="A13" s="1" t="s">
        <v>22</v>
      </c>
      <c r="C13" s="72" t="n">
        <v>2</v>
      </c>
      <c r="D13" s="72" t="n">
        <v>3</v>
      </c>
      <c r="E13" s="72" t="n">
        <v>7</v>
      </c>
      <c r="F13" s="72" t="n">
        <v>4</v>
      </c>
      <c r="G13" s="72"/>
      <c r="H13" s="72"/>
      <c r="I13" s="72"/>
      <c r="J13" s="72"/>
      <c r="K13" s="72"/>
      <c r="L13" s="72"/>
      <c r="M13" s="26"/>
      <c r="N13" s="72"/>
      <c r="O13" s="72"/>
      <c r="P13" s="72"/>
    </row>
    <row r="14" customFormat="false" ht="12.75" hidden="false" customHeight="false" outlineLevel="0" collapsed="false">
      <c r="A14" s="1" t="s">
        <v>23</v>
      </c>
      <c r="C14" s="72" t="n">
        <v>0</v>
      </c>
      <c r="D14" s="72" t="n">
        <v>3</v>
      </c>
      <c r="E14" s="72" t="n">
        <v>4</v>
      </c>
      <c r="F14" s="72" t="n">
        <v>1</v>
      </c>
      <c r="G14" s="72"/>
      <c r="H14" s="72"/>
      <c r="I14" s="72"/>
      <c r="J14" s="72"/>
      <c r="K14" s="72"/>
      <c r="L14" s="72"/>
      <c r="M14" s="26"/>
      <c r="N14" s="72"/>
      <c r="O14" s="72"/>
      <c r="P14" s="72"/>
    </row>
    <row r="15" customFormat="false" ht="12.75" hidden="false" customHeight="false" outlineLevel="0" collapsed="false">
      <c r="A15" s="1" t="s">
        <v>24</v>
      </c>
      <c r="C15" s="72" t="n">
        <v>0</v>
      </c>
      <c r="D15" s="72" t="n">
        <v>0</v>
      </c>
      <c r="E15" s="72" t="n">
        <v>1</v>
      </c>
      <c r="F15" s="72" t="n">
        <v>0</v>
      </c>
      <c r="G15" s="72"/>
      <c r="H15" s="72"/>
      <c r="I15" s="72"/>
      <c r="J15" s="72"/>
      <c r="K15" s="72"/>
      <c r="L15" s="72"/>
      <c r="M15" s="26"/>
      <c r="N15" s="72"/>
      <c r="O15" s="72"/>
      <c r="P15" s="72"/>
    </row>
    <row r="16" customFormat="false" ht="13.5" hidden="false" customHeight="false" outlineLevel="0" collapsed="false">
      <c r="A16" s="1" t="s">
        <v>25</v>
      </c>
      <c r="C16" s="73" t="n">
        <f aca="false">+C12+C13-C14-C15</f>
        <v>69</v>
      </c>
      <c r="D16" s="73" t="n">
        <f aca="false">+D12+D13-D14-D15</f>
        <v>69</v>
      </c>
      <c r="E16" s="73" t="n">
        <f aca="false">+E12+E13-E14-E15</f>
        <v>71</v>
      </c>
      <c r="F16" s="73" t="n">
        <f aca="false">+F12+F13-F14-F15</f>
        <v>74</v>
      </c>
      <c r="G16" s="73" t="n">
        <f aca="false">+G12+G13-G14-G15</f>
        <v>0</v>
      </c>
      <c r="H16" s="73" t="n">
        <f aca="false">+H12+H13-H14-H15</f>
        <v>0</v>
      </c>
      <c r="I16" s="73" t="n">
        <f aca="false">+I12+I13-I14-I15</f>
        <v>0</v>
      </c>
      <c r="J16" s="73" t="n">
        <f aca="false">+J12+J13-J14-J15</f>
        <v>0</v>
      </c>
      <c r="K16" s="73" t="n">
        <f aca="false">+K12+K13-K14-K15</f>
        <v>0</v>
      </c>
      <c r="L16" s="73" t="n">
        <f aca="false">+L12+L13-L14-L15</f>
        <v>0</v>
      </c>
      <c r="M16" s="74" t="n">
        <f aca="false">+M12+M13-M14-M15</f>
        <v>0</v>
      </c>
      <c r="N16" s="73" t="n">
        <f aca="false">+N12+N13-N14-N15</f>
        <v>0</v>
      </c>
      <c r="O16" s="73" t="n">
        <f aca="false">+O12+O13-O14-O15</f>
        <v>0</v>
      </c>
      <c r="P16" s="21"/>
    </row>
    <row r="17" customFormat="false" ht="13.5" hidden="false" customHeight="false" outlineLevel="0" collapsed="false">
      <c r="B17" s="24"/>
      <c r="C17" s="25"/>
      <c r="D17" s="25"/>
      <c r="E17" s="25"/>
      <c r="F17" s="25"/>
      <c r="G17" s="24"/>
      <c r="H17" s="24"/>
      <c r="I17" s="24"/>
      <c r="J17" s="24"/>
      <c r="K17" s="24"/>
      <c r="L17" s="24"/>
      <c r="M17" s="24"/>
      <c r="N17" s="24"/>
      <c r="O17" s="24"/>
      <c r="P17" s="26"/>
    </row>
    <row r="18" customFormat="false" ht="12.75" hidden="true" customHeight="false" outlineLevel="0" collapsed="false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4"/>
    </row>
    <row r="19" customFormat="false" ht="12.75" hidden="true" customHeight="false" outlineLevel="0" collapsed="false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4"/>
    </row>
    <row r="20" customFormat="false" ht="12.75" hidden="true" customHeight="false" outlineLevel="0" collapsed="false">
      <c r="A20" s="19" t="s">
        <v>20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customFormat="false" ht="12.75" hidden="true" customHeight="false" outlineLevel="0" collapsed="false">
      <c r="A21" s="1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4"/>
    </row>
    <row r="22" customFormat="false" ht="12.75" hidden="true" customHeight="false" outlineLevel="0" collapsed="false">
      <c r="A22" s="1" t="s">
        <v>22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4"/>
    </row>
    <row r="23" customFormat="false" ht="12.75" hidden="true" customHeight="false" outlineLevel="0" collapsed="false">
      <c r="A23" s="1" t="s">
        <v>23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4"/>
    </row>
    <row r="24" customFormat="false" ht="12.75" hidden="true" customHeight="false" outlineLevel="0" collapsed="false">
      <c r="A24" s="1" t="s">
        <v>26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4"/>
    </row>
    <row r="25" customFormat="false" ht="12.75" hidden="true" customHeight="false" outlineLevel="0" collapsed="false">
      <c r="A25" s="1" t="s">
        <v>24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4"/>
    </row>
    <row r="26" customFormat="false" ht="13.5" hidden="true" customHeight="false" outlineLevel="0" collapsed="false">
      <c r="A26" s="1" t="s">
        <v>25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24"/>
    </row>
    <row r="27" customFormat="false" ht="12.75" hidden="true" customHeight="false" outlineLevel="0" collapsed="false">
      <c r="B27" s="32"/>
      <c r="C27" s="33"/>
      <c r="D27" s="33"/>
      <c r="E27" s="33"/>
      <c r="F27" s="33"/>
      <c r="G27" s="33"/>
      <c r="H27" s="33"/>
      <c r="I27" s="33"/>
      <c r="J27" s="33"/>
      <c r="K27" s="24"/>
      <c r="L27" s="24"/>
      <c r="M27" s="24"/>
      <c r="N27" s="24"/>
      <c r="O27" s="33"/>
      <c r="P27" s="24"/>
    </row>
    <row r="28" customFormat="false" ht="12.75" hidden="true" customHeight="false" outlineLevel="0" collapsed="false">
      <c r="A28" s="34" t="s">
        <v>27</v>
      </c>
      <c r="B28" s="35"/>
      <c r="C28" s="33"/>
      <c r="D28" s="33"/>
      <c r="E28" s="33"/>
      <c r="F28" s="33"/>
      <c r="G28" s="33"/>
      <c r="H28" s="33"/>
      <c r="I28" s="33"/>
      <c r="J28" s="33"/>
      <c r="K28" s="36"/>
      <c r="L28" s="36"/>
      <c r="M28" s="36"/>
      <c r="N28" s="36"/>
      <c r="O28" s="33"/>
      <c r="P28" s="36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</row>
    <row r="29" customFormat="false" ht="13.5" hidden="false" customHeight="false" outlineLevel="0" collapsed="false">
      <c r="A29" s="34"/>
      <c r="B29" s="35"/>
      <c r="C29" s="33"/>
      <c r="D29" s="33"/>
      <c r="E29" s="33"/>
      <c r="F29" s="33"/>
      <c r="G29" s="33"/>
      <c r="H29" s="33"/>
      <c r="I29" s="33"/>
      <c r="J29" s="33"/>
      <c r="K29" s="36"/>
      <c r="L29" s="36"/>
      <c r="M29" s="37"/>
      <c r="N29" s="38"/>
      <c r="O29" s="33"/>
      <c r="P29" s="36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</row>
    <row r="30" customFormat="false" ht="12" hidden="false" customHeight="true" outlineLevel="0" collapsed="false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8" hidden="false" customHeight="false" outlineLevel="0" collapsed="false">
      <c r="A31" s="9"/>
      <c r="B31" s="10"/>
      <c r="C31" s="12" t="s">
        <v>28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customFormat="false" ht="19.5" hidden="false" customHeight="true" outlineLevel="0" collapsed="false">
      <c r="A32" s="40"/>
      <c r="B32" s="40"/>
      <c r="C32" s="33"/>
      <c r="D32" s="33"/>
      <c r="E32" s="33"/>
      <c r="F32" s="33"/>
      <c r="G32" s="33"/>
      <c r="H32" s="33"/>
      <c r="I32" s="41" t="s">
        <v>29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customFormat="false" ht="6.75" hidden="false" customHeight="true" outlineLevel="0" collapsed="false">
      <c r="A33" s="40"/>
      <c r="B33" s="40"/>
      <c r="C33" s="33"/>
      <c r="D33" s="33"/>
      <c r="E33" s="33"/>
      <c r="F33" s="33"/>
      <c r="G33" s="33"/>
      <c r="H33" s="33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</row>
    <row r="34" customFormat="false" ht="14.25" hidden="false" customHeight="true" outlineLevel="0" collapsed="false">
      <c r="A34" s="34"/>
      <c r="B34" s="43" t="s">
        <v>30</v>
      </c>
      <c r="C34" s="43"/>
      <c r="D34" s="34"/>
      <c r="E34" s="43" t="s">
        <v>31</v>
      </c>
      <c r="F34" s="43"/>
      <c r="G34" s="44" t="s">
        <v>32</v>
      </c>
      <c r="H34" s="34"/>
      <c r="I34" s="45"/>
      <c r="J34" s="46"/>
      <c r="K34" s="47"/>
      <c r="L34" s="43" t="s">
        <v>33</v>
      </c>
      <c r="M34" s="43"/>
      <c r="N34" s="47"/>
      <c r="O34" s="43"/>
      <c r="P34" s="43"/>
      <c r="Q34" s="47"/>
      <c r="R34" s="43"/>
      <c r="S34" s="43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customFormat="false" ht="12.75" hidden="false" customHeight="false" outlineLevel="0" collapsed="false">
      <c r="A35" s="34"/>
      <c r="B35" s="48" t="n">
        <v>2000</v>
      </c>
      <c r="C35" s="48"/>
      <c r="D35" s="40"/>
      <c r="E35" s="48" t="s">
        <v>34</v>
      </c>
      <c r="F35" s="48"/>
      <c r="G35" s="49" t="s">
        <v>35</v>
      </c>
      <c r="H35" s="40"/>
      <c r="I35" s="48" t="s">
        <v>36</v>
      </c>
      <c r="J35" s="48"/>
      <c r="K35" s="40"/>
      <c r="L35" s="48" t="n">
        <v>2000</v>
      </c>
      <c r="M35" s="48"/>
      <c r="N35" s="40"/>
      <c r="O35" s="48" t="s">
        <v>37</v>
      </c>
      <c r="P35" s="48"/>
      <c r="Q35" s="40"/>
      <c r="R35" s="48" t="s">
        <v>38</v>
      </c>
      <c r="S35" s="48"/>
      <c r="T35" s="40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2.75" hidden="false" customHeight="false" outlineLevel="0" collapsed="false">
      <c r="B36" s="50" t="s">
        <v>39</v>
      </c>
      <c r="C36" s="51" t="s">
        <v>40</v>
      </c>
      <c r="D36" s="52"/>
      <c r="E36" s="50" t="s">
        <v>39</v>
      </c>
      <c r="F36" s="51" t="s">
        <v>40</v>
      </c>
      <c r="G36" s="53"/>
      <c r="H36" s="52"/>
      <c r="I36" s="50" t="s">
        <v>39</v>
      </c>
      <c r="J36" s="51" t="s">
        <v>40</v>
      </c>
      <c r="K36" s="52"/>
      <c r="L36" s="50" t="s">
        <v>39</v>
      </c>
      <c r="M36" s="51" t="s">
        <v>40</v>
      </c>
      <c r="N36" s="52"/>
      <c r="O36" s="50" t="s">
        <v>39</v>
      </c>
      <c r="P36" s="51" t="s">
        <v>40</v>
      </c>
      <c r="Q36" s="52"/>
      <c r="R36" s="50" t="s">
        <v>39</v>
      </c>
      <c r="S36" s="51" t="s">
        <v>40</v>
      </c>
      <c r="T36" s="52"/>
    </row>
    <row r="37" customFormat="false" ht="12.75" hidden="false" customHeight="false" outlineLevel="0" collapsed="false">
      <c r="A37" s="1" t="s">
        <v>41</v>
      </c>
      <c r="B37" s="54" t="n">
        <f aca="false">+'[1] Upstream Originations'!E39+'[1] Upstream Originations'!B39</f>
        <v>24</v>
      </c>
      <c r="C37" s="76" t="n">
        <f aca="false">+'[1] Upstream Originations'!F39+'[1] Upstream Originations'!C39</f>
        <v>15.214</v>
      </c>
      <c r="D37" s="52"/>
      <c r="E37" s="54" t="n">
        <v>1</v>
      </c>
      <c r="F37" s="76" t="n">
        <v>0.14</v>
      </c>
      <c r="G37" s="56" t="n">
        <v>0</v>
      </c>
      <c r="H37" s="52"/>
      <c r="I37" s="54" t="n">
        <v>0</v>
      </c>
      <c r="J37" s="55" t="n">
        <v>0</v>
      </c>
      <c r="K37" s="52"/>
      <c r="L37" s="54" t="n">
        <f aca="false">+B37+E37+I37</f>
        <v>25</v>
      </c>
      <c r="M37" s="55" t="n">
        <f aca="false">+C37+F37+J37</f>
        <v>15.354</v>
      </c>
      <c r="N37" s="52"/>
      <c r="O37" s="54" t="n">
        <v>0</v>
      </c>
      <c r="P37" s="77" t="n">
        <v>0</v>
      </c>
      <c r="Q37" s="52"/>
      <c r="R37" s="54" t="n">
        <v>0</v>
      </c>
      <c r="S37" s="77" t="n">
        <v>0</v>
      </c>
      <c r="T37" s="52"/>
    </row>
    <row r="38" customFormat="false" ht="12.75" hidden="false" customHeight="false" outlineLevel="0" collapsed="false">
      <c r="A38" s="1" t="s">
        <v>42</v>
      </c>
      <c r="B38" s="54"/>
      <c r="C38" s="76" t="n">
        <f aca="false">+'[1] Upstream Originations'!F40+'[1] Upstream Originations'!C40</f>
        <v>26.431</v>
      </c>
      <c r="D38" s="52"/>
      <c r="E38" s="54"/>
      <c r="F38" s="76" t="n">
        <f aca="false">+[2]GrossMargin!$J$31/1000-F37</f>
        <v>7.458</v>
      </c>
      <c r="G38" s="56"/>
      <c r="H38" s="52"/>
      <c r="I38" s="78"/>
      <c r="J38" s="55" t="n">
        <v>0</v>
      </c>
      <c r="K38" s="32"/>
      <c r="L38" s="78"/>
      <c r="M38" s="55" t="n">
        <f aca="false">+C38+F38+J38</f>
        <v>33.889</v>
      </c>
      <c r="N38" s="52"/>
      <c r="O38" s="54"/>
      <c r="P38" s="77" t="n">
        <v>0</v>
      </c>
      <c r="Q38" s="52"/>
      <c r="R38" s="54"/>
      <c r="S38" s="77" t="n">
        <v>0</v>
      </c>
      <c r="T38" s="52"/>
    </row>
    <row r="39" customFormat="false" ht="12.75" hidden="false" customHeight="false" outlineLevel="0" collapsed="false">
      <c r="A39" s="1" t="s">
        <v>43</v>
      </c>
      <c r="B39" s="57" t="n">
        <f aca="false">+'[1] Upstream Originations'!E41+'[1] Upstream Originations'!B41</f>
        <v>0</v>
      </c>
      <c r="C39" s="58" t="n">
        <f aca="false">+'[1] Upstream Originations'!F41+'[1] Upstream Originations'!C41</f>
        <v>0</v>
      </c>
      <c r="D39" s="52"/>
      <c r="E39" s="57" t="n">
        <v>28</v>
      </c>
      <c r="F39" s="58" t="n">
        <v>30.9</v>
      </c>
      <c r="G39" s="29"/>
      <c r="H39" s="52"/>
      <c r="I39" s="79" t="n">
        <v>31</v>
      </c>
      <c r="J39" s="58" t="n">
        <v>17.937</v>
      </c>
      <c r="K39" s="32"/>
      <c r="L39" s="80" t="n">
        <f aca="false">+B39+E39+I39</f>
        <v>59</v>
      </c>
      <c r="M39" s="58" t="n">
        <f aca="false">+C39+F39+J39</f>
        <v>48.837</v>
      </c>
      <c r="N39" s="52"/>
      <c r="O39" s="57" t="n">
        <v>13</v>
      </c>
      <c r="P39" s="58" t="n">
        <v>9.4</v>
      </c>
      <c r="Q39" s="52"/>
      <c r="R39" s="57" t="n">
        <v>2</v>
      </c>
      <c r="S39" s="58" t="n">
        <v>0.5</v>
      </c>
      <c r="T39" s="52"/>
    </row>
    <row r="40" customFormat="false" ht="12.75" hidden="false" customHeight="false" outlineLevel="0" collapsed="false">
      <c r="A40" s="34" t="s">
        <v>44</v>
      </c>
      <c r="B40" s="60" t="n">
        <f aca="false">SUM(B37:B39)</f>
        <v>24</v>
      </c>
      <c r="C40" s="61" t="n">
        <f aca="false">SUM(C37:C39)</f>
        <v>41.645</v>
      </c>
      <c r="D40" s="40"/>
      <c r="E40" s="60" t="n">
        <f aca="false">SUM(E37:E39)</f>
        <v>29</v>
      </c>
      <c r="F40" s="61" t="n">
        <f aca="false">SUM(F37:F39)</f>
        <v>38.498</v>
      </c>
      <c r="G40" s="62"/>
      <c r="H40" s="40"/>
      <c r="I40" s="60" t="n">
        <f aca="false">SUM(I37:I39)</f>
        <v>31</v>
      </c>
      <c r="J40" s="61" t="n">
        <f aca="false">SUM(J37:J39)</f>
        <v>17.937</v>
      </c>
      <c r="K40" s="40"/>
      <c r="L40" s="60" t="n">
        <f aca="false">SUM(L37:L39)</f>
        <v>84</v>
      </c>
      <c r="M40" s="61" t="n">
        <f aca="false">SUM(M37:M39)</f>
        <v>98.08</v>
      </c>
      <c r="N40" s="40"/>
      <c r="O40" s="60" t="n">
        <f aca="false">SUM(O37:O39)</f>
        <v>13</v>
      </c>
      <c r="P40" s="61" t="n">
        <f aca="false">SUM(P37:P39)</f>
        <v>9.4</v>
      </c>
      <c r="Q40" s="40"/>
      <c r="R40" s="60" t="n">
        <f aca="false">SUM(R37:R39)</f>
        <v>2</v>
      </c>
      <c r="S40" s="61" t="n">
        <f aca="false">SUM(S37:S39)</f>
        <v>0.5</v>
      </c>
      <c r="T40" s="40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</row>
    <row r="41" customFormat="false" ht="12.75" hidden="false" customHeight="false" outlineLevel="0" collapsed="false">
      <c r="A41" s="64" t="s">
        <v>45</v>
      </c>
      <c r="B41" s="65"/>
      <c r="C41" s="61" t="n">
        <v>18.423</v>
      </c>
      <c r="D41" s="33"/>
      <c r="E41" s="65"/>
      <c r="F41" s="81" t="n">
        <f aca="false">+'[3]Hotlist - Completed'!$I$20/1000</f>
        <v>20.615</v>
      </c>
      <c r="G41" s="62"/>
      <c r="H41" s="33"/>
      <c r="I41" s="65"/>
      <c r="J41" s="81" t="n">
        <f aca="false">+'[3]Hotlist - Identified '!$F$130/1000</f>
        <v>21.355</v>
      </c>
      <c r="K41" s="33"/>
      <c r="L41" s="65"/>
      <c r="M41" s="61" t="n">
        <f aca="false">+C41+F41+J41</f>
        <v>60.393</v>
      </c>
      <c r="N41" s="33"/>
      <c r="O41" s="65"/>
      <c r="P41" s="81" t="n">
        <f aca="false">+'[3]Hotlist - Identified '!$L$130/1000</f>
        <v>24.87105</v>
      </c>
      <c r="Q41" s="33"/>
      <c r="R41" s="65"/>
      <c r="S41" s="81" t="n">
        <f aca="false">+'[3]Hotlist - Identified '!$O$130/1000</f>
        <v>24.87105</v>
      </c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</row>
    <row r="42" customFormat="false" ht="18.75" hidden="false" customHeight="false" outlineLevel="0" collapsed="false">
      <c r="A42" s="34" t="s">
        <v>46</v>
      </c>
      <c r="B42" s="82" t="n">
        <f aca="false">+C40/C41</f>
        <v>2.26048960538457</v>
      </c>
      <c r="C42" s="82"/>
      <c r="D42" s="12"/>
      <c r="E42" s="82" t="n">
        <f aca="false">+F40/F41</f>
        <v>1.86747513946156</v>
      </c>
      <c r="F42" s="82"/>
      <c r="G42" s="68"/>
      <c r="H42" s="12"/>
      <c r="I42" s="82" t="n">
        <f aca="false">+J40/J41</f>
        <v>0.839943807070944</v>
      </c>
      <c r="J42" s="82"/>
      <c r="K42" s="12"/>
      <c r="L42" s="82" t="n">
        <f aca="false">+M40/M41</f>
        <v>1.62402927491597</v>
      </c>
      <c r="M42" s="82"/>
      <c r="N42" s="12"/>
      <c r="O42" s="82" t="n">
        <f aca="false">+P40/P41</f>
        <v>0.377949463331866</v>
      </c>
      <c r="P42" s="82"/>
      <c r="Q42" s="12"/>
      <c r="R42" s="82" t="n">
        <f aca="false">+S40/S41</f>
        <v>0.020103694858078</v>
      </c>
      <c r="S42" s="82"/>
      <c r="T42" s="40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</row>
    <row r="43" customFormat="false" ht="12.75" hidden="false" customHeight="false" outlineLevel="0" collapsed="false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56" customFormat="false" ht="12.75" hidden="false" customHeight="false" outlineLevel="0" collapsed="false">
      <c r="B56" s="69"/>
      <c r="E56" s="69"/>
      <c r="I56" s="69"/>
      <c r="L56" s="69"/>
      <c r="O56" s="69"/>
      <c r="R56" s="69"/>
    </row>
    <row r="57" customFormat="false" ht="12.75" hidden="false" customHeight="false" outlineLevel="0" collapsed="false">
      <c r="B57" s="69"/>
      <c r="E57" s="69"/>
      <c r="I57" s="69"/>
      <c r="L57" s="69"/>
      <c r="O57" s="69"/>
      <c r="R57" s="69"/>
    </row>
    <row r="58" customFormat="false" ht="12.75" hidden="false" customHeight="false" outlineLevel="0" collapsed="false">
      <c r="B58" s="69"/>
      <c r="C58" s="70"/>
      <c r="E58" s="69"/>
      <c r="F58" s="70"/>
      <c r="G58" s="70"/>
      <c r="I58" s="69"/>
      <c r="J58" s="70"/>
      <c r="L58" s="69"/>
      <c r="M58" s="70"/>
      <c r="O58" s="69"/>
      <c r="P58" s="70"/>
      <c r="R58" s="69"/>
    </row>
    <row r="59" customFormat="false" ht="12.75" hidden="false" customHeight="false" outlineLevel="0" collapsed="false">
      <c r="F59" s="70"/>
      <c r="G59" s="70"/>
      <c r="M59" s="70"/>
      <c r="P59" s="70"/>
    </row>
    <row r="62" customFormat="false" ht="12.75" hidden="false" customHeight="false" outlineLevel="0" collapsed="false">
      <c r="B62" s="70"/>
      <c r="E62" s="70"/>
      <c r="I62" s="70"/>
      <c r="L62" s="70"/>
      <c r="O62" s="70"/>
      <c r="R62" s="70"/>
    </row>
  </sheetData>
  <mergeCells count="24">
    <mergeCell ref="A3:F3"/>
    <mergeCell ref="C7:O7"/>
    <mergeCell ref="C8:O8"/>
    <mergeCell ref="B18:O18"/>
    <mergeCell ref="A30:S30"/>
    <mergeCell ref="C31:O31"/>
    <mergeCell ref="I32:S32"/>
    <mergeCell ref="B34:C34"/>
    <mergeCell ref="E34:F34"/>
    <mergeCell ref="L34:M34"/>
    <mergeCell ref="O34:P34"/>
    <mergeCell ref="R34:S34"/>
    <mergeCell ref="B35:C35"/>
    <mergeCell ref="E35:F35"/>
    <mergeCell ref="I35:J35"/>
    <mergeCell ref="L35:M35"/>
    <mergeCell ref="O35:P35"/>
    <mergeCell ref="R35:S35"/>
    <mergeCell ref="B42:C42"/>
    <mergeCell ref="E42:F42"/>
    <mergeCell ref="I42:J42"/>
    <mergeCell ref="L42:M42"/>
    <mergeCell ref="O42:P42"/>
    <mergeCell ref="R42:S42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56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4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23.25" hidden="false" customHeight="true" outlineLevel="0" collapsed="false">
      <c r="A7" s="9"/>
      <c r="B7" s="10"/>
      <c r="C7" s="13" t="s">
        <v>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2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5" t="s">
        <v>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true" outlineLevel="0" collapsed="false">
      <c r="C10" s="18" t="n">
        <v>36714</v>
      </c>
      <c r="D10" s="18" t="n">
        <f aca="false">+C10+7</f>
        <v>36721</v>
      </c>
      <c r="E10" s="18" t="n">
        <f aca="false">+D10+7</f>
        <v>36728</v>
      </c>
      <c r="F10" s="18" t="n">
        <f aca="false">+E10+7</f>
        <v>36735</v>
      </c>
      <c r="G10" s="18" t="n">
        <f aca="false">+F10+7</f>
        <v>36742</v>
      </c>
      <c r="H10" s="18" t="n">
        <f aca="false">+G10+7</f>
        <v>36749</v>
      </c>
      <c r="I10" s="18" t="n">
        <f aca="false">+H10+7</f>
        <v>36756</v>
      </c>
      <c r="J10" s="18" t="n">
        <f aca="false">+I10+7</f>
        <v>36763</v>
      </c>
      <c r="K10" s="18" t="n">
        <f aca="false">+J10+7</f>
        <v>36770</v>
      </c>
      <c r="L10" s="18" t="n">
        <f aca="false">+K10+7</f>
        <v>36777</v>
      </c>
      <c r="M10" s="18" t="n">
        <f aca="false">+L10+7</f>
        <v>36784</v>
      </c>
      <c r="N10" s="18" t="n">
        <f aca="false">+M10+7</f>
        <v>36791</v>
      </c>
      <c r="O10" s="18" t="n">
        <f aca="false">+N10+7</f>
        <v>36798</v>
      </c>
    </row>
    <row r="11" customFormat="false" ht="12.75" hidden="false" customHeight="false" outlineLevel="0" collapsed="false">
      <c r="A11" s="19" t="s">
        <v>20</v>
      </c>
    </row>
    <row r="12" customFormat="false" ht="12.75" hidden="false" customHeight="false" outlineLevel="0" collapsed="false">
      <c r="A12" s="1" t="s">
        <v>21</v>
      </c>
      <c r="C12" s="72" t="n">
        <v>181</v>
      </c>
      <c r="D12" s="72" t="n">
        <f aca="false">+C16</f>
        <v>183</v>
      </c>
      <c r="E12" s="72" t="n">
        <f aca="false">+D16</f>
        <v>184</v>
      </c>
      <c r="F12" s="72" t="n">
        <f aca="false">+E16</f>
        <v>179</v>
      </c>
      <c r="G12" s="72"/>
      <c r="H12" s="72"/>
      <c r="I12" s="72"/>
      <c r="J12" s="72"/>
      <c r="K12" s="72"/>
      <c r="L12" s="72"/>
      <c r="M12" s="26"/>
      <c r="N12" s="26"/>
      <c r="O12" s="26"/>
    </row>
    <row r="13" customFormat="false" ht="12.75" hidden="false" customHeight="false" outlineLevel="0" collapsed="false">
      <c r="A13" s="1" t="s">
        <v>22</v>
      </c>
      <c r="C13" s="72" t="n">
        <v>2</v>
      </c>
      <c r="D13" s="72" t="n">
        <v>8</v>
      </c>
      <c r="E13" s="72" t="n">
        <v>10</v>
      </c>
      <c r="F13" s="72" t="n">
        <v>10</v>
      </c>
      <c r="G13" s="72"/>
      <c r="H13" s="72"/>
      <c r="I13" s="72"/>
      <c r="J13" s="72"/>
      <c r="K13" s="72"/>
      <c r="L13" s="72"/>
      <c r="M13" s="26"/>
      <c r="N13" s="72"/>
      <c r="O13" s="72"/>
    </row>
    <row r="14" customFormat="false" ht="12.75" hidden="false" customHeight="false" outlineLevel="0" collapsed="false">
      <c r="A14" s="1" t="s">
        <v>23</v>
      </c>
      <c r="C14" s="72" t="n">
        <v>0</v>
      </c>
      <c r="D14" s="72" t="n">
        <v>3</v>
      </c>
      <c r="E14" s="72" t="n">
        <v>4</v>
      </c>
      <c r="F14" s="72" t="n">
        <v>1</v>
      </c>
      <c r="G14" s="72"/>
      <c r="H14" s="72"/>
      <c r="I14" s="72"/>
      <c r="J14" s="72"/>
      <c r="K14" s="72"/>
      <c r="L14" s="72"/>
      <c r="M14" s="26"/>
      <c r="N14" s="72"/>
      <c r="O14" s="72"/>
    </row>
    <row r="15" customFormat="false" ht="12.75" hidden="false" customHeight="false" outlineLevel="0" collapsed="false">
      <c r="A15" s="1" t="s">
        <v>24</v>
      </c>
      <c r="C15" s="72" t="n">
        <v>0</v>
      </c>
      <c r="D15" s="72" t="n">
        <v>4</v>
      </c>
      <c r="E15" s="72" t="n">
        <v>11</v>
      </c>
      <c r="F15" s="72" t="n">
        <v>7</v>
      </c>
      <c r="G15" s="72"/>
      <c r="H15" s="72"/>
      <c r="I15" s="72"/>
      <c r="J15" s="72"/>
      <c r="K15" s="72"/>
      <c r="L15" s="72"/>
      <c r="M15" s="26"/>
      <c r="N15" s="72"/>
      <c r="O15" s="72"/>
      <c r="P15" s="85"/>
    </row>
    <row r="16" customFormat="false" ht="13.5" hidden="false" customHeight="false" outlineLevel="0" collapsed="false">
      <c r="A16" s="1" t="s">
        <v>25</v>
      </c>
      <c r="C16" s="73" t="n">
        <f aca="false">+C12+C13-C14-C15</f>
        <v>183</v>
      </c>
      <c r="D16" s="73" t="n">
        <f aca="false">+D12+D13-D14-D15</f>
        <v>184</v>
      </c>
      <c r="E16" s="73" t="n">
        <f aca="false">+E12+E13-E14-E15</f>
        <v>179</v>
      </c>
      <c r="F16" s="73" t="n">
        <f aca="false">+F12+F13-F14-F15</f>
        <v>181</v>
      </c>
      <c r="G16" s="73" t="n">
        <f aca="false">+G12+G13-G14-G15</f>
        <v>0</v>
      </c>
      <c r="H16" s="73" t="n">
        <f aca="false">+H12+H13-H14-H15</f>
        <v>0</v>
      </c>
      <c r="I16" s="73" t="n">
        <f aca="false">+I12+I13-I14-I15</f>
        <v>0</v>
      </c>
      <c r="J16" s="73" t="n">
        <f aca="false">+J12+J13-J14-J15</f>
        <v>0</v>
      </c>
      <c r="K16" s="73" t="n">
        <f aca="false">+K12+K13-K14-K15</f>
        <v>0</v>
      </c>
      <c r="L16" s="73" t="n">
        <f aca="false">+L12+L13-L14-L15</f>
        <v>0</v>
      </c>
      <c r="M16" s="74" t="n">
        <f aca="false">+M12+M13-M14-M15</f>
        <v>0</v>
      </c>
      <c r="N16" s="73" t="n">
        <f aca="false">+N12+N13-N14-N15</f>
        <v>0</v>
      </c>
      <c r="O16" s="73" t="n">
        <f aca="false">+O12+O13-O14-O15</f>
        <v>0</v>
      </c>
      <c r="P16" s="85"/>
    </row>
    <row r="17" customFormat="false" ht="13.5" hidden="false" customHeight="false" outlineLevel="0" collapsed="false">
      <c r="B17" s="24"/>
      <c r="C17" s="25"/>
      <c r="D17" s="25"/>
      <c r="E17" s="25"/>
      <c r="F17" s="25"/>
      <c r="G17" s="24"/>
      <c r="H17" s="24"/>
      <c r="I17" s="24"/>
      <c r="J17" s="24"/>
      <c r="K17" s="24"/>
      <c r="L17" s="24"/>
      <c r="M17" s="24"/>
      <c r="N17" s="24"/>
      <c r="O17" s="24"/>
      <c r="P17" s="26"/>
    </row>
    <row r="18" customFormat="false" ht="12.75" hidden="true" customHeight="false" outlineLevel="0" collapsed="false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4"/>
    </row>
    <row r="19" customFormat="false" ht="12.75" hidden="true" customHeight="false" outlineLevel="0" collapsed="false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4"/>
    </row>
    <row r="20" customFormat="false" ht="12.75" hidden="true" customHeight="false" outlineLevel="0" collapsed="false">
      <c r="A20" s="19" t="s">
        <v>20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customFormat="false" ht="12.75" hidden="true" customHeight="false" outlineLevel="0" collapsed="false">
      <c r="A21" s="1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4"/>
    </row>
    <row r="22" customFormat="false" ht="12.75" hidden="true" customHeight="false" outlineLevel="0" collapsed="false">
      <c r="A22" s="1" t="s">
        <v>22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4"/>
    </row>
    <row r="23" customFormat="false" ht="12.75" hidden="true" customHeight="false" outlineLevel="0" collapsed="false">
      <c r="A23" s="1" t="s">
        <v>23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4"/>
    </row>
    <row r="24" customFormat="false" ht="12.75" hidden="true" customHeight="false" outlineLevel="0" collapsed="false">
      <c r="A24" s="1" t="s">
        <v>26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4"/>
    </row>
    <row r="25" customFormat="false" ht="12.75" hidden="true" customHeight="false" outlineLevel="0" collapsed="false">
      <c r="A25" s="1" t="s">
        <v>24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4"/>
    </row>
    <row r="26" customFormat="false" ht="13.5" hidden="true" customHeight="false" outlineLevel="0" collapsed="false">
      <c r="A26" s="1" t="s">
        <v>25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24"/>
    </row>
    <row r="27" customFormat="false" ht="12.75" hidden="true" customHeight="false" outlineLevel="0" collapsed="false">
      <c r="B27" s="32"/>
      <c r="C27" s="33"/>
      <c r="D27" s="33"/>
      <c r="E27" s="33"/>
      <c r="F27" s="33"/>
      <c r="G27" s="33"/>
      <c r="H27" s="33"/>
      <c r="I27" s="33"/>
      <c r="J27" s="33"/>
      <c r="K27" s="24"/>
      <c r="L27" s="24"/>
      <c r="M27" s="24"/>
      <c r="N27" s="24"/>
      <c r="O27" s="33"/>
      <c r="P27" s="24"/>
    </row>
    <row r="28" customFormat="false" ht="12.75" hidden="true" customHeight="false" outlineLevel="0" collapsed="false">
      <c r="A28" s="34" t="s">
        <v>27</v>
      </c>
      <c r="B28" s="35"/>
      <c r="C28" s="33"/>
      <c r="D28" s="33"/>
      <c r="E28" s="33"/>
      <c r="F28" s="33"/>
      <c r="G28" s="33"/>
      <c r="H28" s="33"/>
      <c r="I28" s="33"/>
      <c r="J28" s="33"/>
      <c r="K28" s="36"/>
      <c r="L28" s="36"/>
      <c r="M28" s="36"/>
      <c r="N28" s="36"/>
      <c r="O28" s="33"/>
      <c r="P28" s="36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</row>
    <row r="29" customFormat="false" ht="13.5" hidden="false" customHeight="false" outlineLevel="0" collapsed="false">
      <c r="A29" s="34"/>
      <c r="B29" s="35"/>
      <c r="C29" s="33"/>
      <c r="D29" s="33"/>
      <c r="E29" s="33"/>
      <c r="F29" s="33"/>
      <c r="G29" s="33"/>
      <c r="H29" s="33"/>
      <c r="I29" s="33"/>
      <c r="J29" s="33"/>
      <c r="K29" s="36"/>
      <c r="L29" s="36"/>
      <c r="M29" s="37"/>
      <c r="N29" s="38"/>
      <c r="O29" s="33"/>
      <c r="P29" s="36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</row>
    <row r="30" customFormat="false" ht="12" hidden="false" customHeight="true" outlineLevel="0" collapsed="false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8" hidden="false" customHeight="false" outlineLevel="0" collapsed="false">
      <c r="A31" s="9"/>
      <c r="B31" s="10"/>
      <c r="C31" s="12" t="s">
        <v>28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customFormat="false" ht="19.5" hidden="false" customHeight="true" outlineLevel="0" collapsed="false">
      <c r="A32" s="40"/>
      <c r="B32" s="40"/>
      <c r="C32" s="33"/>
      <c r="D32" s="33"/>
      <c r="E32" s="33"/>
      <c r="F32" s="33"/>
      <c r="G32" s="33"/>
      <c r="H32" s="33"/>
      <c r="I32" s="41" t="s">
        <v>29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customFormat="false" ht="6.75" hidden="false" customHeight="true" outlineLevel="0" collapsed="false">
      <c r="A33" s="40"/>
      <c r="B33" s="40"/>
      <c r="C33" s="33"/>
      <c r="D33" s="33"/>
      <c r="E33" s="33"/>
      <c r="F33" s="33"/>
      <c r="G33" s="33"/>
      <c r="H33" s="33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</row>
    <row r="34" customFormat="false" ht="14.25" hidden="false" customHeight="true" outlineLevel="0" collapsed="false">
      <c r="A34" s="34"/>
      <c r="B34" s="43" t="s">
        <v>30</v>
      </c>
      <c r="C34" s="43"/>
      <c r="D34" s="34"/>
      <c r="E34" s="43" t="s">
        <v>31</v>
      </c>
      <c r="F34" s="43"/>
      <c r="G34" s="44" t="s">
        <v>32</v>
      </c>
      <c r="H34" s="34"/>
      <c r="I34" s="45"/>
      <c r="J34" s="46"/>
      <c r="K34" s="47"/>
      <c r="L34" s="43" t="s">
        <v>33</v>
      </c>
      <c r="M34" s="43"/>
      <c r="N34" s="47"/>
      <c r="O34" s="43"/>
      <c r="P34" s="43"/>
      <c r="Q34" s="47"/>
      <c r="R34" s="43"/>
      <c r="S34" s="43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customFormat="false" ht="12.75" hidden="false" customHeight="false" outlineLevel="0" collapsed="false">
      <c r="A35" s="34"/>
      <c r="B35" s="48" t="n">
        <v>2000</v>
      </c>
      <c r="C35" s="48"/>
      <c r="D35" s="40"/>
      <c r="E35" s="48" t="s">
        <v>34</v>
      </c>
      <c r="F35" s="48"/>
      <c r="G35" s="49" t="s">
        <v>35</v>
      </c>
      <c r="H35" s="40"/>
      <c r="I35" s="48" t="s">
        <v>36</v>
      </c>
      <c r="J35" s="48"/>
      <c r="K35" s="40"/>
      <c r="L35" s="48" t="n">
        <v>2000</v>
      </c>
      <c r="M35" s="48"/>
      <c r="N35" s="40"/>
      <c r="O35" s="48" t="s">
        <v>37</v>
      </c>
      <c r="P35" s="48"/>
      <c r="Q35" s="40"/>
      <c r="R35" s="48" t="s">
        <v>38</v>
      </c>
      <c r="S35" s="48"/>
      <c r="T35" s="40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2.75" hidden="false" customHeight="false" outlineLevel="0" collapsed="false">
      <c r="B36" s="50" t="s">
        <v>39</v>
      </c>
      <c r="C36" s="51" t="s">
        <v>40</v>
      </c>
      <c r="D36" s="52"/>
      <c r="E36" s="50" t="s">
        <v>39</v>
      </c>
      <c r="F36" s="51" t="s">
        <v>40</v>
      </c>
      <c r="G36" s="53"/>
      <c r="H36" s="52"/>
      <c r="I36" s="50" t="s">
        <v>39</v>
      </c>
      <c r="J36" s="51" t="s">
        <v>40</v>
      </c>
      <c r="K36" s="52"/>
      <c r="L36" s="50" t="s">
        <v>39</v>
      </c>
      <c r="M36" s="51" t="s">
        <v>40</v>
      </c>
      <c r="N36" s="52"/>
      <c r="O36" s="50" t="s">
        <v>39</v>
      </c>
      <c r="P36" s="51" t="s">
        <v>40</v>
      </c>
      <c r="Q36" s="52"/>
      <c r="R36" s="50" t="s">
        <v>39</v>
      </c>
      <c r="S36" s="51" t="s">
        <v>40</v>
      </c>
      <c r="T36" s="52"/>
    </row>
    <row r="37" customFormat="false" ht="12.75" hidden="false" customHeight="false" outlineLevel="0" collapsed="false">
      <c r="A37" s="1" t="s">
        <v>41</v>
      </c>
      <c r="B37" s="54" t="n">
        <f aca="false">+'[1]HPL&amp;LRC'!B39+'[1]HPL&amp;LRC'!E39</f>
        <v>116</v>
      </c>
      <c r="C37" s="55" t="n">
        <f aca="false">+'[1]HPL&amp;LRC'!C39+'[1]HPL&amp;LRC'!F39</f>
        <v>5.14</v>
      </c>
      <c r="D37" s="52"/>
      <c r="E37" s="54" t="n">
        <f aca="false">4+11+7</f>
        <v>22</v>
      </c>
      <c r="F37" s="55" t="n">
        <v>1.708</v>
      </c>
      <c r="G37" s="56" t="n">
        <v>1.708</v>
      </c>
      <c r="H37" s="52"/>
      <c r="I37" s="54" t="n">
        <v>0</v>
      </c>
      <c r="J37" s="55" t="n">
        <v>0</v>
      </c>
      <c r="K37" s="52"/>
      <c r="L37" s="54" t="n">
        <f aca="false">+B37+E37+I37</f>
        <v>138</v>
      </c>
      <c r="M37" s="55" t="n">
        <f aca="false">+C37+F37+J37</f>
        <v>6.848</v>
      </c>
      <c r="N37" s="52"/>
      <c r="O37" s="54" t="n">
        <v>0</v>
      </c>
      <c r="P37" s="55" t="n">
        <v>0</v>
      </c>
      <c r="Q37" s="52"/>
      <c r="R37" s="54" t="n">
        <v>0</v>
      </c>
      <c r="S37" s="55" t="n">
        <v>0</v>
      </c>
      <c r="T37" s="52"/>
    </row>
    <row r="38" customFormat="false" ht="12.75" hidden="false" customHeight="false" outlineLevel="0" collapsed="false">
      <c r="A38" s="1" t="s">
        <v>42</v>
      </c>
      <c r="B38" s="54"/>
      <c r="C38" s="55" t="n">
        <f aca="false">+'[1]HPL&amp;LRC'!C40+'[1]HPL&amp;LRC'!F40</f>
        <v>10.919</v>
      </c>
      <c r="D38" s="52"/>
      <c r="E38" s="54"/>
      <c r="F38" s="55" t="n">
        <f aca="false">+([2]GrossMargin!$J$32+[2]GrossMargin!$J$33)/1000-F37</f>
        <v>8.972</v>
      </c>
      <c r="G38" s="56"/>
      <c r="H38" s="52"/>
      <c r="I38" s="78"/>
      <c r="J38" s="55" t="n">
        <v>0</v>
      </c>
      <c r="K38" s="32"/>
      <c r="L38" s="78"/>
      <c r="M38" s="55" t="n">
        <f aca="false">+C38+F38+J38</f>
        <v>19.891</v>
      </c>
      <c r="N38" s="52"/>
      <c r="O38" s="54"/>
      <c r="P38" s="55" t="n">
        <v>0</v>
      </c>
      <c r="Q38" s="52"/>
      <c r="R38" s="54"/>
      <c r="S38" s="55" t="n">
        <v>0</v>
      </c>
      <c r="T38" s="52"/>
    </row>
    <row r="39" customFormat="false" ht="12.75" hidden="false" customHeight="false" outlineLevel="0" collapsed="false">
      <c r="A39" s="1" t="s">
        <v>43</v>
      </c>
      <c r="B39" s="57" t="n">
        <f aca="false">+'[1]HPL&amp;LRC'!B41+'[1]HPL&amp;LRC'!E41</f>
        <v>0</v>
      </c>
      <c r="C39" s="58" t="n">
        <f aca="false">+'[1]HPL&amp;LRC'!C41+'[1]HPL&amp;LRC'!F41</f>
        <v>0</v>
      </c>
      <c r="D39" s="52"/>
      <c r="E39" s="57" t="n">
        <v>142</v>
      </c>
      <c r="F39" s="58" t="n">
        <v>6.24</v>
      </c>
      <c r="G39" s="29"/>
      <c r="H39" s="52"/>
      <c r="I39" s="79" t="n">
        <v>38</v>
      </c>
      <c r="J39" s="58" t="n">
        <v>3.391</v>
      </c>
      <c r="K39" s="32"/>
      <c r="L39" s="80" t="n">
        <f aca="false">+B39+E39+I39</f>
        <v>180</v>
      </c>
      <c r="M39" s="58" t="n">
        <f aca="false">+C39+F39+J39</f>
        <v>9.631</v>
      </c>
      <c r="N39" s="52"/>
      <c r="O39" s="57" t="n">
        <v>1</v>
      </c>
      <c r="P39" s="58" t="n">
        <v>0</v>
      </c>
      <c r="Q39" s="52"/>
      <c r="R39" s="57" t="n">
        <v>0</v>
      </c>
      <c r="S39" s="58" t="n">
        <v>0</v>
      </c>
      <c r="T39" s="52"/>
    </row>
    <row r="40" customFormat="false" ht="12.75" hidden="false" customHeight="false" outlineLevel="0" collapsed="false">
      <c r="A40" s="34" t="s">
        <v>44</v>
      </c>
      <c r="B40" s="60" t="n">
        <f aca="false">SUM(B37:B39)</f>
        <v>116</v>
      </c>
      <c r="C40" s="61" t="n">
        <f aca="false">SUM(C37:C39)</f>
        <v>16.059</v>
      </c>
      <c r="D40" s="40"/>
      <c r="E40" s="60" t="n">
        <f aca="false">SUM(E37:E39)</f>
        <v>164</v>
      </c>
      <c r="F40" s="61" t="n">
        <f aca="false">SUM(F37:F39)</f>
        <v>16.92</v>
      </c>
      <c r="G40" s="62"/>
      <c r="H40" s="40"/>
      <c r="I40" s="60" t="n">
        <f aca="false">SUM(I37:I39)</f>
        <v>38</v>
      </c>
      <c r="J40" s="61" t="n">
        <f aca="false">SUM(J37:J39)</f>
        <v>3.391</v>
      </c>
      <c r="K40" s="40"/>
      <c r="L40" s="60" t="n">
        <f aca="false">SUM(L37:L39)</f>
        <v>318</v>
      </c>
      <c r="M40" s="61" t="n">
        <f aca="false">SUM(M37:M39)</f>
        <v>36.37</v>
      </c>
      <c r="N40" s="40"/>
      <c r="O40" s="60" t="n">
        <f aca="false">SUM(O37:O39)</f>
        <v>1</v>
      </c>
      <c r="P40" s="61" t="n">
        <f aca="false">SUM(P37:P39)</f>
        <v>0</v>
      </c>
      <c r="Q40" s="40"/>
      <c r="R40" s="60" t="n">
        <f aca="false">SUM(R37:R39)</f>
        <v>0</v>
      </c>
      <c r="S40" s="61" t="n">
        <f aca="false">SUM(S37:S39)</f>
        <v>0</v>
      </c>
      <c r="T40" s="40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</row>
    <row r="41" customFormat="false" ht="12.75" hidden="false" customHeight="false" outlineLevel="0" collapsed="false">
      <c r="A41" s="64" t="s">
        <v>45</v>
      </c>
      <c r="B41" s="65"/>
      <c r="C41" s="61" t="n">
        <v>12.436</v>
      </c>
      <c r="D41" s="33"/>
      <c r="E41" s="65"/>
      <c r="F41" s="81" t="n">
        <f aca="false">+'[3]Hotlist - Completed'!$I$33/1000</f>
        <v>11.968</v>
      </c>
      <c r="G41" s="62"/>
      <c r="H41" s="33"/>
      <c r="I41" s="65"/>
      <c r="J41" s="81" t="n">
        <f aca="false">+'[3]Hotlist - Identified '!$F$139/1000</f>
        <v>26.841</v>
      </c>
      <c r="K41" s="33"/>
      <c r="L41" s="65"/>
      <c r="M41" s="61" t="n">
        <f aca="false">+C41+F41+J41</f>
        <v>51.245</v>
      </c>
      <c r="N41" s="33"/>
      <c r="O41" s="65"/>
      <c r="P41" s="81" t="n">
        <f aca="false">+'[3]Hotlist - Identified '!$L$139/1000</f>
        <v>16.7886</v>
      </c>
      <c r="Q41" s="33"/>
      <c r="R41" s="65"/>
      <c r="S41" s="81" t="n">
        <f aca="false">+'[3]Hotlist - Identified '!$O$139/1000</f>
        <v>16.7886</v>
      </c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</row>
    <row r="42" customFormat="false" ht="18.75" hidden="false" customHeight="false" outlineLevel="0" collapsed="false">
      <c r="A42" s="34" t="s">
        <v>46</v>
      </c>
      <c r="B42" s="82" t="n">
        <f aca="false">+C40/C41</f>
        <v>1.29133161788356</v>
      </c>
      <c r="C42" s="82"/>
      <c r="D42" s="12"/>
      <c r="E42" s="82" t="n">
        <f aca="false">+F40/F41</f>
        <v>1.41377005347594</v>
      </c>
      <c r="F42" s="82"/>
      <c r="G42" s="68"/>
      <c r="H42" s="12"/>
      <c r="I42" s="82" t="n">
        <f aca="false">+J40/J41</f>
        <v>0.12633657464327</v>
      </c>
      <c r="J42" s="82"/>
      <c r="K42" s="12"/>
      <c r="L42" s="82" t="n">
        <f aca="false">+M40/M41</f>
        <v>0.709727778319836</v>
      </c>
      <c r="M42" s="82"/>
      <c r="N42" s="12"/>
      <c r="O42" s="82" t="n">
        <f aca="false">+P40/P41</f>
        <v>0</v>
      </c>
      <c r="P42" s="82"/>
      <c r="Q42" s="12"/>
      <c r="R42" s="82" t="n">
        <f aca="false">+S40/S41</f>
        <v>0</v>
      </c>
      <c r="S42" s="82"/>
      <c r="T42" s="40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</row>
    <row r="43" customFormat="false" ht="12.75" hidden="false" customHeight="false" outlineLevel="0" collapsed="false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56" customFormat="false" ht="12.75" hidden="false" customHeight="false" outlineLevel="0" collapsed="false">
      <c r="B56" s="69"/>
      <c r="E56" s="69"/>
      <c r="I56" s="69"/>
      <c r="L56" s="69"/>
      <c r="O56" s="69"/>
      <c r="R56" s="69"/>
    </row>
    <row r="57" customFormat="false" ht="12.75" hidden="false" customHeight="false" outlineLevel="0" collapsed="false">
      <c r="B57" s="69"/>
      <c r="E57" s="69"/>
      <c r="I57" s="69"/>
      <c r="L57" s="69"/>
      <c r="O57" s="69"/>
      <c r="R57" s="69"/>
    </row>
    <row r="58" customFormat="false" ht="12.75" hidden="false" customHeight="false" outlineLevel="0" collapsed="false">
      <c r="B58" s="69"/>
      <c r="C58" s="70"/>
      <c r="E58" s="69"/>
      <c r="F58" s="70"/>
      <c r="G58" s="70"/>
      <c r="I58" s="69"/>
      <c r="J58" s="70"/>
      <c r="L58" s="69"/>
      <c r="M58" s="70"/>
      <c r="O58" s="69"/>
      <c r="P58" s="70"/>
      <c r="R58" s="69"/>
    </row>
    <row r="59" customFormat="false" ht="12.75" hidden="false" customHeight="false" outlineLevel="0" collapsed="false">
      <c r="F59" s="70"/>
      <c r="G59" s="70"/>
      <c r="M59" s="70"/>
      <c r="P59" s="70"/>
    </row>
    <row r="62" customFormat="false" ht="12.75" hidden="false" customHeight="false" outlineLevel="0" collapsed="false">
      <c r="B62" s="70"/>
      <c r="E62" s="70"/>
      <c r="I62" s="70"/>
      <c r="L62" s="70"/>
      <c r="O62" s="70"/>
      <c r="R62" s="70"/>
    </row>
  </sheetData>
  <mergeCells count="24">
    <mergeCell ref="A3:F3"/>
    <mergeCell ref="C7:O7"/>
    <mergeCell ref="C8:O8"/>
    <mergeCell ref="B18:O18"/>
    <mergeCell ref="A30:S30"/>
    <mergeCell ref="C31:O31"/>
    <mergeCell ref="I32:S32"/>
    <mergeCell ref="B34:C34"/>
    <mergeCell ref="E34:F34"/>
    <mergeCell ref="L34:M34"/>
    <mergeCell ref="O34:P34"/>
    <mergeCell ref="R34:S34"/>
    <mergeCell ref="B35:C35"/>
    <mergeCell ref="E35:F35"/>
    <mergeCell ref="I35:J35"/>
    <mergeCell ref="L35:M35"/>
    <mergeCell ref="O35:P35"/>
    <mergeCell ref="R35:S35"/>
    <mergeCell ref="B42:C42"/>
    <mergeCell ref="E42:F42"/>
    <mergeCell ref="I42:J42"/>
    <mergeCell ref="L42:M42"/>
    <mergeCell ref="O42:P42"/>
    <mergeCell ref="R42:S42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57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4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23.25" hidden="false" customHeight="true" outlineLevel="0" collapsed="false">
      <c r="A7" s="9"/>
      <c r="B7" s="10"/>
      <c r="C7" s="13" t="s">
        <v>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2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5" t="s">
        <v>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true" outlineLevel="0" collapsed="false">
      <c r="C10" s="18" t="n">
        <v>36714</v>
      </c>
      <c r="D10" s="18" t="n">
        <f aca="false">+C10+7</f>
        <v>36721</v>
      </c>
      <c r="E10" s="18" t="n">
        <f aca="false">+D10+7</f>
        <v>36728</v>
      </c>
      <c r="F10" s="18" t="n">
        <f aca="false">+E10+7</f>
        <v>36735</v>
      </c>
      <c r="G10" s="18" t="n">
        <f aca="false">+F10+7</f>
        <v>36742</v>
      </c>
      <c r="H10" s="18" t="n">
        <f aca="false">+G10+7</f>
        <v>36749</v>
      </c>
      <c r="I10" s="18" t="n">
        <f aca="false">+H10+7</f>
        <v>36756</v>
      </c>
      <c r="J10" s="18" t="n">
        <f aca="false">+I10+7</f>
        <v>36763</v>
      </c>
      <c r="K10" s="18" t="n">
        <f aca="false">+J10+7</f>
        <v>36770</v>
      </c>
      <c r="L10" s="18" t="n">
        <f aca="false">+K10+7</f>
        <v>36777</v>
      </c>
      <c r="M10" s="18" t="n">
        <f aca="false">+L10+7</f>
        <v>36784</v>
      </c>
      <c r="N10" s="18" t="n">
        <f aca="false">+M10+7</f>
        <v>36791</v>
      </c>
      <c r="O10" s="18" t="n">
        <f aca="false">+N10+7</f>
        <v>36798</v>
      </c>
    </row>
    <row r="11" customFormat="false" ht="12.75" hidden="false" customHeight="false" outlineLevel="0" collapsed="false">
      <c r="A11" s="19" t="s">
        <v>20</v>
      </c>
    </row>
    <row r="12" customFormat="false" ht="12.75" hidden="false" customHeight="false" outlineLevel="0" collapsed="false">
      <c r="A12" s="1" t="s">
        <v>21</v>
      </c>
      <c r="C12" s="72" t="n">
        <v>9</v>
      </c>
      <c r="D12" s="72" t="n">
        <f aca="false">+C16</f>
        <v>9</v>
      </c>
      <c r="E12" s="72" t="n">
        <f aca="false">+D16</f>
        <v>9</v>
      </c>
      <c r="F12" s="72" t="n">
        <f aca="false">+E16</f>
        <v>9</v>
      </c>
      <c r="G12" s="72"/>
      <c r="H12" s="72"/>
      <c r="I12" s="72"/>
      <c r="J12" s="72"/>
      <c r="K12" s="72"/>
      <c r="L12" s="72"/>
      <c r="M12" s="26"/>
      <c r="N12" s="26"/>
      <c r="O12" s="26"/>
    </row>
    <row r="13" customFormat="false" ht="12.75" hidden="false" customHeight="false" outlineLevel="0" collapsed="false">
      <c r="A13" s="1" t="s">
        <v>22</v>
      </c>
      <c r="C13" s="72" t="n">
        <v>0</v>
      </c>
      <c r="D13" s="72" t="n">
        <v>1</v>
      </c>
      <c r="E13" s="72" t="n">
        <v>0</v>
      </c>
      <c r="F13" s="72" t="n">
        <v>0</v>
      </c>
      <c r="G13" s="72"/>
      <c r="H13" s="72"/>
      <c r="I13" s="72"/>
      <c r="J13" s="72"/>
      <c r="K13" s="72"/>
      <c r="L13" s="72"/>
      <c r="M13" s="26"/>
      <c r="N13" s="72"/>
      <c r="O13" s="72"/>
    </row>
    <row r="14" customFormat="false" ht="12.75" hidden="false" customHeight="false" outlineLevel="0" collapsed="false">
      <c r="A14" s="1" t="s">
        <v>23</v>
      </c>
      <c r="C14" s="72" t="n">
        <v>0</v>
      </c>
      <c r="D14" s="72" t="n">
        <v>1</v>
      </c>
      <c r="E14" s="72" t="n">
        <v>0</v>
      </c>
      <c r="F14" s="72" t="n">
        <v>0</v>
      </c>
      <c r="G14" s="72"/>
      <c r="H14" s="72"/>
      <c r="I14" s="72"/>
      <c r="J14" s="72"/>
      <c r="K14" s="72"/>
      <c r="L14" s="72"/>
      <c r="M14" s="26"/>
      <c r="N14" s="72"/>
      <c r="O14" s="72"/>
    </row>
    <row r="15" customFormat="false" ht="12.75" hidden="false" customHeight="false" outlineLevel="0" collapsed="false">
      <c r="A15" s="1" t="s">
        <v>24</v>
      </c>
      <c r="C15" s="72" t="n">
        <v>0</v>
      </c>
      <c r="D15" s="72" t="n">
        <v>0</v>
      </c>
      <c r="E15" s="72" t="n">
        <v>0</v>
      </c>
      <c r="F15" s="72" t="n">
        <v>0</v>
      </c>
      <c r="G15" s="72"/>
      <c r="H15" s="72"/>
      <c r="I15" s="72"/>
      <c r="J15" s="72"/>
      <c r="K15" s="72"/>
      <c r="L15" s="72"/>
      <c r="M15" s="26"/>
      <c r="N15" s="72"/>
      <c r="O15" s="72"/>
      <c r="P15" s="21"/>
    </row>
    <row r="16" customFormat="false" ht="13.5" hidden="false" customHeight="false" outlineLevel="0" collapsed="false">
      <c r="A16" s="1" t="s">
        <v>25</v>
      </c>
      <c r="C16" s="73" t="n">
        <f aca="false">+C12+C13-C14-C15</f>
        <v>9</v>
      </c>
      <c r="D16" s="73" t="n">
        <f aca="false">+D12+D13-D14-D15</f>
        <v>9</v>
      </c>
      <c r="E16" s="73" t="n">
        <f aca="false">+E12+E13-E14-E15</f>
        <v>9</v>
      </c>
      <c r="F16" s="73" t="n">
        <f aca="false">+F12+F13-F14-F15</f>
        <v>9</v>
      </c>
      <c r="G16" s="73" t="n">
        <f aca="false">+G12+G13-G14-G15</f>
        <v>0</v>
      </c>
      <c r="H16" s="73" t="n">
        <f aca="false">+H12+H13-H14-H15</f>
        <v>0</v>
      </c>
      <c r="I16" s="73" t="n">
        <f aca="false">+I12+I13-I14-I15</f>
        <v>0</v>
      </c>
      <c r="J16" s="73" t="n">
        <f aca="false">+J12+J13-J14-J15</f>
        <v>0</v>
      </c>
      <c r="K16" s="73" t="n">
        <f aca="false">+K12+K13-K14-K15</f>
        <v>0</v>
      </c>
      <c r="L16" s="73" t="n">
        <f aca="false">+L12+L13-L14-L15</f>
        <v>0</v>
      </c>
      <c r="M16" s="74" t="n">
        <f aca="false">+M12+M13-M14-M15</f>
        <v>0</v>
      </c>
      <c r="N16" s="73" t="n">
        <f aca="false">+N12+N13-N14-N15</f>
        <v>0</v>
      </c>
      <c r="O16" s="73" t="n">
        <f aca="false">+O12+O13-O14-O15</f>
        <v>0</v>
      </c>
      <c r="P16" s="21"/>
    </row>
    <row r="17" customFormat="false" ht="13.5" hidden="false" customHeight="false" outlineLevel="0" collapsed="false">
      <c r="B17" s="24"/>
      <c r="C17" s="25"/>
      <c r="D17" s="25"/>
      <c r="E17" s="25"/>
      <c r="F17" s="25"/>
      <c r="G17" s="24"/>
      <c r="H17" s="24"/>
      <c r="I17" s="24"/>
      <c r="J17" s="24"/>
      <c r="K17" s="24"/>
      <c r="L17" s="24"/>
      <c r="M17" s="24"/>
      <c r="N17" s="24"/>
      <c r="O17" s="24"/>
      <c r="P17" s="26"/>
    </row>
    <row r="18" customFormat="false" ht="12.75" hidden="true" customHeight="false" outlineLevel="0" collapsed="false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4"/>
    </row>
    <row r="19" customFormat="false" ht="12.75" hidden="true" customHeight="false" outlineLevel="0" collapsed="false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4"/>
    </row>
    <row r="20" customFormat="false" ht="12.75" hidden="true" customHeight="false" outlineLevel="0" collapsed="false">
      <c r="A20" s="19" t="s">
        <v>20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customFormat="false" ht="12.75" hidden="true" customHeight="false" outlineLevel="0" collapsed="false">
      <c r="A21" s="1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4"/>
    </row>
    <row r="22" customFormat="false" ht="12.75" hidden="true" customHeight="false" outlineLevel="0" collapsed="false">
      <c r="A22" s="1" t="s">
        <v>22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4"/>
    </row>
    <row r="23" customFormat="false" ht="12.75" hidden="true" customHeight="false" outlineLevel="0" collapsed="false">
      <c r="A23" s="1" t="s">
        <v>23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4"/>
    </row>
    <row r="24" customFormat="false" ht="12.75" hidden="true" customHeight="false" outlineLevel="0" collapsed="false">
      <c r="A24" s="1" t="s">
        <v>26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4"/>
    </row>
    <row r="25" customFormat="false" ht="12.75" hidden="true" customHeight="false" outlineLevel="0" collapsed="false">
      <c r="A25" s="1" t="s">
        <v>24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4"/>
    </row>
    <row r="26" customFormat="false" ht="13.5" hidden="true" customHeight="false" outlineLevel="0" collapsed="false">
      <c r="A26" s="1" t="s">
        <v>25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24"/>
    </row>
    <row r="27" customFormat="false" ht="12.75" hidden="true" customHeight="false" outlineLevel="0" collapsed="false">
      <c r="B27" s="32"/>
      <c r="C27" s="33"/>
      <c r="D27" s="33"/>
      <c r="E27" s="33"/>
      <c r="F27" s="33"/>
      <c r="G27" s="33"/>
      <c r="H27" s="33"/>
      <c r="I27" s="33"/>
      <c r="J27" s="33"/>
      <c r="K27" s="24"/>
      <c r="L27" s="24"/>
      <c r="M27" s="24"/>
      <c r="N27" s="24"/>
      <c r="O27" s="33"/>
      <c r="P27" s="24"/>
    </row>
    <row r="28" customFormat="false" ht="12.75" hidden="true" customHeight="false" outlineLevel="0" collapsed="false">
      <c r="A28" s="34" t="s">
        <v>27</v>
      </c>
      <c r="B28" s="35"/>
      <c r="C28" s="33"/>
      <c r="D28" s="33"/>
      <c r="E28" s="33"/>
      <c r="F28" s="33"/>
      <c r="G28" s="33"/>
      <c r="H28" s="33"/>
      <c r="I28" s="33"/>
      <c r="J28" s="33"/>
      <c r="K28" s="36"/>
      <c r="L28" s="36"/>
      <c r="M28" s="36"/>
      <c r="N28" s="36"/>
      <c r="O28" s="33"/>
      <c r="P28" s="36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</row>
    <row r="29" customFormat="false" ht="13.5" hidden="false" customHeight="false" outlineLevel="0" collapsed="false">
      <c r="A29" s="34"/>
      <c r="B29" s="35"/>
      <c r="C29" s="33"/>
      <c r="D29" s="33"/>
      <c r="E29" s="33"/>
      <c r="F29" s="33"/>
      <c r="G29" s="33"/>
      <c r="H29" s="33"/>
      <c r="I29" s="33"/>
      <c r="J29" s="33"/>
      <c r="K29" s="36"/>
      <c r="L29" s="36"/>
      <c r="M29" s="37"/>
      <c r="N29" s="38"/>
      <c r="O29" s="33"/>
      <c r="P29" s="36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</row>
    <row r="30" customFormat="false" ht="12" hidden="false" customHeight="true" outlineLevel="0" collapsed="false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8" hidden="false" customHeight="false" outlineLevel="0" collapsed="false">
      <c r="A31" s="9"/>
      <c r="B31" s="10"/>
      <c r="C31" s="12" t="s">
        <v>28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customFormat="false" ht="19.5" hidden="false" customHeight="true" outlineLevel="0" collapsed="false">
      <c r="A32" s="40"/>
      <c r="B32" s="40"/>
      <c r="C32" s="33"/>
      <c r="D32" s="33"/>
      <c r="E32" s="33"/>
      <c r="F32" s="33"/>
      <c r="G32" s="33"/>
      <c r="H32" s="33"/>
      <c r="I32" s="41" t="s">
        <v>29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customFormat="false" ht="6.75" hidden="false" customHeight="true" outlineLevel="0" collapsed="false">
      <c r="A33" s="40"/>
      <c r="B33" s="40"/>
      <c r="C33" s="33"/>
      <c r="D33" s="33"/>
      <c r="E33" s="33"/>
      <c r="F33" s="33"/>
      <c r="G33" s="33"/>
      <c r="H33" s="33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</row>
    <row r="34" customFormat="false" ht="14.25" hidden="false" customHeight="true" outlineLevel="0" collapsed="false">
      <c r="A34" s="34"/>
      <c r="B34" s="43" t="s">
        <v>30</v>
      </c>
      <c r="C34" s="43"/>
      <c r="D34" s="34"/>
      <c r="E34" s="43" t="s">
        <v>31</v>
      </c>
      <c r="F34" s="43"/>
      <c r="G34" s="44" t="s">
        <v>32</v>
      </c>
      <c r="H34" s="34"/>
      <c r="I34" s="45"/>
      <c r="J34" s="46"/>
      <c r="K34" s="47"/>
      <c r="L34" s="43" t="s">
        <v>33</v>
      </c>
      <c r="M34" s="43"/>
      <c r="N34" s="47"/>
      <c r="O34" s="43"/>
      <c r="P34" s="43"/>
      <c r="Q34" s="47"/>
      <c r="R34" s="43"/>
      <c r="S34" s="43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customFormat="false" ht="12.75" hidden="false" customHeight="false" outlineLevel="0" collapsed="false">
      <c r="A35" s="34"/>
      <c r="B35" s="48" t="n">
        <v>2000</v>
      </c>
      <c r="C35" s="48"/>
      <c r="D35" s="40"/>
      <c r="E35" s="48" t="s">
        <v>34</v>
      </c>
      <c r="F35" s="48"/>
      <c r="G35" s="49" t="s">
        <v>35</v>
      </c>
      <c r="H35" s="40"/>
      <c r="I35" s="48" t="s">
        <v>36</v>
      </c>
      <c r="J35" s="48"/>
      <c r="K35" s="40"/>
      <c r="L35" s="48" t="n">
        <v>2000</v>
      </c>
      <c r="M35" s="48"/>
      <c r="N35" s="40"/>
      <c r="O35" s="48" t="s">
        <v>37</v>
      </c>
      <c r="P35" s="48"/>
      <c r="Q35" s="40"/>
      <c r="R35" s="48" t="s">
        <v>38</v>
      </c>
      <c r="S35" s="48"/>
      <c r="T35" s="40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2.75" hidden="false" customHeight="false" outlineLevel="0" collapsed="false">
      <c r="B36" s="50" t="s">
        <v>39</v>
      </c>
      <c r="C36" s="51" t="s">
        <v>40</v>
      </c>
      <c r="D36" s="52"/>
      <c r="E36" s="50" t="s">
        <v>39</v>
      </c>
      <c r="F36" s="51" t="s">
        <v>40</v>
      </c>
      <c r="G36" s="53"/>
      <c r="H36" s="52"/>
      <c r="I36" s="50" t="s">
        <v>39</v>
      </c>
      <c r="J36" s="51" t="s">
        <v>40</v>
      </c>
      <c r="K36" s="52"/>
      <c r="L36" s="50" t="s">
        <v>39</v>
      </c>
      <c r="M36" s="51" t="s">
        <v>40</v>
      </c>
      <c r="N36" s="52"/>
      <c r="O36" s="50" t="s">
        <v>39</v>
      </c>
      <c r="P36" s="51" t="s">
        <v>40</v>
      </c>
      <c r="Q36" s="52"/>
      <c r="R36" s="50" t="s">
        <v>39</v>
      </c>
      <c r="S36" s="51" t="s">
        <v>40</v>
      </c>
      <c r="T36" s="52"/>
    </row>
    <row r="37" customFormat="false" ht="12.75" hidden="false" customHeight="false" outlineLevel="0" collapsed="false">
      <c r="A37" s="1" t="s">
        <v>41</v>
      </c>
      <c r="B37" s="54" t="n">
        <f aca="false">+'[1]Principal Investing'!E39+'[1]Principal Investing'!B39</f>
        <v>3</v>
      </c>
      <c r="C37" s="76" t="n">
        <f aca="false">+'[1]Principal Investing'!F39+'[1]Principal Investing'!C39</f>
        <v>2.3</v>
      </c>
      <c r="D37" s="52"/>
      <c r="E37" s="54" t="n">
        <v>0</v>
      </c>
      <c r="F37" s="76" t="n">
        <v>0</v>
      </c>
      <c r="G37" s="56"/>
      <c r="H37" s="52"/>
      <c r="I37" s="54" t="n">
        <v>0</v>
      </c>
      <c r="J37" s="55" t="n">
        <v>0</v>
      </c>
      <c r="K37" s="52"/>
      <c r="L37" s="54" t="n">
        <f aca="false">+B37+E37+I37</f>
        <v>3</v>
      </c>
      <c r="M37" s="55" t="n">
        <f aca="false">+C37+F37+J37</f>
        <v>2.3</v>
      </c>
      <c r="N37" s="52"/>
      <c r="O37" s="54" t="n">
        <v>0</v>
      </c>
      <c r="P37" s="77" t="n">
        <v>0</v>
      </c>
      <c r="Q37" s="52"/>
      <c r="R37" s="54" t="n">
        <v>0</v>
      </c>
      <c r="S37" s="77" t="n">
        <v>0</v>
      </c>
      <c r="T37" s="52"/>
    </row>
    <row r="38" customFormat="false" ht="12.75" hidden="false" customHeight="false" outlineLevel="0" collapsed="false">
      <c r="A38" s="1" t="s">
        <v>42</v>
      </c>
      <c r="B38" s="54"/>
      <c r="C38" s="76" t="n">
        <f aca="false">+'[1]Principal Investing'!F40+'[1]Principal Investing'!C40</f>
        <v>63.691</v>
      </c>
      <c r="D38" s="52"/>
      <c r="E38" s="54"/>
      <c r="F38" s="76" t="n">
        <f aca="false">+[2]GrossMargin!$J$40/1000-F37</f>
        <v>-18.333</v>
      </c>
      <c r="G38" s="56"/>
      <c r="H38" s="52"/>
      <c r="I38" s="78"/>
      <c r="J38" s="55" t="n">
        <v>0</v>
      </c>
      <c r="K38" s="32"/>
      <c r="L38" s="78"/>
      <c r="M38" s="55" t="n">
        <f aca="false">+C38+F38+J38</f>
        <v>45.358</v>
      </c>
      <c r="N38" s="52"/>
      <c r="O38" s="54"/>
      <c r="P38" s="77" t="n">
        <v>0</v>
      </c>
      <c r="Q38" s="52"/>
      <c r="R38" s="54"/>
      <c r="S38" s="77" t="n">
        <v>0</v>
      </c>
      <c r="T38" s="52"/>
    </row>
    <row r="39" customFormat="false" ht="12.75" hidden="false" customHeight="false" outlineLevel="0" collapsed="false">
      <c r="A39" s="1" t="s">
        <v>43</v>
      </c>
      <c r="B39" s="57" t="n">
        <f aca="false">+'[1]Principal Investing'!E41+'[1]Principal Investing'!B41</f>
        <v>0</v>
      </c>
      <c r="C39" s="58" t="n">
        <f aca="false">+'[1]Principal Investing'!F41+'[1]Principal Investing'!C41</f>
        <v>0</v>
      </c>
      <c r="D39" s="52"/>
      <c r="E39" s="57" t="n">
        <v>5</v>
      </c>
      <c r="F39" s="58" t="n">
        <v>27.5</v>
      </c>
      <c r="G39" s="29"/>
      <c r="H39" s="52"/>
      <c r="I39" s="79" t="n">
        <v>1</v>
      </c>
      <c r="J39" s="58" t="n">
        <v>0</v>
      </c>
      <c r="K39" s="32"/>
      <c r="L39" s="80" t="n">
        <f aca="false">+B39+E39+I39</f>
        <v>6</v>
      </c>
      <c r="M39" s="58" t="n">
        <f aca="false">+C39+F39+J39</f>
        <v>27.5</v>
      </c>
      <c r="N39" s="52"/>
      <c r="O39" s="57" t="n">
        <v>2</v>
      </c>
      <c r="P39" s="58" t="n">
        <v>0</v>
      </c>
      <c r="Q39" s="52"/>
      <c r="R39" s="57" t="n">
        <v>1</v>
      </c>
      <c r="S39" s="58" t="n">
        <v>10</v>
      </c>
      <c r="T39" s="52"/>
    </row>
    <row r="40" customFormat="false" ht="12.75" hidden="false" customHeight="false" outlineLevel="0" collapsed="false">
      <c r="A40" s="34" t="s">
        <v>44</v>
      </c>
      <c r="B40" s="60" t="n">
        <f aca="false">SUM(B37:B39)</f>
        <v>3</v>
      </c>
      <c r="C40" s="61" t="n">
        <f aca="false">SUM(C37:C39)</f>
        <v>65.991</v>
      </c>
      <c r="D40" s="40"/>
      <c r="E40" s="60" t="n">
        <f aca="false">SUM(E37:E39)</f>
        <v>5</v>
      </c>
      <c r="F40" s="61" t="n">
        <f aca="false">SUM(F37:F39)</f>
        <v>9.167</v>
      </c>
      <c r="G40" s="62"/>
      <c r="H40" s="40"/>
      <c r="I40" s="60" t="n">
        <f aca="false">SUM(I37:I39)</f>
        <v>1</v>
      </c>
      <c r="J40" s="61" t="n">
        <f aca="false">SUM(J37:J39)</f>
        <v>0</v>
      </c>
      <c r="K40" s="40"/>
      <c r="L40" s="60" t="n">
        <f aca="false">SUM(L37:L39)</f>
        <v>9</v>
      </c>
      <c r="M40" s="61" t="n">
        <f aca="false">SUM(M37:M39)</f>
        <v>75.158</v>
      </c>
      <c r="N40" s="40"/>
      <c r="O40" s="60" t="n">
        <f aca="false">SUM(O37:O39)</f>
        <v>2</v>
      </c>
      <c r="P40" s="61" t="n">
        <f aca="false">SUM(P37:P39)</f>
        <v>0</v>
      </c>
      <c r="Q40" s="40"/>
      <c r="R40" s="60" t="n">
        <f aca="false">SUM(R37:R39)</f>
        <v>1</v>
      </c>
      <c r="S40" s="61" t="n">
        <f aca="false">SUM(S37:S39)</f>
        <v>10</v>
      </c>
      <c r="T40" s="40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</row>
    <row r="41" customFormat="false" ht="12.75" hidden="false" customHeight="false" outlineLevel="0" collapsed="false">
      <c r="A41" s="64" t="s">
        <v>45</v>
      </c>
      <c r="B41" s="65"/>
      <c r="C41" s="61" t="n">
        <v>15.385</v>
      </c>
      <c r="D41" s="33"/>
      <c r="E41" s="65"/>
      <c r="F41" s="81" t="n">
        <f aca="false">+'[3]Hotlist - Completed'!$I$41/1000</f>
        <v>15.39</v>
      </c>
      <c r="G41" s="62"/>
      <c r="H41" s="33"/>
      <c r="I41" s="65"/>
      <c r="J41" s="81" t="n">
        <f aca="false">+'[3]Hotlist - Identified '!$F$148/1000</f>
        <v>15.39</v>
      </c>
      <c r="K41" s="33"/>
      <c r="L41" s="65"/>
      <c r="M41" s="61" t="n">
        <f aca="false">+C41+F41+J41</f>
        <v>46.165</v>
      </c>
      <c r="N41" s="33"/>
      <c r="O41" s="65"/>
      <c r="P41" s="81" t="n">
        <f aca="false">+'[3]Hotlist - Identified '!$L$148/1000</f>
        <v>20.76165</v>
      </c>
      <c r="Q41" s="33"/>
      <c r="R41" s="65"/>
      <c r="S41" s="81" t="n">
        <f aca="false">+'[3]Hotlist - Identified '!$O$148/1000</f>
        <v>20.76975</v>
      </c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</row>
    <row r="42" customFormat="false" ht="18.75" hidden="false" customHeight="false" outlineLevel="0" collapsed="false">
      <c r="A42" s="34" t="s">
        <v>46</v>
      </c>
      <c r="B42" s="82" t="n">
        <f aca="false">+C40/C41</f>
        <v>4.28930776730582</v>
      </c>
      <c r="C42" s="82"/>
      <c r="D42" s="12"/>
      <c r="E42" s="82" t="n">
        <f aca="false">+F40/F41</f>
        <v>0.595646523716699</v>
      </c>
      <c r="F42" s="82"/>
      <c r="G42" s="68"/>
      <c r="H42" s="12"/>
      <c r="I42" s="82" t="n">
        <f aca="false">+J40/J41</f>
        <v>0</v>
      </c>
      <c r="J42" s="82"/>
      <c r="K42" s="12"/>
      <c r="L42" s="82" t="n">
        <f aca="false">+M40/M41</f>
        <v>1.62802989277591</v>
      </c>
      <c r="M42" s="82"/>
      <c r="N42" s="12"/>
      <c r="O42" s="82" t="n">
        <f aca="false">+P40/P41</f>
        <v>0</v>
      </c>
      <c r="P42" s="82"/>
      <c r="Q42" s="12"/>
      <c r="R42" s="82" t="n">
        <f aca="false">+S40/S41</f>
        <v>0.481469444745363</v>
      </c>
      <c r="S42" s="82"/>
      <c r="T42" s="40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</row>
    <row r="43" customFormat="false" ht="12.75" hidden="false" customHeight="false" outlineLevel="0" collapsed="false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56" customFormat="false" ht="12.75" hidden="false" customHeight="false" outlineLevel="0" collapsed="false">
      <c r="B56" s="69"/>
      <c r="E56" s="69"/>
      <c r="I56" s="69"/>
      <c r="L56" s="69"/>
      <c r="O56" s="69"/>
      <c r="R56" s="69"/>
    </row>
    <row r="57" customFormat="false" ht="12.75" hidden="false" customHeight="false" outlineLevel="0" collapsed="false">
      <c r="B57" s="69"/>
      <c r="E57" s="69"/>
      <c r="I57" s="69"/>
      <c r="L57" s="69"/>
      <c r="O57" s="69"/>
      <c r="R57" s="69"/>
    </row>
    <row r="58" customFormat="false" ht="12.75" hidden="false" customHeight="false" outlineLevel="0" collapsed="false">
      <c r="B58" s="69"/>
      <c r="C58" s="70"/>
      <c r="E58" s="69"/>
      <c r="F58" s="70"/>
      <c r="G58" s="70"/>
      <c r="I58" s="69"/>
      <c r="J58" s="70"/>
      <c r="L58" s="69"/>
      <c r="M58" s="70"/>
      <c r="O58" s="69"/>
      <c r="P58" s="70"/>
      <c r="R58" s="69"/>
    </row>
    <row r="59" customFormat="false" ht="12.75" hidden="false" customHeight="false" outlineLevel="0" collapsed="false">
      <c r="F59" s="70"/>
      <c r="G59" s="70"/>
      <c r="M59" s="70"/>
      <c r="P59" s="70"/>
    </row>
    <row r="62" customFormat="false" ht="12.75" hidden="false" customHeight="false" outlineLevel="0" collapsed="false">
      <c r="B62" s="70"/>
      <c r="E62" s="70"/>
      <c r="I62" s="70"/>
      <c r="L62" s="70"/>
      <c r="O62" s="70"/>
      <c r="R62" s="70"/>
    </row>
  </sheetData>
  <mergeCells count="24">
    <mergeCell ref="A3:F3"/>
    <mergeCell ref="C7:O7"/>
    <mergeCell ref="C8:O8"/>
    <mergeCell ref="B18:O18"/>
    <mergeCell ref="A30:S30"/>
    <mergeCell ref="C31:O31"/>
    <mergeCell ref="I32:S32"/>
    <mergeCell ref="B34:C34"/>
    <mergeCell ref="E34:F34"/>
    <mergeCell ref="L34:M34"/>
    <mergeCell ref="O34:P34"/>
    <mergeCell ref="R34:S34"/>
    <mergeCell ref="B35:C35"/>
    <mergeCell ref="E35:F35"/>
    <mergeCell ref="I35:J35"/>
    <mergeCell ref="L35:M35"/>
    <mergeCell ref="O35:P35"/>
    <mergeCell ref="R35:S35"/>
    <mergeCell ref="B42:C42"/>
    <mergeCell ref="E42:F42"/>
    <mergeCell ref="I42:J42"/>
    <mergeCell ref="L42:M42"/>
    <mergeCell ref="O42:P42"/>
    <mergeCell ref="R42:S42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58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4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23.25" hidden="false" customHeight="true" outlineLevel="0" collapsed="false">
      <c r="A7" s="9"/>
      <c r="B7" s="10"/>
      <c r="C7" s="13" t="s">
        <v>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2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5" t="s">
        <v>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true" outlineLevel="0" collapsed="false">
      <c r="C10" s="18" t="n">
        <v>36714</v>
      </c>
      <c r="D10" s="18" t="n">
        <f aca="false">+C10+7</f>
        <v>36721</v>
      </c>
      <c r="E10" s="18" t="n">
        <f aca="false">+D10+7</f>
        <v>36728</v>
      </c>
      <c r="F10" s="18" t="n">
        <f aca="false">+E10+7</f>
        <v>36735</v>
      </c>
      <c r="G10" s="18" t="n">
        <f aca="false">+F10+7</f>
        <v>36742</v>
      </c>
      <c r="H10" s="18" t="n">
        <f aca="false">+G10+7</f>
        <v>36749</v>
      </c>
      <c r="I10" s="18" t="n">
        <f aca="false">+H10+7</f>
        <v>36756</v>
      </c>
      <c r="J10" s="18" t="n">
        <f aca="false">+I10+7</f>
        <v>36763</v>
      </c>
      <c r="K10" s="18" t="n">
        <f aca="false">+J10+7</f>
        <v>36770</v>
      </c>
      <c r="L10" s="18" t="n">
        <f aca="false">+K10+7</f>
        <v>36777</v>
      </c>
      <c r="M10" s="18" t="n">
        <f aca="false">+L10+7</f>
        <v>36784</v>
      </c>
      <c r="N10" s="18" t="n">
        <f aca="false">+M10+7</f>
        <v>36791</v>
      </c>
      <c r="O10" s="18" t="n">
        <f aca="false">+N10+7</f>
        <v>36798</v>
      </c>
    </row>
    <row r="11" customFormat="false" ht="12.75" hidden="false" customHeight="false" outlineLevel="0" collapsed="false">
      <c r="A11" s="19" t="s">
        <v>20</v>
      </c>
    </row>
    <row r="12" customFormat="false" ht="12.75" hidden="false" customHeight="false" outlineLevel="0" collapsed="false">
      <c r="A12" s="1" t="s">
        <v>21</v>
      </c>
      <c r="C12" s="72" t="n">
        <v>12</v>
      </c>
      <c r="D12" s="72" t="n">
        <f aca="false">+C16</f>
        <v>12</v>
      </c>
      <c r="E12" s="72" t="n">
        <f aca="false">+D16</f>
        <v>12</v>
      </c>
      <c r="F12" s="72" t="n">
        <f aca="false">+E16</f>
        <v>12</v>
      </c>
      <c r="G12" s="72"/>
      <c r="H12" s="72"/>
      <c r="I12" s="72"/>
      <c r="J12" s="72"/>
      <c r="K12" s="72"/>
      <c r="L12" s="72"/>
      <c r="M12" s="26"/>
      <c r="N12" s="26"/>
      <c r="O12" s="26"/>
    </row>
    <row r="13" customFormat="false" ht="12.75" hidden="false" customHeight="false" outlineLevel="0" collapsed="false">
      <c r="A13" s="1" t="s">
        <v>22</v>
      </c>
      <c r="C13" s="72" t="n">
        <v>0</v>
      </c>
      <c r="D13" s="72" t="n">
        <v>0</v>
      </c>
      <c r="E13" s="72" t="n">
        <v>0</v>
      </c>
      <c r="F13" s="72" t="n">
        <v>4</v>
      </c>
      <c r="G13" s="72"/>
      <c r="H13" s="72"/>
      <c r="I13" s="72"/>
      <c r="J13" s="72"/>
      <c r="K13" s="72"/>
      <c r="L13" s="72"/>
      <c r="M13" s="26"/>
      <c r="N13" s="72"/>
      <c r="O13" s="72"/>
    </row>
    <row r="14" customFormat="false" ht="12.75" hidden="false" customHeight="false" outlineLevel="0" collapsed="false">
      <c r="A14" s="1" t="s">
        <v>23</v>
      </c>
      <c r="C14" s="72" t="n">
        <v>0</v>
      </c>
      <c r="D14" s="72" t="n">
        <v>0</v>
      </c>
      <c r="E14" s="72" t="n">
        <v>0</v>
      </c>
      <c r="F14" s="72" t="n">
        <v>4</v>
      </c>
      <c r="G14" s="72"/>
      <c r="H14" s="72"/>
      <c r="I14" s="72"/>
      <c r="J14" s="72"/>
      <c r="K14" s="72"/>
      <c r="L14" s="72"/>
      <c r="M14" s="26"/>
      <c r="N14" s="72"/>
      <c r="O14" s="72"/>
    </row>
    <row r="15" customFormat="false" ht="12.75" hidden="false" customHeight="false" outlineLevel="0" collapsed="false">
      <c r="A15" s="1" t="s">
        <v>24</v>
      </c>
      <c r="C15" s="72" t="n">
        <v>0</v>
      </c>
      <c r="D15" s="72" t="n">
        <v>0</v>
      </c>
      <c r="E15" s="72" t="n">
        <v>0</v>
      </c>
      <c r="F15" s="72" t="n">
        <v>1</v>
      </c>
      <c r="G15" s="72"/>
      <c r="H15" s="72"/>
      <c r="I15" s="72"/>
      <c r="J15" s="72"/>
      <c r="K15" s="72"/>
      <c r="L15" s="72"/>
      <c r="M15" s="26"/>
      <c r="N15" s="72"/>
      <c r="O15" s="72"/>
      <c r="P15" s="21"/>
    </row>
    <row r="16" customFormat="false" ht="13.5" hidden="false" customHeight="false" outlineLevel="0" collapsed="false">
      <c r="A16" s="1" t="s">
        <v>25</v>
      </c>
      <c r="C16" s="73" t="n">
        <f aca="false">+C12+C13-C14-C15</f>
        <v>12</v>
      </c>
      <c r="D16" s="73" t="n">
        <f aca="false">+D12+D13-D14-D15</f>
        <v>12</v>
      </c>
      <c r="E16" s="73" t="n">
        <f aca="false">+E12+E13-E14-E15</f>
        <v>12</v>
      </c>
      <c r="F16" s="73" t="n">
        <f aca="false">+F12+F13-F14-F15</f>
        <v>11</v>
      </c>
      <c r="G16" s="73" t="n">
        <f aca="false">+G12+G13-G14-G15</f>
        <v>0</v>
      </c>
      <c r="H16" s="73" t="n">
        <f aca="false">+H12+H13-H14-H15</f>
        <v>0</v>
      </c>
      <c r="I16" s="73" t="n">
        <f aca="false">+I12+I13-I14-I15</f>
        <v>0</v>
      </c>
      <c r="J16" s="73" t="n">
        <f aca="false">+J12+J13-J14-J15</f>
        <v>0</v>
      </c>
      <c r="K16" s="73" t="n">
        <f aca="false">+K12+K13-K14-K15</f>
        <v>0</v>
      </c>
      <c r="L16" s="73" t="n">
        <f aca="false">+L12+L13-L14-L15</f>
        <v>0</v>
      </c>
      <c r="M16" s="74" t="n">
        <f aca="false">+M12+M13-M14-M15</f>
        <v>0</v>
      </c>
      <c r="N16" s="73" t="n">
        <f aca="false">+N12+N13-N14-N15</f>
        <v>0</v>
      </c>
      <c r="O16" s="73" t="n">
        <f aca="false">+O12+O13-O14-O15</f>
        <v>0</v>
      </c>
      <c r="P16" s="21"/>
    </row>
    <row r="17" customFormat="false" ht="13.5" hidden="false" customHeight="false" outlineLevel="0" collapsed="false">
      <c r="B17" s="24"/>
      <c r="C17" s="25"/>
      <c r="D17" s="25"/>
      <c r="E17" s="25"/>
      <c r="F17" s="25"/>
      <c r="G17" s="24"/>
      <c r="H17" s="24"/>
      <c r="I17" s="24"/>
      <c r="J17" s="24"/>
      <c r="K17" s="24"/>
      <c r="L17" s="24"/>
      <c r="M17" s="24"/>
      <c r="N17" s="24"/>
      <c r="O17" s="24"/>
      <c r="P17" s="26"/>
    </row>
    <row r="18" customFormat="false" ht="12.75" hidden="true" customHeight="false" outlineLevel="0" collapsed="false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4"/>
    </row>
    <row r="19" customFormat="false" ht="12.75" hidden="true" customHeight="false" outlineLevel="0" collapsed="false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4"/>
    </row>
    <row r="20" customFormat="false" ht="12.75" hidden="true" customHeight="false" outlineLevel="0" collapsed="false">
      <c r="A20" s="19" t="s">
        <v>20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customFormat="false" ht="12.75" hidden="true" customHeight="false" outlineLevel="0" collapsed="false">
      <c r="A21" s="1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4"/>
    </row>
    <row r="22" customFormat="false" ht="12.75" hidden="true" customHeight="false" outlineLevel="0" collapsed="false">
      <c r="A22" s="1" t="s">
        <v>22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4"/>
    </row>
    <row r="23" customFormat="false" ht="12.75" hidden="true" customHeight="false" outlineLevel="0" collapsed="false">
      <c r="A23" s="1" t="s">
        <v>23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4"/>
    </row>
    <row r="24" customFormat="false" ht="12.75" hidden="true" customHeight="false" outlineLevel="0" collapsed="false">
      <c r="A24" s="1" t="s">
        <v>26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4"/>
    </row>
    <row r="25" customFormat="false" ht="12.75" hidden="true" customHeight="false" outlineLevel="0" collapsed="false">
      <c r="A25" s="1" t="s">
        <v>24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4"/>
    </row>
    <row r="26" customFormat="false" ht="13.5" hidden="true" customHeight="false" outlineLevel="0" collapsed="false">
      <c r="A26" s="1" t="s">
        <v>25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24"/>
    </row>
    <row r="27" customFormat="false" ht="12.75" hidden="true" customHeight="false" outlineLevel="0" collapsed="false">
      <c r="B27" s="32"/>
      <c r="C27" s="33"/>
      <c r="D27" s="33"/>
      <c r="E27" s="33"/>
      <c r="F27" s="33"/>
      <c r="G27" s="33"/>
      <c r="H27" s="33"/>
      <c r="I27" s="33"/>
      <c r="J27" s="33"/>
      <c r="K27" s="24"/>
      <c r="L27" s="24"/>
      <c r="M27" s="24"/>
      <c r="N27" s="24"/>
      <c r="O27" s="33"/>
      <c r="P27" s="24"/>
    </row>
    <row r="28" customFormat="false" ht="12.75" hidden="true" customHeight="false" outlineLevel="0" collapsed="false">
      <c r="A28" s="34" t="s">
        <v>27</v>
      </c>
      <c r="B28" s="35"/>
      <c r="C28" s="33"/>
      <c r="D28" s="33"/>
      <c r="E28" s="33"/>
      <c r="F28" s="33"/>
      <c r="G28" s="33"/>
      <c r="H28" s="33"/>
      <c r="I28" s="33"/>
      <c r="J28" s="33"/>
      <c r="K28" s="36"/>
      <c r="L28" s="36"/>
      <c r="M28" s="36"/>
      <c r="N28" s="36"/>
      <c r="O28" s="33"/>
      <c r="P28" s="36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</row>
    <row r="29" customFormat="false" ht="13.5" hidden="false" customHeight="false" outlineLevel="0" collapsed="false">
      <c r="A29" s="34"/>
      <c r="B29" s="35"/>
      <c r="C29" s="33"/>
      <c r="D29" s="33"/>
      <c r="E29" s="33"/>
      <c r="F29" s="33"/>
      <c r="G29" s="33"/>
      <c r="H29" s="33"/>
      <c r="I29" s="33"/>
      <c r="J29" s="33"/>
      <c r="K29" s="36"/>
      <c r="L29" s="36"/>
      <c r="M29" s="37"/>
      <c r="N29" s="38"/>
      <c r="O29" s="33"/>
      <c r="P29" s="36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</row>
    <row r="30" customFormat="false" ht="12" hidden="false" customHeight="true" outlineLevel="0" collapsed="false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8" hidden="false" customHeight="false" outlineLevel="0" collapsed="false">
      <c r="A31" s="9"/>
      <c r="B31" s="10"/>
      <c r="C31" s="12" t="s">
        <v>28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customFormat="false" ht="19.5" hidden="false" customHeight="true" outlineLevel="0" collapsed="false">
      <c r="A32" s="40"/>
      <c r="B32" s="40"/>
      <c r="C32" s="33"/>
      <c r="D32" s="33"/>
      <c r="E32" s="33"/>
      <c r="F32" s="33"/>
      <c r="G32" s="33"/>
      <c r="H32" s="33"/>
      <c r="I32" s="41" t="s">
        <v>29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customFormat="false" ht="6.75" hidden="false" customHeight="true" outlineLevel="0" collapsed="false">
      <c r="A33" s="40"/>
      <c r="B33" s="40"/>
      <c r="C33" s="33"/>
      <c r="D33" s="33"/>
      <c r="E33" s="33"/>
      <c r="F33" s="33"/>
      <c r="G33" s="33"/>
      <c r="H33" s="33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</row>
    <row r="34" customFormat="false" ht="14.25" hidden="false" customHeight="true" outlineLevel="0" collapsed="false">
      <c r="A34" s="34"/>
      <c r="B34" s="43" t="s">
        <v>30</v>
      </c>
      <c r="C34" s="43"/>
      <c r="D34" s="34"/>
      <c r="E34" s="43" t="s">
        <v>31</v>
      </c>
      <c r="F34" s="43"/>
      <c r="G34" s="44" t="s">
        <v>32</v>
      </c>
      <c r="H34" s="34"/>
      <c r="I34" s="45"/>
      <c r="J34" s="46"/>
      <c r="K34" s="47"/>
      <c r="L34" s="43" t="s">
        <v>33</v>
      </c>
      <c r="M34" s="43"/>
      <c r="N34" s="47"/>
      <c r="O34" s="43"/>
      <c r="P34" s="43"/>
      <c r="Q34" s="47"/>
      <c r="R34" s="43"/>
      <c r="S34" s="43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customFormat="false" ht="12.75" hidden="false" customHeight="false" outlineLevel="0" collapsed="false">
      <c r="A35" s="34"/>
      <c r="B35" s="48" t="n">
        <v>2000</v>
      </c>
      <c r="C35" s="48"/>
      <c r="D35" s="40"/>
      <c r="E35" s="48" t="s">
        <v>34</v>
      </c>
      <c r="F35" s="48"/>
      <c r="G35" s="49" t="s">
        <v>35</v>
      </c>
      <c r="H35" s="40"/>
      <c r="I35" s="48" t="s">
        <v>36</v>
      </c>
      <c r="J35" s="48"/>
      <c r="K35" s="40"/>
      <c r="L35" s="48" t="n">
        <v>2000</v>
      </c>
      <c r="M35" s="48"/>
      <c r="N35" s="40"/>
      <c r="O35" s="48" t="s">
        <v>37</v>
      </c>
      <c r="P35" s="48"/>
      <c r="Q35" s="40"/>
      <c r="R35" s="48" t="s">
        <v>38</v>
      </c>
      <c r="S35" s="48"/>
      <c r="T35" s="40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2.75" hidden="false" customHeight="false" outlineLevel="0" collapsed="false">
      <c r="B36" s="50" t="s">
        <v>39</v>
      </c>
      <c r="C36" s="51" t="s">
        <v>40</v>
      </c>
      <c r="D36" s="52"/>
      <c r="E36" s="50" t="s">
        <v>39</v>
      </c>
      <c r="F36" s="51" t="s">
        <v>40</v>
      </c>
      <c r="G36" s="53"/>
      <c r="H36" s="52"/>
      <c r="I36" s="50" t="s">
        <v>39</v>
      </c>
      <c r="J36" s="51" t="s">
        <v>40</v>
      </c>
      <c r="K36" s="52"/>
      <c r="L36" s="50" t="s">
        <v>39</v>
      </c>
      <c r="M36" s="51" t="s">
        <v>40</v>
      </c>
      <c r="N36" s="52"/>
      <c r="O36" s="50" t="s">
        <v>39</v>
      </c>
      <c r="P36" s="51" t="s">
        <v>40</v>
      </c>
      <c r="Q36" s="52"/>
      <c r="R36" s="50" t="s">
        <v>39</v>
      </c>
      <c r="S36" s="51" t="s">
        <v>40</v>
      </c>
      <c r="T36" s="52"/>
    </row>
    <row r="37" customFormat="false" ht="12.75" hidden="false" customHeight="false" outlineLevel="0" collapsed="false">
      <c r="A37" s="1" t="s">
        <v>41</v>
      </c>
      <c r="B37" s="54" t="n">
        <f aca="false">+'[1]Energy Capital Res.'!E39+'[1]Energy Capital Res.'!B39</f>
        <v>1</v>
      </c>
      <c r="C37" s="76" t="n">
        <f aca="false">+'[1]Energy Capital Res.'!F39+'[1]Energy Capital Res.'!C39</f>
        <v>0.1</v>
      </c>
      <c r="D37" s="52"/>
      <c r="E37" s="54" t="n">
        <v>1</v>
      </c>
      <c r="F37" s="76" t="n">
        <v>0</v>
      </c>
      <c r="G37" s="56" t="n">
        <v>0</v>
      </c>
      <c r="H37" s="52"/>
      <c r="I37" s="54" t="n">
        <v>0</v>
      </c>
      <c r="J37" s="55" t="n">
        <v>0</v>
      </c>
      <c r="K37" s="52"/>
      <c r="L37" s="54" t="n">
        <f aca="false">+B37+E37+I37</f>
        <v>2</v>
      </c>
      <c r="M37" s="55" t="n">
        <f aca="false">+C37+F37+J37</f>
        <v>0.1</v>
      </c>
      <c r="N37" s="52"/>
      <c r="O37" s="54" t="n">
        <v>0</v>
      </c>
      <c r="P37" s="77" t="n">
        <v>0</v>
      </c>
      <c r="Q37" s="52"/>
      <c r="R37" s="54" t="n">
        <v>0</v>
      </c>
      <c r="S37" s="77" t="n">
        <v>0</v>
      </c>
      <c r="T37" s="52"/>
    </row>
    <row r="38" customFormat="false" ht="12.75" hidden="false" customHeight="false" outlineLevel="0" collapsed="false">
      <c r="A38" s="1" t="s">
        <v>42</v>
      </c>
      <c r="B38" s="54"/>
      <c r="C38" s="76" t="n">
        <f aca="false">+'[1]Energy Capital Res.'!F40+'[1]Energy Capital Res.'!C40</f>
        <v>6.553</v>
      </c>
      <c r="D38" s="52"/>
      <c r="E38" s="54"/>
      <c r="F38" s="76" t="n">
        <f aca="false">+[2]GrossMargin!$J$41/1000-F37</f>
        <v>-0.862</v>
      </c>
      <c r="G38" s="56"/>
      <c r="H38" s="52"/>
      <c r="I38" s="78"/>
      <c r="J38" s="55" t="n">
        <v>0</v>
      </c>
      <c r="K38" s="32"/>
      <c r="L38" s="78"/>
      <c r="M38" s="55" t="n">
        <f aca="false">+C38+F38+J38</f>
        <v>5.691</v>
      </c>
      <c r="N38" s="52"/>
      <c r="O38" s="54"/>
      <c r="P38" s="77" t="n">
        <v>0</v>
      </c>
      <c r="Q38" s="52"/>
      <c r="R38" s="54"/>
      <c r="S38" s="77" t="n">
        <v>0</v>
      </c>
      <c r="T38" s="52"/>
    </row>
    <row r="39" customFormat="false" ht="12.75" hidden="false" customHeight="false" outlineLevel="0" collapsed="false">
      <c r="A39" s="1" t="s">
        <v>43</v>
      </c>
      <c r="B39" s="57" t="n">
        <f aca="false">+'[1]Energy Capital Res.'!E41+'[1]Energy Capital Res.'!B41</f>
        <v>0</v>
      </c>
      <c r="C39" s="58" t="n">
        <f aca="false">+'[1]Energy Capital Res.'!F41+'[1]Energy Capital Res.'!C41</f>
        <v>0</v>
      </c>
      <c r="D39" s="52"/>
      <c r="E39" s="57" t="n">
        <v>5</v>
      </c>
      <c r="F39" s="58" t="n">
        <v>0</v>
      </c>
      <c r="G39" s="29"/>
      <c r="H39" s="52"/>
      <c r="I39" s="79" t="n">
        <v>6</v>
      </c>
      <c r="J39" s="58" t="n">
        <v>0</v>
      </c>
      <c r="K39" s="32"/>
      <c r="L39" s="80" t="n">
        <f aca="false">+B39+E39+I39</f>
        <v>11</v>
      </c>
      <c r="M39" s="58" t="n">
        <f aca="false">+C39+F39+J39</f>
        <v>0</v>
      </c>
      <c r="N39" s="52"/>
      <c r="O39" s="57" t="n">
        <v>0</v>
      </c>
      <c r="P39" s="58" t="n">
        <v>0</v>
      </c>
      <c r="Q39" s="52"/>
      <c r="R39" s="57" t="n">
        <v>0</v>
      </c>
      <c r="S39" s="58" t="n">
        <v>0</v>
      </c>
      <c r="T39" s="52"/>
    </row>
    <row r="40" customFormat="false" ht="12.75" hidden="false" customHeight="false" outlineLevel="0" collapsed="false">
      <c r="A40" s="34" t="s">
        <v>44</v>
      </c>
      <c r="B40" s="60" t="n">
        <f aca="false">SUM(B37:B39)</f>
        <v>1</v>
      </c>
      <c r="C40" s="61" t="n">
        <f aca="false">SUM(C37:C39)</f>
        <v>6.653</v>
      </c>
      <c r="D40" s="40"/>
      <c r="E40" s="60" t="n">
        <f aca="false">SUM(E37:E39)</f>
        <v>6</v>
      </c>
      <c r="F40" s="61" t="n">
        <f aca="false">SUM(F37:F39)</f>
        <v>-0.862</v>
      </c>
      <c r="G40" s="62"/>
      <c r="H40" s="40"/>
      <c r="I40" s="60" t="n">
        <f aca="false">SUM(I37:I39)</f>
        <v>6</v>
      </c>
      <c r="J40" s="61" t="n">
        <f aca="false">SUM(J37:J39)</f>
        <v>0</v>
      </c>
      <c r="K40" s="40"/>
      <c r="L40" s="60" t="n">
        <f aca="false">SUM(L37:L39)</f>
        <v>13</v>
      </c>
      <c r="M40" s="61" t="n">
        <f aca="false">SUM(M37:M39)</f>
        <v>5.791</v>
      </c>
      <c r="N40" s="40"/>
      <c r="O40" s="60" t="n">
        <f aca="false">SUM(O37:O39)</f>
        <v>0</v>
      </c>
      <c r="P40" s="61" t="n">
        <f aca="false">SUM(P37:P39)</f>
        <v>0</v>
      </c>
      <c r="Q40" s="40"/>
      <c r="R40" s="60" t="n">
        <f aca="false">SUM(R37:R39)</f>
        <v>0</v>
      </c>
      <c r="S40" s="61" t="n">
        <f aca="false">SUM(S37:S39)</f>
        <v>0</v>
      </c>
      <c r="T40" s="40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</row>
    <row r="41" customFormat="false" ht="12.75" hidden="false" customHeight="false" outlineLevel="0" collapsed="false">
      <c r="A41" s="64" t="s">
        <v>45</v>
      </c>
      <c r="B41" s="65"/>
      <c r="C41" s="61" t="n">
        <v>2</v>
      </c>
      <c r="D41" s="33"/>
      <c r="E41" s="65"/>
      <c r="F41" s="81" t="n">
        <f aca="false">+'[3]Hotlist - Completed'!$I$48/1000</f>
        <v>5</v>
      </c>
      <c r="G41" s="62"/>
      <c r="H41" s="33"/>
      <c r="I41" s="65"/>
      <c r="J41" s="81" t="n">
        <f aca="false">+'[3]Hotlist - Identified '!$F$158/1000</f>
        <v>8</v>
      </c>
      <c r="K41" s="33"/>
      <c r="L41" s="65"/>
      <c r="M41" s="61" t="n">
        <f aca="false">+C41+F41+J41</f>
        <v>15</v>
      </c>
      <c r="N41" s="33"/>
      <c r="O41" s="65"/>
      <c r="P41" s="86" t="n">
        <f aca="false">+'[3]Hotlist - Identified '!$L$158/1000</f>
        <v>2.7</v>
      </c>
      <c r="Q41" s="33"/>
      <c r="R41" s="65"/>
      <c r="S41" s="86" t="n">
        <f aca="false">+'[3]Hotlist - Identified '!$O$158/1000</f>
        <v>2.7</v>
      </c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</row>
    <row r="42" customFormat="false" ht="18.75" hidden="false" customHeight="false" outlineLevel="0" collapsed="false">
      <c r="A42" s="34" t="s">
        <v>46</v>
      </c>
      <c r="B42" s="82" t="n">
        <f aca="false">+C40/C41</f>
        <v>3.3265</v>
      </c>
      <c r="C42" s="82"/>
      <c r="D42" s="12"/>
      <c r="E42" s="82" t="n">
        <f aca="false">+F40/F41</f>
        <v>-0.1724</v>
      </c>
      <c r="F42" s="82"/>
      <c r="G42" s="68"/>
      <c r="H42" s="12"/>
      <c r="I42" s="82" t="n">
        <f aca="false">+J40/J41</f>
        <v>0</v>
      </c>
      <c r="J42" s="82"/>
      <c r="K42" s="12"/>
      <c r="L42" s="82" t="n">
        <f aca="false">+M40/M41</f>
        <v>0.386066666666667</v>
      </c>
      <c r="M42" s="82"/>
      <c r="N42" s="12"/>
      <c r="O42" s="82" t="n">
        <f aca="false">+P40/P41</f>
        <v>0</v>
      </c>
      <c r="P42" s="82"/>
      <c r="Q42" s="12"/>
      <c r="R42" s="82" t="n">
        <f aca="false">+S40/S41</f>
        <v>0</v>
      </c>
      <c r="S42" s="82"/>
      <c r="T42" s="40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</row>
    <row r="43" customFormat="false" ht="12.75" hidden="false" customHeight="false" outlineLevel="0" collapsed="false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56" customFormat="false" ht="12.75" hidden="false" customHeight="false" outlineLevel="0" collapsed="false">
      <c r="B56" s="69"/>
      <c r="E56" s="69"/>
      <c r="I56" s="69"/>
      <c r="L56" s="69"/>
      <c r="O56" s="69"/>
      <c r="R56" s="69"/>
    </row>
    <row r="57" customFormat="false" ht="12.75" hidden="false" customHeight="false" outlineLevel="0" collapsed="false">
      <c r="B57" s="69"/>
      <c r="E57" s="69"/>
      <c r="I57" s="69"/>
      <c r="L57" s="69"/>
      <c r="O57" s="69"/>
      <c r="R57" s="69"/>
    </row>
    <row r="58" customFormat="false" ht="12.75" hidden="false" customHeight="false" outlineLevel="0" collapsed="false">
      <c r="B58" s="69"/>
      <c r="C58" s="70"/>
      <c r="E58" s="69"/>
      <c r="F58" s="70"/>
      <c r="G58" s="70"/>
      <c r="I58" s="69"/>
      <c r="J58" s="70"/>
      <c r="L58" s="69"/>
      <c r="M58" s="70"/>
      <c r="O58" s="69"/>
      <c r="P58" s="70"/>
      <c r="R58" s="69"/>
    </row>
    <row r="59" customFormat="false" ht="12.75" hidden="false" customHeight="false" outlineLevel="0" collapsed="false">
      <c r="F59" s="70"/>
      <c r="G59" s="70"/>
      <c r="M59" s="70"/>
      <c r="P59" s="70"/>
    </row>
    <row r="62" customFormat="false" ht="12.75" hidden="false" customHeight="false" outlineLevel="0" collapsed="false">
      <c r="B62" s="70"/>
      <c r="E62" s="70"/>
      <c r="I62" s="70"/>
      <c r="L62" s="70"/>
      <c r="O62" s="70"/>
      <c r="R62" s="70"/>
    </row>
  </sheetData>
  <mergeCells count="24">
    <mergeCell ref="A3:F3"/>
    <mergeCell ref="C7:O7"/>
    <mergeCell ref="C8:O8"/>
    <mergeCell ref="B18:O18"/>
    <mergeCell ref="A30:S30"/>
    <mergeCell ref="C31:O31"/>
    <mergeCell ref="I32:S32"/>
    <mergeCell ref="B34:C34"/>
    <mergeCell ref="E34:F34"/>
    <mergeCell ref="L34:M34"/>
    <mergeCell ref="O34:P34"/>
    <mergeCell ref="R34:S34"/>
    <mergeCell ref="B35:C35"/>
    <mergeCell ref="E35:F35"/>
    <mergeCell ref="I35:J35"/>
    <mergeCell ref="L35:M35"/>
    <mergeCell ref="O35:P35"/>
    <mergeCell ref="R35:S35"/>
    <mergeCell ref="B42:C42"/>
    <mergeCell ref="E42:F42"/>
    <mergeCell ref="I42:J42"/>
    <mergeCell ref="L42:M42"/>
    <mergeCell ref="O42:P42"/>
    <mergeCell ref="R42:S42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5" min="4" style="1" width="10.85"/>
    <col collapsed="false" customWidth="true" hidden="false" outlineLevel="0" max="6" min="6" style="1" width="11.13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59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4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23.25" hidden="false" customHeight="true" outlineLevel="0" collapsed="false">
      <c r="A7" s="9"/>
      <c r="B7" s="10"/>
      <c r="C7" s="13" t="s">
        <v>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2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5" t="s">
        <v>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true" outlineLevel="0" collapsed="false">
      <c r="C10" s="18" t="n">
        <v>36714</v>
      </c>
      <c r="D10" s="18" t="n">
        <f aca="false">+C10+7</f>
        <v>36721</v>
      </c>
      <c r="E10" s="18" t="n">
        <f aca="false">+D10+7</f>
        <v>36728</v>
      </c>
      <c r="F10" s="18" t="n">
        <f aca="false">+E10+7</f>
        <v>36735</v>
      </c>
      <c r="G10" s="18" t="n">
        <f aca="false">+F10+7</f>
        <v>36742</v>
      </c>
      <c r="H10" s="18" t="n">
        <f aca="false">+G10+7</f>
        <v>36749</v>
      </c>
      <c r="I10" s="18" t="n">
        <f aca="false">+H10+7</f>
        <v>36756</v>
      </c>
      <c r="J10" s="18" t="n">
        <f aca="false">+I10+7</f>
        <v>36763</v>
      </c>
      <c r="K10" s="18" t="n">
        <f aca="false">+J10+7</f>
        <v>36770</v>
      </c>
      <c r="L10" s="18" t="n">
        <f aca="false">+K10+7</f>
        <v>36777</v>
      </c>
      <c r="M10" s="18" t="n">
        <f aca="false">+L10+7</f>
        <v>36784</v>
      </c>
      <c r="N10" s="18" t="n">
        <f aca="false">+M10+7</f>
        <v>36791</v>
      </c>
      <c r="O10" s="18" t="n">
        <f aca="false">+N10+7</f>
        <v>36798</v>
      </c>
    </row>
    <row r="11" customFormat="false" ht="12.75" hidden="false" customHeight="false" outlineLevel="0" collapsed="false">
      <c r="A11" s="19" t="s">
        <v>20</v>
      </c>
    </row>
    <row r="12" customFormat="false" ht="12.75" hidden="false" customHeight="false" outlineLevel="0" collapsed="false">
      <c r="A12" s="1" t="s">
        <v>21</v>
      </c>
      <c r="C12" s="72" t="n">
        <v>14</v>
      </c>
      <c r="D12" s="72" t="n">
        <f aca="false">+C16</f>
        <v>14</v>
      </c>
      <c r="E12" s="72" t="n">
        <f aca="false">+D16</f>
        <v>14</v>
      </c>
      <c r="F12" s="72" t="n">
        <f aca="false">+E16</f>
        <v>14</v>
      </c>
      <c r="G12" s="72"/>
      <c r="H12" s="72"/>
      <c r="I12" s="72"/>
      <c r="J12" s="72"/>
      <c r="K12" s="72"/>
      <c r="L12" s="72"/>
      <c r="M12" s="26"/>
      <c r="N12" s="26"/>
      <c r="O12" s="26"/>
    </row>
    <row r="13" customFormat="false" ht="12.75" hidden="false" customHeight="false" outlineLevel="0" collapsed="false">
      <c r="A13" s="1" t="s">
        <v>22</v>
      </c>
      <c r="C13" s="72" t="n">
        <v>0</v>
      </c>
      <c r="D13" s="72" t="n">
        <v>0</v>
      </c>
      <c r="E13" s="72" t="n">
        <v>0</v>
      </c>
      <c r="F13" s="72" t="n">
        <v>0</v>
      </c>
      <c r="G13" s="72"/>
      <c r="H13" s="72"/>
      <c r="I13" s="72"/>
      <c r="J13" s="72"/>
      <c r="K13" s="72"/>
      <c r="L13" s="72"/>
      <c r="M13" s="26"/>
      <c r="N13" s="72"/>
      <c r="O13" s="72"/>
    </row>
    <row r="14" customFormat="false" ht="12.75" hidden="false" customHeight="false" outlineLevel="0" collapsed="false">
      <c r="A14" s="1" t="s">
        <v>23</v>
      </c>
      <c r="C14" s="72" t="n">
        <v>0</v>
      </c>
      <c r="D14" s="72" t="n">
        <v>0</v>
      </c>
      <c r="E14" s="72" t="n">
        <v>0</v>
      </c>
      <c r="F14" s="72" t="n">
        <v>0</v>
      </c>
      <c r="G14" s="72"/>
      <c r="H14" s="72"/>
      <c r="I14" s="72"/>
      <c r="J14" s="72"/>
      <c r="K14" s="72"/>
      <c r="L14" s="72"/>
      <c r="M14" s="26"/>
      <c r="N14" s="72"/>
      <c r="O14" s="72"/>
    </row>
    <row r="15" customFormat="false" ht="12.75" hidden="false" customHeight="false" outlineLevel="0" collapsed="false">
      <c r="A15" s="1" t="s">
        <v>24</v>
      </c>
      <c r="C15" s="72" t="n">
        <v>0</v>
      </c>
      <c r="D15" s="72" t="n">
        <v>0</v>
      </c>
      <c r="E15" s="72" t="n">
        <v>0</v>
      </c>
      <c r="F15" s="72" t="n">
        <v>0</v>
      </c>
      <c r="G15" s="72"/>
      <c r="H15" s="72"/>
      <c r="I15" s="72"/>
      <c r="J15" s="72"/>
      <c r="K15" s="72"/>
      <c r="L15" s="72"/>
      <c r="M15" s="26"/>
      <c r="N15" s="72"/>
      <c r="O15" s="72"/>
      <c r="P15" s="21"/>
    </row>
    <row r="16" customFormat="false" ht="13.5" hidden="false" customHeight="false" outlineLevel="0" collapsed="false">
      <c r="A16" s="1" t="s">
        <v>25</v>
      </c>
      <c r="C16" s="73" t="n">
        <f aca="false">+C12+C13-C14-C15</f>
        <v>14</v>
      </c>
      <c r="D16" s="73" t="n">
        <f aca="false">+D12+D13-D14-D15</f>
        <v>14</v>
      </c>
      <c r="E16" s="73" t="n">
        <f aca="false">+E12+E13-E14-E15</f>
        <v>14</v>
      </c>
      <c r="F16" s="73" t="n">
        <f aca="false">+F12+F13-F14-F15</f>
        <v>14</v>
      </c>
      <c r="G16" s="73" t="n">
        <f aca="false">+G12+G13-G14-G15</f>
        <v>0</v>
      </c>
      <c r="H16" s="73" t="n">
        <f aca="false">+H12+H13-H14-H15</f>
        <v>0</v>
      </c>
      <c r="I16" s="73" t="n">
        <f aca="false">+I12+I13-I14-I15</f>
        <v>0</v>
      </c>
      <c r="J16" s="73" t="n">
        <f aca="false">+J12+J13-J14-J15</f>
        <v>0</v>
      </c>
      <c r="K16" s="73" t="n">
        <f aca="false">+K12+K13-K14-K15</f>
        <v>0</v>
      </c>
      <c r="L16" s="73" t="n">
        <f aca="false">+L12+L13-L14-L15</f>
        <v>0</v>
      </c>
      <c r="M16" s="74" t="n">
        <f aca="false">+M12+M13-M14-M15</f>
        <v>0</v>
      </c>
      <c r="N16" s="73" t="n">
        <f aca="false">+N12+N13-N14-N15</f>
        <v>0</v>
      </c>
      <c r="O16" s="73" t="n">
        <f aca="false">+O12+O13-O14-O15</f>
        <v>0</v>
      </c>
      <c r="P16" s="21"/>
    </row>
    <row r="17" customFormat="false" ht="13.5" hidden="false" customHeight="false" outlineLevel="0" collapsed="false">
      <c r="B17" s="24"/>
      <c r="C17" s="25"/>
      <c r="D17" s="25"/>
      <c r="E17" s="25"/>
      <c r="F17" s="25"/>
      <c r="G17" s="24"/>
      <c r="H17" s="24"/>
      <c r="I17" s="24"/>
      <c r="J17" s="24"/>
      <c r="K17" s="24"/>
      <c r="L17" s="24"/>
      <c r="M17" s="24"/>
      <c r="N17" s="24"/>
      <c r="O17" s="24"/>
      <c r="P17" s="26"/>
    </row>
    <row r="18" customFormat="false" ht="12.75" hidden="true" customHeight="false" outlineLevel="0" collapsed="false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4"/>
    </row>
    <row r="19" customFormat="false" ht="12.75" hidden="true" customHeight="false" outlineLevel="0" collapsed="false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4"/>
    </row>
    <row r="20" customFormat="false" ht="12.75" hidden="true" customHeight="false" outlineLevel="0" collapsed="false">
      <c r="A20" s="19" t="s">
        <v>20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customFormat="false" ht="12.75" hidden="true" customHeight="false" outlineLevel="0" collapsed="false">
      <c r="A21" s="1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4"/>
    </row>
    <row r="22" customFormat="false" ht="12.75" hidden="true" customHeight="false" outlineLevel="0" collapsed="false">
      <c r="A22" s="1" t="s">
        <v>22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4"/>
    </row>
    <row r="23" customFormat="false" ht="12.75" hidden="true" customHeight="false" outlineLevel="0" collapsed="false">
      <c r="A23" s="1" t="s">
        <v>23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4"/>
    </row>
    <row r="24" customFormat="false" ht="12.75" hidden="true" customHeight="false" outlineLevel="0" collapsed="false">
      <c r="A24" s="1" t="s">
        <v>26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4"/>
    </row>
    <row r="25" customFormat="false" ht="12.75" hidden="true" customHeight="false" outlineLevel="0" collapsed="false">
      <c r="A25" s="1" t="s">
        <v>24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4"/>
    </row>
    <row r="26" customFormat="false" ht="13.5" hidden="true" customHeight="false" outlineLevel="0" collapsed="false">
      <c r="A26" s="1" t="s">
        <v>25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24"/>
    </row>
    <row r="27" customFormat="false" ht="12.75" hidden="true" customHeight="false" outlineLevel="0" collapsed="false">
      <c r="B27" s="32"/>
      <c r="C27" s="33"/>
      <c r="D27" s="33"/>
      <c r="E27" s="33"/>
      <c r="F27" s="33"/>
      <c r="G27" s="33"/>
      <c r="H27" s="33"/>
      <c r="I27" s="33"/>
      <c r="J27" s="33"/>
      <c r="K27" s="24"/>
      <c r="L27" s="24"/>
      <c r="M27" s="24"/>
      <c r="N27" s="24"/>
      <c r="O27" s="33"/>
      <c r="P27" s="24"/>
    </row>
    <row r="28" customFormat="false" ht="12.75" hidden="true" customHeight="false" outlineLevel="0" collapsed="false">
      <c r="A28" s="34" t="s">
        <v>27</v>
      </c>
      <c r="B28" s="35"/>
      <c r="C28" s="33"/>
      <c r="D28" s="33"/>
      <c r="E28" s="33"/>
      <c r="F28" s="33"/>
      <c r="G28" s="33"/>
      <c r="H28" s="33"/>
      <c r="I28" s="33"/>
      <c r="J28" s="33"/>
      <c r="K28" s="36"/>
      <c r="L28" s="36"/>
      <c r="M28" s="36"/>
      <c r="N28" s="36"/>
      <c r="O28" s="33"/>
      <c r="P28" s="36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</row>
    <row r="29" customFormat="false" ht="13.5" hidden="false" customHeight="false" outlineLevel="0" collapsed="false">
      <c r="A29" s="34"/>
      <c r="B29" s="35"/>
      <c r="C29" s="33"/>
      <c r="D29" s="33"/>
      <c r="E29" s="33"/>
      <c r="F29" s="33"/>
      <c r="G29" s="33"/>
      <c r="H29" s="33"/>
      <c r="I29" s="33"/>
      <c r="J29" s="33"/>
      <c r="K29" s="36"/>
      <c r="L29" s="36"/>
      <c r="M29" s="37"/>
      <c r="N29" s="38"/>
      <c r="O29" s="33"/>
      <c r="P29" s="36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</row>
    <row r="30" customFormat="false" ht="12" hidden="false" customHeight="true" outlineLevel="0" collapsed="false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8" hidden="false" customHeight="false" outlineLevel="0" collapsed="false">
      <c r="A31" s="9"/>
      <c r="B31" s="10"/>
      <c r="C31" s="12" t="s">
        <v>28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customFormat="false" ht="19.5" hidden="false" customHeight="true" outlineLevel="0" collapsed="false">
      <c r="A32" s="40"/>
      <c r="B32" s="40"/>
      <c r="C32" s="33"/>
      <c r="D32" s="33"/>
      <c r="E32" s="33"/>
      <c r="F32" s="33"/>
      <c r="G32" s="33"/>
      <c r="H32" s="33"/>
      <c r="I32" s="41" t="s">
        <v>29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customFormat="false" ht="6.75" hidden="false" customHeight="true" outlineLevel="0" collapsed="false">
      <c r="A33" s="40"/>
      <c r="B33" s="40"/>
      <c r="C33" s="33"/>
      <c r="D33" s="33"/>
      <c r="E33" s="33"/>
      <c r="F33" s="33"/>
      <c r="G33" s="33"/>
      <c r="H33" s="33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</row>
    <row r="34" customFormat="false" ht="14.25" hidden="false" customHeight="true" outlineLevel="0" collapsed="false">
      <c r="A34" s="34"/>
      <c r="B34" s="43" t="s">
        <v>30</v>
      </c>
      <c r="C34" s="43"/>
      <c r="D34" s="34"/>
      <c r="E34" s="43" t="s">
        <v>31</v>
      </c>
      <c r="F34" s="43"/>
      <c r="G34" s="44" t="s">
        <v>32</v>
      </c>
      <c r="H34" s="34"/>
      <c r="I34" s="45"/>
      <c r="J34" s="46"/>
      <c r="K34" s="47"/>
      <c r="L34" s="43" t="s">
        <v>33</v>
      </c>
      <c r="M34" s="43"/>
      <c r="N34" s="47"/>
      <c r="O34" s="43"/>
      <c r="P34" s="43"/>
      <c r="Q34" s="47"/>
      <c r="R34" s="43"/>
      <c r="S34" s="43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customFormat="false" ht="12.75" hidden="false" customHeight="false" outlineLevel="0" collapsed="false">
      <c r="A35" s="34"/>
      <c r="B35" s="48" t="n">
        <v>2000</v>
      </c>
      <c r="C35" s="48"/>
      <c r="D35" s="40"/>
      <c r="E35" s="48" t="s">
        <v>34</v>
      </c>
      <c r="F35" s="48"/>
      <c r="G35" s="49" t="s">
        <v>35</v>
      </c>
      <c r="H35" s="40"/>
      <c r="I35" s="48" t="s">
        <v>36</v>
      </c>
      <c r="J35" s="48"/>
      <c r="K35" s="40"/>
      <c r="L35" s="48" t="n">
        <v>2000</v>
      </c>
      <c r="M35" s="48"/>
      <c r="N35" s="40"/>
      <c r="O35" s="48" t="s">
        <v>37</v>
      </c>
      <c r="P35" s="48"/>
      <c r="Q35" s="40"/>
      <c r="R35" s="48" t="s">
        <v>38</v>
      </c>
      <c r="S35" s="48"/>
      <c r="T35" s="40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2.75" hidden="false" customHeight="false" outlineLevel="0" collapsed="false">
      <c r="B36" s="50" t="s">
        <v>39</v>
      </c>
      <c r="C36" s="51" t="s">
        <v>40</v>
      </c>
      <c r="D36" s="52"/>
      <c r="E36" s="50" t="s">
        <v>39</v>
      </c>
      <c r="F36" s="51" t="s">
        <v>40</v>
      </c>
      <c r="G36" s="53"/>
      <c r="H36" s="52"/>
      <c r="I36" s="50" t="s">
        <v>39</v>
      </c>
      <c r="J36" s="51" t="s">
        <v>40</v>
      </c>
      <c r="K36" s="52"/>
      <c r="L36" s="50" t="s">
        <v>39</v>
      </c>
      <c r="M36" s="51" t="s">
        <v>40</v>
      </c>
      <c r="N36" s="52"/>
      <c r="O36" s="50" t="s">
        <v>39</v>
      </c>
      <c r="P36" s="51" t="s">
        <v>40</v>
      </c>
      <c r="Q36" s="52"/>
      <c r="R36" s="50" t="s">
        <v>39</v>
      </c>
      <c r="S36" s="51" t="s">
        <v>40</v>
      </c>
      <c r="T36" s="52"/>
    </row>
    <row r="37" customFormat="false" ht="12.75" hidden="false" customHeight="false" outlineLevel="0" collapsed="false">
      <c r="A37" s="1" t="s">
        <v>41</v>
      </c>
      <c r="B37" s="54" t="n">
        <f aca="false">+'[1]CTG Assets'!B39+'[1]CTG Assets'!E39</f>
        <v>3</v>
      </c>
      <c r="C37" s="76" t="n">
        <f aca="false">+'[1]CTG Assets'!C39+'[1]CTG Assets'!F39</f>
        <v>1.175027</v>
      </c>
      <c r="D37" s="52"/>
      <c r="E37" s="54" t="n">
        <v>0</v>
      </c>
      <c r="F37" s="76" t="n">
        <v>0</v>
      </c>
      <c r="G37" s="56"/>
      <c r="H37" s="52"/>
      <c r="I37" s="54" t="n">
        <v>0</v>
      </c>
      <c r="J37" s="55" t="n">
        <v>0</v>
      </c>
      <c r="K37" s="52"/>
      <c r="L37" s="54" t="n">
        <f aca="false">+B37+E37+I37</f>
        <v>3</v>
      </c>
      <c r="M37" s="55" t="n">
        <f aca="false">+C37+F37+J37</f>
        <v>1.175027</v>
      </c>
      <c r="N37" s="52"/>
      <c r="O37" s="54" t="n">
        <v>0</v>
      </c>
      <c r="P37" s="77" t="n">
        <v>0</v>
      </c>
      <c r="Q37" s="52"/>
      <c r="R37" s="54" t="n">
        <v>0</v>
      </c>
      <c r="S37" s="77" t="n">
        <v>0</v>
      </c>
      <c r="T37" s="52"/>
    </row>
    <row r="38" customFormat="false" ht="12.75" hidden="false" customHeight="false" outlineLevel="0" collapsed="false">
      <c r="A38" s="1" t="s">
        <v>42</v>
      </c>
      <c r="B38" s="54"/>
      <c r="C38" s="76" t="n">
        <f aca="false">+'[1]CTG Assets'!C40+'[1]CTG Assets'!F40</f>
        <v>-3.392027</v>
      </c>
      <c r="D38" s="52"/>
      <c r="E38" s="54"/>
      <c r="F38" s="76" t="n">
        <f aca="false">+[2]GrossMargin!$J$44/1000-F37</f>
        <v>-25.156</v>
      </c>
      <c r="G38" s="56"/>
      <c r="H38" s="52"/>
      <c r="I38" s="78"/>
      <c r="J38" s="55" t="n">
        <v>0</v>
      </c>
      <c r="K38" s="32"/>
      <c r="L38" s="78"/>
      <c r="M38" s="55" t="n">
        <f aca="false">+C38+F38+J38</f>
        <v>-28.548027</v>
      </c>
      <c r="N38" s="52"/>
      <c r="O38" s="54"/>
      <c r="P38" s="77" t="n">
        <v>0</v>
      </c>
      <c r="Q38" s="52"/>
      <c r="R38" s="54"/>
      <c r="S38" s="77" t="n">
        <v>0</v>
      </c>
      <c r="T38" s="52"/>
    </row>
    <row r="39" customFormat="false" ht="12.75" hidden="false" customHeight="false" outlineLevel="0" collapsed="false">
      <c r="A39" s="1" t="s">
        <v>43</v>
      </c>
      <c r="B39" s="57" t="n">
        <f aca="false">+'[1]CTG Assets'!B41+'[1]CTG Assets'!E41</f>
        <v>0</v>
      </c>
      <c r="C39" s="58" t="n">
        <f aca="false">+'[1]CTG Assets'!C41+'[1]CTG Assets'!F41</f>
        <v>0</v>
      </c>
      <c r="D39" s="52"/>
      <c r="E39" s="57" t="n">
        <v>13</v>
      </c>
      <c r="F39" s="58" t="n">
        <v>1</v>
      </c>
      <c r="G39" s="29"/>
      <c r="H39" s="52"/>
      <c r="I39" s="79" t="n">
        <v>1</v>
      </c>
      <c r="J39" s="58" t="n">
        <v>0</v>
      </c>
      <c r="K39" s="32"/>
      <c r="L39" s="80" t="n">
        <f aca="false">+B39+E39+I39</f>
        <v>14</v>
      </c>
      <c r="M39" s="58" t="n">
        <f aca="false">+C39+F39+J39</f>
        <v>1</v>
      </c>
      <c r="N39" s="52"/>
      <c r="O39" s="57" t="n">
        <v>0</v>
      </c>
      <c r="P39" s="58" t="n">
        <v>0</v>
      </c>
      <c r="Q39" s="52"/>
      <c r="R39" s="57" t="n">
        <v>0</v>
      </c>
      <c r="S39" s="58" t="n">
        <v>0</v>
      </c>
      <c r="T39" s="52"/>
    </row>
    <row r="40" customFormat="false" ht="12.75" hidden="false" customHeight="false" outlineLevel="0" collapsed="false">
      <c r="A40" s="34" t="s">
        <v>44</v>
      </c>
      <c r="B40" s="60" t="n">
        <f aca="false">SUM(B37:B39)</f>
        <v>3</v>
      </c>
      <c r="C40" s="61" t="n">
        <f aca="false">SUM(C37:C39)</f>
        <v>-2.217</v>
      </c>
      <c r="D40" s="40"/>
      <c r="E40" s="60" t="n">
        <f aca="false">SUM(E37:E39)</f>
        <v>13</v>
      </c>
      <c r="F40" s="61" t="n">
        <f aca="false">SUM(F37:F39)</f>
        <v>-24.156</v>
      </c>
      <c r="G40" s="62"/>
      <c r="H40" s="40"/>
      <c r="I40" s="60" t="n">
        <f aca="false">SUM(I37:I39)</f>
        <v>1</v>
      </c>
      <c r="J40" s="61" t="n">
        <f aca="false">SUM(J37:J39)</f>
        <v>0</v>
      </c>
      <c r="K40" s="40"/>
      <c r="L40" s="60" t="n">
        <f aca="false">SUM(L37:L39)</f>
        <v>17</v>
      </c>
      <c r="M40" s="61" t="n">
        <f aca="false">SUM(M37:M39)</f>
        <v>-26.373</v>
      </c>
      <c r="N40" s="40"/>
      <c r="O40" s="60" t="n">
        <f aca="false">SUM(O37:O39)</f>
        <v>0</v>
      </c>
      <c r="P40" s="61" t="n">
        <f aca="false">SUM(P37:P39)</f>
        <v>0</v>
      </c>
      <c r="Q40" s="40"/>
      <c r="R40" s="60" t="n">
        <f aca="false">SUM(R37:R39)</f>
        <v>0</v>
      </c>
      <c r="S40" s="61" t="n">
        <f aca="false">SUM(S37:S39)</f>
        <v>0</v>
      </c>
      <c r="T40" s="40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</row>
    <row r="41" customFormat="false" ht="12.75" hidden="false" customHeight="false" outlineLevel="0" collapsed="false">
      <c r="A41" s="64" t="s">
        <v>45</v>
      </c>
      <c r="B41" s="65"/>
      <c r="C41" s="61" t="n">
        <v>14.705</v>
      </c>
      <c r="D41" s="33"/>
      <c r="E41" s="65"/>
      <c r="F41" s="81" t="n">
        <f aca="false">+'[3]Hotlist - Completed'!$I$56/1000</f>
        <v>13.905</v>
      </c>
      <c r="G41" s="62"/>
      <c r="H41" s="33"/>
      <c r="I41" s="65"/>
      <c r="J41" s="81" t="n">
        <f aca="false">+'[3]Hotlist - Identified '!$F$175/1000</f>
        <v>19.955</v>
      </c>
      <c r="K41" s="33"/>
      <c r="L41" s="65"/>
      <c r="M41" s="61" t="n">
        <f aca="false">+C41+F41+J41</f>
        <v>48.565</v>
      </c>
      <c r="N41" s="33"/>
      <c r="O41" s="65"/>
      <c r="P41" s="81" t="n">
        <f aca="false">+'[3]Hotlist - Identified '!$L$175/1000</f>
        <v>19.4454</v>
      </c>
      <c r="Q41" s="33"/>
      <c r="R41" s="65"/>
      <c r="S41" s="81" t="n">
        <f aca="false">+'[3]Hotlist - Identified '!$O$175/1000</f>
        <v>19.85175</v>
      </c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</row>
    <row r="42" customFormat="false" ht="18.75" hidden="false" customHeight="false" outlineLevel="0" collapsed="false">
      <c r="A42" s="34" t="s">
        <v>46</v>
      </c>
      <c r="B42" s="82" t="n">
        <f aca="false">+C40/C41</f>
        <v>-0.150765045902754</v>
      </c>
      <c r="C42" s="82"/>
      <c r="D42" s="12"/>
      <c r="E42" s="82" t="n">
        <f aca="false">+F40/F41</f>
        <v>-1.73721682847896</v>
      </c>
      <c r="F42" s="82"/>
      <c r="G42" s="68"/>
      <c r="H42" s="12"/>
      <c r="I42" s="82" t="n">
        <f aca="false">+J40/J41</f>
        <v>0</v>
      </c>
      <c r="J42" s="82"/>
      <c r="K42" s="12"/>
      <c r="L42" s="82" t="n">
        <f aca="false">+M40/M41</f>
        <v>-0.543045403068053</v>
      </c>
      <c r="M42" s="82"/>
      <c r="N42" s="12"/>
      <c r="O42" s="82" t="n">
        <f aca="false">+P40/P41</f>
        <v>0</v>
      </c>
      <c r="P42" s="82"/>
      <c r="Q42" s="12"/>
      <c r="R42" s="82" t="n">
        <f aca="false">+S40/S41</f>
        <v>0</v>
      </c>
      <c r="S42" s="82"/>
      <c r="T42" s="40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</row>
    <row r="43" customFormat="false" ht="12.75" hidden="false" customHeight="false" outlineLevel="0" collapsed="false">
      <c r="B43" s="52"/>
      <c r="C43" s="52"/>
      <c r="D43" s="52"/>
      <c r="E43" s="52"/>
      <c r="F43" s="52"/>
      <c r="G43" s="87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56" customFormat="false" ht="12.75" hidden="false" customHeight="false" outlineLevel="0" collapsed="false">
      <c r="B56" s="69"/>
      <c r="E56" s="69"/>
      <c r="I56" s="69"/>
      <c r="L56" s="69"/>
      <c r="O56" s="69"/>
      <c r="R56" s="69"/>
    </row>
    <row r="57" customFormat="false" ht="12.75" hidden="false" customHeight="false" outlineLevel="0" collapsed="false">
      <c r="B57" s="69"/>
      <c r="E57" s="69"/>
      <c r="I57" s="69"/>
      <c r="L57" s="69"/>
      <c r="O57" s="69"/>
      <c r="R57" s="69"/>
    </row>
    <row r="58" customFormat="false" ht="12.75" hidden="false" customHeight="false" outlineLevel="0" collapsed="false">
      <c r="B58" s="69"/>
      <c r="C58" s="70"/>
      <c r="E58" s="69"/>
      <c r="F58" s="70"/>
      <c r="G58" s="70"/>
      <c r="I58" s="69"/>
      <c r="J58" s="70"/>
      <c r="L58" s="69"/>
      <c r="M58" s="70"/>
      <c r="O58" s="69"/>
      <c r="P58" s="70"/>
      <c r="R58" s="69"/>
    </row>
    <row r="59" customFormat="false" ht="12.75" hidden="false" customHeight="false" outlineLevel="0" collapsed="false">
      <c r="F59" s="70"/>
      <c r="G59" s="70"/>
      <c r="M59" s="70"/>
      <c r="P59" s="70"/>
    </row>
    <row r="62" customFormat="false" ht="12.75" hidden="false" customHeight="false" outlineLevel="0" collapsed="false">
      <c r="B62" s="70"/>
      <c r="E62" s="70"/>
      <c r="I62" s="70"/>
      <c r="L62" s="70"/>
      <c r="O62" s="70"/>
      <c r="R62" s="70"/>
    </row>
  </sheetData>
  <mergeCells count="24">
    <mergeCell ref="A3:F3"/>
    <mergeCell ref="C7:O7"/>
    <mergeCell ref="C8:O8"/>
    <mergeCell ref="B18:O18"/>
    <mergeCell ref="A30:S30"/>
    <mergeCell ref="C31:O31"/>
    <mergeCell ref="I32:S32"/>
    <mergeCell ref="B34:C34"/>
    <mergeCell ref="E34:F34"/>
    <mergeCell ref="L34:M34"/>
    <mergeCell ref="O34:P34"/>
    <mergeCell ref="R34:S34"/>
    <mergeCell ref="B35:C35"/>
    <mergeCell ref="E35:F35"/>
    <mergeCell ref="I35:J35"/>
    <mergeCell ref="L35:M35"/>
    <mergeCell ref="O35:P35"/>
    <mergeCell ref="R35:S35"/>
    <mergeCell ref="B42:C42"/>
    <mergeCell ref="E42:F42"/>
    <mergeCell ref="I42:J42"/>
    <mergeCell ref="L42:M42"/>
    <mergeCell ref="O42:P42"/>
    <mergeCell ref="R42:S42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60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4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23.25" hidden="false" customHeight="true" outlineLevel="0" collapsed="false">
      <c r="A7" s="9"/>
      <c r="B7" s="10"/>
      <c r="C7" s="13" t="s">
        <v>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2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5" t="s">
        <v>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true" outlineLevel="0" collapsed="false">
      <c r="C10" s="18" t="n">
        <v>36714</v>
      </c>
      <c r="D10" s="18" t="n">
        <f aca="false">+C10+7</f>
        <v>36721</v>
      </c>
      <c r="E10" s="18" t="n">
        <f aca="false">+D10+7</f>
        <v>36728</v>
      </c>
      <c r="F10" s="18" t="n">
        <f aca="false">+E10+7</f>
        <v>36735</v>
      </c>
      <c r="G10" s="18" t="n">
        <f aca="false">+F10+7</f>
        <v>36742</v>
      </c>
      <c r="H10" s="18" t="n">
        <f aca="false">+G10+7</f>
        <v>36749</v>
      </c>
      <c r="I10" s="18" t="n">
        <f aca="false">+H10+7</f>
        <v>36756</v>
      </c>
      <c r="J10" s="18" t="n">
        <f aca="false">+I10+7</f>
        <v>36763</v>
      </c>
      <c r="K10" s="18" t="n">
        <f aca="false">+J10+7</f>
        <v>36770</v>
      </c>
      <c r="L10" s="18" t="n">
        <f aca="false">+K10+7</f>
        <v>36777</v>
      </c>
      <c r="M10" s="18" t="n">
        <f aca="false">+L10+7</f>
        <v>36784</v>
      </c>
      <c r="N10" s="18" t="n">
        <f aca="false">+M10+7</f>
        <v>36791</v>
      </c>
      <c r="O10" s="18" t="n">
        <f aca="false">+N10+7</f>
        <v>36798</v>
      </c>
    </row>
    <row r="11" customFormat="false" ht="12.75" hidden="false" customHeight="false" outlineLevel="0" collapsed="false">
      <c r="A11" s="19" t="s">
        <v>20</v>
      </c>
    </row>
    <row r="12" customFormat="false" ht="12.75" hidden="false" customHeight="false" outlineLevel="0" collapsed="false">
      <c r="A12" s="1" t="s">
        <v>21</v>
      </c>
      <c r="C12" s="72" t="n">
        <v>1</v>
      </c>
      <c r="D12" s="72" t="n">
        <f aca="false">+C16</f>
        <v>1</v>
      </c>
      <c r="E12" s="72" t="n">
        <f aca="false">+D16</f>
        <v>1</v>
      </c>
      <c r="F12" s="72" t="n">
        <f aca="false">+E16</f>
        <v>1</v>
      </c>
      <c r="G12" s="72"/>
      <c r="H12" s="72"/>
      <c r="I12" s="72"/>
      <c r="J12" s="72"/>
      <c r="K12" s="72"/>
      <c r="L12" s="72"/>
      <c r="M12" s="26"/>
      <c r="N12" s="26"/>
      <c r="O12" s="26"/>
    </row>
    <row r="13" customFormat="false" ht="12.75" hidden="false" customHeight="false" outlineLevel="0" collapsed="false">
      <c r="A13" s="1" t="s">
        <v>22</v>
      </c>
      <c r="C13" s="72" t="n">
        <v>0</v>
      </c>
      <c r="D13" s="72" t="n">
        <v>0</v>
      </c>
      <c r="E13" s="72" t="n">
        <v>0</v>
      </c>
      <c r="F13" s="72" t="n">
        <v>0</v>
      </c>
      <c r="G13" s="72"/>
      <c r="H13" s="72"/>
      <c r="I13" s="72"/>
      <c r="J13" s="72"/>
      <c r="K13" s="72"/>
      <c r="L13" s="72"/>
      <c r="M13" s="26"/>
      <c r="N13" s="72"/>
      <c r="O13" s="72"/>
    </row>
    <row r="14" customFormat="false" ht="12.75" hidden="false" customHeight="false" outlineLevel="0" collapsed="false">
      <c r="A14" s="1" t="s">
        <v>23</v>
      </c>
      <c r="C14" s="72" t="n">
        <v>0</v>
      </c>
      <c r="D14" s="72" t="n">
        <v>0</v>
      </c>
      <c r="E14" s="72" t="n">
        <v>0</v>
      </c>
      <c r="F14" s="72" t="n">
        <v>0</v>
      </c>
      <c r="G14" s="72"/>
      <c r="H14" s="72"/>
      <c r="I14" s="72"/>
      <c r="J14" s="72"/>
      <c r="K14" s="72"/>
      <c r="L14" s="72"/>
      <c r="M14" s="26"/>
      <c r="N14" s="72"/>
      <c r="O14" s="72"/>
    </row>
    <row r="15" customFormat="false" ht="12.75" hidden="false" customHeight="false" outlineLevel="0" collapsed="false">
      <c r="A15" s="1" t="s">
        <v>24</v>
      </c>
      <c r="C15" s="72" t="n">
        <v>0</v>
      </c>
      <c r="D15" s="72" t="n">
        <v>0</v>
      </c>
      <c r="E15" s="72" t="n">
        <v>0</v>
      </c>
      <c r="F15" s="72" t="n">
        <v>0</v>
      </c>
      <c r="G15" s="72"/>
      <c r="H15" s="72"/>
      <c r="I15" s="72"/>
      <c r="J15" s="72"/>
      <c r="K15" s="72"/>
      <c r="L15" s="72"/>
      <c r="M15" s="26"/>
      <c r="N15" s="72"/>
      <c r="O15" s="72"/>
      <c r="P15" s="21"/>
    </row>
    <row r="16" customFormat="false" ht="13.5" hidden="false" customHeight="false" outlineLevel="0" collapsed="false">
      <c r="A16" s="1" t="s">
        <v>25</v>
      </c>
      <c r="C16" s="73" t="n">
        <f aca="false">+C12+C13-C14-C15</f>
        <v>1</v>
      </c>
      <c r="D16" s="73" t="n">
        <f aca="false">+D12+D13-D14-D15</f>
        <v>1</v>
      </c>
      <c r="E16" s="73" t="n">
        <f aca="false">+E12+E13-E14-E15</f>
        <v>1</v>
      </c>
      <c r="F16" s="73" t="n">
        <f aca="false">+F12+F13-F14-F15</f>
        <v>1</v>
      </c>
      <c r="G16" s="73" t="n">
        <f aca="false">+G12+G13-G14-G15</f>
        <v>0</v>
      </c>
      <c r="H16" s="73" t="n">
        <f aca="false">+H12+H13-H14-H15</f>
        <v>0</v>
      </c>
      <c r="I16" s="73" t="n">
        <f aca="false">+I12+I13-I14-I15</f>
        <v>0</v>
      </c>
      <c r="J16" s="73" t="n">
        <f aca="false">+J12+J13-J14-J15</f>
        <v>0</v>
      </c>
      <c r="K16" s="73" t="n">
        <f aca="false">+K12+K13-K14-K15</f>
        <v>0</v>
      </c>
      <c r="L16" s="73" t="n">
        <f aca="false">+L12+L13-L14-L15</f>
        <v>0</v>
      </c>
      <c r="M16" s="74" t="n">
        <f aca="false">+M12+M13-M14-M15</f>
        <v>0</v>
      </c>
      <c r="N16" s="73" t="n">
        <f aca="false">+N12+N13-N14-N15</f>
        <v>0</v>
      </c>
      <c r="O16" s="73" t="n">
        <f aca="false">+O12+O13-O14-O15</f>
        <v>0</v>
      </c>
      <c r="P16" s="21"/>
    </row>
    <row r="17" customFormat="false" ht="13.5" hidden="false" customHeight="false" outlineLevel="0" collapsed="false">
      <c r="B17" s="24"/>
      <c r="C17" s="25"/>
      <c r="D17" s="25"/>
      <c r="E17" s="25"/>
      <c r="F17" s="25"/>
      <c r="G17" s="24"/>
      <c r="H17" s="24"/>
      <c r="I17" s="24"/>
      <c r="J17" s="24"/>
      <c r="K17" s="24"/>
      <c r="L17" s="24"/>
      <c r="M17" s="24"/>
      <c r="N17" s="24"/>
      <c r="O17" s="24"/>
      <c r="P17" s="26"/>
    </row>
    <row r="18" customFormat="false" ht="12.75" hidden="true" customHeight="false" outlineLevel="0" collapsed="false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4"/>
    </row>
    <row r="19" customFormat="false" ht="12.75" hidden="true" customHeight="false" outlineLevel="0" collapsed="false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4"/>
    </row>
    <row r="20" customFormat="false" ht="12.75" hidden="true" customHeight="false" outlineLevel="0" collapsed="false">
      <c r="A20" s="19" t="s">
        <v>20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customFormat="false" ht="12.75" hidden="true" customHeight="false" outlineLevel="0" collapsed="false">
      <c r="A21" s="1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4"/>
    </row>
    <row r="22" customFormat="false" ht="12.75" hidden="true" customHeight="false" outlineLevel="0" collapsed="false">
      <c r="A22" s="1" t="s">
        <v>22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4"/>
    </row>
    <row r="23" customFormat="false" ht="12.75" hidden="true" customHeight="false" outlineLevel="0" collapsed="false">
      <c r="A23" s="1" t="s">
        <v>23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4"/>
    </row>
    <row r="24" customFormat="false" ht="12.75" hidden="true" customHeight="false" outlineLevel="0" collapsed="false">
      <c r="A24" s="1" t="s">
        <v>26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4"/>
    </row>
    <row r="25" customFormat="false" ht="12.75" hidden="true" customHeight="false" outlineLevel="0" collapsed="false">
      <c r="A25" s="1" t="s">
        <v>24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4"/>
    </row>
    <row r="26" customFormat="false" ht="13.5" hidden="true" customHeight="false" outlineLevel="0" collapsed="false">
      <c r="A26" s="1" t="s">
        <v>25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24"/>
    </row>
    <row r="27" customFormat="false" ht="12.75" hidden="true" customHeight="false" outlineLevel="0" collapsed="false">
      <c r="B27" s="32"/>
      <c r="C27" s="33"/>
      <c r="D27" s="33"/>
      <c r="E27" s="33"/>
      <c r="F27" s="33"/>
      <c r="G27" s="33"/>
      <c r="H27" s="33"/>
      <c r="I27" s="33"/>
      <c r="J27" s="33"/>
      <c r="K27" s="24"/>
      <c r="L27" s="24"/>
      <c r="M27" s="24"/>
      <c r="N27" s="24"/>
      <c r="O27" s="33"/>
      <c r="P27" s="24"/>
    </row>
    <row r="28" customFormat="false" ht="12.75" hidden="true" customHeight="false" outlineLevel="0" collapsed="false">
      <c r="A28" s="34" t="s">
        <v>27</v>
      </c>
      <c r="B28" s="35"/>
      <c r="C28" s="33"/>
      <c r="D28" s="33"/>
      <c r="E28" s="33"/>
      <c r="F28" s="33"/>
      <c r="G28" s="33"/>
      <c r="H28" s="33"/>
      <c r="I28" s="33"/>
      <c r="J28" s="33"/>
      <c r="K28" s="36"/>
      <c r="L28" s="36"/>
      <c r="M28" s="36"/>
      <c r="N28" s="36"/>
      <c r="O28" s="33"/>
      <c r="P28" s="36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</row>
    <row r="29" customFormat="false" ht="13.5" hidden="false" customHeight="false" outlineLevel="0" collapsed="false">
      <c r="A29" s="34"/>
      <c r="B29" s="35"/>
      <c r="C29" s="33"/>
      <c r="D29" s="33"/>
      <c r="E29" s="33"/>
      <c r="F29" s="33"/>
      <c r="G29" s="33"/>
      <c r="H29" s="33"/>
      <c r="I29" s="33"/>
      <c r="J29" s="33"/>
      <c r="K29" s="36"/>
      <c r="L29" s="36"/>
      <c r="M29" s="37"/>
      <c r="N29" s="38"/>
      <c r="O29" s="33"/>
      <c r="P29" s="36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</row>
    <row r="30" customFormat="false" ht="12" hidden="false" customHeight="true" outlineLevel="0" collapsed="false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8" hidden="false" customHeight="false" outlineLevel="0" collapsed="false">
      <c r="A31" s="9"/>
      <c r="B31" s="10"/>
      <c r="C31" s="12" t="s">
        <v>28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customFormat="false" ht="19.5" hidden="false" customHeight="true" outlineLevel="0" collapsed="false">
      <c r="A32" s="40"/>
      <c r="B32" s="40"/>
      <c r="C32" s="33"/>
      <c r="D32" s="33"/>
      <c r="E32" s="33"/>
      <c r="F32" s="33"/>
      <c r="G32" s="33"/>
      <c r="H32" s="33"/>
      <c r="I32" s="41" t="s">
        <v>29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customFormat="false" ht="6.75" hidden="false" customHeight="true" outlineLevel="0" collapsed="false">
      <c r="A33" s="40"/>
      <c r="B33" s="40"/>
      <c r="C33" s="33"/>
      <c r="D33" s="33"/>
      <c r="E33" s="33"/>
      <c r="F33" s="33"/>
      <c r="G33" s="33"/>
      <c r="H33" s="33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</row>
    <row r="34" customFormat="false" ht="14.25" hidden="false" customHeight="true" outlineLevel="0" collapsed="false">
      <c r="A34" s="34"/>
      <c r="B34" s="43" t="s">
        <v>30</v>
      </c>
      <c r="C34" s="43"/>
      <c r="D34" s="34"/>
      <c r="E34" s="43" t="s">
        <v>31</v>
      </c>
      <c r="F34" s="43"/>
      <c r="G34" s="44" t="s">
        <v>32</v>
      </c>
      <c r="H34" s="34"/>
      <c r="I34" s="45"/>
      <c r="J34" s="46"/>
      <c r="K34" s="47"/>
      <c r="L34" s="43" t="s">
        <v>33</v>
      </c>
      <c r="M34" s="43"/>
      <c r="N34" s="47"/>
      <c r="O34" s="43"/>
      <c r="P34" s="43"/>
      <c r="Q34" s="47"/>
      <c r="R34" s="43"/>
      <c r="S34" s="43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customFormat="false" ht="12.75" hidden="false" customHeight="false" outlineLevel="0" collapsed="false">
      <c r="A35" s="34"/>
      <c r="B35" s="48" t="n">
        <v>2000</v>
      </c>
      <c r="C35" s="48"/>
      <c r="D35" s="40"/>
      <c r="E35" s="48" t="s">
        <v>34</v>
      </c>
      <c r="F35" s="48"/>
      <c r="G35" s="49" t="s">
        <v>35</v>
      </c>
      <c r="H35" s="40"/>
      <c r="I35" s="48" t="s">
        <v>36</v>
      </c>
      <c r="J35" s="48"/>
      <c r="K35" s="40"/>
      <c r="L35" s="48" t="n">
        <v>2000</v>
      </c>
      <c r="M35" s="48"/>
      <c r="N35" s="40"/>
      <c r="O35" s="48" t="s">
        <v>37</v>
      </c>
      <c r="P35" s="48"/>
      <c r="Q35" s="40"/>
      <c r="R35" s="48" t="s">
        <v>38</v>
      </c>
      <c r="S35" s="48"/>
      <c r="T35" s="40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2.75" hidden="false" customHeight="false" outlineLevel="0" collapsed="false">
      <c r="B36" s="50" t="s">
        <v>39</v>
      </c>
      <c r="C36" s="51" t="s">
        <v>40</v>
      </c>
      <c r="D36" s="52"/>
      <c r="E36" s="50" t="s">
        <v>39</v>
      </c>
      <c r="F36" s="51" t="s">
        <v>40</v>
      </c>
      <c r="G36" s="53"/>
      <c r="H36" s="52"/>
      <c r="I36" s="50" t="s">
        <v>39</v>
      </c>
      <c r="J36" s="51" t="s">
        <v>40</v>
      </c>
      <c r="K36" s="52"/>
      <c r="L36" s="50" t="s">
        <v>39</v>
      </c>
      <c r="M36" s="51" t="s">
        <v>40</v>
      </c>
      <c r="N36" s="52"/>
      <c r="O36" s="50" t="s">
        <v>39</v>
      </c>
      <c r="P36" s="51" t="s">
        <v>40</v>
      </c>
      <c r="Q36" s="52"/>
      <c r="R36" s="50" t="s">
        <v>39</v>
      </c>
      <c r="S36" s="51" t="s">
        <v>40</v>
      </c>
      <c r="T36" s="52"/>
    </row>
    <row r="37" customFormat="false" ht="12.75" hidden="false" customHeight="false" outlineLevel="0" collapsed="false">
      <c r="A37" s="1" t="s">
        <v>41</v>
      </c>
      <c r="B37" s="54" t="n">
        <f aca="false">+[1]Chairman!B39+[1]Chairman!E39</f>
        <v>0</v>
      </c>
      <c r="C37" s="76" t="n">
        <f aca="false">+[1]Chairman!C39+[1]Chairman!F39</f>
        <v>0</v>
      </c>
      <c r="D37" s="52"/>
      <c r="E37" s="54" t="n">
        <v>0</v>
      </c>
      <c r="F37" s="76" t="n">
        <v>0</v>
      </c>
      <c r="G37" s="56"/>
      <c r="H37" s="52"/>
      <c r="I37" s="54" t="n">
        <v>0</v>
      </c>
      <c r="J37" s="55" t="n">
        <v>0</v>
      </c>
      <c r="K37" s="52"/>
      <c r="L37" s="54" t="n">
        <f aca="false">+B37+E37+I37</f>
        <v>0</v>
      </c>
      <c r="M37" s="55" t="n">
        <f aca="false">+C37+F37+J37</f>
        <v>0</v>
      </c>
      <c r="N37" s="52"/>
      <c r="O37" s="54" t="n">
        <v>0</v>
      </c>
      <c r="P37" s="77" t="n">
        <v>0</v>
      </c>
      <c r="Q37" s="52"/>
      <c r="R37" s="54" t="n">
        <v>0</v>
      </c>
      <c r="S37" s="77" t="n">
        <v>0</v>
      </c>
      <c r="T37" s="52"/>
    </row>
    <row r="38" customFormat="false" ht="12.75" hidden="false" customHeight="false" outlineLevel="0" collapsed="false">
      <c r="A38" s="1" t="s">
        <v>42</v>
      </c>
      <c r="B38" s="54"/>
      <c r="C38" s="76" t="n">
        <f aca="false">+[1]Chairman!C40+[1]Chairman!F40</f>
        <v>-19.239</v>
      </c>
      <c r="D38" s="52"/>
      <c r="E38" s="54"/>
      <c r="F38" s="76" t="n">
        <f aca="false">+[2]GrossMargin!$J$50/1000-F37</f>
        <v>-55.573</v>
      </c>
      <c r="G38" s="56"/>
      <c r="H38" s="52"/>
      <c r="I38" s="78"/>
      <c r="J38" s="55" t="n">
        <v>0</v>
      </c>
      <c r="K38" s="32"/>
      <c r="L38" s="78"/>
      <c r="M38" s="55" t="n">
        <f aca="false">+C38+F38+J38</f>
        <v>-74.812</v>
      </c>
      <c r="N38" s="52"/>
      <c r="O38" s="54"/>
      <c r="P38" s="77" t="n">
        <v>0</v>
      </c>
      <c r="Q38" s="52"/>
      <c r="R38" s="54"/>
      <c r="S38" s="77" t="n">
        <v>0</v>
      </c>
      <c r="T38" s="52"/>
    </row>
    <row r="39" customFormat="false" ht="12.75" hidden="false" customHeight="false" outlineLevel="0" collapsed="false">
      <c r="A39" s="1" t="s">
        <v>43</v>
      </c>
      <c r="B39" s="57" t="n">
        <f aca="false">+[1]Chairman!B41+[1]Chairman!E41</f>
        <v>0</v>
      </c>
      <c r="C39" s="58" t="n">
        <f aca="false">+[1]Chairman!C41+[1]Chairman!F41</f>
        <v>0</v>
      </c>
      <c r="D39" s="52"/>
      <c r="E39" s="57" t="n">
        <v>1</v>
      </c>
      <c r="F39" s="58" t="n">
        <v>30</v>
      </c>
      <c r="G39" s="29"/>
      <c r="H39" s="52"/>
      <c r="I39" s="79" t="n">
        <v>0</v>
      </c>
      <c r="J39" s="58" t="n">
        <v>0</v>
      </c>
      <c r="K39" s="32"/>
      <c r="L39" s="80" t="n">
        <f aca="false">+B39+E39+I39</f>
        <v>1</v>
      </c>
      <c r="M39" s="58" t="n">
        <f aca="false">+C39+F39+J39</f>
        <v>30</v>
      </c>
      <c r="N39" s="52"/>
      <c r="O39" s="57" t="n">
        <v>0</v>
      </c>
      <c r="P39" s="58" t="n">
        <v>0</v>
      </c>
      <c r="Q39" s="52"/>
      <c r="R39" s="57" t="n">
        <v>0</v>
      </c>
      <c r="S39" s="58" t="n">
        <v>0</v>
      </c>
      <c r="T39" s="52"/>
    </row>
    <row r="40" customFormat="false" ht="12.75" hidden="false" customHeight="false" outlineLevel="0" collapsed="false">
      <c r="A40" s="34" t="s">
        <v>44</v>
      </c>
      <c r="B40" s="60" t="n">
        <f aca="false">SUM(B37:B39)</f>
        <v>0</v>
      </c>
      <c r="C40" s="61" t="n">
        <f aca="false">SUM(C37:C39)</f>
        <v>-19.239</v>
      </c>
      <c r="D40" s="40"/>
      <c r="E40" s="60" t="n">
        <f aca="false">SUM(E37:E39)</f>
        <v>1</v>
      </c>
      <c r="F40" s="61" t="n">
        <f aca="false">SUM(F37:F39)</f>
        <v>-25.573</v>
      </c>
      <c r="G40" s="62"/>
      <c r="H40" s="40"/>
      <c r="I40" s="60" t="n">
        <f aca="false">SUM(I37:I39)</f>
        <v>0</v>
      </c>
      <c r="J40" s="61" t="n">
        <f aca="false">SUM(J37:J39)</f>
        <v>0</v>
      </c>
      <c r="K40" s="40"/>
      <c r="L40" s="60" t="n">
        <f aca="false">SUM(L37:L39)</f>
        <v>1</v>
      </c>
      <c r="M40" s="61" t="n">
        <f aca="false">SUM(M37:M39)</f>
        <v>-44.812</v>
      </c>
      <c r="N40" s="40"/>
      <c r="O40" s="60" t="n">
        <f aca="false">SUM(O37:O39)</f>
        <v>0</v>
      </c>
      <c r="P40" s="61" t="n">
        <f aca="false">SUM(P37:P39)</f>
        <v>0</v>
      </c>
      <c r="Q40" s="40"/>
      <c r="R40" s="60" t="n">
        <f aca="false">SUM(R37:R39)</f>
        <v>0</v>
      </c>
      <c r="S40" s="61" t="n">
        <f aca="false">SUM(S37:S39)</f>
        <v>0</v>
      </c>
      <c r="T40" s="40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</row>
    <row r="41" customFormat="false" ht="12.75" hidden="false" customHeight="false" outlineLevel="0" collapsed="false">
      <c r="A41" s="64" t="s">
        <v>45</v>
      </c>
      <c r="B41" s="65"/>
      <c r="C41" s="61" t="n">
        <v>0.01</v>
      </c>
      <c r="D41" s="33"/>
      <c r="E41" s="65"/>
      <c r="F41" s="81" t="n">
        <v>23.4</v>
      </c>
      <c r="G41" s="62"/>
      <c r="H41" s="33"/>
      <c r="I41" s="65"/>
      <c r="J41" s="81" t="n">
        <v>0.01</v>
      </c>
      <c r="K41" s="33"/>
      <c r="L41" s="65"/>
      <c r="M41" s="61" t="n">
        <f aca="false">+C41+F41+J41</f>
        <v>23.42</v>
      </c>
      <c r="N41" s="33"/>
      <c r="O41" s="65"/>
      <c r="P41" s="81" t="n">
        <v>0.01</v>
      </c>
      <c r="Q41" s="33"/>
      <c r="R41" s="65"/>
      <c r="S41" s="81" t="n">
        <v>0.01</v>
      </c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</row>
    <row r="42" customFormat="false" ht="18.75" hidden="false" customHeight="false" outlineLevel="0" collapsed="false">
      <c r="A42" s="34" t="s">
        <v>46</v>
      </c>
      <c r="B42" s="82" t="n">
        <v>0</v>
      </c>
      <c r="C42" s="82"/>
      <c r="D42" s="12"/>
      <c r="E42" s="82" t="n">
        <f aca="false">+F40/F41</f>
        <v>-1.09286324786325</v>
      </c>
      <c r="F42" s="82"/>
      <c r="G42" s="68"/>
      <c r="H42" s="12"/>
      <c r="I42" s="82" t="n">
        <f aca="false">+J40/J41</f>
        <v>0</v>
      </c>
      <c r="J42" s="82"/>
      <c r="K42" s="12"/>
      <c r="L42" s="82" t="n">
        <f aca="false">+M40/M41</f>
        <v>-1.9134073441503</v>
      </c>
      <c r="M42" s="82"/>
      <c r="N42" s="12"/>
      <c r="O42" s="82" t="n">
        <f aca="false">+P40/P41</f>
        <v>0</v>
      </c>
      <c r="P42" s="82"/>
      <c r="Q42" s="12"/>
      <c r="R42" s="82" t="n">
        <f aca="false">+S40/S41</f>
        <v>0</v>
      </c>
      <c r="S42" s="82"/>
      <c r="T42" s="40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</row>
    <row r="43" customFormat="false" ht="12.75" hidden="false" customHeight="false" outlineLevel="0" collapsed="false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56" customFormat="false" ht="12.75" hidden="false" customHeight="false" outlineLevel="0" collapsed="false">
      <c r="B56" s="69"/>
      <c r="E56" s="69"/>
      <c r="I56" s="69"/>
      <c r="L56" s="69"/>
      <c r="O56" s="69"/>
      <c r="R56" s="69"/>
    </row>
    <row r="57" customFormat="false" ht="12.75" hidden="false" customHeight="false" outlineLevel="0" collapsed="false">
      <c r="B57" s="69"/>
      <c r="E57" s="69"/>
      <c r="I57" s="69"/>
      <c r="L57" s="69"/>
      <c r="O57" s="69"/>
      <c r="R57" s="69"/>
    </row>
    <row r="58" customFormat="false" ht="12.75" hidden="false" customHeight="false" outlineLevel="0" collapsed="false">
      <c r="B58" s="69"/>
      <c r="C58" s="70"/>
      <c r="E58" s="69"/>
      <c r="F58" s="70"/>
      <c r="G58" s="70"/>
      <c r="I58" s="69"/>
      <c r="J58" s="70"/>
      <c r="L58" s="69"/>
      <c r="M58" s="70"/>
      <c r="O58" s="69"/>
      <c r="P58" s="70"/>
      <c r="R58" s="69"/>
    </row>
    <row r="59" customFormat="false" ht="12.75" hidden="false" customHeight="false" outlineLevel="0" collapsed="false">
      <c r="F59" s="70"/>
      <c r="G59" s="70"/>
      <c r="M59" s="70"/>
      <c r="P59" s="70"/>
    </row>
    <row r="62" customFormat="false" ht="12.75" hidden="false" customHeight="false" outlineLevel="0" collapsed="false">
      <c r="B62" s="70"/>
      <c r="E62" s="70"/>
      <c r="I62" s="70"/>
      <c r="L62" s="70"/>
      <c r="O62" s="70"/>
      <c r="R62" s="70"/>
    </row>
  </sheetData>
  <mergeCells count="24">
    <mergeCell ref="A3:F3"/>
    <mergeCell ref="C7:O7"/>
    <mergeCell ref="C8:O8"/>
    <mergeCell ref="B18:O18"/>
    <mergeCell ref="A30:S30"/>
    <mergeCell ref="C31:O31"/>
    <mergeCell ref="I32:S32"/>
    <mergeCell ref="B34:C34"/>
    <mergeCell ref="E34:F34"/>
    <mergeCell ref="L34:M34"/>
    <mergeCell ref="O34:P34"/>
    <mergeCell ref="R34:S34"/>
    <mergeCell ref="B35:C35"/>
    <mergeCell ref="E35:F35"/>
    <mergeCell ref="I35:J35"/>
    <mergeCell ref="L35:M35"/>
    <mergeCell ref="O35:P35"/>
    <mergeCell ref="R35:S35"/>
    <mergeCell ref="B42:C42"/>
    <mergeCell ref="E42:F42"/>
    <mergeCell ref="I42:J42"/>
    <mergeCell ref="L42:M42"/>
    <mergeCell ref="O42:P42"/>
    <mergeCell ref="R42:S42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47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4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23.25" hidden="false" customHeight="true" outlineLevel="0" collapsed="false">
      <c r="A7" s="9"/>
      <c r="B7" s="10"/>
      <c r="C7" s="13" t="s">
        <v>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2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5" t="s">
        <v>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true" outlineLevel="0" collapsed="false">
      <c r="C10" s="18" t="n">
        <v>36714</v>
      </c>
      <c r="D10" s="18" t="n">
        <f aca="false">+C10+7</f>
        <v>36721</v>
      </c>
      <c r="E10" s="18" t="n">
        <f aca="false">+D10+7</f>
        <v>36728</v>
      </c>
      <c r="F10" s="18" t="n">
        <f aca="false">+E10+7</f>
        <v>36735</v>
      </c>
      <c r="G10" s="18" t="n">
        <f aca="false">+F10+7</f>
        <v>36742</v>
      </c>
      <c r="H10" s="18" t="n">
        <f aca="false">+G10+7</f>
        <v>36749</v>
      </c>
      <c r="I10" s="18" t="n">
        <f aca="false">+H10+7</f>
        <v>36756</v>
      </c>
      <c r="J10" s="18" t="n">
        <f aca="false">+I10+7</f>
        <v>36763</v>
      </c>
      <c r="K10" s="18" t="n">
        <f aca="false">+J10+7</f>
        <v>36770</v>
      </c>
      <c r="L10" s="18" t="n">
        <f aca="false">+K10+7</f>
        <v>36777</v>
      </c>
      <c r="M10" s="18" t="n">
        <f aca="false">+L10+7</f>
        <v>36784</v>
      </c>
      <c r="N10" s="18" t="n">
        <f aca="false">+M10+7</f>
        <v>36791</v>
      </c>
      <c r="O10" s="18" t="n">
        <f aca="false">+N10+7</f>
        <v>36798</v>
      </c>
    </row>
    <row r="11" customFormat="false" ht="12.75" hidden="false" customHeight="false" outlineLevel="0" collapsed="false">
      <c r="A11" s="19" t="s">
        <v>20</v>
      </c>
    </row>
    <row r="12" customFormat="false" ht="12.75" hidden="false" customHeight="false" outlineLevel="0" collapsed="false">
      <c r="A12" s="1" t="s">
        <v>21</v>
      </c>
      <c r="C12" s="72" t="n">
        <v>24</v>
      </c>
      <c r="D12" s="72" t="n">
        <f aca="false">+C16</f>
        <v>23</v>
      </c>
      <c r="E12" s="72" t="n">
        <f aca="false">+D16</f>
        <v>23</v>
      </c>
      <c r="F12" s="72" t="n">
        <f aca="false">+E16</f>
        <v>22</v>
      </c>
      <c r="G12" s="72"/>
      <c r="H12" s="72"/>
      <c r="I12" s="72"/>
      <c r="J12" s="72"/>
      <c r="K12" s="72"/>
      <c r="L12" s="72"/>
      <c r="M12" s="26"/>
      <c r="N12" s="26"/>
      <c r="O12" s="26"/>
    </row>
    <row r="13" customFormat="false" ht="12.75" hidden="false" customHeight="false" outlineLevel="0" collapsed="false">
      <c r="A13" s="1" t="s">
        <v>22</v>
      </c>
      <c r="C13" s="72" t="n">
        <v>0</v>
      </c>
      <c r="D13" s="72" t="n">
        <v>1</v>
      </c>
      <c r="E13" s="72" t="n">
        <v>0</v>
      </c>
      <c r="F13" s="72" t="n">
        <v>0</v>
      </c>
      <c r="G13" s="72"/>
      <c r="H13" s="72"/>
      <c r="I13" s="72"/>
      <c r="J13" s="72"/>
      <c r="K13" s="72"/>
      <c r="L13" s="72"/>
      <c r="M13" s="26"/>
      <c r="N13" s="72"/>
      <c r="O13" s="72"/>
    </row>
    <row r="14" customFormat="false" ht="12.75" hidden="false" customHeight="false" outlineLevel="0" collapsed="false">
      <c r="A14" s="1" t="s">
        <v>23</v>
      </c>
      <c r="C14" s="72" t="n">
        <v>1</v>
      </c>
      <c r="D14" s="72" t="n">
        <v>1</v>
      </c>
      <c r="E14" s="72" t="n">
        <v>1</v>
      </c>
      <c r="F14" s="72" t="n">
        <v>0</v>
      </c>
      <c r="G14" s="72"/>
      <c r="H14" s="72"/>
      <c r="I14" s="72"/>
      <c r="J14" s="72"/>
      <c r="K14" s="72"/>
      <c r="L14" s="72"/>
      <c r="M14" s="26"/>
      <c r="N14" s="72"/>
      <c r="O14" s="72"/>
    </row>
    <row r="15" customFormat="false" ht="12.75" hidden="false" customHeight="false" outlineLevel="0" collapsed="false">
      <c r="A15" s="1" t="s">
        <v>24</v>
      </c>
      <c r="C15" s="72" t="n">
        <v>0</v>
      </c>
      <c r="D15" s="72" t="n">
        <v>0</v>
      </c>
      <c r="E15" s="72" t="n">
        <v>0</v>
      </c>
      <c r="F15" s="72" t="n">
        <v>1</v>
      </c>
      <c r="G15" s="72"/>
      <c r="H15" s="72"/>
      <c r="I15" s="72"/>
      <c r="J15" s="72"/>
      <c r="K15" s="72"/>
      <c r="L15" s="72"/>
      <c r="M15" s="26"/>
      <c r="N15" s="72"/>
      <c r="O15" s="72"/>
      <c r="P15" s="72"/>
    </row>
    <row r="16" customFormat="false" ht="13.5" hidden="false" customHeight="false" outlineLevel="0" collapsed="false">
      <c r="A16" s="1" t="s">
        <v>25</v>
      </c>
      <c r="C16" s="73" t="n">
        <f aca="false">+C12+C13-C14-C15</f>
        <v>23</v>
      </c>
      <c r="D16" s="73" t="n">
        <f aca="false">+D12+D13-D14-D15</f>
        <v>23</v>
      </c>
      <c r="E16" s="73" t="n">
        <f aca="false">+E12+E13-E14-E15</f>
        <v>22</v>
      </c>
      <c r="F16" s="73" t="n">
        <f aca="false">+F12+F13-F14-F15</f>
        <v>21</v>
      </c>
      <c r="G16" s="73" t="n">
        <f aca="false">+G12+G13-G14-G15</f>
        <v>0</v>
      </c>
      <c r="H16" s="73" t="n">
        <f aca="false">+H12+H13-H14-H15</f>
        <v>0</v>
      </c>
      <c r="I16" s="73" t="n">
        <f aca="false">+I12+I13-I14-I15</f>
        <v>0</v>
      </c>
      <c r="J16" s="73" t="n">
        <f aca="false">+J12+J13-J14-J15</f>
        <v>0</v>
      </c>
      <c r="K16" s="73" t="n">
        <f aca="false">+K12+K13-K14-K15</f>
        <v>0</v>
      </c>
      <c r="L16" s="73" t="n">
        <f aca="false">+L12+L13-L14-L15</f>
        <v>0</v>
      </c>
      <c r="M16" s="74" t="n">
        <f aca="false">+M12+M13-M14-M15</f>
        <v>0</v>
      </c>
      <c r="N16" s="73" t="n">
        <f aca="false">+N12+N13-N14-N15</f>
        <v>0</v>
      </c>
      <c r="O16" s="73" t="n">
        <f aca="false">+O12+O13-O14-O15</f>
        <v>0</v>
      </c>
    </row>
    <row r="17" customFormat="false" ht="13.5" hidden="false" customHeight="false" outlineLevel="0" collapsed="false">
      <c r="B17" s="24"/>
      <c r="C17" s="25"/>
      <c r="D17" s="25"/>
      <c r="E17" s="25"/>
      <c r="F17" s="25"/>
      <c r="G17" s="24"/>
      <c r="H17" s="24"/>
      <c r="I17" s="24"/>
      <c r="J17" s="24"/>
      <c r="K17" s="24"/>
      <c r="L17" s="24"/>
      <c r="M17" s="24"/>
      <c r="N17" s="24"/>
      <c r="O17" s="24"/>
      <c r="P17" s="26"/>
    </row>
    <row r="18" customFormat="false" ht="12.75" hidden="true" customHeight="true" outlineLevel="0" collapsed="false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customFormat="false" ht="12.75" hidden="true" customHeight="true" outlineLevel="0" collapsed="false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customFormat="false" ht="12.75" hidden="true" customHeight="true" outlineLevel="0" collapsed="false">
      <c r="A20" s="19" t="s">
        <v>20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customFormat="false" ht="12.75" hidden="true" customHeight="true" outlineLevel="0" collapsed="false">
      <c r="A21" s="1" t="s">
        <v>21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customFormat="false" ht="12.75" hidden="true" customHeight="true" outlineLevel="0" collapsed="false">
      <c r="A22" s="1" t="s">
        <v>22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customFormat="false" ht="12.75" hidden="true" customHeight="true" outlineLevel="0" collapsed="false">
      <c r="A23" s="1" t="s">
        <v>23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customFormat="false" ht="12.75" hidden="true" customHeight="true" outlineLevel="0" collapsed="false">
      <c r="A24" s="1" t="s">
        <v>26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customFormat="false" ht="12.75" hidden="true" customHeight="true" outlineLevel="0" collapsed="false">
      <c r="A25" s="1" t="s">
        <v>24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customFormat="false" ht="13.5" hidden="true" customHeight="true" outlineLevel="0" collapsed="false">
      <c r="A26" s="1" t="s">
        <v>25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customFormat="false" ht="12.75" hidden="true" customHeight="true" outlineLevel="0" collapsed="false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customFormat="false" ht="12.75" hidden="true" customHeight="true" outlineLevel="0" collapsed="false">
      <c r="A28" s="34" t="s">
        <v>27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36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</row>
    <row r="29" customFormat="false" ht="12.75" hidden="false" customHeight="true" outlineLevel="0" collapsed="false">
      <c r="A29" s="3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36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</row>
    <row r="30" customFormat="false" ht="12" hidden="false" customHeight="true" outlineLevel="0" collapsed="false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8" hidden="false" customHeight="false" outlineLevel="0" collapsed="false">
      <c r="A31" s="9"/>
      <c r="B31" s="10"/>
      <c r="C31" s="12" t="s">
        <v>28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customFormat="false" ht="19.5" hidden="false" customHeight="true" outlineLevel="0" collapsed="false">
      <c r="A32" s="40"/>
      <c r="B32" s="40"/>
      <c r="C32" s="33"/>
      <c r="D32" s="33"/>
      <c r="E32" s="33"/>
      <c r="F32" s="33"/>
      <c r="G32" s="33"/>
      <c r="H32" s="33"/>
      <c r="I32" s="41" t="s">
        <v>29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customFormat="false" ht="6.75" hidden="false" customHeight="true" outlineLevel="0" collapsed="false">
      <c r="A33" s="40"/>
      <c r="B33" s="40"/>
      <c r="C33" s="33"/>
      <c r="D33" s="33"/>
      <c r="E33" s="33"/>
      <c r="F33" s="33"/>
      <c r="G33" s="33"/>
      <c r="H33" s="33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</row>
    <row r="34" customFormat="false" ht="14.25" hidden="false" customHeight="true" outlineLevel="0" collapsed="false">
      <c r="A34" s="34"/>
      <c r="B34" s="43" t="s">
        <v>30</v>
      </c>
      <c r="C34" s="43"/>
      <c r="D34" s="34"/>
      <c r="E34" s="43" t="s">
        <v>31</v>
      </c>
      <c r="F34" s="43"/>
      <c r="G34" s="44" t="s">
        <v>32</v>
      </c>
      <c r="H34" s="34"/>
      <c r="I34" s="45"/>
      <c r="J34" s="46"/>
      <c r="K34" s="47"/>
      <c r="L34" s="43" t="s">
        <v>33</v>
      </c>
      <c r="M34" s="43"/>
      <c r="N34" s="47"/>
      <c r="O34" s="43"/>
      <c r="P34" s="43"/>
      <c r="Q34" s="47"/>
      <c r="R34" s="43"/>
      <c r="S34" s="43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customFormat="false" ht="12.75" hidden="false" customHeight="false" outlineLevel="0" collapsed="false">
      <c r="A35" s="34"/>
      <c r="B35" s="48" t="n">
        <v>2000</v>
      </c>
      <c r="C35" s="48"/>
      <c r="D35" s="40"/>
      <c r="E35" s="48" t="s">
        <v>34</v>
      </c>
      <c r="F35" s="48"/>
      <c r="G35" s="49" t="s">
        <v>35</v>
      </c>
      <c r="H35" s="40"/>
      <c r="I35" s="48" t="s">
        <v>36</v>
      </c>
      <c r="J35" s="48"/>
      <c r="K35" s="40"/>
      <c r="L35" s="48" t="n">
        <v>2000</v>
      </c>
      <c r="M35" s="48"/>
      <c r="N35" s="40"/>
      <c r="O35" s="48" t="s">
        <v>37</v>
      </c>
      <c r="P35" s="48"/>
      <c r="Q35" s="40"/>
      <c r="R35" s="48" t="s">
        <v>38</v>
      </c>
      <c r="S35" s="48"/>
      <c r="T35" s="40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2.75" hidden="false" customHeight="false" outlineLevel="0" collapsed="false">
      <c r="B36" s="50" t="s">
        <v>39</v>
      </c>
      <c r="C36" s="51" t="s">
        <v>40</v>
      </c>
      <c r="D36" s="52"/>
      <c r="E36" s="50" t="s">
        <v>39</v>
      </c>
      <c r="F36" s="51" t="s">
        <v>40</v>
      </c>
      <c r="G36" s="75"/>
      <c r="H36" s="52"/>
      <c r="I36" s="50" t="s">
        <v>39</v>
      </c>
      <c r="J36" s="51" t="s">
        <v>40</v>
      </c>
      <c r="K36" s="52"/>
      <c r="L36" s="50" t="s">
        <v>39</v>
      </c>
      <c r="M36" s="51" t="s">
        <v>40</v>
      </c>
      <c r="N36" s="52"/>
      <c r="O36" s="50" t="s">
        <v>39</v>
      </c>
      <c r="P36" s="51" t="s">
        <v>40</v>
      </c>
      <c r="Q36" s="52"/>
      <c r="R36" s="50" t="s">
        <v>39</v>
      </c>
      <c r="S36" s="51" t="s">
        <v>40</v>
      </c>
      <c r="T36" s="52"/>
    </row>
    <row r="37" customFormat="false" ht="12.75" hidden="false" customHeight="false" outlineLevel="0" collapsed="false">
      <c r="A37" s="1" t="s">
        <v>41</v>
      </c>
      <c r="B37" s="54" t="n">
        <f aca="false">+[1]East!B39+[1]East!E39</f>
        <v>7</v>
      </c>
      <c r="C37" s="76" t="n">
        <f aca="false">+[1]East!C39+[1]East!F39</f>
        <v>6.2</v>
      </c>
      <c r="D37" s="52"/>
      <c r="E37" s="54" t="n">
        <v>1</v>
      </c>
      <c r="F37" s="76" t="n">
        <v>0.4</v>
      </c>
      <c r="G37" s="56" t="n">
        <v>0.4</v>
      </c>
      <c r="H37" s="52"/>
      <c r="I37" s="54" t="n">
        <v>0</v>
      </c>
      <c r="J37" s="55" t="n">
        <v>0</v>
      </c>
      <c r="K37" s="52"/>
      <c r="L37" s="54" t="n">
        <f aca="false">+B37+E37+I37</f>
        <v>8</v>
      </c>
      <c r="M37" s="55" t="n">
        <f aca="false">+C37+F37+J37</f>
        <v>6.6</v>
      </c>
      <c r="N37" s="52"/>
      <c r="O37" s="54" t="n">
        <v>0</v>
      </c>
      <c r="P37" s="77" t="n">
        <v>0</v>
      </c>
      <c r="Q37" s="52"/>
      <c r="R37" s="54" t="n">
        <v>0</v>
      </c>
      <c r="S37" s="77" t="n">
        <v>0</v>
      </c>
      <c r="T37" s="52"/>
    </row>
    <row r="38" customFormat="false" ht="12.75" hidden="false" customHeight="false" outlineLevel="0" collapsed="false">
      <c r="A38" s="1" t="s">
        <v>42</v>
      </c>
      <c r="B38" s="54"/>
      <c r="C38" s="76" t="n">
        <f aca="false">+[1]East!C40+[1]East!F40</f>
        <v>-0.672</v>
      </c>
      <c r="D38" s="52"/>
      <c r="E38" s="54"/>
      <c r="F38" s="76" t="n">
        <f aca="false">+[2]GrossMargin!$J$25/1000-F37</f>
        <v>-0.27</v>
      </c>
      <c r="G38" s="29"/>
      <c r="H38" s="52"/>
      <c r="I38" s="78"/>
      <c r="J38" s="55" t="n">
        <v>0</v>
      </c>
      <c r="K38" s="32"/>
      <c r="L38" s="78"/>
      <c r="M38" s="55" t="n">
        <f aca="false">+C38+F38+J38</f>
        <v>-0.942</v>
      </c>
      <c r="N38" s="52"/>
      <c r="O38" s="54"/>
      <c r="P38" s="77" t="n">
        <v>0</v>
      </c>
      <c r="Q38" s="52"/>
      <c r="R38" s="54"/>
      <c r="S38" s="77" t="n">
        <v>0</v>
      </c>
      <c r="T38" s="52"/>
    </row>
    <row r="39" customFormat="false" ht="12.75" hidden="false" customHeight="false" outlineLevel="0" collapsed="false">
      <c r="A39" s="1" t="s">
        <v>43</v>
      </c>
      <c r="B39" s="57" t="n">
        <f aca="false">+[1]East!B41+[1]East!E41</f>
        <v>0</v>
      </c>
      <c r="C39" s="58" t="n">
        <f aca="false">+[1]East!C41+[1]East!F41</f>
        <v>0</v>
      </c>
      <c r="D39" s="52"/>
      <c r="E39" s="57" t="n">
        <v>12</v>
      </c>
      <c r="F39" s="58" t="n">
        <v>35.925</v>
      </c>
      <c r="G39" s="29"/>
      <c r="H39" s="52"/>
      <c r="I39" s="79" t="n">
        <v>9</v>
      </c>
      <c r="J39" s="58" t="n">
        <v>68.325</v>
      </c>
      <c r="K39" s="32"/>
      <c r="L39" s="80" t="n">
        <f aca="false">+B39+E39+I39</f>
        <v>21</v>
      </c>
      <c r="M39" s="58" t="n">
        <f aca="false">+C39+F39+J39</f>
        <v>104.25</v>
      </c>
      <c r="N39" s="52"/>
      <c r="O39" s="57" t="n">
        <v>0</v>
      </c>
      <c r="P39" s="58" t="n">
        <v>0</v>
      </c>
      <c r="Q39" s="52"/>
      <c r="R39" s="57" t="n">
        <v>0</v>
      </c>
      <c r="S39" s="58" t="n">
        <v>0</v>
      </c>
      <c r="T39" s="52"/>
    </row>
    <row r="40" customFormat="false" ht="12.75" hidden="false" customHeight="false" outlineLevel="0" collapsed="false">
      <c r="A40" s="34" t="s">
        <v>44</v>
      </c>
      <c r="B40" s="60" t="n">
        <f aca="false">SUM(B37:B39)</f>
        <v>7</v>
      </c>
      <c r="C40" s="61" t="n">
        <f aca="false">SUM(C37:C39)</f>
        <v>5.528</v>
      </c>
      <c r="D40" s="40"/>
      <c r="E40" s="60" t="n">
        <f aca="false">SUM(E37:E39)</f>
        <v>13</v>
      </c>
      <c r="F40" s="61" t="n">
        <f aca="false">SUM(F37:F39)</f>
        <v>36.055</v>
      </c>
      <c r="G40" s="62"/>
      <c r="H40" s="40"/>
      <c r="I40" s="60" t="n">
        <f aca="false">SUM(I37:I39)</f>
        <v>9</v>
      </c>
      <c r="J40" s="61" t="n">
        <f aca="false">SUM(J37:J39)</f>
        <v>68.325</v>
      </c>
      <c r="K40" s="40"/>
      <c r="L40" s="60" t="n">
        <f aca="false">SUM(L37:L39)</f>
        <v>29</v>
      </c>
      <c r="M40" s="61" t="n">
        <f aca="false">SUM(M37:M39)</f>
        <v>109.908</v>
      </c>
      <c r="N40" s="40"/>
      <c r="O40" s="60" t="n">
        <f aca="false">SUM(O37:O39)</f>
        <v>0</v>
      </c>
      <c r="P40" s="61" t="n">
        <f aca="false">SUM(P37:P39)</f>
        <v>0</v>
      </c>
      <c r="Q40" s="40"/>
      <c r="R40" s="60" t="n">
        <f aca="false">SUM(R37:R39)</f>
        <v>0</v>
      </c>
      <c r="S40" s="61" t="n">
        <f aca="false">SUM(S37:S39)</f>
        <v>0</v>
      </c>
      <c r="T40" s="40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</row>
    <row r="41" customFormat="false" ht="12.75" hidden="false" customHeight="false" outlineLevel="0" collapsed="false">
      <c r="A41" s="64" t="s">
        <v>45</v>
      </c>
      <c r="B41" s="65"/>
      <c r="C41" s="61" t="n">
        <v>20.493</v>
      </c>
      <c r="D41" s="33"/>
      <c r="E41" s="65"/>
      <c r="F41" s="81" t="n">
        <f aca="false">+'[3]Hotlist - Completed'!$C$12/1000</f>
        <v>19.618</v>
      </c>
      <c r="G41" s="62"/>
      <c r="H41" s="33"/>
      <c r="I41" s="65"/>
      <c r="J41" s="81" t="n">
        <f aca="false">+'[3]Hotlist - Identified '!$F$23/1000</f>
        <v>22.344</v>
      </c>
      <c r="K41" s="33"/>
      <c r="L41" s="65"/>
      <c r="M41" s="61" t="n">
        <f aca="false">+C41+F41+J41</f>
        <v>62.455</v>
      </c>
      <c r="N41" s="33"/>
      <c r="O41" s="65"/>
      <c r="P41" s="81" t="n">
        <f aca="false">+'[3]Hotlist - Identified '!$L$23/1000</f>
        <v>19.22805</v>
      </c>
      <c r="Q41" s="33"/>
      <c r="R41" s="65"/>
      <c r="S41" s="81" t="n">
        <f aca="false">+'[3]Hotlist - Identified '!$O$23/1000</f>
        <v>27.66555</v>
      </c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</row>
    <row r="42" customFormat="false" ht="18.75" hidden="false" customHeight="false" outlineLevel="0" collapsed="false">
      <c r="A42" s="34" t="s">
        <v>46</v>
      </c>
      <c r="B42" s="82" t="n">
        <f aca="false">+C40/C41</f>
        <v>0.269750646562241</v>
      </c>
      <c r="C42" s="82"/>
      <c r="D42" s="12"/>
      <c r="E42" s="82" t="n">
        <f aca="false">+F40/F41</f>
        <v>1.83785299215007</v>
      </c>
      <c r="F42" s="82"/>
      <c r="G42" s="83"/>
      <c r="H42" s="12"/>
      <c r="I42" s="82" t="n">
        <f aca="false">+J40/J41</f>
        <v>3.0578678839957</v>
      </c>
      <c r="J42" s="82"/>
      <c r="K42" s="12"/>
      <c r="L42" s="82" t="n">
        <f aca="false">+M40/M41</f>
        <v>1.75979505243776</v>
      </c>
      <c r="M42" s="82"/>
      <c r="N42" s="12"/>
      <c r="O42" s="82" t="n">
        <f aca="false">+P40/P41</f>
        <v>0</v>
      </c>
      <c r="P42" s="82"/>
      <c r="Q42" s="12"/>
      <c r="R42" s="82" t="n">
        <f aca="false">+S40/S41</f>
        <v>0</v>
      </c>
      <c r="S42" s="82"/>
      <c r="T42" s="40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</row>
    <row r="43" customFormat="false" ht="12.75" hidden="false" customHeight="false" outlineLevel="0" collapsed="false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56" customFormat="false" ht="12.75" hidden="false" customHeight="false" outlineLevel="0" collapsed="false">
      <c r="B56" s="69"/>
      <c r="E56" s="69"/>
      <c r="I56" s="69"/>
      <c r="L56" s="69"/>
      <c r="O56" s="69"/>
      <c r="R56" s="69"/>
    </row>
    <row r="57" customFormat="false" ht="12.75" hidden="false" customHeight="false" outlineLevel="0" collapsed="false">
      <c r="B57" s="69"/>
      <c r="E57" s="69"/>
      <c r="I57" s="69"/>
      <c r="L57" s="69"/>
      <c r="O57" s="69"/>
      <c r="R57" s="69"/>
    </row>
    <row r="58" customFormat="false" ht="12.75" hidden="false" customHeight="false" outlineLevel="0" collapsed="false">
      <c r="B58" s="69"/>
      <c r="C58" s="70"/>
      <c r="E58" s="69"/>
      <c r="F58" s="70"/>
      <c r="G58" s="70"/>
      <c r="I58" s="69"/>
      <c r="J58" s="70"/>
      <c r="L58" s="69"/>
      <c r="M58" s="70"/>
      <c r="O58" s="69"/>
      <c r="P58" s="70"/>
      <c r="R58" s="69"/>
    </row>
    <row r="59" customFormat="false" ht="12.75" hidden="false" customHeight="false" outlineLevel="0" collapsed="false">
      <c r="F59" s="70"/>
      <c r="G59" s="70"/>
      <c r="M59" s="70"/>
      <c r="P59" s="70"/>
    </row>
    <row r="62" customFormat="false" ht="12.75" hidden="false" customHeight="false" outlineLevel="0" collapsed="false">
      <c r="B62" s="70"/>
      <c r="E62" s="70"/>
      <c r="I62" s="70"/>
      <c r="L62" s="70"/>
      <c r="O62" s="70"/>
      <c r="R62" s="70"/>
    </row>
  </sheetData>
  <mergeCells count="23">
    <mergeCell ref="A3:F3"/>
    <mergeCell ref="C7:O7"/>
    <mergeCell ref="C8:O8"/>
    <mergeCell ref="A30:S30"/>
    <mergeCell ref="C31:O31"/>
    <mergeCell ref="I32:S32"/>
    <mergeCell ref="B34:C34"/>
    <mergeCell ref="E34:F34"/>
    <mergeCell ref="L34:M34"/>
    <mergeCell ref="O34:P34"/>
    <mergeCell ref="R34:S34"/>
    <mergeCell ref="B35:C35"/>
    <mergeCell ref="E35:F35"/>
    <mergeCell ref="I35:J35"/>
    <mergeCell ref="L35:M35"/>
    <mergeCell ref="O35:P35"/>
    <mergeCell ref="R35:S35"/>
    <mergeCell ref="B42:C42"/>
    <mergeCell ref="E42:F42"/>
    <mergeCell ref="I42:J42"/>
    <mergeCell ref="L42:M42"/>
    <mergeCell ref="O42:P42"/>
    <mergeCell ref="R42:S42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48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4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23.25" hidden="false" customHeight="true" outlineLevel="0" collapsed="false">
      <c r="A7" s="9"/>
      <c r="B7" s="10"/>
      <c r="C7" s="13" t="s">
        <v>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2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5" t="s">
        <v>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true" outlineLevel="0" collapsed="false">
      <c r="C10" s="18" t="n">
        <v>36714</v>
      </c>
      <c r="D10" s="18" t="n">
        <f aca="false">+C10+7</f>
        <v>36721</v>
      </c>
      <c r="E10" s="18" t="n">
        <f aca="false">+D10+7</f>
        <v>36728</v>
      </c>
      <c r="F10" s="18" t="n">
        <f aca="false">+E10+7</f>
        <v>36735</v>
      </c>
      <c r="G10" s="18" t="n">
        <f aca="false">+F10+7</f>
        <v>36742</v>
      </c>
      <c r="H10" s="18" t="n">
        <f aca="false">+G10+7</f>
        <v>36749</v>
      </c>
      <c r="I10" s="18" t="n">
        <f aca="false">+H10+7</f>
        <v>36756</v>
      </c>
      <c r="J10" s="18" t="n">
        <f aca="false">+I10+7</f>
        <v>36763</v>
      </c>
      <c r="K10" s="18" t="n">
        <f aca="false">+J10+7</f>
        <v>36770</v>
      </c>
      <c r="L10" s="18" t="n">
        <f aca="false">+K10+7</f>
        <v>36777</v>
      </c>
      <c r="M10" s="18" t="n">
        <f aca="false">+L10+7</f>
        <v>36784</v>
      </c>
      <c r="N10" s="18" t="n">
        <f aca="false">+M10+7</f>
        <v>36791</v>
      </c>
      <c r="O10" s="18" t="n">
        <f aca="false">+N10+7</f>
        <v>36798</v>
      </c>
    </row>
    <row r="11" customFormat="false" ht="12.75" hidden="false" customHeight="false" outlineLevel="0" collapsed="false">
      <c r="A11" s="19" t="s">
        <v>20</v>
      </c>
    </row>
    <row r="12" customFormat="false" ht="12.75" hidden="false" customHeight="false" outlineLevel="0" collapsed="false">
      <c r="A12" s="1" t="s">
        <v>21</v>
      </c>
      <c r="C12" s="72" t="n">
        <v>14</v>
      </c>
      <c r="D12" s="72" t="n">
        <f aca="false">+C16</f>
        <v>14</v>
      </c>
      <c r="E12" s="72" t="n">
        <f aca="false">+D16</f>
        <v>14</v>
      </c>
      <c r="F12" s="72" t="n">
        <f aca="false">+E16</f>
        <v>16</v>
      </c>
      <c r="G12" s="72"/>
      <c r="H12" s="72"/>
      <c r="I12" s="72"/>
      <c r="J12" s="72"/>
      <c r="K12" s="72"/>
      <c r="L12" s="72"/>
      <c r="M12" s="26"/>
      <c r="N12" s="26"/>
      <c r="O12" s="26"/>
    </row>
    <row r="13" customFormat="false" ht="12.75" hidden="false" customHeight="false" outlineLevel="0" collapsed="false">
      <c r="A13" s="1" t="s">
        <v>22</v>
      </c>
      <c r="C13" s="72" t="n">
        <v>0</v>
      </c>
      <c r="D13" s="72" t="n">
        <v>0</v>
      </c>
      <c r="E13" s="72" t="n">
        <v>3</v>
      </c>
      <c r="F13" s="72" t="n">
        <v>0</v>
      </c>
      <c r="G13" s="72"/>
      <c r="H13" s="72"/>
      <c r="I13" s="72"/>
      <c r="J13" s="72"/>
      <c r="K13" s="72"/>
      <c r="L13" s="72"/>
      <c r="M13" s="26"/>
      <c r="N13" s="72"/>
      <c r="O13" s="72"/>
    </row>
    <row r="14" customFormat="false" ht="12.75" hidden="false" customHeight="false" outlineLevel="0" collapsed="false">
      <c r="A14" s="1" t="s">
        <v>23</v>
      </c>
      <c r="C14" s="72" t="n">
        <v>0</v>
      </c>
      <c r="D14" s="72" t="n">
        <v>0</v>
      </c>
      <c r="E14" s="72" t="n">
        <v>1</v>
      </c>
      <c r="F14" s="72" t="n">
        <v>0</v>
      </c>
      <c r="G14" s="72"/>
      <c r="H14" s="72"/>
      <c r="I14" s="72"/>
      <c r="J14" s="72"/>
      <c r="K14" s="72"/>
      <c r="L14" s="72"/>
      <c r="M14" s="26"/>
      <c r="N14" s="72"/>
      <c r="O14" s="72"/>
    </row>
    <row r="15" customFormat="false" ht="12.75" hidden="false" customHeight="false" outlineLevel="0" collapsed="false">
      <c r="A15" s="1" t="s">
        <v>24</v>
      </c>
      <c r="C15" s="72" t="n">
        <v>0</v>
      </c>
      <c r="D15" s="72" t="n">
        <v>0</v>
      </c>
      <c r="E15" s="72" t="n">
        <v>0</v>
      </c>
      <c r="F15" s="72" t="n">
        <v>1</v>
      </c>
      <c r="G15" s="72"/>
      <c r="H15" s="72"/>
      <c r="I15" s="72"/>
      <c r="J15" s="72"/>
      <c r="K15" s="72"/>
      <c r="L15" s="72"/>
      <c r="M15" s="26"/>
      <c r="N15" s="72"/>
      <c r="O15" s="72"/>
      <c r="P15" s="21"/>
    </row>
    <row r="16" customFormat="false" ht="13.5" hidden="false" customHeight="false" outlineLevel="0" collapsed="false">
      <c r="A16" s="1" t="s">
        <v>25</v>
      </c>
      <c r="C16" s="73" t="n">
        <f aca="false">+C12+C13-C14-C15</f>
        <v>14</v>
      </c>
      <c r="D16" s="73" t="n">
        <f aca="false">+D12+D13-D14-D15</f>
        <v>14</v>
      </c>
      <c r="E16" s="73" t="n">
        <f aca="false">+E12+E13-E14-E15</f>
        <v>16</v>
      </c>
      <c r="F16" s="73" t="n">
        <f aca="false">+F12+F13-F14-F15</f>
        <v>15</v>
      </c>
      <c r="G16" s="73" t="n">
        <f aca="false">+G12+G13-G14-G15</f>
        <v>0</v>
      </c>
      <c r="H16" s="73" t="n">
        <f aca="false">+H12+H13-H14-H15</f>
        <v>0</v>
      </c>
      <c r="I16" s="73" t="n">
        <f aca="false">+I12+I13-I14-I15</f>
        <v>0</v>
      </c>
      <c r="J16" s="73" t="n">
        <f aca="false">+J12+J13-J14-J15</f>
        <v>0</v>
      </c>
      <c r="K16" s="73" t="n">
        <f aca="false">+K12+K13-K14-K15</f>
        <v>0</v>
      </c>
      <c r="L16" s="73" t="n">
        <f aca="false">+L12+L13-L14-L15</f>
        <v>0</v>
      </c>
      <c r="M16" s="74" t="n">
        <f aca="false">+M12+M13-M14-M15</f>
        <v>0</v>
      </c>
      <c r="N16" s="73" t="n">
        <f aca="false">+N12+N13-N14-N15</f>
        <v>0</v>
      </c>
      <c r="O16" s="73" t="n">
        <f aca="false">+O12+O13-O14-O15</f>
        <v>0</v>
      </c>
      <c r="P16" s="21"/>
    </row>
    <row r="17" customFormat="false" ht="13.5" hidden="false" customHeight="false" outlineLevel="0" collapsed="false">
      <c r="B17" s="24"/>
      <c r="C17" s="25"/>
      <c r="D17" s="25"/>
      <c r="E17" s="25"/>
      <c r="F17" s="25"/>
      <c r="G17" s="24"/>
      <c r="H17" s="24"/>
      <c r="I17" s="24"/>
      <c r="J17" s="24"/>
      <c r="K17" s="24"/>
      <c r="L17" s="24"/>
      <c r="M17" s="24"/>
      <c r="N17" s="24"/>
      <c r="O17" s="24"/>
      <c r="P17" s="26"/>
    </row>
    <row r="18" customFormat="false" ht="12.75" hidden="true" customHeight="false" outlineLevel="0" collapsed="false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4"/>
    </row>
    <row r="19" customFormat="false" ht="12.75" hidden="true" customHeight="false" outlineLevel="0" collapsed="false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4"/>
    </row>
    <row r="20" customFormat="false" ht="12.75" hidden="true" customHeight="false" outlineLevel="0" collapsed="false">
      <c r="A20" s="19" t="s">
        <v>20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customFormat="false" ht="12.75" hidden="true" customHeight="false" outlineLevel="0" collapsed="false">
      <c r="A21" s="1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4"/>
    </row>
    <row r="22" customFormat="false" ht="12.75" hidden="true" customHeight="false" outlineLevel="0" collapsed="false">
      <c r="A22" s="1" t="s">
        <v>22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4"/>
    </row>
    <row r="23" customFormat="false" ht="12.75" hidden="true" customHeight="false" outlineLevel="0" collapsed="false">
      <c r="A23" s="1" t="s">
        <v>23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4"/>
    </row>
    <row r="24" customFormat="false" ht="12.75" hidden="true" customHeight="false" outlineLevel="0" collapsed="false">
      <c r="A24" s="1" t="s">
        <v>26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4"/>
    </row>
    <row r="25" customFormat="false" ht="12.75" hidden="true" customHeight="false" outlineLevel="0" collapsed="false">
      <c r="A25" s="1" t="s">
        <v>24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4"/>
    </row>
    <row r="26" customFormat="false" ht="13.5" hidden="true" customHeight="false" outlineLevel="0" collapsed="false">
      <c r="A26" s="1" t="s">
        <v>25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24"/>
    </row>
    <row r="27" customFormat="false" ht="12.75" hidden="true" customHeight="false" outlineLevel="0" collapsed="false">
      <c r="B27" s="32"/>
      <c r="C27" s="33"/>
      <c r="D27" s="33"/>
      <c r="E27" s="33"/>
      <c r="F27" s="33"/>
      <c r="G27" s="33"/>
      <c r="H27" s="33"/>
      <c r="I27" s="33"/>
      <c r="J27" s="33"/>
      <c r="K27" s="24"/>
      <c r="L27" s="24"/>
      <c r="M27" s="24"/>
      <c r="N27" s="24"/>
      <c r="O27" s="33"/>
      <c r="P27" s="24"/>
    </row>
    <row r="28" customFormat="false" ht="12.75" hidden="true" customHeight="false" outlineLevel="0" collapsed="false">
      <c r="A28" s="34" t="s">
        <v>27</v>
      </c>
      <c r="B28" s="35"/>
      <c r="C28" s="33"/>
      <c r="D28" s="33"/>
      <c r="E28" s="33"/>
      <c r="F28" s="33"/>
      <c r="G28" s="33"/>
      <c r="H28" s="33"/>
      <c r="I28" s="33"/>
      <c r="J28" s="33"/>
      <c r="K28" s="36"/>
      <c r="L28" s="36"/>
      <c r="M28" s="36"/>
      <c r="N28" s="36"/>
      <c r="O28" s="33"/>
      <c r="P28" s="36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</row>
    <row r="29" customFormat="false" ht="13.5" hidden="false" customHeight="false" outlineLevel="0" collapsed="false">
      <c r="A29" s="34"/>
      <c r="B29" s="35"/>
      <c r="C29" s="33"/>
      <c r="D29" s="33"/>
      <c r="E29" s="33"/>
      <c r="F29" s="33"/>
      <c r="G29" s="33"/>
      <c r="H29" s="33"/>
      <c r="I29" s="33"/>
      <c r="J29" s="33"/>
      <c r="K29" s="36"/>
      <c r="L29" s="36"/>
      <c r="M29" s="37"/>
      <c r="N29" s="38"/>
      <c r="O29" s="33"/>
      <c r="P29" s="36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</row>
    <row r="30" customFormat="false" ht="12" hidden="false" customHeight="true" outlineLevel="0" collapsed="false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8" hidden="false" customHeight="false" outlineLevel="0" collapsed="false">
      <c r="A31" s="9"/>
      <c r="B31" s="10"/>
      <c r="C31" s="12" t="s">
        <v>28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customFormat="false" ht="19.5" hidden="false" customHeight="true" outlineLevel="0" collapsed="false">
      <c r="A32" s="40"/>
      <c r="B32" s="40"/>
      <c r="C32" s="33"/>
      <c r="D32" s="33"/>
      <c r="E32" s="33"/>
      <c r="F32" s="33"/>
      <c r="G32" s="33"/>
      <c r="H32" s="33"/>
      <c r="I32" s="41" t="s">
        <v>29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customFormat="false" ht="6.75" hidden="false" customHeight="true" outlineLevel="0" collapsed="false">
      <c r="A33" s="40"/>
      <c r="B33" s="40"/>
      <c r="C33" s="33"/>
      <c r="D33" s="33"/>
      <c r="E33" s="33"/>
      <c r="F33" s="33"/>
      <c r="G33" s="33"/>
      <c r="H33" s="33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</row>
    <row r="34" customFormat="false" ht="14.25" hidden="false" customHeight="true" outlineLevel="0" collapsed="false">
      <c r="A34" s="34"/>
      <c r="B34" s="43" t="s">
        <v>30</v>
      </c>
      <c r="C34" s="43"/>
      <c r="D34" s="34"/>
      <c r="E34" s="43" t="s">
        <v>31</v>
      </c>
      <c r="F34" s="43"/>
      <c r="G34" s="44" t="s">
        <v>32</v>
      </c>
      <c r="H34" s="34"/>
      <c r="I34" s="45"/>
      <c r="J34" s="46"/>
      <c r="K34" s="47"/>
      <c r="L34" s="43" t="s">
        <v>33</v>
      </c>
      <c r="M34" s="43"/>
      <c r="N34" s="47"/>
      <c r="O34" s="43"/>
      <c r="P34" s="43"/>
      <c r="Q34" s="47"/>
      <c r="R34" s="43"/>
      <c r="S34" s="43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customFormat="false" ht="12.75" hidden="false" customHeight="false" outlineLevel="0" collapsed="false">
      <c r="A35" s="34"/>
      <c r="B35" s="48" t="n">
        <v>2000</v>
      </c>
      <c r="C35" s="48"/>
      <c r="D35" s="40"/>
      <c r="E35" s="48" t="s">
        <v>34</v>
      </c>
      <c r="F35" s="48"/>
      <c r="G35" s="49" t="s">
        <v>35</v>
      </c>
      <c r="H35" s="40"/>
      <c r="I35" s="48" t="s">
        <v>36</v>
      </c>
      <c r="J35" s="48"/>
      <c r="K35" s="40"/>
      <c r="L35" s="48" t="n">
        <v>2000</v>
      </c>
      <c r="M35" s="48"/>
      <c r="N35" s="40"/>
      <c r="O35" s="48" t="s">
        <v>37</v>
      </c>
      <c r="P35" s="48"/>
      <c r="Q35" s="40"/>
      <c r="R35" s="48" t="s">
        <v>38</v>
      </c>
      <c r="S35" s="48"/>
      <c r="T35" s="40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2.75" hidden="false" customHeight="false" outlineLevel="0" collapsed="false">
      <c r="B36" s="50" t="s">
        <v>39</v>
      </c>
      <c r="C36" s="51" t="s">
        <v>40</v>
      </c>
      <c r="D36" s="52"/>
      <c r="E36" s="50" t="s">
        <v>39</v>
      </c>
      <c r="F36" s="51" t="s">
        <v>40</v>
      </c>
      <c r="G36" s="53"/>
      <c r="H36" s="52"/>
      <c r="I36" s="50" t="s">
        <v>39</v>
      </c>
      <c r="J36" s="51" t="s">
        <v>40</v>
      </c>
      <c r="K36" s="52"/>
      <c r="L36" s="50" t="s">
        <v>39</v>
      </c>
      <c r="M36" s="51" t="s">
        <v>40</v>
      </c>
      <c r="N36" s="52"/>
      <c r="O36" s="50" t="s">
        <v>39</v>
      </c>
      <c r="P36" s="51" t="s">
        <v>40</v>
      </c>
      <c r="Q36" s="52"/>
      <c r="R36" s="50" t="s">
        <v>39</v>
      </c>
      <c r="S36" s="51" t="s">
        <v>40</v>
      </c>
      <c r="T36" s="52"/>
    </row>
    <row r="37" customFormat="false" ht="12.75" hidden="false" customHeight="false" outlineLevel="0" collapsed="false">
      <c r="A37" s="1" t="s">
        <v>41</v>
      </c>
      <c r="B37" s="54" t="n">
        <f aca="false">+[1]West!B39+[1]West!E39</f>
        <v>3</v>
      </c>
      <c r="C37" s="76" t="n">
        <f aca="false">+[1]West!C39+[1]West!F39</f>
        <v>12.58</v>
      </c>
      <c r="D37" s="52"/>
      <c r="E37" s="54" t="n">
        <v>1</v>
      </c>
      <c r="F37" s="76" t="n">
        <v>7.9</v>
      </c>
      <c r="G37" s="56" t="n">
        <v>7.9</v>
      </c>
      <c r="H37" s="52"/>
      <c r="I37" s="54" t="n">
        <v>0</v>
      </c>
      <c r="J37" s="55" t="n">
        <v>0</v>
      </c>
      <c r="K37" s="52"/>
      <c r="L37" s="54" t="n">
        <f aca="false">+B37+E37+I37</f>
        <v>4</v>
      </c>
      <c r="M37" s="55" t="n">
        <f aca="false">+C37+F37+J37</f>
        <v>20.48</v>
      </c>
      <c r="N37" s="52"/>
      <c r="O37" s="54" t="n">
        <v>0</v>
      </c>
      <c r="P37" s="77" t="n">
        <v>0</v>
      </c>
      <c r="Q37" s="52"/>
      <c r="R37" s="54" t="n">
        <v>0</v>
      </c>
      <c r="S37" s="77" t="n">
        <v>0</v>
      </c>
      <c r="T37" s="52"/>
    </row>
    <row r="38" customFormat="false" ht="12.75" hidden="false" customHeight="false" outlineLevel="0" collapsed="false">
      <c r="A38" s="1" t="s">
        <v>42</v>
      </c>
      <c r="B38" s="54"/>
      <c r="C38" s="76" t="n">
        <f aca="false">+[1]West!C40+[1]West!F40</f>
        <v>5.927</v>
      </c>
      <c r="D38" s="52"/>
      <c r="E38" s="54"/>
      <c r="F38" s="76" t="n">
        <f aca="false">+[2]GrossMargin!$J$26/1000-F37</f>
        <v>0.512000000000001</v>
      </c>
      <c r="G38" s="56"/>
      <c r="H38" s="52"/>
      <c r="I38" s="78"/>
      <c r="J38" s="55" t="n">
        <v>0</v>
      </c>
      <c r="K38" s="32"/>
      <c r="L38" s="78"/>
      <c r="M38" s="55" t="n">
        <f aca="false">+C38+F38+J38</f>
        <v>6.439</v>
      </c>
      <c r="N38" s="52"/>
      <c r="O38" s="54"/>
      <c r="P38" s="77" t="n">
        <v>0</v>
      </c>
      <c r="Q38" s="52"/>
      <c r="R38" s="54"/>
      <c r="S38" s="77" t="n">
        <v>0</v>
      </c>
      <c r="T38" s="52"/>
    </row>
    <row r="39" customFormat="false" ht="12.75" hidden="false" customHeight="false" outlineLevel="0" collapsed="false">
      <c r="A39" s="1" t="s">
        <v>43</v>
      </c>
      <c r="B39" s="57" t="n">
        <f aca="false">+[1]West!B41+[1]West!E41</f>
        <v>0</v>
      </c>
      <c r="C39" s="58" t="n">
        <f aca="false">+[1]West!C41+[1]West!F41</f>
        <v>0</v>
      </c>
      <c r="D39" s="52"/>
      <c r="E39" s="57" t="n">
        <v>4</v>
      </c>
      <c r="F39" s="58" t="n">
        <v>3.1</v>
      </c>
      <c r="G39" s="29"/>
      <c r="H39" s="52"/>
      <c r="I39" s="79" t="n">
        <v>8</v>
      </c>
      <c r="J39" s="58" t="n">
        <v>69</v>
      </c>
      <c r="K39" s="32"/>
      <c r="L39" s="80" t="n">
        <f aca="false">+B39+E39+I39</f>
        <v>12</v>
      </c>
      <c r="M39" s="58" t="n">
        <f aca="false">+C39+F39+J39</f>
        <v>72.1</v>
      </c>
      <c r="N39" s="52"/>
      <c r="O39" s="57" t="n">
        <v>2</v>
      </c>
      <c r="P39" s="58" t="n">
        <v>5</v>
      </c>
      <c r="Q39" s="52"/>
      <c r="R39" s="57" t="n">
        <v>1</v>
      </c>
      <c r="S39" s="58" t="n">
        <v>0</v>
      </c>
      <c r="T39" s="52"/>
    </row>
    <row r="40" customFormat="false" ht="12.75" hidden="false" customHeight="false" outlineLevel="0" collapsed="false">
      <c r="A40" s="34" t="s">
        <v>44</v>
      </c>
      <c r="B40" s="60" t="n">
        <f aca="false">SUM(B37:B39)</f>
        <v>3</v>
      </c>
      <c r="C40" s="61" t="n">
        <f aca="false">SUM(C37:C39)</f>
        <v>18.507</v>
      </c>
      <c r="D40" s="40"/>
      <c r="E40" s="60" t="n">
        <f aca="false">SUM(E37:E39)</f>
        <v>5</v>
      </c>
      <c r="F40" s="61" t="n">
        <f aca="false">SUM(F37:F39)</f>
        <v>11.512</v>
      </c>
      <c r="G40" s="62"/>
      <c r="H40" s="40"/>
      <c r="I40" s="60" t="n">
        <f aca="false">SUM(I37:I39)</f>
        <v>8</v>
      </c>
      <c r="J40" s="61" t="n">
        <f aca="false">SUM(J37:J39)</f>
        <v>69</v>
      </c>
      <c r="K40" s="40"/>
      <c r="L40" s="60" t="n">
        <f aca="false">SUM(L37:L39)</f>
        <v>16</v>
      </c>
      <c r="M40" s="61" t="n">
        <f aca="false">SUM(M37:M39)</f>
        <v>99.019</v>
      </c>
      <c r="N40" s="40"/>
      <c r="O40" s="60" t="n">
        <f aca="false">SUM(O37:O39)</f>
        <v>2</v>
      </c>
      <c r="P40" s="61" t="n">
        <f aca="false">SUM(P37:P39)</f>
        <v>5</v>
      </c>
      <c r="Q40" s="40"/>
      <c r="R40" s="60" t="n">
        <f aca="false">SUM(R37:R39)</f>
        <v>1</v>
      </c>
      <c r="S40" s="61" t="n">
        <f aca="false">SUM(S37:S39)</f>
        <v>0</v>
      </c>
      <c r="T40" s="40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</row>
    <row r="41" customFormat="false" ht="12.75" hidden="false" customHeight="false" outlineLevel="0" collapsed="false">
      <c r="A41" s="64" t="s">
        <v>45</v>
      </c>
      <c r="B41" s="65"/>
      <c r="C41" s="61" t="n">
        <v>13.235</v>
      </c>
      <c r="D41" s="33"/>
      <c r="E41" s="65"/>
      <c r="F41" s="81" t="n">
        <f aca="false">+'[3]Hotlist - Completed'!$C$20/1000</f>
        <v>17.163</v>
      </c>
      <c r="G41" s="62"/>
      <c r="H41" s="33"/>
      <c r="I41" s="65"/>
      <c r="J41" s="81" t="n">
        <f aca="false">+'[3]Hotlist - Identified '!$F$36/1000</f>
        <v>43.231</v>
      </c>
      <c r="K41" s="33"/>
      <c r="L41" s="65"/>
      <c r="M41" s="61" t="n">
        <f aca="false">+C41+F41+J41</f>
        <v>73.629</v>
      </c>
      <c r="N41" s="33"/>
      <c r="O41" s="65"/>
      <c r="P41" s="81" t="n">
        <f aca="false">+'[3]Hotlist - Identified '!$L$36/1000</f>
        <v>17.86725</v>
      </c>
      <c r="Q41" s="33"/>
      <c r="R41" s="65"/>
      <c r="S41" s="81" t="n">
        <f aca="false">+'[3]Hotlist - Identified '!$O$36/1000</f>
        <v>17.86725</v>
      </c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</row>
    <row r="42" customFormat="false" ht="18.75" hidden="false" customHeight="false" outlineLevel="0" collapsed="false">
      <c r="A42" s="34" t="s">
        <v>46</v>
      </c>
      <c r="B42" s="82" t="n">
        <f aca="false">+C40/C41</f>
        <v>1.39833774083869</v>
      </c>
      <c r="C42" s="82"/>
      <c r="D42" s="12"/>
      <c r="E42" s="82" t="n">
        <f aca="false">+F40/F41</f>
        <v>0.670745207714269</v>
      </c>
      <c r="F42" s="82"/>
      <c r="G42" s="68"/>
      <c r="H42" s="12"/>
      <c r="I42" s="82" t="n">
        <f aca="false">+J40/J41</f>
        <v>1.59607688926927</v>
      </c>
      <c r="J42" s="82"/>
      <c r="K42" s="12"/>
      <c r="L42" s="82" t="n">
        <f aca="false">+M40/M41</f>
        <v>1.34483695283109</v>
      </c>
      <c r="M42" s="82"/>
      <c r="N42" s="12"/>
      <c r="O42" s="82" t="n">
        <f aca="false">+P40/P41</f>
        <v>0.279841609648939</v>
      </c>
      <c r="P42" s="82"/>
      <c r="Q42" s="12"/>
      <c r="R42" s="82" t="n">
        <f aca="false">+S40/S41</f>
        <v>0</v>
      </c>
      <c r="S42" s="82"/>
      <c r="T42" s="40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</row>
    <row r="43" customFormat="false" ht="12.75" hidden="false" customHeight="false" outlineLevel="0" collapsed="false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56" customFormat="false" ht="12.75" hidden="false" customHeight="false" outlineLevel="0" collapsed="false">
      <c r="B56" s="69"/>
      <c r="E56" s="69"/>
      <c r="I56" s="69"/>
      <c r="L56" s="69"/>
      <c r="O56" s="69"/>
      <c r="R56" s="69"/>
    </row>
    <row r="57" customFormat="false" ht="12.75" hidden="false" customHeight="false" outlineLevel="0" collapsed="false">
      <c r="B57" s="69"/>
      <c r="E57" s="69"/>
      <c r="I57" s="69"/>
      <c r="L57" s="69"/>
      <c r="O57" s="69"/>
      <c r="R57" s="69"/>
    </row>
    <row r="58" customFormat="false" ht="12.75" hidden="false" customHeight="false" outlineLevel="0" collapsed="false">
      <c r="B58" s="69"/>
      <c r="C58" s="70"/>
      <c r="E58" s="69"/>
      <c r="F58" s="70"/>
      <c r="G58" s="70"/>
      <c r="I58" s="69"/>
      <c r="J58" s="70"/>
      <c r="L58" s="69"/>
      <c r="M58" s="70"/>
      <c r="O58" s="69"/>
      <c r="P58" s="70"/>
      <c r="R58" s="69"/>
    </row>
    <row r="59" customFormat="false" ht="12.75" hidden="false" customHeight="false" outlineLevel="0" collapsed="false">
      <c r="F59" s="70"/>
      <c r="G59" s="70"/>
      <c r="M59" s="70"/>
      <c r="P59" s="70"/>
    </row>
    <row r="62" customFormat="false" ht="12.75" hidden="false" customHeight="false" outlineLevel="0" collapsed="false">
      <c r="B62" s="70"/>
      <c r="E62" s="70"/>
      <c r="I62" s="70"/>
      <c r="L62" s="70"/>
      <c r="O62" s="70"/>
      <c r="R62" s="70"/>
    </row>
  </sheetData>
  <mergeCells count="24">
    <mergeCell ref="A3:F3"/>
    <mergeCell ref="C7:O7"/>
    <mergeCell ref="C8:O8"/>
    <mergeCell ref="B18:O18"/>
    <mergeCell ref="A30:S30"/>
    <mergeCell ref="C31:O31"/>
    <mergeCell ref="I32:S32"/>
    <mergeCell ref="B34:C34"/>
    <mergeCell ref="E34:F34"/>
    <mergeCell ref="L34:M34"/>
    <mergeCell ref="O34:P34"/>
    <mergeCell ref="R34:S34"/>
    <mergeCell ref="B35:C35"/>
    <mergeCell ref="E35:F35"/>
    <mergeCell ref="I35:J35"/>
    <mergeCell ref="L35:M35"/>
    <mergeCell ref="O35:P35"/>
    <mergeCell ref="R35:S35"/>
    <mergeCell ref="B42:C42"/>
    <mergeCell ref="E42:F42"/>
    <mergeCell ref="I42:J42"/>
    <mergeCell ref="L42:M42"/>
    <mergeCell ref="O42:P42"/>
    <mergeCell ref="R42:S42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49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4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23.25" hidden="false" customHeight="true" outlineLevel="0" collapsed="false">
      <c r="A7" s="9"/>
      <c r="B7" s="10"/>
      <c r="C7" s="13" t="s">
        <v>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2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5" t="s">
        <v>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true" outlineLevel="0" collapsed="false">
      <c r="C10" s="18" t="n">
        <v>36714</v>
      </c>
      <c r="D10" s="18" t="n">
        <f aca="false">+C10+7</f>
        <v>36721</v>
      </c>
      <c r="E10" s="18" t="n">
        <f aca="false">+D10+7</f>
        <v>36728</v>
      </c>
      <c r="F10" s="18" t="n">
        <f aca="false">+E10+7</f>
        <v>36735</v>
      </c>
      <c r="G10" s="18" t="n">
        <f aca="false">+F10+7</f>
        <v>36742</v>
      </c>
      <c r="H10" s="18" t="n">
        <f aca="false">+G10+7</f>
        <v>36749</v>
      </c>
      <c r="I10" s="18" t="n">
        <f aca="false">+H10+7</f>
        <v>36756</v>
      </c>
      <c r="J10" s="18" t="n">
        <f aca="false">+I10+7</f>
        <v>36763</v>
      </c>
      <c r="K10" s="18" t="n">
        <f aca="false">+J10+7</f>
        <v>36770</v>
      </c>
      <c r="L10" s="18" t="n">
        <f aca="false">+K10+7</f>
        <v>36777</v>
      </c>
      <c r="M10" s="18" t="n">
        <f aca="false">+L10+7</f>
        <v>36784</v>
      </c>
      <c r="N10" s="18" t="n">
        <f aca="false">+M10+7</f>
        <v>36791</v>
      </c>
      <c r="O10" s="18" t="n">
        <f aca="false">+N10+7</f>
        <v>36798</v>
      </c>
    </row>
    <row r="11" customFormat="false" ht="12.75" hidden="false" customHeight="false" outlineLevel="0" collapsed="false">
      <c r="A11" s="19" t="s">
        <v>20</v>
      </c>
    </row>
    <row r="12" customFormat="false" ht="12.75" hidden="false" customHeight="false" outlineLevel="0" collapsed="false">
      <c r="A12" s="1" t="s">
        <v>21</v>
      </c>
      <c r="C12" s="72" t="n">
        <v>23</v>
      </c>
      <c r="D12" s="72" t="n">
        <f aca="false">+C16</f>
        <v>24</v>
      </c>
      <c r="E12" s="72" t="n">
        <f aca="false">+D16</f>
        <v>24</v>
      </c>
      <c r="F12" s="72" t="n">
        <f aca="false">+E16</f>
        <v>27</v>
      </c>
      <c r="G12" s="72"/>
      <c r="H12" s="72"/>
      <c r="I12" s="72"/>
      <c r="J12" s="72"/>
      <c r="K12" s="72"/>
      <c r="L12" s="72"/>
      <c r="M12" s="26"/>
      <c r="N12" s="26"/>
      <c r="O12" s="26"/>
    </row>
    <row r="13" customFormat="false" ht="12.75" hidden="false" customHeight="false" outlineLevel="0" collapsed="false">
      <c r="A13" s="1" t="s">
        <v>22</v>
      </c>
      <c r="C13" s="72" t="n">
        <v>1</v>
      </c>
      <c r="D13" s="72" t="n">
        <v>0</v>
      </c>
      <c r="E13" s="72" t="n">
        <v>5</v>
      </c>
      <c r="F13" s="72" t="n">
        <v>0</v>
      </c>
      <c r="G13" s="72"/>
      <c r="H13" s="72"/>
      <c r="I13" s="72"/>
      <c r="J13" s="72"/>
      <c r="K13" s="72"/>
      <c r="L13" s="72"/>
      <c r="M13" s="26"/>
      <c r="N13" s="72"/>
      <c r="O13" s="72"/>
    </row>
    <row r="14" customFormat="false" ht="12.75" hidden="false" customHeight="false" outlineLevel="0" collapsed="false">
      <c r="A14" s="1" t="s">
        <v>23</v>
      </c>
      <c r="C14" s="72" t="n">
        <v>0</v>
      </c>
      <c r="D14" s="72" t="n">
        <v>0</v>
      </c>
      <c r="E14" s="72" t="n">
        <v>2</v>
      </c>
      <c r="F14" s="72" t="n">
        <v>3</v>
      </c>
      <c r="G14" s="72"/>
      <c r="H14" s="72"/>
      <c r="I14" s="72"/>
      <c r="J14" s="72"/>
      <c r="K14" s="72"/>
      <c r="L14" s="72"/>
      <c r="M14" s="26"/>
      <c r="N14" s="72"/>
      <c r="O14" s="72"/>
    </row>
    <row r="15" customFormat="false" ht="12.75" hidden="false" customHeight="false" outlineLevel="0" collapsed="false">
      <c r="A15" s="1" t="s">
        <v>24</v>
      </c>
      <c r="C15" s="72" t="n">
        <v>0</v>
      </c>
      <c r="D15" s="72" t="n">
        <v>0</v>
      </c>
      <c r="E15" s="72" t="n">
        <v>0</v>
      </c>
      <c r="F15" s="72" t="n">
        <v>0</v>
      </c>
      <c r="G15" s="72"/>
      <c r="H15" s="72"/>
      <c r="I15" s="72"/>
      <c r="J15" s="72"/>
      <c r="K15" s="72"/>
      <c r="L15" s="72"/>
      <c r="M15" s="26"/>
      <c r="N15" s="72"/>
      <c r="O15" s="72"/>
      <c r="P15" s="21" t="n">
        <f aca="false">SUM(C15:O15)</f>
        <v>0</v>
      </c>
    </row>
    <row r="16" customFormat="false" ht="13.5" hidden="false" customHeight="false" outlineLevel="0" collapsed="false">
      <c r="A16" s="1" t="s">
        <v>25</v>
      </c>
      <c r="C16" s="73" t="n">
        <f aca="false">+C12+C13-C14-C15</f>
        <v>24</v>
      </c>
      <c r="D16" s="73" t="n">
        <f aca="false">+D12+D13-D14-D15</f>
        <v>24</v>
      </c>
      <c r="E16" s="73" t="n">
        <f aca="false">+E12+E13-E14-E15</f>
        <v>27</v>
      </c>
      <c r="F16" s="73" t="n">
        <f aca="false">+F12+F13-F14-F15</f>
        <v>24</v>
      </c>
      <c r="G16" s="73" t="n">
        <f aca="false">+G12+G13-G14-G15</f>
        <v>0</v>
      </c>
      <c r="H16" s="73" t="n">
        <f aca="false">+H12+H13-H14-H15</f>
        <v>0</v>
      </c>
      <c r="I16" s="73" t="n">
        <f aca="false">+I12+I13-I14-I15</f>
        <v>0</v>
      </c>
      <c r="J16" s="73" t="n">
        <f aca="false">+J12+J13-J14-J15</f>
        <v>0</v>
      </c>
      <c r="K16" s="73" t="n">
        <f aca="false">+K12+K13-K14-K15</f>
        <v>0</v>
      </c>
      <c r="L16" s="73" t="n">
        <f aca="false">+L12+L13-L14-L15</f>
        <v>0</v>
      </c>
      <c r="M16" s="74" t="n">
        <f aca="false">+M12+M13-M14-M15</f>
        <v>0</v>
      </c>
      <c r="N16" s="73" t="n">
        <f aca="false">+N12+N13-N14-N15</f>
        <v>0</v>
      </c>
      <c r="O16" s="73" t="n">
        <f aca="false">+O12+O13-O14-O15</f>
        <v>0</v>
      </c>
      <c r="P16" s="21" t="n">
        <f aca="false">+E37</f>
        <v>0</v>
      </c>
    </row>
    <row r="17" customFormat="false" ht="13.5" hidden="false" customHeight="false" outlineLevel="0" collapsed="false">
      <c r="B17" s="24"/>
      <c r="C17" s="25"/>
      <c r="D17" s="25"/>
      <c r="E17" s="25"/>
      <c r="F17" s="25"/>
      <c r="G17" s="24"/>
      <c r="H17" s="24"/>
      <c r="I17" s="24"/>
      <c r="J17" s="24"/>
      <c r="K17" s="24"/>
      <c r="L17" s="24"/>
      <c r="M17" s="24"/>
      <c r="N17" s="24"/>
      <c r="O17" s="24"/>
      <c r="P17" s="26"/>
    </row>
    <row r="18" customFormat="false" ht="12.75" hidden="true" customHeight="false" outlineLevel="0" collapsed="false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4"/>
    </row>
    <row r="19" customFormat="false" ht="12.75" hidden="true" customHeight="false" outlineLevel="0" collapsed="false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4"/>
    </row>
    <row r="20" customFormat="false" ht="12.75" hidden="true" customHeight="false" outlineLevel="0" collapsed="false">
      <c r="A20" s="19" t="s">
        <v>20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customFormat="false" ht="12.75" hidden="true" customHeight="false" outlineLevel="0" collapsed="false">
      <c r="A21" s="1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4"/>
    </row>
    <row r="22" customFormat="false" ht="12.75" hidden="true" customHeight="false" outlineLevel="0" collapsed="false">
      <c r="A22" s="1" t="s">
        <v>22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4"/>
    </row>
    <row r="23" customFormat="false" ht="12.75" hidden="true" customHeight="false" outlineLevel="0" collapsed="false">
      <c r="A23" s="1" t="s">
        <v>23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4"/>
    </row>
    <row r="24" customFormat="false" ht="12.75" hidden="true" customHeight="false" outlineLevel="0" collapsed="false">
      <c r="A24" s="1" t="s">
        <v>26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4"/>
    </row>
    <row r="25" customFormat="false" ht="12.75" hidden="true" customHeight="false" outlineLevel="0" collapsed="false">
      <c r="A25" s="1" t="s">
        <v>24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4"/>
    </row>
    <row r="26" customFormat="false" ht="13.5" hidden="true" customHeight="false" outlineLevel="0" collapsed="false">
      <c r="A26" s="1" t="s">
        <v>25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24"/>
    </row>
    <row r="27" customFormat="false" ht="12.75" hidden="true" customHeight="false" outlineLevel="0" collapsed="false">
      <c r="B27" s="32"/>
      <c r="C27" s="33"/>
      <c r="D27" s="33"/>
      <c r="E27" s="33"/>
      <c r="F27" s="33"/>
      <c r="G27" s="33"/>
      <c r="H27" s="33"/>
      <c r="I27" s="33"/>
      <c r="J27" s="33"/>
      <c r="K27" s="24"/>
      <c r="L27" s="24"/>
      <c r="M27" s="24"/>
      <c r="N27" s="24"/>
      <c r="O27" s="33"/>
      <c r="P27" s="24"/>
    </row>
    <row r="28" customFormat="false" ht="12.75" hidden="true" customHeight="false" outlineLevel="0" collapsed="false">
      <c r="A28" s="34" t="s">
        <v>27</v>
      </c>
      <c r="B28" s="35"/>
      <c r="C28" s="33"/>
      <c r="D28" s="33"/>
      <c r="E28" s="33"/>
      <c r="F28" s="33"/>
      <c r="G28" s="33"/>
      <c r="H28" s="33"/>
      <c r="I28" s="33"/>
      <c r="J28" s="33"/>
      <c r="K28" s="36"/>
      <c r="L28" s="36"/>
      <c r="M28" s="36"/>
      <c r="N28" s="36"/>
      <c r="O28" s="33"/>
      <c r="P28" s="36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</row>
    <row r="29" customFormat="false" ht="13.5" hidden="false" customHeight="false" outlineLevel="0" collapsed="false">
      <c r="A29" s="34"/>
      <c r="B29" s="35"/>
      <c r="C29" s="33"/>
      <c r="D29" s="33"/>
      <c r="E29" s="33"/>
      <c r="F29" s="33"/>
      <c r="G29" s="33"/>
      <c r="H29" s="33"/>
      <c r="I29" s="33"/>
      <c r="J29" s="33"/>
      <c r="K29" s="36"/>
      <c r="L29" s="36"/>
      <c r="M29" s="37"/>
      <c r="N29" s="38"/>
      <c r="O29" s="33"/>
      <c r="P29" s="36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</row>
    <row r="30" customFormat="false" ht="12" hidden="false" customHeight="true" outlineLevel="0" collapsed="false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8" hidden="false" customHeight="false" outlineLevel="0" collapsed="false">
      <c r="A31" s="9"/>
      <c r="B31" s="10"/>
      <c r="C31" s="12" t="s">
        <v>28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customFormat="false" ht="19.5" hidden="false" customHeight="true" outlineLevel="0" collapsed="false">
      <c r="A32" s="40"/>
      <c r="B32" s="40"/>
      <c r="C32" s="33"/>
      <c r="D32" s="33"/>
      <c r="E32" s="33"/>
      <c r="F32" s="33"/>
      <c r="G32" s="33"/>
      <c r="H32" s="33"/>
      <c r="I32" s="41" t="s">
        <v>29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customFormat="false" ht="6.75" hidden="false" customHeight="true" outlineLevel="0" collapsed="false">
      <c r="A33" s="40"/>
      <c r="B33" s="40"/>
      <c r="C33" s="33"/>
      <c r="D33" s="33"/>
      <c r="E33" s="33"/>
      <c r="F33" s="33"/>
      <c r="G33" s="33"/>
      <c r="H33" s="33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</row>
    <row r="34" customFormat="false" ht="14.25" hidden="false" customHeight="true" outlineLevel="0" collapsed="false">
      <c r="A34" s="34"/>
      <c r="B34" s="43" t="s">
        <v>30</v>
      </c>
      <c r="C34" s="43"/>
      <c r="D34" s="34"/>
      <c r="E34" s="43" t="s">
        <v>31</v>
      </c>
      <c r="F34" s="43"/>
      <c r="G34" s="44" t="s">
        <v>32</v>
      </c>
      <c r="H34" s="34"/>
      <c r="I34" s="45"/>
      <c r="J34" s="46"/>
      <c r="K34" s="47"/>
      <c r="L34" s="43" t="s">
        <v>33</v>
      </c>
      <c r="M34" s="43"/>
      <c r="N34" s="47"/>
      <c r="O34" s="43"/>
      <c r="P34" s="43"/>
      <c r="Q34" s="47"/>
      <c r="R34" s="43"/>
      <c r="S34" s="43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customFormat="false" ht="12.75" hidden="false" customHeight="false" outlineLevel="0" collapsed="false">
      <c r="A35" s="34"/>
      <c r="B35" s="48" t="n">
        <v>2000</v>
      </c>
      <c r="C35" s="48"/>
      <c r="D35" s="40"/>
      <c r="E35" s="48" t="s">
        <v>34</v>
      </c>
      <c r="F35" s="48"/>
      <c r="G35" s="49" t="s">
        <v>35</v>
      </c>
      <c r="H35" s="40"/>
      <c r="I35" s="48" t="s">
        <v>36</v>
      </c>
      <c r="J35" s="48"/>
      <c r="K35" s="40"/>
      <c r="L35" s="48" t="n">
        <v>2000</v>
      </c>
      <c r="M35" s="48"/>
      <c r="N35" s="40"/>
      <c r="O35" s="48" t="s">
        <v>37</v>
      </c>
      <c r="P35" s="48"/>
      <c r="Q35" s="40"/>
      <c r="R35" s="48" t="s">
        <v>38</v>
      </c>
      <c r="S35" s="48"/>
      <c r="T35" s="40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2.75" hidden="false" customHeight="false" outlineLevel="0" collapsed="false">
      <c r="B36" s="50" t="s">
        <v>39</v>
      </c>
      <c r="C36" s="51" t="s">
        <v>40</v>
      </c>
      <c r="D36" s="52"/>
      <c r="E36" s="50" t="s">
        <v>39</v>
      </c>
      <c r="F36" s="51" t="s">
        <v>40</v>
      </c>
      <c r="G36" s="53"/>
      <c r="H36" s="52"/>
      <c r="I36" s="50" t="s">
        <v>39</v>
      </c>
      <c r="J36" s="51" t="s">
        <v>40</v>
      </c>
      <c r="K36" s="52"/>
      <c r="L36" s="50" t="s">
        <v>39</v>
      </c>
      <c r="M36" s="51" t="s">
        <v>40</v>
      </c>
      <c r="N36" s="52"/>
      <c r="O36" s="50" t="s">
        <v>39</v>
      </c>
      <c r="P36" s="51" t="s">
        <v>40</v>
      </c>
      <c r="Q36" s="52"/>
      <c r="R36" s="50" t="s">
        <v>39</v>
      </c>
      <c r="S36" s="51" t="s">
        <v>40</v>
      </c>
      <c r="T36" s="52"/>
    </row>
    <row r="37" customFormat="false" ht="12.75" hidden="false" customHeight="false" outlineLevel="0" collapsed="false">
      <c r="A37" s="1" t="s">
        <v>41</v>
      </c>
      <c r="B37" s="54" t="n">
        <f aca="false">+[1]Downstream!B39+[1]Downstream!E39</f>
        <v>15</v>
      </c>
      <c r="C37" s="76" t="n">
        <f aca="false">+[1]Downstream!C39+[1]Downstream!F39</f>
        <v>4.336</v>
      </c>
      <c r="D37" s="52"/>
      <c r="E37" s="54" t="n">
        <v>0</v>
      </c>
      <c r="F37" s="76" t="n">
        <v>0</v>
      </c>
      <c r="G37" s="56"/>
      <c r="H37" s="52"/>
      <c r="I37" s="54" t="n">
        <v>0</v>
      </c>
      <c r="J37" s="55" t="n">
        <v>0</v>
      </c>
      <c r="K37" s="52"/>
      <c r="L37" s="54" t="n">
        <f aca="false">+B37+E37+I37</f>
        <v>15</v>
      </c>
      <c r="M37" s="55" t="n">
        <f aca="false">+C37+F37+J37</f>
        <v>4.336</v>
      </c>
      <c r="N37" s="52"/>
      <c r="O37" s="54" t="n">
        <v>0</v>
      </c>
      <c r="P37" s="77" t="n">
        <v>0</v>
      </c>
      <c r="Q37" s="52"/>
      <c r="R37" s="54" t="n">
        <v>0</v>
      </c>
      <c r="S37" s="77" t="n">
        <v>0</v>
      </c>
      <c r="T37" s="52"/>
    </row>
    <row r="38" customFormat="false" ht="12.75" hidden="false" customHeight="false" outlineLevel="0" collapsed="false">
      <c r="A38" s="1" t="s">
        <v>42</v>
      </c>
      <c r="B38" s="54"/>
      <c r="C38" s="76" t="n">
        <f aca="false">+[1]Downstream!C40+[1]Downstream!F40</f>
        <v>4.887</v>
      </c>
      <c r="D38" s="52"/>
      <c r="E38" s="54"/>
      <c r="F38" s="76" t="n">
        <f aca="false">+[2]GrossMargin!$J$27/1000-F37</f>
        <v>0.405</v>
      </c>
      <c r="G38" s="56"/>
      <c r="H38" s="52"/>
      <c r="I38" s="78"/>
      <c r="J38" s="55" t="n">
        <v>0</v>
      </c>
      <c r="K38" s="32"/>
      <c r="L38" s="78"/>
      <c r="M38" s="55" t="n">
        <f aca="false">+C38+F38+J38</f>
        <v>5.292</v>
      </c>
      <c r="N38" s="52"/>
      <c r="O38" s="54"/>
      <c r="P38" s="77" t="n">
        <v>0</v>
      </c>
      <c r="Q38" s="52"/>
      <c r="R38" s="54"/>
      <c r="S38" s="77" t="n">
        <v>0</v>
      </c>
      <c r="T38" s="52"/>
    </row>
    <row r="39" customFormat="false" ht="12.75" hidden="false" customHeight="false" outlineLevel="0" collapsed="false">
      <c r="A39" s="1" t="s">
        <v>43</v>
      </c>
      <c r="B39" s="57" t="n">
        <f aca="false">+[1]Downstream!B41+[1]Downstream!E41</f>
        <v>0</v>
      </c>
      <c r="C39" s="58" t="n">
        <f aca="false">+[1]Downstream!C41+[1]Downstream!F41</f>
        <v>0</v>
      </c>
      <c r="D39" s="52"/>
      <c r="E39" s="57" t="n">
        <v>9</v>
      </c>
      <c r="F39" s="58" t="n">
        <v>69</v>
      </c>
      <c r="G39" s="29"/>
      <c r="H39" s="52"/>
      <c r="I39" s="79" t="n">
        <v>9</v>
      </c>
      <c r="J39" s="58" t="n">
        <v>53</v>
      </c>
      <c r="K39" s="32"/>
      <c r="L39" s="80" t="n">
        <f aca="false">+B39+E39+I39</f>
        <v>18</v>
      </c>
      <c r="M39" s="58" t="n">
        <f aca="false">+C39+F39+J39</f>
        <v>122</v>
      </c>
      <c r="N39" s="52"/>
      <c r="O39" s="57" t="n">
        <v>5</v>
      </c>
      <c r="P39" s="58" t="n">
        <v>39</v>
      </c>
      <c r="Q39" s="52"/>
      <c r="R39" s="57" t="n">
        <v>1</v>
      </c>
      <c r="S39" s="58" t="n">
        <v>5</v>
      </c>
      <c r="T39" s="52"/>
    </row>
    <row r="40" customFormat="false" ht="12.75" hidden="false" customHeight="false" outlineLevel="0" collapsed="false">
      <c r="A40" s="34" t="s">
        <v>44</v>
      </c>
      <c r="B40" s="60" t="n">
        <f aca="false">SUM(B37:B39)</f>
        <v>15</v>
      </c>
      <c r="C40" s="61" t="n">
        <f aca="false">SUM(C37:C39)</f>
        <v>9.223</v>
      </c>
      <c r="D40" s="40"/>
      <c r="E40" s="60" t="n">
        <f aca="false">SUM(E37:E39)</f>
        <v>9</v>
      </c>
      <c r="F40" s="61" t="n">
        <f aca="false">SUM(F37:F39)</f>
        <v>69.405</v>
      </c>
      <c r="G40" s="62"/>
      <c r="H40" s="40"/>
      <c r="I40" s="60" t="n">
        <f aca="false">SUM(I37:I39)</f>
        <v>9</v>
      </c>
      <c r="J40" s="61" t="n">
        <f aca="false">SUM(J37:J39)</f>
        <v>53</v>
      </c>
      <c r="K40" s="40"/>
      <c r="L40" s="60" t="n">
        <f aca="false">SUM(L37:L39)</f>
        <v>33</v>
      </c>
      <c r="M40" s="61" t="n">
        <f aca="false">SUM(M37:M39)</f>
        <v>131.628</v>
      </c>
      <c r="N40" s="40"/>
      <c r="O40" s="60" t="n">
        <f aca="false">SUM(O37:O39)</f>
        <v>5</v>
      </c>
      <c r="P40" s="61" t="n">
        <f aca="false">SUM(P37:P39)</f>
        <v>39</v>
      </c>
      <c r="Q40" s="40"/>
      <c r="R40" s="60" t="n">
        <f aca="false">SUM(R37:R39)</f>
        <v>1</v>
      </c>
      <c r="S40" s="61" t="n">
        <f aca="false">SUM(S37:S39)</f>
        <v>5</v>
      </c>
      <c r="T40" s="40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</row>
    <row r="41" customFormat="false" ht="12.75" hidden="false" customHeight="false" outlineLevel="0" collapsed="false">
      <c r="A41" s="64" t="s">
        <v>45</v>
      </c>
      <c r="B41" s="65"/>
      <c r="C41" s="61" t="n">
        <v>22.861</v>
      </c>
      <c r="D41" s="33"/>
      <c r="E41" s="65"/>
      <c r="F41" s="81" t="n">
        <f aca="false">+'[3]Hotlist - Completed'!$C$28/1000</f>
        <v>28.361</v>
      </c>
      <c r="G41" s="62"/>
      <c r="H41" s="33"/>
      <c r="I41" s="65"/>
      <c r="J41" s="81" t="n">
        <f aca="false">+'[3]Hotlist - Identified '!$F$51/1000</f>
        <v>28.361</v>
      </c>
      <c r="K41" s="33"/>
      <c r="L41" s="65"/>
      <c r="M41" s="61" t="n">
        <f aca="false">+C41+F41+J41</f>
        <v>79.583</v>
      </c>
      <c r="N41" s="33"/>
      <c r="O41" s="65"/>
      <c r="P41" s="81" t="n">
        <f aca="false">+'[3]Hotlist - Identified '!$L$51/1000</f>
        <v>22.76235</v>
      </c>
      <c r="Q41" s="33"/>
      <c r="R41" s="65"/>
      <c r="S41" s="81" t="n">
        <f aca="false">+'[3]Hotlist - Identified '!$O$51/1000</f>
        <v>30.86235</v>
      </c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</row>
    <row r="42" customFormat="false" ht="18.75" hidden="false" customHeight="false" outlineLevel="0" collapsed="false">
      <c r="A42" s="34" t="s">
        <v>46</v>
      </c>
      <c r="B42" s="82" t="n">
        <f aca="false">+C40/C41</f>
        <v>0.403438169808845</v>
      </c>
      <c r="C42" s="82"/>
      <c r="D42" s="12"/>
      <c r="E42" s="82" t="n">
        <f aca="false">+F40/F41</f>
        <v>2.44719861782025</v>
      </c>
      <c r="F42" s="82"/>
      <c r="G42" s="68"/>
      <c r="H42" s="12"/>
      <c r="I42" s="82" t="n">
        <f aca="false">+J40/J41</f>
        <v>1.8687634427559</v>
      </c>
      <c r="J42" s="82"/>
      <c r="K42" s="12"/>
      <c r="L42" s="82" t="n">
        <f aca="false">+M40/M41</f>
        <v>1.65397132553435</v>
      </c>
      <c r="M42" s="82"/>
      <c r="N42" s="12"/>
      <c r="O42" s="82" t="n">
        <f aca="false">+P40/P41</f>
        <v>1.71335560695622</v>
      </c>
      <c r="P42" s="82"/>
      <c r="Q42" s="12"/>
      <c r="R42" s="82" t="n">
        <f aca="false">+S40/S41</f>
        <v>0.162009697900516</v>
      </c>
      <c r="S42" s="82"/>
      <c r="T42" s="40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</row>
    <row r="43" customFormat="false" ht="12.75" hidden="false" customHeight="false" outlineLevel="0" collapsed="false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56" customFormat="false" ht="12.75" hidden="false" customHeight="false" outlineLevel="0" collapsed="false">
      <c r="B56" s="69"/>
      <c r="E56" s="69"/>
      <c r="I56" s="69"/>
      <c r="L56" s="69"/>
      <c r="O56" s="69"/>
      <c r="R56" s="69"/>
    </row>
    <row r="57" customFormat="false" ht="12.75" hidden="false" customHeight="false" outlineLevel="0" collapsed="false">
      <c r="B57" s="69"/>
      <c r="E57" s="69"/>
      <c r="I57" s="69"/>
      <c r="L57" s="69"/>
      <c r="O57" s="69"/>
      <c r="R57" s="69"/>
    </row>
    <row r="58" customFormat="false" ht="12.75" hidden="false" customHeight="false" outlineLevel="0" collapsed="false">
      <c r="B58" s="69"/>
      <c r="C58" s="70"/>
      <c r="E58" s="69"/>
      <c r="F58" s="70"/>
      <c r="G58" s="70"/>
      <c r="I58" s="69"/>
      <c r="J58" s="70"/>
      <c r="L58" s="69"/>
      <c r="M58" s="70"/>
      <c r="O58" s="69"/>
      <c r="P58" s="70"/>
      <c r="R58" s="69"/>
    </row>
    <row r="59" customFormat="false" ht="12.75" hidden="false" customHeight="false" outlineLevel="0" collapsed="false">
      <c r="F59" s="70"/>
      <c r="G59" s="70"/>
      <c r="M59" s="70"/>
      <c r="P59" s="70"/>
    </row>
    <row r="62" customFormat="false" ht="12.75" hidden="false" customHeight="false" outlineLevel="0" collapsed="false">
      <c r="B62" s="70"/>
      <c r="E62" s="70"/>
      <c r="I62" s="70"/>
      <c r="L62" s="70"/>
      <c r="O62" s="70"/>
      <c r="R62" s="70"/>
    </row>
  </sheetData>
  <mergeCells count="24">
    <mergeCell ref="A3:F3"/>
    <mergeCell ref="C7:O7"/>
    <mergeCell ref="C8:O8"/>
    <mergeCell ref="B18:O18"/>
    <mergeCell ref="A30:S30"/>
    <mergeCell ref="C31:O31"/>
    <mergeCell ref="I32:S32"/>
    <mergeCell ref="B34:C34"/>
    <mergeCell ref="E34:F34"/>
    <mergeCell ref="L34:M34"/>
    <mergeCell ref="O34:P34"/>
    <mergeCell ref="R34:S34"/>
    <mergeCell ref="B35:C35"/>
    <mergeCell ref="E35:F35"/>
    <mergeCell ref="I35:J35"/>
    <mergeCell ref="L35:M35"/>
    <mergeCell ref="O35:P35"/>
    <mergeCell ref="R35:S35"/>
    <mergeCell ref="B42:C42"/>
    <mergeCell ref="E42:F42"/>
    <mergeCell ref="I42:J42"/>
    <mergeCell ref="L42:M42"/>
    <mergeCell ref="O42:P42"/>
    <mergeCell ref="R42:S42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50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4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23.25" hidden="false" customHeight="true" outlineLevel="0" collapsed="false">
      <c r="A7" s="9"/>
      <c r="B7" s="10"/>
      <c r="C7" s="13" t="s">
        <v>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2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5" t="s">
        <v>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true" outlineLevel="0" collapsed="false">
      <c r="C10" s="18" t="n">
        <v>36714</v>
      </c>
      <c r="D10" s="18" t="n">
        <f aca="false">+C10+7</f>
        <v>36721</v>
      </c>
      <c r="E10" s="18" t="n">
        <f aca="false">+D10+7</f>
        <v>36728</v>
      </c>
      <c r="F10" s="18" t="n">
        <f aca="false">+E10+7</f>
        <v>36735</v>
      </c>
      <c r="G10" s="18" t="n">
        <f aca="false">+F10+7</f>
        <v>36742</v>
      </c>
      <c r="H10" s="18" t="n">
        <f aca="false">+G10+7</f>
        <v>36749</v>
      </c>
      <c r="I10" s="18" t="n">
        <f aca="false">+H10+7</f>
        <v>36756</v>
      </c>
      <c r="J10" s="18" t="n">
        <f aca="false">+I10+7</f>
        <v>36763</v>
      </c>
      <c r="K10" s="18" t="n">
        <f aca="false">+J10+7</f>
        <v>36770</v>
      </c>
      <c r="L10" s="18" t="n">
        <f aca="false">+K10+7</f>
        <v>36777</v>
      </c>
      <c r="M10" s="18" t="n">
        <f aca="false">+L10+7</f>
        <v>36784</v>
      </c>
      <c r="N10" s="18" t="n">
        <f aca="false">+M10+7</f>
        <v>36791</v>
      </c>
      <c r="O10" s="18" t="n">
        <f aca="false">+N10+7</f>
        <v>36798</v>
      </c>
    </row>
    <row r="11" customFormat="false" ht="12.75" hidden="false" customHeight="false" outlineLevel="0" collapsed="false">
      <c r="A11" s="19" t="s">
        <v>20</v>
      </c>
    </row>
    <row r="12" customFormat="false" ht="12.75" hidden="false" customHeight="false" outlineLevel="0" collapsed="false">
      <c r="A12" s="1" t="s">
        <v>21</v>
      </c>
      <c r="C12" s="72" t="n">
        <v>11</v>
      </c>
      <c r="D12" s="72" t="n">
        <f aca="false">+C16</f>
        <v>11</v>
      </c>
      <c r="E12" s="72" t="n">
        <f aca="false">+D16</f>
        <v>11</v>
      </c>
      <c r="F12" s="72" t="n">
        <f aca="false">+E16</f>
        <v>18</v>
      </c>
      <c r="G12" s="72"/>
      <c r="H12" s="72"/>
      <c r="I12" s="72"/>
      <c r="J12" s="72"/>
      <c r="K12" s="72"/>
      <c r="L12" s="72"/>
      <c r="M12" s="26"/>
      <c r="N12" s="26"/>
      <c r="O12" s="26"/>
    </row>
    <row r="13" customFormat="false" ht="12.75" hidden="false" customHeight="false" outlineLevel="0" collapsed="false">
      <c r="A13" s="1" t="s">
        <v>22</v>
      </c>
      <c r="C13" s="72" t="n">
        <v>0</v>
      </c>
      <c r="D13" s="72" t="n">
        <v>0</v>
      </c>
      <c r="E13" s="72" t="n">
        <v>7</v>
      </c>
      <c r="F13" s="72" t="n">
        <v>0</v>
      </c>
      <c r="G13" s="72"/>
      <c r="H13" s="72"/>
      <c r="I13" s="72"/>
      <c r="J13" s="72"/>
      <c r="K13" s="72"/>
      <c r="L13" s="72"/>
      <c r="M13" s="26"/>
      <c r="N13" s="72"/>
      <c r="O13" s="72"/>
    </row>
    <row r="14" customFormat="false" ht="12.75" hidden="false" customHeight="false" outlineLevel="0" collapsed="false">
      <c r="A14" s="1" t="s">
        <v>23</v>
      </c>
      <c r="C14" s="72" t="n">
        <v>0</v>
      </c>
      <c r="D14" s="72" t="n">
        <v>0</v>
      </c>
      <c r="E14" s="72" t="n">
        <v>0</v>
      </c>
      <c r="F14" s="72" t="n">
        <v>2</v>
      </c>
      <c r="G14" s="72"/>
      <c r="H14" s="72"/>
      <c r="I14" s="72"/>
      <c r="J14" s="72"/>
      <c r="K14" s="72"/>
      <c r="L14" s="72"/>
      <c r="M14" s="26"/>
      <c r="N14" s="72"/>
      <c r="O14" s="72"/>
    </row>
    <row r="15" customFormat="false" ht="12.75" hidden="false" customHeight="false" outlineLevel="0" collapsed="false">
      <c r="A15" s="1" t="s">
        <v>24</v>
      </c>
      <c r="C15" s="72" t="n">
        <v>0</v>
      </c>
      <c r="D15" s="72" t="n">
        <v>0</v>
      </c>
      <c r="E15" s="72" t="n">
        <v>0</v>
      </c>
      <c r="F15" s="72" t="n">
        <v>0</v>
      </c>
      <c r="G15" s="72"/>
      <c r="H15" s="72"/>
      <c r="I15" s="72"/>
      <c r="J15" s="72"/>
      <c r="K15" s="72"/>
      <c r="L15" s="72"/>
      <c r="M15" s="26"/>
      <c r="N15" s="72"/>
      <c r="O15" s="72"/>
      <c r="P15" s="21" t="n">
        <f aca="false">SUM(C15:O15)</f>
        <v>0</v>
      </c>
    </row>
    <row r="16" customFormat="false" ht="13.5" hidden="false" customHeight="false" outlineLevel="0" collapsed="false">
      <c r="A16" s="1" t="s">
        <v>25</v>
      </c>
      <c r="C16" s="73" t="n">
        <f aca="false">+C12+C13-C14-C15</f>
        <v>11</v>
      </c>
      <c r="D16" s="73" t="n">
        <f aca="false">+D12+D13-D14-D15</f>
        <v>11</v>
      </c>
      <c r="E16" s="73" t="n">
        <f aca="false">+E12+E13-E14-E15</f>
        <v>18</v>
      </c>
      <c r="F16" s="73" t="n">
        <f aca="false">+F12+F13-F14-F15</f>
        <v>16</v>
      </c>
      <c r="G16" s="73" t="n">
        <f aca="false">+G12+G13-G14-G15</f>
        <v>0</v>
      </c>
      <c r="H16" s="73" t="n">
        <f aca="false">+H12+H13-H14-H15</f>
        <v>0</v>
      </c>
      <c r="I16" s="73" t="n">
        <f aca="false">+I12+I13-I14-I15</f>
        <v>0</v>
      </c>
      <c r="J16" s="73" t="n">
        <f aca="false">+J12+J13-J14-J15</f>
        <v>0</v>
      </c>
      <c r="K16" s="73" t="n">
        <f aca="false">+K12+K13-K14-K15</f>
        <v>0</v>
      </c>
      <c r="L16" s="73" t="n">
        <f aca="false">+L12+L13-L14-L15</f>
        <v>0</v>
      </c>
      <c r="M16" s="74" t="n">
        <f aca="false">+M12+M13-M14-M15</f>
        <v>0</v>
      </c>
      <c r="N16" s="73" t="n">
        <f aca="false">+N12+N13-N14-N15</f>
        <v>0</v>
      </c>
      <c r="O16" s="73" t="n">
        <f aca="false">+O12+O13-O14-O15</f>
        <v>0</v>
      </c>
      <c r="P16" s="21" t="n">
        <f aca="false">+E37</f>
        <v>0</v>
      </c>
    </row>
    <row r="17" customFormat="false" ht="13.5" hidden="false" customHeight="false" outlineLevel="0" collapsed="false">
      <c r="B17" s="24"/>
      <c r="C17" s="25"/>
      <c r="D17" s="25"/>
      <c r="E17" s="25"/>
      <c r="F17" s="25"/>
      <c r="G17" s="24"/>
      <c r="H17" s="24"/>
      <c r="I17" s="24"/>
      <c r="J17" s="24"/>
      <c r="K17" s="24"/>
      <c r="L17" s="24"/>
      <c r="M17" s="24"/>
      <c r="N17" s="24"/>
      <c r="O17" s="24"/>
      <c r="P17" s="26"/>
    </row>
    <row r="18" customFormat="false" ht="12.75" hidden="true" customHeight="false" outlineLevel="0" collapsed="false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4"/>
    </row>
    <row r="19" customFormat="false" ht="12.75" hidden="true" customHeight="false" outlineLevel="0" collapsed="false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4"/>
    </row>
    <row r="20" customFormat="false" ht="12.75" hidden="true" customHeight="false" outlineLevel="0" collapsed="false">
      <c r="A20" s="19" t="s">
        <v>20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customFormat="false" ht="12.75" hidden="true" customHeight="false" outlineLevel="0" collapsed="false">
      <c r="A21" s="1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4"/>
    </row>
    <row r="22" customFormat="false" ht="12.75" hidden="true" customHeight="false" outlineLevel="0" collapsed="false">
      <c r="A22" s="1" t="s">
        <v>22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4"/>
    </row>
    <row r="23" customFormat="false" ht="12.75" hidden="true" customHeight="false" outlineLevel="0" collapsed="false">
      <c r="A23" s="1" t="s">
        <v>23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4"/>
    </row>
    <row r="24" customFormat="false" ht="12.75" hidden="true" customHeight="false" outlineLevel="0" collapsed="false">
      <c r="A24" s="1" t="s">
        <v>26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4"/>
    </row>
    <row r="25" customFormat="false" ht="12.75" hidden="true" customHeight="false" outlineLevel="0" collapsed="false">
      <c r="A25" s="1" t="s">
        <v>24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4"/>
    </row>
    <row r="26" customFormat="false" ht="13.5" hidden="true" customHeight="false" outlineLevel="0" collapsed="false">
      <c r="A26" s="1" t="s">
        <v>25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24"/>
    </row>
    <row r="27" customFormat="false" ht="12.75" hidden="true" customHeight="false" outlineLevel="0" collapsed="false">
      <c r="B27" s="32"/>
      <c r="C27" s="33"/>
      <c r="D27" s="33"/>
      <c r="E27" s="33"/>
      <c r="F27" s="33"/>
      <c r="G27" s="33"/>
      <c r="H27" s="33"/>
      <c r="I27" s="33"/>
      <c r="J27" s="33"/>
      <c r="K27" s="24"/>
      <c r="L27" s="24"/>
      <c r="M27" s="24"/>
      <c r="N27" s="24"/>
      <c r="O27" s="33"/>
      <c r="P27" s="24"/>
    </row>
    <row r="28" customFormat="false" ht="12.75" hidden="true" customHeight="false" outlineLevel="0" collapsed="false">
      <c r="A28" s="34" t="s">
        <v>27</v>
      </c>
      <c r="B28" s="35"/>
      <c r="C28" s="33"/>
      <c r="D28" s="33"/>
      <c r="E28" s="33"/>
      <c r="F28" s="33"/>
      <c r="G28" s="33"/>
      <c r="H28" s="33"/>
      <c r="I28" s="33"/>
      <c r="J28" s="33"/>
      <c r="K28" s="36"/>
      <c r="L28" s="36"/>
      <c r="M28" s="36"/>
      <c r="N28" s="36"/>
      <c r="O28" s="33"/>
      <c r="P28" s="36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</row>
    <row r="29" customFormat="false" ht="13.5" hidden="false" customHeight="false" outlineLevel="0" collapsed="false">
      <c r="A29" s="34"/>
      <c r="B29" s="35"/>
      <c r="C29" s="33"/>
      <c r="D29" s="33"/>
      <c r="E29" s="33"/>
      <c r="F29" s="33"/>
      <c r="G29" s="33"/>
      <c r="H29" s="33"/>
      <c r="I29" s="33"/>
      <c r="J29" s="33"/>
      <c r="K29" s="36"/>
      <c r="L29" s="36"/>
      <c r="M29" s="37"/>
      <c r="N29" s="38"/>
      <c r="O29" s="33"/>
      <c r="P29" s="36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</row>
    <row r="30" customFormat="false" ht="12" hidden="false" customHeight="true" outlineLevel="0" collapsed="false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8" hidden="false" customHeight="false" outlineLevel="0" collapsed="false">
      <c r="A31" s="9"/>
      <c r="B31" s="10"/>
      <c r="C31" s="12" t="s">
        <v>28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customFormat="false" ht="19.5" hidden="false" customHeight="true" outlineLevel="0" collapsed="false">
      <c r="A32" s="40"/>
      <c r="B32" s="40"/>
      <c r="C32" s="33"/>
      <c r="D32" s="33"/>
      <c r="E32" s="33"/>
      <c r="F32" s="33"/>
      <c r="G32" s="33"/>
      <c r="H32" s="33"/>
      <c r="I32" s="41" t="s">
        <v>29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customFormat="false" ht="6.75" hidden="false" customHeight="true" outlineLevel="0" collapsed="false">
      <c r="A33" s="40"/>
      <c r="B33" s="40"/>
      <c r="C33" s="33"/>
      <c r="D33" s="33"/>
      <c r="E33" s="33"/>
      <c r="F33" s="33"/>
      <c r="G33" s="33"/>
      <c r="H33" s="33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</row>
    <row r="34" customFormat="false" ht="14.25" hidden="false" customHeight="true" outlineLevel="0" collapsed="false">
      <c r="A34" s="34"/>
      <c r="B34" s="43" t="s">
        <v>30</v>
      </c>
      <c r="C34" s="43"/>
      <c r="D34" s="34"/>
      <c r="E34" s="43" t="s">
        <v>31</v>
      </c>
      <c r="F34" s="43"/>
      <c r="G34" s="44" t="s">
        <v>32</v>
      </c>
      <c r="H34" s="34"/>
      <c r="I34" s="45"/>
      <c r="J34" s="46"/>
      <c r="K34" s="47"/>
      <c r="L34" s="43" t="s">
        <v>33</v>
      </c>
      <c r="M34" s="43"/>
      <c r="N34" s="47"/>
      <c r="O34" s="43"/>
      <c r="P34" s="43"/>
      <c r="Q34" s="47"/>
      <c r="R34" s="43"/>
      <c r="S34" s="43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customFormat="false" ht="12.75" hidden="false" customHeight="false" outlineLevel="0" collapsed="false">
      <c r="A35" s="34"/>
      <c r="B35" s="48" t="n">
        <v>2000</v>
      </c>
      <c r="C35" s="48"/>
      <c r="D35" s="40"/>
      <c r="E35" s="48" t="s">
        <v>34</v>
      </c>
      <c r="F35" s="48"/>
      <c r="G35" s="49" t="s">
        <v>35</v>
      </c>
      <c r="H35" s="40"/>
      <c r="I35" s="48" t="s">
        <v>36</v>
      </c>
      <c r="J35" s="48"/>
      <c r="K35" s="40"/>
      <c r="L35" s="48" t="n">
        <v>2000</v>
      </c>
      <c r="M35" s="48"/>
      <c r="N35" s="40"/>
      <c r="O35" s="48" t="s">
        <v>37</v>
      </c>
      <c r="P35" s="48"/>
      <c r="Q35" s="40"/>
      <c r="R35" s="48" t="s">
        <v>38</v>
      </c>
      <c r="S35" s="48"/>
      <c r="T35" s="40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2.75" hidden="false" customHeight="false" outlineLevel="0" collapsed="false">
      <c r="B36" s="50" t="s">
        <v>39</v>
      </c>
      <c r="C36" s="51" t="s">
        <v>40</v>
      </c>
      <c r="D36" s="52"/>
      <c r="E36" s="50" t="s">
        <v>39</v>
      </c>
      <c r="F36" s="51" t="s">
        <v>40</v>
      </c>
      <c r="G36" s="53"/>
      <c r="H36" s="52"/>
      <c r="I36" s="50" t="s">
        <v>39</v>
      </c>
      <c r="J36" s="51" t="s">
        <v>40</v>
      </c>
      <c r="K36" s="52"/>
      <c r="L36" s="50" t="s">
        <v>39</v>
      </c>
      <c r="M36" s="51" t="s">
        <v>40</v>
      </c>
      <c r="N36" s="52"/>
      <c r="O36" s="50" t="s">
        <v>39</v>
      </c>
      <c r="P36" s="51" t="s">
        <v>40</v>
      </c>
      <c r="Q36" s="52"/>
      <c r="R36" s="50" t="s">
        <v>39</v>
      </c>
      <c r="S36" s="51" t="s">
        <v>40</v>
      </c>
      <c r="T36" s="52"/>
    </row>
    <row r="37" customFormat="false" ht="12.75" hidden="false" customHeight="false" outlineLevel="0" collapsed="false">
      <c r="A37" s="1" t="s">
        <v>41</v>
      </c>
      <c r="B37" s="54" t="n">
        <f aca="false">+[1]Generation!B39+[1]Generation!E39</f>
        <v>2</v>
      </c>
      <c r="C37" s="76" t="n">
        <f aca="false">+[1]Generation!C39+[1]Generation!F39</f>
        <v>31.8</v>
      </c>
      <c r="D37" s="52"/>
      <c r="E37" s="54" t="n">
        <v>0</v>
      </c>
      <c r="F37" s="76" t="n">
        <v>0</v>
      </c>
      <c r="G37" s="56"/>
      <c r="H37" s="52"/>
      <c r="I37" s="54" t="n">
        <v>0</v>
      </c>
      <c r="J37" s="55" t="n">
        <v>0</v>
      </c>
      <c r="K37" s="52"/>
      <c r="L37" s="54" t="n">
        <f aca="false">+B37+E37+I37</f>
        <v>2</v>
      </c>
      <c r="M37" s="55" t="n">
        <f aca="false">+C37+F37+J37</f>
        <v>31.8</v>
      </c>
      <c r="N37" s="52"/>
      <c r="O37" s="54" t="n">
        <v>0</v>
      </c>
      <c r="P37" s="77" t="n">
        <v>0</v>
      </c>
      <c r="Q37" s="52"/>
      <c r="R37" s="54" t="n">
        <v>0</v>
      </c>
      <c r="S37" s="77" t="n">
        <v>0</v>
      </c>
      <c r="T37" s="52"/>
    </row>
    <row r="38" customFormat="false" ht="12.75" hidden="false" customHeight="false" outlineLevel="0" collapsed="false">
      <c r="A38" s="1" t="s">
        <v>42</v>
      </c>
      <c r="B38" s="54"/>
      <c r="C38" s="76" t="n">
        <f aca="false">+[1]Generation!C40+[1]Generation!F40</f>
        <v>20.495</v>
      </c>
      <c r="D38" s="52"/>
      <c r="E38" s="54"/>
      <c r="F38" s="76" t="n">
        <f aca="false">+[2]GrossMargin!$J$28/1000-F37</f>
        <v>3.553</v>
      </c>
      <c r="G38" s="56"/>
      <c r="H38" s="52"/>
      <c r="I38" s="78"/>
      <c r="J38" s="55" t="n">
        <v>0</v>
      </c>
      <c r="K38" s="32"/>
      <c r="L38" s="78"/>
      <c r="M38" s="55" t="n">
        <f aca="false">+C38+F38+J38</f>
        <v>24.048</v>
      </c>
      <c r="N38" s="52"/>
      <c r="O38" s="54"/>
      <c r="P38" s="77" t="n">
        <v>0</v>
      </c>
      <c r="Q38" s="52"/>
      <c r="R38" s="54"/>
      <c r="S38" s="77" t="n">
        <v>0</v>
      </c>
      <c r="T38" s="52"/>
    </row>
    <row r="39" customFormat="false" ht="12.75" hidden="false" customHeight="false" outlineLevel="0" collapsed="false">
      <c r="A39" s="1" t="s">
        <v>43</v>
      </c>
      <c r="B39" s="57" t="n">
        <f aca="false">+[1]Generation!B41+[1]Generation!E41</f>
        <v>0</v>
      </c>
      <c r="C39" s="58" t="n">
        <f aca="false">+[1]Generation!C41+[1]Generation!F41</f>
        <v>0</v>
      </c>
      <c r="D39" s="52"/>
      <c r="E39" s="57" t="n">
        <v>4</v>
      </c>
      <c r="F39" s="58" t="n">
        <v>25</v>
      </c>
      <c r="G39" s="29"/>
      <c r="H39" s="52"/>
      <c r="I39" s="79" t="n">
        <v>10</v>
      </c>
      <c r="J39" s="58" t="n">
        <v>72.5</v>
      </c>
      <c r="K39" s="32"/>
      <c r="L39" s="80" t="n">
        <f aca="false">+B39+E39+I39</f>
        <v>14</v>
      </c>
      <c r="M39" s="58" t="n">
        <f aca="false">+C39+F39+J39</f>
        <v>97.5</v>
      </c>
      <c r="N39" s="52"/>
      <c r="O39" s="57" t="n">
        <v>2</v>
      </c>
      <c r="P39" s="58" t="n">
        <v>20</v>
      </c>
      <c r="Q39" s="52"/>
      <c r="R39" s="57" t="n">
        <v>0</v>
      </c>
      <c r="S39" s="58" t="n">
        <v>0</v>
      </c>
      <c r="T39" s="52"/>
    </row>
    <row r="40" customFormat="false" ht="12.75" hidden="false" customHeight="false" outlineLevel="0" collapsed="false">
      <c r="A40" s="34" t="s">
        <v>44</v>
      </c>
      <c r="B40" s="60" t="n">
        <f aca="false">SUM(B37:B39)</f>
        <v>2</v>
      </c>
      <c r="C40" s="61" t="n">
        <f aca="false">SUM(C37:C39)</f>
        <v>52.295</v>
      </c>
      <c r="D40" s="40"/>
      <c r="E40" s="60" t="n">
        <f aca="false">SUM(E37:E39)</f>
        <v>4</v>
      </c>
      <c r="F40" s="61" t="n">
        <f aca="false">SUM(F37:F39)</f>
        <v>28.553</v>
      </c>
      <c r="G40" s="62"/>
      <c r="H40" s="40"/>
      <c r="I40" s="60" t="n">
        <f aca="false">SUM(I37:I39)</f>
        <v>10</v>
      </c>
      <c r="J40" s="61" t="n">
        <f aca="false">SUM(J37:J39)</f>
        <v>72.5</v>
      </c>
      <c r="K40" s="40"/>
      <c r="L40" s="60" t="n">
        <f aca="false">SUM(L37:L39)</f>
        <v>16</v>
      </c>
      <c r="M40" s="61" t="n">
        <f aca="false">SUM(M37:M39)</f>
        <v>153.348</v>
      </c>
      <c r="N40" s="40"/>
      <c r="O40" s="60" t="n">
        <f aca="false">SUM(O37:O39)</f>
        <v>2</v>
      </c>
      <c r="P40" s="61" t="n">
        <f aca="false">SUM(P37:P39)</f>
        <v>20</v>
      </c>
      <c r="Q40" s="40"/>
      <c r="R40" s="60" t="n">
        <f aca="false">SUM(R37:R39)</f>
        <v>0</v>
      </c>
      <c r="S40" s="61" t="n">
        <f aca="false">SUM(S37:S39)</f>
        <v>0</v>
      </c>
      <c r="T40" s="40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</row>
    <row r="41" customFormat="false" ht="12.75" hidden="false" customHeight="false" outlineLevel="0" collapsed="false">
      <c r="A41" s="64" t="s">
        <v>45</v>
      </c>
      <c r="B41" s="65"/>
      <c r="C41" s="61" t="n">
        <v>18.711</v>
      </c>
      <c r="D41" s="33"/>
      <c r="E41" s="65"/>
      <c r="F41" s="81" t="n">
        <f aca="false">+'[3]Hotlist - Completed'!$C$36/1000</f>
        <v>18.712</v>
      </c>
      <c r="G41" s="62"/>
      <c r="H41" s="33"/>
      <c r="I41" s="65"/>
      <c r="J41" s="81" t="n">
        <f aca="false">+'[3]Hotlist - Identified '!$F$65/1000</f>
        <v>18.713</v>
      </c>
      <c r="K41" s="33"/>
      <c r="L41" s="65"/>
      <c r="M41" s="61" t="n">
        <f aca="false">+C41+F41+J41</f>
        <v>56.136</v>
      </c>
      <c r="N41" s="33"/>
      <c r="O41" s="65"/>
      <c r="P41" s="81" t="n">
        <f aca="false">+'[3]Hotlist - Identified '!$L$65/1000</f>
        <v>16.5159</v>
      </c>
      <c r="Q41" s="33"/>
      <c r="R41" s="65"/>
      <c r="S41" s="81" t="n">
        <f aca="false">+'[3]Hotlist - Identified '!$O$65/1000</f>
        <v>25.25985</v>
      </c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</row>
    <row r="42" customFormat="false" ht="18.75" hidden="false" customHeight="false" outlineLevel="0" collapsed="false">
      <c r="A42" s="34" t="s">
        <v>46</v>
      </c>
      <c r="B42" s="82" t="n">
        <f aca="false">+C40/C41</f>
        <v>2.79488001710224</v>
      </c>
      <c r="C42" s="82"/>
      <c r="D42" s="12"/>
      <c r="E42" s="82" t="n">
        <f aca="false">+F40/F41</f>
        <v>1.52591919623771</v>
      </c>
      <c r="F42" s="82"/>
      <c r="G42" s="68"/>
      <c r="H42" s="12"/>
      <c r="I42" s="82" t="n">
        <f aca="false">+J40/J41</f>
        <v>3.87431197563191</v>
      </c>
      <c r="J42" s="82"/>
      <c r="K42" s="12"/>
      <c r="L42" s="82" t="n">
        <f aca="false">+M40/M41</f>
        <v>2.73172295852929</v>
      </c>
      <c r="M42" s="82"/>
      <c r="N42" s="12"/>
      <c r="O42" s="82" t="n">
        <f aca="false">+P40/P41</f>
        <v>1.21095429253023</v>
      </c>
      <c r="P42" s="82"/>
      <c r="Q42" s="12"/>
      <c r="R42" s="82" t="n">
        <f aca="false">+S40/S41</f>
        <v>0</v>
      </c>
      <c r="S42" s="82"/>
      <c r="T42" s="40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</row>
    <row r="43" customFormat="false" ht="12.75" hidden="false" customHeight="false" outlineLevel="0" collapsed="false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56" customFormat="false" ht="12.75" hidden="false" customHeight="false" outlineLevel="0" collapsed="false">
      <c r="B56" s="69"/>
      <c r="E56" s="69"/>
      <c r="I56" s="69"/>
      <c r="L56" s="69"/>
      <c r="O56" s="69"/>
      <c r="R56" s="69"/>
    </row>
    <row r="57" customFormat="false" ht="12.75" hidden="false" customHeight="false" outlineLevel="0" collapsed="false">
      <c r="B57" s="69"/>
      <c r="E57" s="69"/>
      <c r="I57" s="69"/>
      <c r="L57" s="69"/>
      <c r="O57" s="69"/>
      <c r="R57" s="69"/>
    </row>
    <row r="58" customFormat="false" ht="12.75" hidden="false" customHeight="false" outlineLevel="0" collapsed="false">
      <c r="B58" s="69"/>
      <c r="C58" s="70"/>
      <c r="E58" s="69"/>
      <c r="F58" s="70"/>
      <c r="G58" s="70"/>
      <c r="I58" s="69"/>
      <c r="J58" s="70"/>
      <c r="L58" s="69"/>
      <c r="M58" s="70"/>
      <c r="O58" s="69"/>
      <c r="P58" s="70"/>
      <c r="R58" s="69"/>
    </row>
    <row r="59" customFormat="false" ht="12.75" hidden="false" customHeight="false" outlineLevel="0" collapsed="false">
      <c r="F59" s="70"/>
      <c r="G59" s="70"/>
      <c r="M59" s="70"/>
      <c r="P59" s="70"/>
    </row>
    <row r="62" customFormat="false" ht="12.75" hidden="false" customHeight="false" outlineLevel="0" collapsed="false">
      <c r="B62" s="70"/>
      <c r="E62" s="70"/>
      <c r="I62" s="70"/>
      <c r="L62" s="70"/>
      <c r="O62" s="70"/>
      <c r="R62" s="70"/>
    </row>
  </sheetData>
  <mergeCells count="24">
    <mergeCell ref="A3:F3"/>
    <mergeCell ref="C7:O7"/>
    <mergeCell ref="C8:O8"/>
    <mergeCell ref="B18:O18"/>
    <mergeCell ref="A30:S30"/>
    <mergeCell ref="C31:O31"/>
    <mergeCell ref="I32:S32"/>
    <mergeCell ref="B34:C34"/>
    <mergeCell ref="E34:F34"/>
    <mergeCell ref="L34:M34"/>
    <mergeCell ref="O34:P34"/>
    <mergeCell ref="R34:S34"/>
    <mergeCell ref="B35:C35"/>
    <mergeCell ref="E35:F35"/>
    <mergeCell ref="I35:J35"/>
    <mergeCell ref="L35:M35"/>
    <mergeCell ref="O35:P35"/>
    <mergeCell ref="R35:S35"/>
    <mergeCell ref="B42:C42"/>
    <mergeCell ref="E42:F42"/>
    <mergeCell ref="I42:J42"/>
    <mergeCell ref="L42:M42"/>
    <mergeCell ref="O42:P42"/>
    <mergeCell ref="R42:S42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51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4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23.25" hidden="false" customHeight="true" outlineLevel="0" collapsed="false">
      <c r="A7" s="9"/>
      <c r="B7" s="10"/>
      <c r="C7" s="13" t="s">
        <v>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2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5" t="s">
        <v>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true" outlineLevel="0" collapsed="false">
      <c r="C10" s="18" t="n">
        <v>36714</v>
      </c>
      <c r="D10" s="18" t="n">
        <f aca="false">+C10+7</f>
        <v>36721</v>
      </c>
      <c r="E10" s="18" t="n">
        <f aca="false">+D10+7</f>
        <v>36728</v>
      </c>
      <c r="F10" s="18" t="n">
        <f aca="false">+E10+7</f>
        <v>36735</v>
      </c>
      <c r="G10" s="18" t="n">
        <f aca="false">+F10+7</f>
        <v>36742</v>
      </c>
      <c r="H10" s="18" t="n">
        <f aca="false">+G10+7</f>
        <v>36749</v>
      </c>
      <c r="I10" s="18" t="n">
        <f aca="false">+H10+7</f>
        <v>36756</v>
      </c>
      <c r="J10" s="18" t="n">
        <f aca="false">+I10+7</f>
        <v>36763</v>
      </c>
      <c r="K10" s="18" t="n">
        <f aca="false">+J10+7</f>
        <v>36770</v>
      </c>
      <c r="L10" s="18" t="n">
        <f aca="false">+K10+7</f>
        <v>36777</v>
      </c>
      <c r="M10" s="18" t="n">
        <f aca="false">+L10+7</f>
        <v>36784</v>
      </c>
      <c r="N10" s="18" t="n">
        <f aca="false">+M10+7</f>
        <v>36791</v>
      </c>
      <c r="O10" s="18" t="n">
        <f aca="false">+N10+7</f>
        <v>36798</v>
      </c>
    </row>
    <row r="11" customFormat="false" ht="12.75" hidden="false" customHeight="false" outlineLevel="0" collapsed="false">
      <c r="A11" s="19" t="s">
        <v>20</v>
      </c>
    </row>
    <row r="12" customFormat="false" ht="12.75" hidden="false" customHeight="false" outlineLevel="0" collapsed="false">
      <c r="A12" s="1" t="s">
        <v>21</v>
      </c>
      <c r="C12" s="72" t="n">
        <v>19</v>
      </c>
      <c r="D12" s="72" t="n">
        <f aca="false">+C16</f>
        <v>19</v>
      </c>
      <c r="E12" s="72" t="n">
        <f aca="false">+D16</f>
        <v>19</v>
      </c>
      <c r="F12" s="72" t="n">
        <f aca="false">+E16</f>
        <v>19</v>
      </c>
      <c r="G12" s="72"/>
      <c r="H12" s="72"/>
      <c r="I12" s="72"/>
      <c r="J12" s="72"/>
      <c r="K12" s="72"/>
      <c r="L12" s="72"/>
      <c r="M12" s="26"/>
      <c r="N12" s="26"/>
      <c r="O12" s="26"/>
    </row>
    <row r="13" customFormat="false" ht="12.75" hidden="false" customHeight="false" outlineLevel="0" collapsed="false">
      <c r="A13" s="1" t="s">
        <v>22</v>
      </c>
      <c r="C13" s="72" t="n">
        <v>0</v>
      </c>
      <c r="D13" s="72" t="n">
        <v>3</v>
      </c>
      <c r="E13" s="72" t="n">
        <v>0</v>
      </c>
      <c r="F13" s="72" t="n">
        <v>4</v>
      </c>
      <c r="G13" s="72"/>
      <c r="H13" s="72"/>
      <c r="I13" s="72"/>
      <c r="J13" s="72"/>
      <c r="K13" s="72"/>
      <c r="L13" s="72"/>
      <c r="M13" s="26"/>
      <c r="N13" s="72"/>
      <c r="O13" s="72"/>
    </row>
    <row r="14" customFormat="false" ht="12.75" hidden="false" customHeight="false" outlineLevel="0" collapsed="false">
      <c r="A14" s="1" t="s">
        <v>23</v>
      </c>
      <c r="C14" s="72" t="n">
        <v>0</v>
      </c>
      <c r="D14" s="72" t="n">
        <v>3</v>
      </c>
      <c r="E14" s="72" t="n">
        <v>0</v>
      </c>
      <c r="F14" s="72" t="n">
        <v>3</v>
      </c>
      <c r="G14" s="72"/>
      <c r="H14" s="72"/>
      <c r="I14" s="72"/>
      <c r="J14" s="72"/>
      <c r="K14" s="72"/>
      <c r="L14" s="72"/>
      <c r="M14" s="26"/>
      <c r="N14" s="72"/>
      <c r="O14" s="72"/>
    </row>
    <row r="15" customFormat="false" ht="12.75" hidden="false" customHeight="false" outlineLevel="0" collapsed="false">
      <c r="A15" s="1" t="s">
        <v>24</v>
      </c>
      <c r="C15" s="72" t="n">
        <v>0</v>
      </c>
      <c r="D15" s="72" t="n">
        <v>0</v>
      </c>
      <c r="E15" s="72" t="n">
        <v>0</v>
      </c>
      <c r="F15" s="72" t="n">
        <v>2</v>
      </c>
      <c r="G15" s="72"/>
      <c r="H15" s="72"/>
      <c r="I15" s="72"/>
      <c r="J15" s="72"/>
      <c r="K15" s="72"/>
      <c r="L15" s="72"/>
      <c r="M15" s="26"/>
      <c r="N15" s="72"/>
      <c r="O15" s="72"/>
      <c r="P15" s="21"/>
    </row>
    <row r="16" customFormat="false" ht="13.5" hidden="false" customHeight="false" outlineLevel="0" collapsed="false">
      <c r="A16" s="1" t="s">
        <v>25</v>
      </c>
      <c r="C16" s="73" t="n">
        <f aca="false">+C12+C13-C14-C15</f>
        <v>19</v>
      </c>
      <c r="D16" s="73" t="n">
        <f aca="false">+D12+D13-D14-D15</f>
        <v>19</v>
      </c>
      <c r="E16" s="73" t="n">
        <f aca="false">+E12+E13-E14-E15</f>
        <v>19</v>
      </c>
      <c r="F16" s="73" t="n">
        <f aca="false">+F12+F13-F14-F15</f>
        <v>18</v>
      </c>
      <c r="G16" s="73" t="n">
        <f aca="false">+G12+G13-G14-G15</f>
        <v>0</v>
      </c>
      <c r="H16" s="73" t="n">
        <f aca="false">+H12+H13-H14-H15</f>
        <v>0</v>
      </c>
      <c r="I16" s="73" t="n">
        <f aca="false">+I12+I13-I14-I15</f>
        <v>0</v>
      </c>
      <c r="J16" s="73" t="n">
        <f aca="false">+J12+J13-J14-J15</f>
        <v>0</v>
      </c>
      <c r="K16" s="73" t="n">
        <f aca="false">+K12+K13-K14-K15</f>
        <v>0</v>
      </c>
      <c r="L16" s="73" t="n">
        <f aca="false">+L12+L13-L14-L15</f>
        <v>0</v>
      </c>
      <c r="M16" s="74" t="n">
        <f aca="false">+M12+M13-M14-M15</f>
        <v>0</v>
      </c>
      <c r="N16" s="73" t="n">
        <f aca="false">+N12+N13-N14-N15</f>
        <v>0</v>
      </c>
      <c r="O16" s="73" t="n">
        <f aca="false">+O12+O13-O14-O15</f>
        <v>0</v>
      </c>
      <c r="P16" s="21"/>
    </row>
    <row r="17" customFormat="false" ht="13.5" hidden="false" customHeight="false" outlineLevel="0" collapsed="false">
      <c r="B17" s="24"/>
      <c r="C17" s="25"/>
      <c r="D17" s="25"/>
      <c r="E17" s="25"/>
      <c r="F17" s="25"/>
      <c r="G17" s="24"/>
      <c r="H17" s="24"/>
      <c r="I17" s="24"/>
      <c r="J17" s="24"/>
      <c r="K17" s="24"/>
      <c r="L17" s="24"/>
      <c r="M17" s="24"/>
      <c r="N17" s="24"/>
      <c r="O17" s="24"/>
      <c r="P17" s="26"/>
    </row>
    <row r="18" customFormat="false" ht="12.75" hidden="true" customHeight="false" outlineLevel="0" collapsed="false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4"/>
    </row>
    <row r="19" customFormat="false" ht="12.75" hidden="true" customHeight="false" outlineLevel="0" collapsed="false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4"/>
    </row>
    <row r="20" customFormat="false" ht="12.75" hidden="true" customHeight="false" outlineLevel="0" collapsed="false">
      <c r="A20" s="19" t="s">
        <v>20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customFormat="false" ht="12.75" hidden="true" customHeight="false" outlineLevel="0" collapsed="false">
      <c r="A21" s="1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4"/>
    </row>
    <row r="22" customFormat="false" ht="12.75" hidden="true" customHeight="false" outlineLevel="0" collapsed="false">
      <c r="A22" s="1" t="s">
        <v>22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4"/>
    </row>
    <row r="23" customFormat="false" ht="12.75" hidden="true" customHeight="false" outlineLevel="0" collapsed="false">
      <c r="A23" s="1" t="s">
        <v>23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4"/>
    </row>
    <row r="24" customFormat="false" ht="12.75" hidden="true" customHeight="false" outlineLevel="0" collapsed="false">
      <c r="A24" s="1" t="s">
        <v>26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4"/>
    </row>
    <row r="25" customFormat="false" ht="12.75" hidden="true" customHeight="false" outlineLevel="0" collapsed="false">
      <c r="A25" s="1" t="s">
        <v>24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4"/>
    </row>
    <row r="26" customFormat="false" ht="13.5" hidden="true" customHeight="false" outlineLevel="0" collapsed="false">
      <c r="A26" s="1" t="s">
        <v>25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24"/>
    </row>
    <row r="27" customFormat="false" ht="12.75" hidden="true" customHeight="false" outlineLevel="0" collapsed="false">
      <c r="B27" s="32"/>
      <c r="C27" s="33"/>
      <c r="D27" s="33"/>
      <c r="E27" s="33"/>
      <c r="F27" s="33"/>
      <c r="G27" s="33"/>
      <c r="H27" s="33"/>
      <c r="I27" s="33"/>
      <c r="J27" s="33"/>
      <c r="K27" s="24"/>
      <c r="L27" s="24"/>
      <c r="M27" s="24"/>
      <c r="N27" s="24"/>
      <c r="O27" s="33"/>
      <c r="P27" s="24"/>
    </row>
    <row r="28" customFormat="false" ht="12.75" hidden="true" customHeight="false" outlineLevel="0" collapsed="false">
      <c r="A28" s="34" t="s">
        <v>27</v>
      </c>
      <c r="B28" s="35"/>
      <c r="C28" s="33"/>
      <c r="D28" s="33"/>
      <c r="E28" s="33"/>
      <c r="F28" s="33"/>
      <c r="G28" s="33"/>
      <c r="H28" s="33"/>
      <c r="I28" s="33"/>
      <c r="J28" s="33"/>
      <c r="K28" s="36"/>
      <c r="L28" s="36"/>
      <c r="M28" s="36"/>
      <c r="N28" s="36"/>
      <c r="O28" s="33"/>
      <c r="P28" s="36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</row>
    <row r="29" customFormat="false" ht="13.5" hidden="false" customHeight="false" outlineLevel="0" collapsed="false">
      <c r="A29" s="34"/>
      <c r="B29" s="35"/>
      <c r="C29" s="33"/>
      <c r="D29" s="33"/>
      <c r="E29" s="33"/>
      <c r="F29" s="33"/>
      <c r="G29" s="33"/>
      <c r="H29" s="33"/>
      <c r="I29" s="33"/>
      <c r="J29" s="33"/>
      <c r="K29" s="36"/>
      <c r="L29" s="36"/>
      <c r="M29" s="37"/>
      <c r="N29" s="38"/>
      <c r="O29" s="33"/>
      <c r="P29" s="36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</row>
    <row r="30" customFormat="false" ht="12" hidden="false" customHeight="true" outlineLevel="0" collapsed="false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8" hidden="false" customHeight="false" outlineLevel="0" collapsed="false">
      <c r="A31" s="9"/>
      <c r="B31" s="10"/>
      <c r="C31" s="12" t="s">
        <v>28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customFormat="false" ht="19.5" hidden="false" customHeight="true" outlineLevel="0" collapsed="false">
      <c r="A32" s="40"/>
      <c r="B32" s="40"/>
      <c r="C32" s="33"/>
      <c r="D32" s="33"/>
      <c r="E32" s="33"/>
      <c r="F32" s="33"/>
      <c r="G32" s="33"/>
      <c r="H32" s="33"/>
      <c r="I32" s="41" t="s">
        <v>29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customFormat="false" ht="6.75" hidden="false" customHeight="true" outlineLevel="0" collapsed="false">
      <c r="A33" s="40"/>
      <c r="B33" s="40"/>
      <c r="C33" s="33"/>
      <c r="D33" s="33"/>
      <c r="E33" s="33"/>
      <c r="F33" s="33"/>
      <c r="G33" s="33"/>
      <c r="H33" s="33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</row>
    <row r="34" customFormat="false" ht="14.25" hidden="false" customHeight="true" outlineLevel="0" collapsed="false">
      <c r="A34" s="34"/>
      <c r="B34" s="43" t="s">
        <v>30</v>
      </c>
      <c r="C34" s="43"/>
      <c r="D34" s="34"/>
      <c r="E34" s="43" t="s">
        <v>31</v>
      </c>
      <c r="F34" s="43"/>
      <c r="G34" s="44" t="s">
        <v>32</v>
      </c>
      <c r="H34" s="34"/>
      <c r="I34" s="45"/>
      <c r="J34" s="46"/>
      <c r="K34" s="47"/>
      <c r="L34" s="43" t="s">
        <v>33</v>
      </c>
      <c r="M34" s="43"/>
      <c r="N34" s="47"/>
      <c r="O34" s="43"/>
      <c r="P34" s="43"/>
      <c r="Q34" s="47"/>
      <c r="R34" s="43"/>
      <c r="S34" s="43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customFormat="false" ht="12.75" hidden="false" customHeight="false" outlineLevel="0" collapsed="false">
      <c r="A35" s="34"/>
      <c r="B35" s="48" t="n">
        <v>2000</v>
      </c>
      <c r="C35" s="48"/>
      <c r="D35" s="40"/>
      <c r="E35" s="48" t="s">
        <v>34</v>
      </c>
      <c r="F35" s="48"/>
      <c r="G35" s="49" t="s">
        <v>35</v>
      </c>
      <c r="H35" s="40"/>
      <c r="I35" s="48" t="s">
        <v>36</v>
      </c>
      <c r="J35" s="48"/>
      <c r="K35" s="40"/>
      <c r="L35" s="48" t="n">
        <v>2000</v>
      </c>
      <c r="M35" s="48"/>
      <c r="N35" s="40"/>
      <c r="O35" s="48" t="s">
        <v>37</v>
      </c>
      <c r="P35" s="48"/>
      <c r="Q35" s="40"/>
      <c r="R35" s="48" t="s">
        <v>38</v>
      </c>
      <c r="S35" s="48"/>
      <c r="T35" s="40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2.75" hidden="false" customHeight="false" outlineLevel="0" collapsed="false">
      <c r="B36" s="50" t="s">
        <v>39</v>
      </c>
      <c r="C36" s="51" t="s">
        <v>40</v>
      </c>
      <c r="D36" s="52"/>
      <c r="E36" s="50" t="s">
        <v>39</v>
      </c>
      <c r="F36" s="51" t="s">
        <v>40</v>
      </c>
      <c r="G36" s="53"/>
      <c r="H36" s="52"/>
      <c r="I36" s="50" t="s">
        <v>39</v>
      </c>
      <c r="J36" s="51" t="s">
        <v>40</v>
      </c>
      <c r="K36" s="52"/>
      <c r="L36" s="50" t="s">
        <v>39</v>
      </c>
      <c r="M36" s="51" t="s">
        <v>40</v>
      </c>
      <c r="N36" s="52"/>
      <c r="O36" s="50" t="s">
        <v>39</v>
      </c>
      <c r="P36" s="51" t="s">
        <v>40</v>
      </c>
      <c r="Q36" s="52"/>
      <c r="R36" s="50" t="s">
        <v>39</v>
      </c>
      <c r="S36" s="51" t="s">
        <v>40</v>
      </c>
      <c r="T36" s="52"/>
    </row>
    <row r="37" customFormat="false" ht="12.75" hidden="false" customHeight="false" outlineLevel="0" collapsed="false">
      <c r="A37" s="1" t="s">
        <v>41</v>
      </c>
      <c r="B37" s="54" t="n">
        <f aca="false">+[1]Coal!E39+[1]Coal!B39</f>
        <v>3</v>
      </c>
      <c r="C37" s="76" t="n">
        <f aca="false">+[1]Coal!F39+[1]Coal!C39</f>
        <v>2.5</v>
      </c>
      <c r="D37" s="52"/>
      <c r="E37" s="54" t="n">
        <v>2</v>
      </c>
      <c r="F37" s="76" t="n">
        <v>0.25</v>
      </c>
      <c r="G37" s="56" t="n">
        <v>0.25</v>
      </c>
      <c r="H37" s="52"/>
      <c r="I37" s="54" t="n">
        <v>0</v>
      </c>
      <c r="J37" s="55" t="n">
        <v>0</v>
      </c>
      <c r="K37" s="52"/>
      <c r="L37" s="54" t="n">
        <f aca="false">+B37+E37+I37</f>
        <v>5</v>
      </c>
      <c r="M37" s="55" t="n">
        <f aca="false">+C37+F37+J37</f>
        <v>2.75</v>
      </c>
      <c r="N37" s="52"/>
      <c r="O37" s="54" t="n">
        <v>0</v>
      </c>
      <c r="P37" s="77" t="n">
        <v>0</v>
      </c>
      <c r="Q37" s="52"/>
      <c r="R37" s="54" t="n">
        <v>0</v>
      </c>
      <c r="S37" s="77" t="n">
        <v>0</v>
      </c>
      <c r="T37" s="52"/>
    </row>
    <row r="38" customFormat="false" ht="12.75" hidden="false" customHeight="false" outlineLevel="0" collapsed="false">
      <c r="A38" s="1" t="s">
        <v>42</v>
      </c>
      <c r="B38" s="54"/>
      <c r="C38" s="76" t="n">
        <f aca="false">+[1]Coal!F40+[1]Coal!C40</f>
        <v>-3.032</v>
      </c>
      <c r="D38" s="52"/>
      <c r="E38" s="54"/>
      <c r="F38" s="76" t="n">
        <f aca="false">+[2]GrossMargin!$J$29/1000-F37</f>
        <v>-0.151</v>
      </c>
      <c r="G38" s="56"/>
      <c r="H38" s="52"/>
      <c r="I38" s="78"/>
      <c r="J38" s="55" t="n">
        <v>0</v>
      </c>
      <c r="K38" s="32"/>
      <c r="L38" s="78"/>
      <c r="M38" s="55" t="n">
        <f aca="false">+C38+F38+J38</f>
        <v>-3.183</v>
      </c>
      <c r="N38" s="52"/>
      <c r="O38" s="54"/>
      <c r="P38" s="77" t="n">
        <v>0</v>
      </c>
      <c r="Q38" s="52"/>
      <c r="R38" s="54"/>
      <c r="S38" s="77" t="n">
        <v>0</v>
      </c>
      <c r="T38" s="52"/>
    </row>
    <row r="39" customFormat="false" ht="12.75" hidden="false" customHeight="false" outlineLevel="0" collapsed="false">
      <c r="A39" s="1" t="s">
        <v>43</v>
      </c>
      <c r="B39" s="57" t="n">
        <f aca="false">+[1]Coal!E41+[1]Coal!B41</f>
        <v>0</v>
      </c>
      <c r="C39" s="58" t="n">
        <f aca="false">+[1]Coal!F41+[1]Coal!C41</f>
        <v>0</v>
      </c>
      <c r="D39" s="52"/>
      <c r="E39" s="57" t="n">
        <v>8</v>
      </c>
      <c r="F39" s="58" t="n">
        <v>103.25</v>
      </c>
      <c r="G39" s="29"/>
      <c r="H39" s="52"/>
      <c r="I39" s="79" t="n">
        <v>7</v>
      </c>
      <c r="J39" s="58" t="n">
        <v>12</v>
      </c>
      <c r="K39" s="32"/>
      <c r="L39" s="80" t="n">
        <f aca="false">+B39+E39+I39</f>
        <v>15</v>
      </c>
      <c r="M39" s="58" t="n">
        <f aca="false">+C39+F39+J39</f>
        <v>115.25</v>
      </c>
      <c r="N39" s="52"/>
      <c r="O39" s="57" t="n">
        <v>3</v>
      </c>
      <c r="P39" s="58" t="n">
        <v>35</v>
      </c>
      <c r="Q39" s="52"/>
      <c r="R39" s="57" t="n">
        <v>0</v>
      </c>
      <c r="S39" s="58" t="n">
        <v>0</v>
      </c>
      <c r="T39" s="52"/>
    </row>
    <row r="40" customFormat="false" ht="12.75" hidden="false" customHeight="false" outlineLevel="0" collapsed="false">
      <c r="A40" s="34" t="s">
        <v>44</v>
      </c>
      <c r="B40" s="60" t="n">
        <f aca="false">SUM(B37:B39)</f>
        <v>3</v>
      </c>
      <c r="C40" s="61" t="n">
        <f aca="false">SUM(C37:C39)</f>
        <v>-0.532</v>
      </c>
      <c r="D40" s="40"/>
      <c r="E40" s="60" t="n">
        <f aca="false">SUM(E37:E39)</f>
        <v>10</v>
      </c>
      <c r="F40" s="61" t="n">
        <f aca="false">SUM(F37:F39)</f>
        <v>103.349</v>
      </c>
      <c r="G40" s="62"/>
      <c r="H40" s="40"/>
      <c r="I40" s="60" t="n">
        <f aca="false">SUM(I37:I39)</f>
        <v>7</v>
      </c>
      <c r="J40" s="61" t="n">
        <f aca="false">SUM(J37:J39)</f>
        <v>12</v>
      </c>
      <c r="K40" s="40"/>
      <c r="L40" s="60" t="n">
        <f aca="false">SUM(L37:L39)</f>
        <v>20</v>
      </c>
      <c r="M40" s="61" t="n">
        <f aca="false">SUM(M37:M39)</f>
        <v>114.817</v>
      </c>
      <c r="N40" s="40"/>
      <c r="O40" s="60" t="n">
        <f aca="false">SUM(O37:O39)</f>
        <v>3</v>
      </c>
      <c r="P40" s="61" t="n">
        <f aca="false">SUM(P37:P39)</f>
        <v>35</v>
      </c>
      <c r="Q40" s="40"/>
      <c r="R40" s="60" t="n">
        <f aca="false">SUM(R37:R39)</f>
        <v>0</v>
      </c>
      <c r="S40" s="61" t="n">
        <f aca="false">SUM(S37:S39)</f>
        <v>0</v>
      </c>
      <c r="T40" s="40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</row>
    <row r="41" customFormat="false" ht="12.75" hidden="false" customHeight="false" outlineLevel="0" collapsed="false">
      <c r="A41" s="64" t="s">
        <v>45</v>
      </c>
      <c r="B41" s="65"/>
      <c r="C41" s="61" t="n">
        <v>6.212</v>
      </c>
      <c r="D41" s="33"/>
      <c r="E41" s="65"/>
      <c r="F41" s="81" t="n">
        <f aca="false">+'[3]Hotlist - Completed'!$C$44/1000</f>
        <v>6.3735</v>
      </c>
      <c r="G41" s="62"/>
      <c r="H41" s="33"/>
      <c r="I41" s="65"/>
      <c r="J41" s="81" t="n">
        <f aca="false">+'[3]Hotlist - Identified '!$F$81/1000</f>
        <v>6.279</v>
      </c>
      <c r="K41" s="33"/>
      <c r="L41" s="65"/>
      <c r="M41" s="61" t="n">
        <f aca="false">+C41+F41+J41</f>
        <v>18.8645</v>
      </c>
      <c r="N41" s="33"/>
      <c r="O41" s="65"/>
      <c r="P41" s="81" t="n">
        <f aca="false">+'[3]Hotlist - Identified '!$L$81/1000</f>
        <v>8.3862</v>
      </c>
      <c r="Q41" s="33"/>
      <c r="R41" s="65"/>
      <c r="S41" s="81" t="n">
        <f aca="false">+'[3]Hotlist - Identified '!$O$81/1000</f>
        <v>8.3862</v>
      </c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</row>
    <row r="42" customFormat="false" ht="18.75" hidden="false" customHeight="false" outlineLevel="0" collapsed="false">
      <c r="A42" s="34" t="s">
        <v>46</v>
      </c>
      <c r="B42" s="82" t="n">
        <f aca="false">+C40/C41</f>
        <v>-0.0856406954282035</v>
      </c>
      <c r="C42" s="82"/>
      <c r="D42" s="12"/>
      <c r="E42" s="82" t="n">
        <f aca="false">+F40/F41</f>
        <v>16.21542323684</v>
      </c>
      <c r="F42" s="82"/>
      <c r="G42" s="68"/>
      <c r="H42" s="12"/>
      <c r="I42" s="82" t="n">
        <f aca="false">+J40/J41</f>
        <v>1.91113234591495</v>
      </c>
      <c r="J42" s="82"/>
      <c r="K42" s="12"/>
      <c r="L42" s="82" t="n">
        <f aca="false">+M40/M41</f>
        <v>6.0864056826314</v>
      </c>
      <c r="M42" s="82"/>
      <c r="N42" s="12"/>
      <c r="O42" s="82" t="n">
        <f aca="false">+P40/P41</f>
        <v>4.17352316901576</v>
      </c>
      <c r="P42" s="82"/>
      <c r="Q42" s="12"/>
      <c r="R42" s="82" t="n">
        <f aca="false">+S40/S41</f>
        <v>0</v>
      </c>
      <c r="S42" s="82"/>
      <c r="T42" s="40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</row>
    <row r="43" customFormat="false" ht="12.75" hidden="false" customHeight="false" outlineLevel="0" collapsed="false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56" customFormat="false" ht="12.75" hidden="false" customHeight="false" outlineLevel="0" collapsed="false">
      <c r="B56" s="69"/>
      <c r="E56" s="69"/>
      <c r="I56" s="69"/>
      <c r="L56" s="69"/>
      <c r="O56" s="69"/>
      <c r="R56" s="69"/>
    </row>
    <row r="57" customFormat="false" ht="12.75" hidden="false" customHeight="false" outlineLevel="0" collapsed="false">
      <c r="B57" s="69"/>
      <c r="E57" s="69"/>
      <c r="I57" s="69"/>
      <c r="L57" s="69"/>
      <c r="O57" s="69"/>
      <c r="R57" s="69"/>
    </row>
    <row r="58" customFormat="false" ht="12.75" hidden="false" customHeight="false" outlineLevel="0" collapsed="false">
      <c r="B58" s="69"/>
      <c r="C58" s="70"/>
      <c r="E58" s="69"/>
      <c r="F58" s="70"/>
      <c r="G58" s="70"/>
      <c r="I58" s="69"/>
      <c r="J58" s="70"/>
      <c r="L58" s="69"/>
      <c r="M58" s="70"/>
      <c r="O58" s="69"/>
      <c r="P58" s="70"/>
      <c r="R58" s="69"/>
    </row>
    <row r="59" customFormat="false" ht="12.75" hidden="false" customHeight="false" outlineLevel="0" collapsed="false">
      <c r="F59" s="70"/>
      <c r="G59" s="70"/>
      <c r="M59" s="70"/>
      <c r="P59" s="70"/>
    </row>
    <row r="62" customFormat="false" ht="12.75" hidden="false" customHeight="false" outlineLevel="0" collapsed="false">
      <c r="B62" s="70"/>
      <c r="E62" s="70"/>
      <c r="I62" s="70"/>
      <c r="L62" s="70"/>
      <c r="O62" s="70"/>
      <c r="R62" s="70"/>
    </row>
  </sheetData>
  <mergeCells count="24">
    <mergeCell ref="A3:F3"/>
    <mergeCell ref="C7:O7"/>
    <mergeCell ref="C8:O8"/>
    <mergeCell ref="B18:O18"/>
    <mergeCell ref="A30:S30"/>
    <mergeCell ref="C31:O31"/>
    <mergeCell ref="I32:S32"/>
    <mergeCell ref="B34:C34"/>
    <mergeCell ref="E34:F34"/>
    <mergeCell ref="L34:M34"/>
    <mergeCell ref="O34:P34"/>
    <mergeCell ref="R34:S34"/>
    <mergeCell ref="B35:C35"/>
    <mergeCell ref="E35:F35"/>
    <mergeCell ref="I35:J35"/>
    <mergeCell ref="L35:M35"/>
    <mergeCell ref="O35:P35"/>
    <mergeCell ref="R35:S35"/>
    <mergeCell ref="B42:C42"/>
    <mergeCell ref="E42:F42"/>
    <mergeCell ref="I42:J42"/>
    <mergeCell ref="L42:M42"/>
    <mergeCell ref="O42:P42"/>
    <mergeCell ref="R42:S42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52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4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23.25" hidden="false" customHeight="true" outlineLevel="0" collapsed="false">
      <c r="A7" s="9"/>
      <c r="B7" s="10"/>
      <c r="C7" s="13" t="s">
        <v>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2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5" t="s">
        <v>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true" outlineLevel="0" collapsed="false">
      <c r="C10" s="18" t="n">
        <v>36714</v>
      </c>
      <c r="D10" s="18" t="n">
        <f aca="false">+C10+7</f>
        <v>36721</v>
      </c>
      <c r="E10" s="18" t="n">
        <f aca="false">+D10+7</f>
        <v>36728</v>
      </c>
      <c r="F10" s="18" t="n">
        <f aca="false">+E10+7</f>
        <v>36735</v>
      </c>
      <c r="G10" s="18" t="n">
        <f aca="false">+F10+7</f>
        <v>36742</v>
      </c>
      <c r="H10" s="18" t="n">
        <f aca="false">+G10+7</f>
        <v>36749</v>
      </c>
      <c r="I10" s="18" t="n">
        <f aca="false">+H10+7</f>
        <v>36756</v>
      </c>
      <c r="J10" s="18" t="n">
        <f aca="false">+I10+7</f>
        <v>36763</v>
      </c>
      <c r="K10" s="18" t="n">
        <f aca="false">+J10+7</f>
        <v>36770</v>
      </c>
      <c r="L10" s="18" t="n">
        <f aca="false">+K10+7</f>
        <v>36777</v>
      </c>
      <c r="M10" s="18" t="n">
        <f aca="false">+L10+7</f>
        <v>36784</v>
      </c>
      <c r="N10" s="18" t="n">
        <f aca="false">+M10+7</f>
        <v>36791</v>
      </c>
      <c r="O10" s="18" t="n">
        <f aca="false">+N10+7</f>
        <v>36798</v>
      </c>
    </row>
    <row r="11" customFormat="false" ht="12.75" hidden="false" customHeight="false" outlineLevel="0" collapsed="false">
      <c r="A11" s="19" t="s">
        <v>20</v>
      </c>
    </row>
    <row r="12" customFormat="false" ht="12.75" hidden="false" customHeight="false" outlineLevel="0" collapsed="false">
      <c r="A12" s="1" t="s">
        <v>21</v>
      </c>
      <c r="C12" s="72" t="n">
        <v>14</v>
      </c>
      <c r="D12" s="72" t="n">
        <f aca="false">+C16</f>
        <v>14</v>
      </c>
      <c r="E12" s="72" t="n">
        <f aca="false">+D16</f>
        <v>14</v>
      </c>
      <c r="F12" s="72" t="n">
        <f aca="false">+E16</f>
        <v>16</v>
      </c>
      <c r="G12" s="72"/>
      <c r="H12" s="72"/>
      <c r="I12" s="72"/>
      <c r="J12" s="72"/>
      <c r="K12" s="72"/>
      <c r="L12" s="72"/>
      <c r="M12" s="26"/>
      <c r="N12" s="26"/>
      <c r="O12" s="26"/>
    </row>
    <row r="13" customFormat="false" ht="12.75" hidden="false" customHeight="false" outlineLevel="0" collapsed="false">
      <c r="A13" s="1" t="s">
        <v>22</v>
      </c>
      <c r="C13" s="72" t="n">
        <v>0</v>
      </c>
      <c r="D13" s="72" t="n">
        <v>0</v>
      </c>
      <c r="E13" s="72" t="n">
        <v>3</v>
      </c>
      <c r="F13" s="72" t="n">
        <v>0</v>
      </c>
      <c r="G13" s="72"/>
      <c r="H13" s="72"/>
      <c r="I13" s="72"/>
      <c r="J13" s="72"/>
      <c r="K13" s="72"/>
      <c r="L13" s="72"/>
      <c r="M13" s="26"/>
      <c r="N13" s="72"/>
      <c r="O13" s="72"/>
    </row>
    <row r="14" customFormat="false" ht="12.75" hidden="false" customHeight="false" outlineLevel="0" collapsed="false">
      <c r="A14" s="1" t="s">
        <v>23</v>
      </c>
      <c r="C14" s="72" t="n">
        <v>0</v>
      </c>
      <c r="D14" s="72" t="n">
        <v>0</v>
      </c>
      <c r="E14" s="72" t="n">
        <v>1</v>
      </c>
      <c r="F14" s="72" t="n">
        <v>0</v>
      </c>
      <c r="G14" s="72"/>
      <c r="H14" s="72"/>
      <c r="I14" s="72"/>
      <c r="J14" s="72"/>
      <c r="K14" s="72"/>
      <c r="L14" s="72"/>
      <c r="M14" s="26"/>
      <c r="N14" s="72"/>
      <c r="O14" s="72"/>
    </row>
    <row r="15" customFormat="false" ht="12.75" hidden="false" customHeight="false" outlineLevel="0" collapsed="false">
      <c r="A15" s="1" t="s">
        <v>24</v>
      </c>
      <c r="C15" s="72" t="n">
        <v>0</v>
      </c>
      <c r="D15" s="72" t="n">
        <v>0</v>
      </c>
      <c r="E15" s="72" t="n">
        <v>0</v>
      </c>
      <c r="F15" s="72" t="n">
        <v>0</v>
      </c>
      <c r="G15" s="72"/>
      <c r="H15" s="72"/>
      <c r="I15" s="72"/>
      <c r="J15" s="72"/>
      <c r="K15" s="72"/>
      <c r="L15" s="72"/>
      <c r="M15" s="26"/>
      <c r="N15" s="72"/>
      <c r="O15" s="72"/>
      <c r="P15" s="21"/>
    </row>
    <row r="16" customFormat="false" ht="13.5" hidden="false" customHeight="false" outlineLevel="0" collapsed="false">
      <c r="A16" s="1" t="s">
        <v>25</v>
      </c>
      <c r="C16" s="73" t="n">
        <f aca="false">+C12+C13-C14-C15</f>
        <v>14</v>
      </c>
      <c r="D16" s="73" t="n">
        <f aca="false">+D12+D13-D14-D15</f>
        <v>14</v>
      </c>
      <c r="E16" s="73" t="n">
        <f aca="false">+E12+E13-E14-E15</f>
        <v>16</v>
      </c>
      <c r="F16" s="73" t="n">
        <f aca="false">+F12+F13-F14-F15</f>
        <v>16</v>
      </c>
      <c r="G16" s="73" t="n">
        <f aca="false">+G12+G13-G14-G15</f>
        <v>0</v>
      </c>
      <c r="H16" s="73" t="n">
        <f aca="false">+H12+H13-H14-H15</f>
        <v>0</v>
      </c>
      <c r="I16" s="73" t="n">
        <f aca="false">+I12+I13-I14-I15</f>
        <v>0</v>
      </c>
      <c r="J16" s="73" t="n">
        <f aca="false">+J12+J13-J14-J15</f>
        <v>0</v>
      </c>
      <c r="K16" s="73" t="n">
        <f aca="false">+K12+K13-K14-K15</f>
        <v>0</v>
      </c>
      <c r="L16" s="73" t="n">
        <f aca="false">+L12+L13-L14-L15</f>
        <v>0</v>
      </c>
      <c r="M16" s="74" t="n">
        <f aca="false">+M12+M13-M14-M15</f>
        <v>0</v>
      </c>
      <c r="N16" s="73" t="n">
        <f aca="false">+N12+N13-N14-N15</f>
        <v>0</v>
      </c>
      <c r="O16" s="73" t="n">
        <f aca="false">+O12+O13-O14-O15</f>
        <v>0</v>
      </c>
      <c r="P16" s="21"/>
    </row>
    <row r="17" customFormat="false" ht="13.5" hidden="false" customHeight="false" outlineLevel="0" collapsed="false">
      <c r="B17" s="24"/>
      <c r="C17" s="25"/>
      <c r="D17" s="25"/>
      <c r="E17" s="25"/>
      <c r="F17" s="25"/>
      <c r="G17" s="24"/>
      <c r="H17" s="24"/>
      <c r="I17" s="24"/>
      <c r="J17" s="24"/>
      <c r="K17" s="24"/>
      <c r="L17" s="24"/>
      <c r="M17" s="24"/>
      <c r="N17" s="24"/>
      <c r="O17" s="24"/>
      <c r="P17" s="26"/>
    </row>
    <row r="18" customFormat="false" ht="12.75" hidden="true" customHeight="false" outlineLevel="0" collapsed="false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4"/>
    </row>
    <row r="19" customFormat="false" ht="12.75" hidden="true" customHeight="false" outlineLevel="0" collapsed="false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4"/>
    </row>
    <row r="20" customFormat="false" ht="12.75" hidden="true" customHeight="false" outlineLevel="0" collapsed="false">
      <c r="A20" s="19" t="s">
        <v>20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customFormat="false" ht="12.75" hidden="true" customHeight="false" outlineLevel="0" collapsed="false">
      <c r="A21" s="1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4"/>
    </row>
    <row r="22" customFormat="false" ht="12.75" hidden="true" customHeight="false" outlineLevel="0" collapsed="false">
      <c r="A22" s="1" t="s">
        <v>22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4"/>
    </row>
    <row r="23" customFormat="false" ht="12.75" hidden="true" customHeight="false" outlineLevel="0" collapsed="false">
      <c r="A23" s="1" t="s">
        <v>23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4"/>
    </row>
    <row r="24" customFormat="false" ht="12.75" hidden="true" customHeight="false" outlineLevel="0" collapsed="false">
      <c r="A24" s="1" t="s">
        <v>26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4"/>
    </row>
    <row r="25" customFormat="false" ht="12.75" hidden="true" customHeight="false" outlineLevel="0" collapsed="false">
      <c r="A25" s="1" t="s">
        <v>24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4"/>
    </row>
    <row r="26" customFormat="false" ht="13.5" hidden="true" customHeight="false" outlineLevel="0" collapsed="false">
      <c r="A26" s="1" t="s">
        <v>25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24"/>
    </row>
    <row r="27" customFormat="false" ht="12.75" hidden="true" customHeight="false" outlineLevel="0" collapsed="false">
      <c r="B27" s="32"/>
      <c r="C27" s="33"/>
      <c r="D27" s="33"/>
      <c r="E27" s="33"/>
      <c r="F27" s="33"/>
      <c r="G27" s="33"/>
      <c r="H27" s="33"/>
      <c r="I27" s="33"/>
      <c r="J27" s="33"/>
      <c r="K27" s="24"/>
      <c r="L27" s="24"/>
      <c r="M27" s="24"/>
      <c r="N27" s="24"/>
      <c r="O27" s="33"/>
      <c r="P27" s="24"/>
    </row>
    <row r="28" customFormat="false" ht="12.75" hidden="true" customHeight="false" outlineLevel="0" collapsed="false">
      <c r="A28" s="34" t="s">
        <v>27</v>
      </c>
      <c r="B28" s="35"/>
      <c r="C28" s="33"/>
      <c r="D28" s="33"/>
      <c r="E28" s="33"/>
      <c r="F28" s="33"/>
      <c r="G28" s="33"/>
      <c r="H28" s="33"/>
      <c r="I28" s="33"/>
      <c r="J28" s="33"/>
      <c r="K28" s="36"/>
      <c r="L28" s="36"/>
      <c r="M28" s="36"/>
      <c r="N28" s="36"/>
      <c r="O28" s="33"/>
      <c r="P28" s="36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</row>
    <row r="29" customFormat="false" ht="13.5" hidden="false" customHeight="false" outlineLevel="0" collapsed="false">
      <c r="A29" s="34"/>
      <c r="B29" s="35"/>
      <c r="C29" s="33"/>
      <c r="D29" s="33"/>
      <c r="E29" s="33"/>
      <c r="F29" s="33"/>
      <c r="G29" s="33"/>
      <c r="H29" s="33"/>
      <c r="I29" s="33"/>
      <c r="J29" s="33"/>
      <c r="K29" s="36"/>
      <c r="L29" s="36"/>
      <c r="M29" s="37"/>
      <c r="N29" s="38"/>
      <c r="O29" s="33"/>
      <c r="P29" s="36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</row>
    <row r="30" customFormat="false" ht="12" hidden="false" customHeight="true" outlineLevel="0" collapsed="false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8" hidden="false" customHeight="false" outlineLevel="0" collapsed="false">
      <c r="A31" s="9"/>
      <c r="B31" s="10"/>
      <c r="C31" s="12" t="s">
        <v>28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customFormat="false" ht="19.5" hidden="false" customHeight="true" outlineLevel="0" collapsed="false">
      <c r="A32" s="40"/>
      <c r="B32" s="40"/>
      <c r="C32" s="33"/>
      <c r="D32" s="33"/>
      <c r="E32" s="33"/>
      <c r="F32" s="33"/>
      <c r="G32" s="33"/>
      <c r="H32" s="33"/>
      <c r="I32" s="41" t="s">
        <v>29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customFormat="false" ht="6.75" hidden="false" customHeight="true" outlineLevel="0" collapsed="false">
      <c r="A33" s="40"/>
      <c r="B33" s="40"/>
      <c r="C33" s="33"/>
      <c r="D33" s="33"/>
      <c r="E33" s="33"/>
      <c r="F33" s="33"/>
      <c r="G33" s="33"/>
      <c r="H33" s="33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</row>
    <row r="34" customFormat="false" ht="14.25" hidden="false" customHeight="true" outlineLevel="0" collapsed="false">
      <c r="A34" s="34"/>
      <c r="B34" s="43" t="s">
        <v>30</v>
      </c>
      <c r="C34" s="43"/>
      <c r="D34" s="34"/>
      <c r="E34" s="43" t="s">
        <v>31</v>
      </c>
      <c r="F34" s="43"/>
      <c r="G34" s="44" t="s">
        <v>32</v>
      </c>
      <c r="H34" s="34"/>
      <c r="I34" s="45"/>
      <c r="J34" s="46"/>
      <c r="K34" s="47"/>
      <c r="L34" s="43" t="s">
        <v>33</v>
      </c>
      <c r="M34" s="43"/>
      <c r="N34" s="47"/>
      <c r="O34" s="43"/>
      <c r="P34" s="43"/>
      <c r="Q34" s="47"/>
      <c r="R34" s="43"/>
      <c r="S34" s="43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customFormat="false" ht="12.75" hidden="false" customHeight="false" outlineLevel="0" collapsed="false">
      <c r="A35" s="34"/>
      <c r="B35" s="48" t="n">
        <v>2000</v>
      </c>
      <c r="C35" s="48"/>
      <c r="D35" s="40"/>
      <c r="E35" s="48" t="s">
        <v>34</v>
      </c>
      <c r="F35" s="48"/>
      <c r="G35" s="49" t="s">
        <v>35</v>
      </c>
      <c r="H35" s="40"/>
      <c r="I35" s="48" t="s">
        <v>36</v>
      </c>
      <c r="J35" s="48"/>
      <c r="K35" s="40"/>
      <c r="L35" s="48" t="n">
        <v>2000</v>
      </c>
      <c r="M35" s="48"/>
      <c r="N35" s="40"/>
      <c r="O35" s="48" t="s">
        <v>37</v>
      </c>
      <c r="P35" s="48"/>
      <c r="Q35" s="40"/>
      <c r="R35" s="48" t="s">
        <v>38</v>
      </c>
      <c r="S35" s="48"/>
      <c r="T35" s="40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2.75" hidden="false" customHeight="false" outlineLevel="0" collapsed="false">
      <c r="B36" s="50" t="s">
        <v>39</v>
      </c>
      <c r="C36" s="51" t="s">
        <v>40</v>
      </c>
      <c r="D36" s="52"/>
      <c r="E36" s="50" t="s">
        <v>39</v>
      </c>
      <c r="F36" s="51" t="s">
        <v>40</v>
      </c>
      <c r="G36" s="53"/>
      <c r="H36" s="52"/>
      <c r="I36" s="50" t="s">
        <v>39</v>
      </c>
      <c r="J36" s="51" t="s">
        <v>40</v>
      </c>
      <c r="K36" s="52"/>
      <c r="L36" s="50" t="s">
        <v>39</v>
      </c>
      <c r="M36" s="51" t="s">
        <v>40</v>
      </c>
      <c r="N36" s="52"/>
      <c r="O36" s="50" t="s">
        <v>39</v>
      </c>
      <c r="P36" s="51" t="s">
        <v>40</v>
      </c>
      <c r="Q36" s="52"/>
      <c r="R36" s="50" t="s">
        <v>39</v>
      </c>
      <c r="S36" s="51" t="s">
        <v>40</v>
      </c>
      <c r="T36" s="52"/>
    </row>
    <row r="37" customFormat="false" ht="12.75" hidden="false" customHeight="false" outlineLevel="0" collapsed="false">
      <c r="A37" s="1" t="s">
        <v>41</v>
      </c>
      <c r="B37" s="54" t="n">
        <f aca="false">+[1]Canada!B39+[1]Canada!E39</f>
        <v>21</v>
      </c>
      <c r="C37" s="76" t="n">
        <f aca="false">+[1]Canada!C39+[1]Canada!F39</f>
        <v>18.531</v>
      </c>
      <c r="D37" s="52"/>
      <c r="E37" s="54" t="n">
        <v>0</v>
      </c>
      <c r="F37" s="76" t="n">
        <v>0</v>
      </c>
      <c r="G37" s="56"/>
      <c r="H37" s="52"/>
      <c r="I37" s="54" t="n">
        <v>0</v>
      </c>
      <c r="J37" s="55" t="n">
        <v>0</v>
      </c>
      <c r="K37" s="52"/>
      <c r="L37" s="54" t="n">
        <f aca="false">+B37+E37+I37</f>
        <v>21</v>
      </c>
      <c r="M37" s="55" t="n">
        <f aca="false">+C37+F37+J37</f>
        <v>18.531</v>
      </c>
      <c r="N37" s="52"/>
      <c r="O37" s="54" t="n">
        <v>0</v>
      </c>
      <c r="P37" s="77" t="n">
        <v>0</v>
      </c>
      <c r="Q37" s="52"/>
      <c r="R37" s="54" t="n">
        <v>0</v>
      </c>
      <c r="S37" s="77" t="n">
        <v>0</v>
      </c>
      <c r="T37" s="52"/>
    </row>
    <row r="38" customFormat="false" ht="12.75" hidden="false" customHeight="false" outlineLevel="0" collapsed="false">
      <c r="A38" s="1" t="s">
        <v>42</v>
      </c>
      <c r="B38" s="54"/>
      <c r="C38" s="76" t="n">
        <f aca="false">+[1]Canada!C40+[1]Canada!F40</f>
        <v>4.03</v>
      </c>
      <c r="D38" s="52"/>
      <c r="E38" s="54"/>
      <c r="F38" s="76" t="n">
        <f aca="false">+[2]GrossMargin!$J$30/1000-F37</f>
        <v>-2.042</v>
      </c>
      <c r="G38" s="56"/>
      <c r="H38" s="52"/>
      <c r="I38" s="78"/>
      <c r="J38" s="55" t="n">
        <v>0</v>
      </c>
      <c r="K38" s="32"/>
      <c r="L38" s="78"/>
      <c r="M38" s="55" t="n">
        <f aca="false">+C38+F38+J38</f>
        <v>1.988</v>
      </c>
      <c r="N38" s="52"/>
      <c r="O38" s="54"/>
      <c r="P38" s="77" t="n">
        <v>0</v>
      </c>
      <c r="Q38" s="52"/>
      <c r="R38" s="54"/>
      <c r="S38" s="77" t="n">
        <v>0</v>
      </c>
      <c r="T38" s="52"/>
    </row>
    <row r="39" customFormat="false" ht="12.75" hidden="false" customHeight="false" outlineLevel="0" collapsed="false">
      <c r="A39" s="1" t="s">
        <v>43</v>
      </c>
      <c r="B39" s="57" t="n">
        <f aca="false">+[1]Canada!B41+[1]Canada!E41</f>
        <v>0</v>
      </c>
      <c r="C39" s="58" t="n">
        <f aca="false">+[1]Canada!C41+[1]Canada!F41</f>
        <v>0</v>
      </c>
      <c r="D39" s="52"/>
      <c r="E39" s="57" t="n">
        <v>9</v>
      </c>
      <c r="F39" s="58" t="n">
        <v>20.3</v>
      </c>
      <c r="G39" s="29"/>
      <c r="H39" s="52"/>
      <c r="I39" s="79" t="n">
        <v>7</v>
      </c>
      <c r="J39" s="58" t="n">
        <v>15</v>
      </c>
      <c r="K39" s="32"/>
      <c r="L39" s="80" t="n">
        <f aca="false">+B39+E39+I39</f>
        <v>16</v>
      </c>
      <c r="M39" s="58" t="n">
        <f aca="false">+C39+F39+J39</f>
        <v>35.3</v>
      </c>
      <c r="N39" s="52"/>
      <c r="O39" s="57" t="n">
        <v>0</v>
      </c>
      <c r="P39" s="84" t="n">
        <v>0</v>
      </c>
      <c r="Q39" s="52"/>
      <c r="R39" s="57" t="n">
        <v>0</v>
      </c>
      <c r="S39" s="84" t="n">
        <v>0</v>
      </c>
      <c r="T39" s="52"/>
    </row>
    <row r="40" customFormat="false" ht="12.75" hidden="false" customHeight="false" outlineLevel="0" collapsed="false">
      <c r="A40" s="34" t="s">
        <v>44</v>
      </c>
      <c r="B40" s="60" t="n">
        <f aca="false">SUM(B37:B39)</f>
        <v>21</v>
      </c>
      <c r="C40" s="61" t="n">
        <f aca="false">SUM(C37:C39)</f>
        <v>22.561</v>
      </c>
      <c r="D40" s="40"/>
      <c r="E40" s="60" t="n">
        <f aca="false">SUM(E37:E39)</f>
        <v>9</v>
      </c>
      <c r="F40" s="61" t="n">
        <f aca="false">SUM(F37:F39)</f>
        <v>18.258</v>
      </c>
      <c r="G40" s="62"/>
      <c r="H40" s="40"/>
      <c r="I40" s="60" t="n">
        <f aca="false">SUM(I37:I39)</f>
        <v>7</v>
      </c>
      <c r="J40" s="61" t="n">
        <f aca="false">SUM(J37:J39)</f>
        <v>15</v>
      </c>
      <c r="K40" s="40"/>
      <c r="L40" s="60" t="n">
        <f aca="false">SUM(L37:L39)</f>
        <v>37</v>
      </c>
      <c r="M40" s="61" t="n">
        <f aca="false">SUM(M37:M39)</f>
        <v>55.819</v>
      </c>
      <c r="N40" s="40"/>
      <c r="O40" s="60" t="n">
        <f aca="false">SUM(O37:O39)</f>
        <v>0</v>
      </c>
      <c r="P40" s="61" t="n">
        <f aca="false">SUM(P37:P39)</f>
        <v>0</v>
      </c>
      <c r="Q40" s="40"/>
      <c r="R40" s="60" t="n">
        <f aca="false">SUM(R37:R39)</f>
        <v>0</v>
      </c>
      <c r="S40" s="61" t="n">
        <f aca="false">SUM(S37:S39)</f>
        <v>0</v>
      </c>
      <c r="T40" s="40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</row>
    <row r="41" customFormat="false" ht="12.75" hidden="false" customHeight="false" outlineLevel="0" collapsed="false">
      <c r="A41" s="64" t="s">
        <v>45</v>
      </c>
      <c r="B41" s="65"/>
      <c r="C41" s="61" t="n">
        <v>11.556</v>
      </c>
      <c r="D41" s="33"/>
      <c r="E41" s="65"/>
      <c r="F41" s="81" t="n">
        <f aca="false">+'[3]Hotlist - Completed'!$C$52/1000</f>
        <v>11.556</v>
      </c>
      <c r="G41" s="62"/>
      <c r="H41" s="33"/>
      <c r="I41" s="65"/>
      <c r="J41" s="81" t="n">
        <f aca="false">+'[3]Hotlist - Identified '!$F$94/1000</f>
        <v>11.558</v>
      </c>
      <c r="K41" s="33"/>
      <c r="L41" s="65"/>
      <c r="M41" s="61" t="n">
        <f aca="false">+C41+F41+J41</f>
        <v>34.67</v>
      </c>
      <c r="N41" s="33"/>
      <c r="O41" s="65"/>
      <c r="P41" s="81" t="n">
        <f aca="false">+'[3]Hotlist - Identified '!$L$94/1000</f>
        <v>15.6006</v>
      </c>
      <c r="Q41" s="33"/>
      <c r="R41" s="65"/>
      <c r="S41" s="81" t="n">
        <f aca="false">+'[3]Hotlist - Identified '!$O$94/1000</f>
        <v>15.6006</v>
      </c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</row>
    <row r="42" customFormat="false" ht="18.75" hidden="false" customHeight="false" outlineLevel="0" collapsed="false">
      <c r="A42" s="34" t="s">
        <v>46</v>
      </c>
      <c r="B42" s="82" t="n">
        <f aca="false">+C40/C41</f>
        <v>1.95231914157148</v>
      </c>
      <c r="C42" s="82"/>
      <c r="D42" s="12"/>
      <c r="E42" s="82" t="n">
        <f aca="false">+F40/F41</f>
        <v>1.57995846313603</v>
      </c>
      <c r="F42" s="82"/>
      <c r="G42" s="68"/>
      <c r="H42" s="12"/>
      <c r="I42" s="82" t="n">
        <f aca="false">+J40/J41</f>
        <v>1.29780238795639</v>
      </c>
      <c r="J42" s="82"/>
      <c r="K42" s="12"/>
      <c r="L42" s="82" t="n">
        <f aca="false">+M40/M41</f>
        <v>1.61000865301413</v>
      </c>
      <c r="M42" s="82"/>
      <c r="N42" s="12"/>
      <c r="O42" s="82" t="n">
        <f aca="false">+P40/P41</f>
        <v>0</v>
      </c>
      <c r="P42" s="82"/>
      <c r="Q42" s="12"/>
      <c r="R42" s="82" t="n">
        <f aca="false">+S40/S41</f>
        <v>0</v>
      </c>
      <c r="S42" s="82"/>
      <c r="T42" s="40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</row>
    <row r="43" customFormat="false" ht="12.75" hidden="false" customHeight="false" outlineLevel="0" collapsed="false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56" customFormat="false" ht="12.75" hidden="false" customHeight="false" outlineLevel="0" collapsed="false">
      <c r="B56" s="69"/>
      <c r="E56" s="69"/>
      <c r="I56" s="69"/>
      <c r="L56" s="69"/>
      <c r="O56" s="69"/>
      <c r="R56" s="69"/>
    </row>
    <row r="57" customFormat="false" ht="12.75" hidden="false" customHeight="false" outlineLevel="0" collapsed="false">
      <c r="B57" s="69"/>
      <c r="E57" s="69"/>
      <c r="I57" s="69"/>
      <c r="L57" s="69"/>
      <c r="O57" s="69"/>
      <c r="R57" s="69"/>
    </row>
    <row r="58" customFormat="false" ht="12.75" hidden="false" customHeight="false" outlineLevel="0" collapsed="false">
      <c r="B58" s="69"/>
      <c r="C58" s="70"/>
      <c r="E58" s="69"/>
      <c r="F58" s="70"/>
      <c r="G58" s="70"/>
      <c r="I58" s="69"/>
      <c r="J58" s="70"/>
      <c r="L58" s="69"/>
      <c r="M58" s="70"/>
      <c r="O58" s="69"/>
      <c r="P58" s="70"/>
      <c r="R58" s="69"/>
    </row>
    <row r="59" customFormat="false" ht="12.75" hidden="false" customHeight="false" outlineLevel="0" collapsed="false">
      <c r="F59" s="70"/>
      <c r="G59" s="70"/>
      <c r="M59" s="70"/>
      <c r="P59" s="70"/>
    </row>
    <row r="62" customFormat="false" ht="12.75" hidden="false" customHeight="false" outlineLevel="0" collapsed="false">
      <c r="B62" s="70"/>
      <c r="E62" s="70"/>
      <c r="I62" s="70"/>
      <c r="L62" s="70"/>
      <c r="O62" s="70"/>
      <c r="R62" s="70"/>
    </row>
  </sheetData>
  <mergeCells count="24">
    <mergeCell ref="A3:F3"/>
    <mergeCell ref="C7:O7"/>
    <mergeCell ref="C8:O8"/>
    <mergeCell ref="B18:O18"/>
    <mergeCell ref="A30:S30"/>
    <mergeCell ref="C31:O31"/>
    <mergeCell ref="I32:S32"/>
    <mergeCell ref="B34:C34"/>
    <mergeCell ref="E34:F34"/>
    <mergeCell ref="L34:M34"/>
    <mergeCell ref="O34:P34"/>
    <mergeCell ref="R34:S34"/>
    <mergeCell ref="B35:C35"/>
    <mergeCell ref="E35:F35"/>
    <mergeCell ref="I35:J35"/>
    <mergeCell ref="L35:M35"/>
    <mergeCell ref="O35:P35"/>
    <mergeCell ref="R35:S35"/>
    <mergeCell ref="B42:C42"/>
    <mergeCell ref="E42:F42"/>
    <mergeCell ref="I42:J42"/>
    <mergeCell ref="L42:M42"/>
    <mergeCell ref="O42:P42"/>
    <mergeCell ref="R42:S42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53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4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23.25" hidden="false" customHeight="true" outlineLevel="0" collapsed="false">
      <c r="A7" s="9"/>
      <c r="B7" s="10"/>
      <c r="C7" s="13" t="s">
        <v>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2"/>
      <c r="Q7" s="1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5" t="s">
        <v>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true" outlineLevel="0" collapsed="false">
      <c r="C10" s="18" t="n">
        <v>36714</v>
      </c>
      <c r="D10" s="18" t="n">
        <f aca="false">+C10+7</f>
        <v>36721</v>
      </c>
      <c r="E10" s="18" t="n">
        <f aca="false">+D10+7</f>
        <v>36728</v>
      </c>
      <c r="F10" s="18" t="n">
        <f aca="false">+E10+7</f>
        <v>36735</v>
      </c>
      <c r="G10" s="18" t="n">
        <f aca="false">+F10+7</f>
        <v>36742</v>
      </c>
      <c r="H10" s="18" t="n">
        <f aca="false">+G10+7</f>
        <v>36749</v>
      </c>
      <c r="I10" s="18" t="n">
        <f aca="false">+H10+7</f>
        <v>36756</v>
      </c>
      <c r="J10" s="18" t="n">
        <f aca="false">+I10+7</f>
        <v>36763</v>
      </c>
      <c r="K10" s="18" t="n">
        <f aca="false">+J10+7</f>
        <v>36770</v>
      </c>
      <c r="L10" s="18" t="n">
        <f aca="false">+K10+7</f>
        <v>36777</v>
      </c>
      <c r="M10" s="18" t="n">
        <f aca="false">+L10+7</f>
        <v>36784</v>
      </c>
      <c r="N10" s="18" t="n">
        <f aca="false">+M10+7</f>
        <v>36791</v>
      </c>
      <c r="O10" s="18" t="n">
        <f aca="false">+N10+7</f>
        <v>36798</v>
      </c>
    </row>
    <row r="11" customFormat="false" ht="12.75" hidden="false" customHeight="false" outlineLevel="0" collapsed="false">
      <c r="A11" s="19" t="s">
        <v>20</v>
      </c>
    </row>
    <row r="12" customFormat="false" ht="12.75" hidden="false" customHeight="true" outlineLevel="0" collapsed="false">
      <c r="A12" s="1" t="s">
        <v>21</v>
      </c>
      <c r="C12" s="72" t="n">
        <v>5</v>
      </c>
      <c r="D12" s="72" t="n">
        <f aca="false">+C16</f>
        <v>5</v>
      </c>
      <c r="E12" s="72" t="n">
        <f aca="false">+D16</f>
        <v>5</v>
      </c>
      <c r="F12" s="72" t="n">
        <f aca="false">+E16</f>
        <v>3</v>
      </c>
      <c r="G12" s="72"/>
      <c r="H12" s="72"/>
      <c r="I12" s="72"/>
      <c r="J12" s="72"/>
      <c r="K12" s="72"/>
      <c r="L12" s="72"/>
      <c r="M12" s="26"/>
      <c r="N12" s="26"/>
      <c r="O12" s="26"/>
    </row>
    <row r="13" customFormat="false" ht="12.75" hidden="false" customHeight="false" outlineLevel="0" collapsed="false">
      <c r="A13" s="1" t="s">
        <v>22</v>
      </c>
      <c r="C13" s="72" t="n">
        <v>0</v>
      </c>
      <c r="D13" s="72" t="n">
        <v>0</v>
      </c>
      <c r="E13" s="72" t="n">
        <v>0</v>
      </c>
      <c r="F13" s="72" t="n">
        <v>0</v>
      </c>
      <c r="G13" s="72"/>
      <c r="H13" s="72"/>
      <c r="I13" s="72"/>
      <c r="J13" s="72"/>
      <c r="K13" s="72"/>
      <c r="L13" s="72"/>
      <c r="M13" s="26"/>
      <c r="N13" s="72"/>
      <c r="O13" s="72"/>
    </row>
    <row r="14" customFormat="false" ht="12.75" hidden="false" customHeight="false" outlineLevel="0" collapsed="false">
      <c r="A14" s="1" t="s">
        <v>23</v>
      </c>
      <c r="C14" s="72" t="n">
        <v>0</v>
      </c>
      <c r="D14" s="72" t="n">
        <v>0</v>
      </c>
      <c r="E14" s="72" t="n">
        <v>2</v>
      </c>
      <c r="F14" s="72" t="n">
        <v>0</v>
      </c>
      <c r="G14" s="72"/>
      <c r="H14" s="72"/>
      <c r="I14" s="72"/>
      <c r="J14" s="72"/>
      <c r="K14" s="72"/>
      <c r="L14" s="72"/>
      <c r="M14" s="26"/>
      <c r="N14" s="72"/>
      <c r="O14" s="72"/>
    </row>
    <row r="15" customFormat="false" ht="12.75" hidden="false" customHeight="false" outlineLevel="0" collapsed="false">
      <c r="A15" s="1" t="s">
        <v>24</v>
      </c>
      <c r="C15" s="72" t="n">
        <v>0</v>
      </c>
      <c r="D15" s="72" t="n">
        <v>0</v>
      </c>
      <c r="E15" s="72" t="n">
        <v>0</v>
      </c>
      <c r="F15" s="72" t="n">
        <v>0</v>
      </c>
      <c r="G15" s="72"/>
      <c r="H15" s="72"/>
      <c r="I15" s="72"/>
      <c r="J15" s="72"/>
      <c r="K15" s="72"/>
      <c r="L15" s="72"/>
      <c r="M15" s="26"/>
      <c r="N15" s="72"/>
      <c r="O15" s="72"/>
      <c r="P15" s="21"/>
    </row>
    <row r="16" customFormat="false" ht="13.5" hidden="false" customHeight="false" outlineLevel="0" collapsed="false">
      <c r="A16" s="1" t="s">
        <v>25</v>
      </c>
      <c r="C16" s="73" t="n">
        <f aca="false">+C12+C13-C14-C15</f>
        <v>5</v>
      </c>
      <c r="D16" s="73" t="n">
        <f aca="false">+D12+D13-D14-D15</f>
        <v>5</v>
      </c>
      <c r="E16" s="73" t="n">
        <f aca="false">+E12+E13-E14-E15</f>
        <v>3</v>
      </c>
      <c r="F16" s="73" t="n">
        <f aca="false">+F12+F13-F14-F15</f>
        <v>3</v>
      </c>
      <c r="G16" s="73" t="n">
        <f aca="false">+G12+G13-G14-G15</f>
        <v>0</v>
      </c>
      <c r="H16" s="73" t="n">
        <f aca="false">+H12+H13-H14-H15</f>
        <v>0</v>
      </c>
      <c r="I16" s="73" t="n">
        <f aca="false">+I12+I13-I14-I15</f>
        <v>0</v>
      </c>
      <c r="J16" s="73" t="n">
        <f aca="false">+J12+J13-J14-J15</f>
        <v>0</v>
      </c>
      <c r="K16" s="73" t="n">
        <f aca="false">+K12+K13-K14-K15</f>
        <v>0</v>
      </c>
      <c r="L16" s="73" t="n">
        <f aca="false">+L12+L13-L14-L15</f>
        <v>0</v>
      </c>
      <c r="M16" s="74" t="n">
        <f aca="false">+M12+M13-M14-M15</f>
        <v>0</v>
      </c>
      <c r="N16" s="73" t="n">
        <f aca="false">+N12+N13-N14-N15</f>
        <v>0</v>
      </c>
      <c r="O16" s="73" t="n">
        <f aca="false">+O12+O13-O14-O15</f>
        <v>0</v>
      </c>
      <c r="P16" s="21"/>
    </row>
    <row r="17" customFormat="false" ht="13.5" hidden="false" customHeight="false" outlineLevel="0" collapsed="false">
      <c r="B17" s="24"/>
      <c r="C17" s="25"/>
      <c r="D17" s="25"/>
      <c r="E17" s="25"/>
      <c r="F17" s="25"/>
      <c r="G17" s="24"/>
      <c r="H17" s="24"/>
      <c r="I17" s="24"/>
      <c r="J17" s="24"/>
      <c r="K17" s="24"/>
      <c r="L17" s="24"/>
      <c r="M17" s="24"/>
      <c r="N17" s="24"/>
      <c r="O17" s="24"/>
      <c r="P17" s="26"/>
    </row>
    <row r="18" customFormat="false" ht="12.75" hidden="true" customHeight="false" outlineLevel="0" collapsed="false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4"/>
    </row>
    <row r="19" customFormat="false" ht="12.75" hidden="true" customHeight="false" outlineLevel="0" collapsed="false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4"/>
    </row>
    <row r="20" customFormat="false" ht="12.75" hidden="true" customHeight="false" outlineLevel="0" collapsed="false">
      <c r="A20" s="19" t="s">
        <v>20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customFormat="false" ht="12.75" hidden="true" customHeight="false" outlineLevel="0" collapsed="false">
      <c r="A21" s="1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4"/>
    </row>
    <row r="22" customFormat="false" ht="12.75" hidden="true" customHeight="false" outlineLevel="0" collapsed="false">
      <c r="A22" s="1" t="s">
        <v>22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4"/>
    </row>
    <row r="23" customFormat="false" ht="12.75" hidden="true" customHeight="false" outlineLevel="0" collapsed="false">
      <c r="A23" s="1" t="s">
        <v>23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4"/>
    </row>
    <row r="24" customFormat="false" ht="12.75" hidden="true" customHeight="false" outlineLevel="0" collapsed="false">
      <c r="A24" s="1" t="s">
        <v>26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4"/>
    </row>
    <row r="25" customFormat="false" ht="12.75" hidden="true" customHeight="false" outlineLevel="0" collapsed="false">
      <c r="A25" s="1" t="s">
        <v>24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4"/>
    </row>
    <row r="26" customFormat="false" ht="13.5" hidden="true" customHeight="false" outlineLevel="0" collapsed="false">
      <c r="A26" s="1" t="s">
        <v>25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24"/>
    </row>
    <row r="27" customFormat="false" ht="12.75" hidden="true" customHeight="false" outlineLevel="0" collapsed="false">
      <c r="B27" s="32"/>
      <c r="C27" s="33"/>
      <c r="D27" s="33"/>
      <c r="E27" s="33"/>
      <c r="F27" s="33"/>
      <c r="G27" s="33"/>
      <c r="H27" s="33"/>
      <c r="I27" s="33"/>
      <c r="J27" s="33"/>
      <c r="K27" s="24"/>
      <c r="L27" s="24"/>
      <c r="M27" s="24"/>
      <c r="N27" s="24"/>
      <c r="O27" s="33"/>
      <c r="P27" s="24"/>
    </row>
    <row r="28" customFormat="false" ht="12.75" hidden="true" customHeight="false" outlineLevel="0" collapsed="false">
      <c r="A28" s="34" t="s">
        <v>27</v>
      </c>
      <c r="B28" s="35"/>
      <c r="C28" s="33"/>
      <c r="D28" s="33"/>
      <c r="E28" s="33"/>
      <c r="F28" s="33"/>
      <c r="G28" s="33"/>
      <c r="H28" s="33"/>
      <c r="I28" s="33"/>
      <c r="J28" s="33"/>
      <c r="K28" s="36"/>
      <c r="L28" s="36"/>
      <c r="M28" s="36"/>
      <c r="N28" s="36"/>
      <c r="O28" s="33"/>
      <c r="P28" s="36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</row>
    <row r="29" customFormat="false" ht="13.5" hidden="false" customHeight="false" outlineLevel="0" collapsed="false">
      <c r="A29" s="34"/>
      <c r="B29" s="35"/>
      <c r="C29" s="33"/>
      <c r="D29" s="33"/>
      <c r="E29" s="33"/>
      <c r="F29" s="33"/>
      <c r="G29" s="33"/>
      <c r="H29" s="33"/>
      <c r="I29" s="33"/>
      <c r="J29" s="33"/>
      <c r="K29" s="36"/>
      <c r="L29" s="36"/>
      <c r="M29" s="37"/>
      <c r="N29" s="38"/>
      <c r="O29" s="33"/>
      <c r="P29" s="36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</row>
    <row r="30" customFormat="false" ht="12" hidden="false" customHeight="true" outlineLevel="0" collapsed="false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8" hidden="false" customHeight="false" outlineLevel="0" collapsed="false">
      <c r="A31" s="9"/>
      <c r="B31" s="10"/>
      <c r="C31" s="12" t="s">
        <v>28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customFormat="false" ht="19.5" hidden="false" customHeight="true" outlineLevel="0" collapsed="false">
      <c r="A32" s="40"/>
      <c r="B32" s="40"/>
      <c r="C32" s="33"/>
      <c r="D32" s="33"/>
      <c r="E32" s="33"/>
      <c r="F32" s="33"/>
      <c r="G32" s="33"/>
      <c r="H32" s="33"/>
      <c r="I32" s="41" t="s">
        <v>29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customFormat="false" ht="6.75" hidden="false" customHeight="true" outlineLevel="0" collapsed="false">
      <c r="A33" s="40"/>
      <c r="B33" s="40"/>
      <c r="C33" s="33"/>
      <c r="D33" s="33"/>
      <c r="E33" s="33"/>
      <c r="F33" s="33"/>
      <c r="G33" s="33"/>
      <c r="H33" s="33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</row>
    <row r="34" customFormat="false" ht="14.25" hidden="false" customHeight="true" outlineLevel="0" collapsed="false">
      <c r="A34" s="34"/>
      <c r="B34" s="43" t="s">
        <v>30</v>
      </c>
      <c r="C34" s="43"/>
      <c r="D34" s="34"/>
      <c r="E34" s="43" t="s">
        <v>31</v>
      </c>
      <c r="F34" s="43"/>
      <c r="G34" s="44" t="s">
        <v>32</v>
      </c>
      <c r="H34" s="34"/>
      <c r="I34" s="45"/>
      <c r="J34" s="46"/>
      <c r="K34" s="47"/>
      <c r="L34" s="43" t="s">
        <v>33</v>
      </c>
      <c r="M34" s="43"/>
      <c r="N34" s="47"/>
      <c r="O34" s="43"/>
      <c r="P34" s="43"/>
      <c r="Q34" s="47"/>
      <c r="R34" s="43"/>
      <c r="S34" s="43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customFormat="false" ht="12.75" hidden="false" customHeight="false" outlineLevel="0" collapsed="false">
      <c r="A35" s="34"/>
      <c r="B35" s="48" t="n">
        <v>2000</v>
      </c>
      <c r="C35" s="48"/>
      <c r="D35" s="40"/>
      <c r="E35" s="48" t="s">
        <v>34</v>
      </c>
      <c r="F35" s="48"/>
      <c r="G35" s="49" t="s">
        <v>35</v>
      </c>
      <c r="H35" s="40"/>
      <c r="I35" s="48" t="s">
        <v>36</v>
      </c>
      <c r="J35" s="48"/>
      <c r="K35" s="40"/>
      <c r="L35" s="48" t="n">
        <v>2000</v>
      </c>
      <c r="M35" s="48"/>
      <c r="N35" s="40"/>
      <c r="O35" s="48" t="s">
        <v>37</v>
      </c>
      <c r="P35" s="48"/>
      <c r="Q35" s="40"/>
      <c r="R35" s="48" t="s">
        <v>38</v>
      </c>
      <c r="S35" s="48"/>
      <c r="T35" s="40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2.75" hidden="false" customHeight="false" outlineLevel="0" collapsed="false">
      <c r="B36" s="50" t="s">
        <v>39</v>
      </c>
      <c r="C36" s="51" t="s">
        <v>40</v>
      </c>
      <c r="D36" s="52"/>
      <c r="E36" s="50" t="s">
        <v>39</v>
      </c>
      <c r="F36" s="51" t="s">
        <v>40</v>
      </c>
      <c r="G36" s="75"/>
      <c r="H36" s="52"/>
      <c r="I36" s="50" t="s">
        <v>39</v>
      </c>
      <c r="J36" s="51" t="s">
        <v>40</v>
      </c>
      <c r="K36" s="52"/>
      <c r="L36" s="50" t="s">
        <v>39</v>
      </c>
      <c r="M36" s="51" t="s">
        <v>40</v>
      </c>
      <c r="N36" s="52"/>
      <c r="O36" s="50" t="s">
        <v>39</v>
      </c>
      <c r="P36" s="51" t="s">
        <v>40</v>
      </c>
      <c r="Q36" s="52"/>
      <c r="R36" s="50" t="s">
        <v>39</v>
      </c>
      <c r="S36" s="51" t="s">
        <v>40</v>
      </c>
      <c r="T36" s="52"/>
    </row>
    <row r="37" customFormat="false" ht="12.75" hidden="false" customHeight="false" outlineLevel="0" collapsed="false">
      <c r="A37" s="1" t="s">
        <v>41</v>
      </c>
      <c r="B37" s="54" t="n">
        <f aca="false">+'[1]New Products'!B39+'[1]New Products'!E39</f>
        <v>0</v>
      </c>
      <c r="C37" s="76" t="n">
        <f aca="false">+'[1]New Products'!C39+'[1]New Products'!F39</f>
        <v>0</v>
      </c>
      <c r="D37" s="52"/>
      <c r="E37" s="54" t="n">
        <v>0</v>
      </c>
      <c r="F37" s="76" t="n">
        <v>0</v>
      </c>
      <c r="G37" s="29"/>
      <c r="H37" s="52"/>
      <c r="I37" s="54" t="n">
        <v>0</v>
      </c>
      <c r="J37" s="55" t="n">
        <v>0</v>
      </c>
      <c r="K37" s="52"/>
      <c r="L37" s="54" t="n">
        <f aca="false">+B37+E37+I37</f>
        <v>0</v>
      </c>
      <c r="M37" s="55" t="n">
        <f aca="false">+C37+F37+J37</f>
        <v>0</v>
      </c>
      <c r="N37" s="52"/>
      <c r="O37" s="54" t="n">
        <v>0</v>
      </c>
      <c r="P37" s="77" t="n">
        <v>0</v>
      </c>
      <c r="Q37" s="52"/>
      <c r="R37" s="54" t="n">
        <v>0</v>
      </c>
      <c r="S37" s="77" t="n">
        <v>0</v>
      </c>
      <c r="T37" s="52"/>
    </row>
    <row r="38" customFormat="false" ht="12.75" hidden="false" customHeight="false" outlineLevel="0" collapsed="false">
      <c r="A38" s="1" t="s">
        <v>42</v>
      </c>
      <c r="B38" s="54"/>
      <c r="C38" s="76" t="n">
        <f aca="false">+'[1]New Products'!C40+'[1]New Products'!F40</f>
        <v>1.22</v>
      </c>
      <c r="D38" s="52"/>
      <c r="E38" s="54"/>
      <c r="F38" s="76" t="n">
        <f aca="false">+[2]GrossMargin!$J$34/1000-F37</f>
        <v>0</v>
      </c>
      <c r="G38" s="29"/>
      <c r="H38" s="52"/>
      <c r="I38" s="78"/>
      <c r="J38" s="55" t="n">
        <v>0</v>
      </c>
      <c r="K38" s="32"/>
      <c r="L38" s="78"/>
      <c r="M38" s="55" t="n">
        <f aca="false">+C38+F38+J38</f>
        <v>1.22</v>
      </c>
      <c r="N38" s="52"/>
      <c r="O38" s="54"/>
      <c r="P38" s="77" t="n">
        <v>0</v>
      </c>
      <c r="Q38" s="52"/>
      <c r="R38" s="54"/>
      <c r="S38" s="77" t="n">
        <v>0</v>
      </c>
      <c r="T38" s="52"/>
    </row>
    <row r="39" customFormat="false" ht="12.75" hidden="false" customHeight="false" outlineLevel="0" collapsed="false">
      <c r="A39" s="1" t="s">
        <v>43</v>
      </c>
      <c r="B39" s="57" t="n">
        <f aca="false">+'[1]New Products'!B41+'[1]New Products'!E41</f>
        <v>0</v>
      </c>
      <c r="C39" s="58" t="n">
        <f aca="false">+'[1]New Products'!C41+'[1]New Products'!F41</f>
        <v>0</v>
      </c>
      <c r="D39" s="52"/>
      <c r="E39" s="57" t="n">
        <v>1</v>
      </c>
      <c r="F39" s="58" t="n">
        <v>0.75</v>
      </c>
      <c r="G39" s="29"/>
      <c r="H39" s="52"/>
      <c r="I39" s="79" t="n">
        <v>1</v>
      </c>
      <c r="J39" s="58" t="n">
        <v>10</v>
      </c>
      <c r="K39" s="32"/>
      <c r="L39" s="80" t="n">
        <f aca="false">+B39+E39+I39</f>
        <v>2</v>
      </c>
      <c r="M39" s="58" t="n">
        <f aca="false">+C39+F39+J39</f>
        <v>10.75</v>
      </c>
      <c r="N39" s="52"/>
      <c r="O39" s="57" t="n">
        <v>1</v>
      </c>
      <c r="P39" s="58" t="n">
        <v>7.5</v>
      </c>
      <c r="Q39" s="52"/>
      <c r="R39" s="57" t="n">
        <v>0</v>
      </c>
      <c r="S39" s="58" t="n">
        <v>0</v>
      </c>
      <c r="T39" s="52"/>
    </row>
    <row r="40" customFormat="false" ht="12.75" hidden="false" customHeight="false" outlineLevel="0" collapsed="false">
      <c r="A40" s="34" t="s">
        <v>44</v>
      </c>
      <c r="B40" s="60" t="n">
        <f aca="false">SUM(B37:B39)</f>
        <v>0</v>
      </c>
      <c r="C40" s="61" t="n">
        <f aca="false">SUM(C37:C39)</f>
        <v>1.22</v>
      </c>
      <c r="D40" s="40"/>
      <c r="E40" s="60" t="n">
        <f aca="false">SUM(E37:E39)</f>
        <v>1</v>
      </c>
      <c r="F40" s="61" t="n">
        <f aca="false">SUM(F37:F39)</f>
        <v>0.75</v>
      </c>
      <c r="G40" s="62"/>
      <c r="H40" s="40"/>
      <c r="I40" s="60" t="n">
        <f aca="false">SUM(I37:I39)</f>
        <v>1</v>
      </c>
      <c r="J40" s="61" t="n">
        <f aca="false">SUM(J37:J39)</f>
        <v>10</v>
      </c>
      <c r="K40" s="40"/>
      <c r="L40" s="60" t="n">
        <f aca="false">SUM(L37:L39)</f>
        <v>2</v>
      </c>
      <c r="M40" s="61" t="n">
        <f aca="false">SUM(M37:M39)</f>
        <v>11.97</v>
      </c>
      <c r="N40" s="40"/>
      <c r="O40" s="60" t="n">
        <f aca="false">SUM(O37:O39)</f>
        <v>1</v>
      </c>
      <c r="P40" s="61" t="n">
        <f aca="false">SUM(P37:P39)</f>
        <v>7.5</v>
      </c>
      <c r="Q40" s="40"/>
      <c r="R40" s="60" t="n">
        <f aca="false">SUM(R37:R39)</f>
        <v>0</v>
      </c>
      <c r="S40" s="61" t="n">
        <f aca="false">SUM(S37:S39)</f>
        <v>0</v>
      </c>
      <c r="T40" s="40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</row>
    <row r="41" customFormat="false" ht="12.75" hidden="false" customHeight="false" outlineLevel="0" collapsed="false">
      <c r="A41" s="64" t="s">
        <v>45</v>
      </c>
      <c r="B41" s="65"/>
      <c r="C41" s="61" t="n">
        <v>7.712</v>
      </c>
      <c r="D41" s="33"/>
      <c r="E41" s="65"/>
      <c r="F41" s="81" t="n">
        <f aca="false">+'[3]Hotlist - Completed'!$C$58/1000</f>
        <v>7.712</v>
      </c>
      <c r="G41" s="62"/>
      <c r="H41" s="33"/>
      <c r="I41" s="65"/>
      <c r="J41" s="81" t="n">
        <f aca="false">+'[3]Hotlist - Identified '!$F$99/1000</f>
        <v>7.712</v>
      </c>
      <c r="K41" s="33"/>
      <c r="L41" s="65"/>
      <c r="M41" s="61" t="n">
        <f aca="false">+C41+F41+J41</f>
        <v>23.136</v>
      </c>
      <c r="N41" s="33"/>
      <c r="O41" s="65"/>
      <c r="P41" s="81" t="n">
        <f aca="false">+'[3]Hotlist - Identified '!$L$99/1000</f>
        <v>10.4112</v>
      </c>
      <c r="Q41" s="33"/>
      <c r="R41" s="65"/>
      <c r="S41" s="81" t="n">
        <f aca="false">+'[3]Hotlist - Identified '!$O$99/1000</f>
        <v>10.4112</v>
      </c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</row>
    <row r="42" customFormat="false" ht="18.75" hidden="false" customHeight="false" outlineLevel="0" collapsed="false">
      <c r="A42" s="34" t="s">
        <v>46</v>
      </c>
      <c r="B42" s="82" t="n">
        <f aca="false">+C40/C41</f>
        <v>0.158195020746888</v>
      </c>
      <c r="C42" s="82"/>
      <c r="D42" s="12"/>
      <c r="E42" s="82" t="n">
        <f aca="false">+F40/F41</f>
        <v>0.0972510373443983</v>
      </c>
      <c r="F42" s="82"/>
      <c r="G42" s="83"/>
      <c r="H42" s="12"/>
      <c r="I42" s="82" t="n">
        <f aca="false">+J40/J41</f>
        <v>1.29668049792531</v>
      </c>
      <c r="J42" s="82"/>
      <c r="K42" s="12"/>
      <c r="L42" s="82" t="n">
        <f aca="false">+M40/M41</f>
        <v>0.517375518672199</v>
      </c>
      <c r="M42" s="82"/>
      <c r="N42" s="12"/>
      <c r="O42" s="82" t="n">
        <f aca="false">+P40/P41</f>
        <v>0.720378054402951</v>
      </c>
      <c r="P42" s="82"/>
      <c r="Q42" s="12"/>
      <c r="R42" s="82" t="n">
        <f aca="false">+S40/S41</f>
        <v>0</v>
      </c>
      <c r="S42" s="82"/>
      <c r="T42" s="40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</row>
    <row r="43" customFormat="false" ht="12.75" hidden="false" customHeight="false" outlineLevel="0" collapsed="false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56" customFormat="false" ht="12.75" hidden="false" customHeight="false" outlineLevel="0" collapsed="false">
      <c r="B56" s="69"/>
      <c r="E56" s="69"/>
      <c r="I56" s="69"/>
      <c r="L56" s="69"/>
      <c r="O56" s="69"/>
      <c r="R56" s="69"/>
    </row>
    <row r="57" customFormat="false" ht="12.75" hidden="false" customHeight="false" outlineLevel="0" collapsed="false">
      <c r="B57" s="69"/>
      <c r="E57" s="69"/>
      <c r="I57" s="69"/>
      <c r="L57" s="69"/>
      <c r="O57" s="69"/>
      <c r="R57" s="69"/>
    </row>
    <row r="58" customFormat="false" ht="12.75" hidden="false" customHeight="false" outlineLevel="0" collapsed="false">
      <c r="B58" s="69"/>
      <c r="C58" s="70"/>
      <c r="E58" s="69"/>
      <c r="F58" s="70"/>
      <c r="G58" s="70"/>
      <c r="I58" s="69"/>
      <c r="J58" s="70"/>
      <c r="L58" s="69"/>
      <c r="M58" s="70"/>
      <c r="O58" s="69"/>
      <c r="P58" s="70"/>
      <c r="R58" s="69"/>
    </row>
    <row r="59" customFormat="false" ht="12.75" hidden="false" customHeight="false" outlineLevel="0" collapsed="false">
      <c r="F59" s="70"/>
      <c r="G59" s="70"/>
      <c r="M59" s="70"/>
      <c r="P59" s="70"/>
    </row>
    <row r="62" customFormat="false" ht="12.75" hidden="false" customHeight="false" outlineLevel="0" collapsed="false">
      <c r="B62" s="70"/>
      <c r="E62" s="70"/>
      <c r="I62" s="70"/>
      <c r="L62" s="70"/>
      <c r="O62" s="70"/>
      <c r="R62" s="70"/>
    </row>
  </sheetData>
  <mergeCells count="24">
    <mergeCell ref="A3:F3"/>
    <mergeCell ref="C7:O7"/>
    <mergeCell ref="C8:O8"/>
    <mergeCell ref="B18:O18"/>
    <mergeCell ref="A30:S30"/>
    <mergeCell ref="C31:O31"/>
    <mergeCell ref="I32:S32"/>
    <mergeCell ref="B34:C34"/>
    <mergeCell ref="E34:F34"/>
    <mergeCell ref="L34:M34"/>
    <mergeCell ref="O34:P34"/>
    <mergeCell ref="R34:S34"/>
    <mergeCell ref="B35:C35"/>
    <mergeCell ref="E35:F35"/>
    <mergeCell ref="I35:J35"/>
    <mergeCell ref="L35:M35"/>
    <mergeCell ref="O35:P35"/>
    <mergeCell ref="R35:S35"/>
    <mergeCell ref="B42:C42"/>
    <mergeCell ref="E42:F42"/>
    <mergeCell ref="I42:J42"/>
    <mergeCell ref="L42:M42"/>
    <mergeCell ref="O42:P42"/>
    <mergeCell ref="R42:S42"/>
  </mergeCells>
  <printOptions headings="false" gridLines="false" gridLinesSet="true" horizontalCentered="tru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54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4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23.25" hidden="false" customHeight="true" outlineLevel="0" collapsed="false">
      <c r="A7" s="9"/>
      <c r="B7" s="10"/>
      <c r="C7" s="13" t="s">
        <v>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2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5" t="s">
        <v>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true" outlineLevel="0" collapsed="false">
      <c r="C10" s="18" t="n">
        <v>36714</v>
      </c>
      <c r="D10" s="18" t="n">
        <f aca="false">+C10+7</f>
        <v>36721</v>
      </c>
      <c r="E10" s="18" t="n">
        <f aca="false">+D10+7</f>
        <v>36728</v>
      </c>
      <c r="F10" s="18" t="n">
        <f aca="false">+E10+7</f>
        <v>36735</v>
      </c>
      <c r="G10" s="18" t="n">
        <f aca="false">+F10+7</f>
        <v>36742</v>
      </c>
      <c r="H10" s="18" t="n">
        <f aca="false">+G10+7</f>
        <v>36749</v>
      </c>
      <c r="I10" s="18" t="n">
        <f aca="false">+H10+7</f>
        <v>36756</v>
      </c>
      <c r="J10" s="18" t="n">
        <f aca="false">+I10+7</f>
        <v>36763</v>
      </c>
      <c r="K10" s="18" t="n">
        <f aca="false">+J10+7</f>
        <v>36770</v>
      </c>
      <c r="L10" s="18" t="n">
        <f aca="false">+K10+7</f>
        <v>36777</v>
      </c>
      <c r="M10" s="18" t="n">
        <f aca="false">+L10+7</f>
        <v>36784</v>
      </c>
      <c r="N10" s="18" t="n">
        <f aca="false">+M10+7</f>
        <v>36791</v>
      </c>
      <c r="O10" s="18" t="n">
        <f aca="false">+N10+7</f>
        <v>36798</v>
      </c>
    </row>
    <row r="11" customFormat="false" ht="12.75" hidden="false" customHeight="false" outlineLevel="0" collapsed="false">
      <c r="A11" s="19" t="s">
        <v>20</v>
      </c>
    </row>
    <row r="12" customFormat="false" ht="12.75" hidden="false" customHeight="false" outlineLevel="0" collapsed="false">
      <c r="A12" s="1" t="s">
        <v>21</v>
      </c>
      <c r="C12" s="72" t="n">
        <v>8</v>
      </c>
      <c r="D12" s="72" t="n">
        <f aca="false">+C16</f>
        <v>8</v>
      </c>
      <c r="E12" s="72" t="n">
        <f aca="false">+D16</f>
        <v>8</v>
      </c>
      <c r="F12" s="72" t="n">
        <f aca="false">+E16</f>
        <v>8</v>
      </c>
      <c r="G12" s="72"/>
      <c r="H12" s="72"/>
      <c r="I12" s="72"/>
      <c r="J12" s="72"/>
      <c r="K12" s="72"/>
      <c r="L12" s="72"/>
      <c r="M12" s="26"/>
      <c r="N12" s="26"/>
      <c r="O12" s="26"/>
    </row>
    <row r="13" customFormat="false" ht="12.75" hidden="false" customHeight="false" outlineLevel="0" collapsed="false">
      <c r="A13" s="1" t="s">
        <v>22</v>
      </c>
      <c r="C13" s="72" t="n">
        <v>0</v>
      </c>
      <c r="D13" s="72" t="n">
        <v>0</v>
      </c>
      <c r="E13" s="72" t="n">
        <v>0</v>
      </c>
      <c r="F13" s="72" t="n">
        <v>0</v>
      </c>
      <c r="G13" s="72"/>
      <c r="H13" s="72"/>
      <c r="I13" s="72"/>
      <c r="J13" s="72"/>
      <c r="K13" s="72"/>
      <c r="L13" s="72"/>
      <c r="M13" s="26"/>
      <c r="N13" s="72"/>
      <c r="O13" s="72"/>
    </row>
    <row r="14" customFormat="false" ht="12.75" hidden="false" customHeight="false" outlineLevel="0" collapsed="false">
      <c r="A14" s="1" t="s">
        <v>23</v>
      </c>
      <c r="C14" s="72" t="n">
        <v>0</v>
      </c>
      <c r="D14" s="72" t="n">
        <v>0</v>
      </c>
      <c r="E14" s="72" t="n">
        <v>0</v>
      </c>
      <c r="F14" s="72" t="n">
        <v>0</v>
      </c>
      <c r="G14" s="72"/>
      <c r="H14" s="72"/>
      <c r="I14" s="72"/>
      <c r="J14" s="72"/>
      <c r="K14" s="72"/>
      <c r="L14" s="72"/>
      <c r="M14" s="26"/>
      <c r="N14" s="72"/>
      <c r="O14" s="72"/>
    </row>
    <row r="15" customFormat="false" ht="12.75" hidden="false" customHeight="false" outlineLevel="0" collapsed="false">
      <c r="A15" s="1" t="s">
        <v>24</v>
      </c>
      <c r="C15" s="72" t="n">
        <v>0</v>
      </c>
      <c r="D15" s="72" t="n">
        <v>0</v>
      </c>
      <c r="E15" s="72" t="n">
        <v>0</v>
      </c>
      <c r="F15" s="72" t="n">
        <v>0</v>
      </c>
      <c r="G15" s="72"/>
      <c r="H15" s="72"/>
      <c r="I15" s="72"/>
      <c r="J15" s="72"/>
      <c r="K15" s="72"/>
      <c r="L15" s="72"/>
      <c r="M15" s="26"/>
      <c r="N15" s="72"/>
      <c r="O15" s="72"/>
      <c r="P15" s="21"/>
    </row>
    <row r="16" customFormat="false" ht="13.5" hidden="false" customHeight="false" outlineLevel="0" collapsed="false">
      <c r="A16" s="1" t="s">
        <v>25</v>
      </c>
      <c r="C16" s="73" t="n">
        <f aca="false">+C12+C13-C14-C15</f>
        <v>8</v>
      </c>
      <c r="D16" s="73" t="n">
        <f aca="false">+D12+D13-D14-D15</f>
        <v>8</v>
      </c>
      <c r="E16" s="73" t="n">
        <f aca="false">+E12+E13-E14-E15</f>
        <v>8</v>
      </c>
      <c r="F16" s="73" t="n">
        <f aca="false">+F12+F13-F14-F15</f>
        <v>8</v>
      </c>
      <c r="G16" s="73" t="n">
        <f aca="false">+G12+G13-G14-G15</f>
        <v>0</v>
      </c>
      <c r="H16" s="73" t="n">
        <f aca="false">+H12+H13-H14-H15</f>
        <v>0</v>
      </c>
      <c r="I16" s="73" t="n">
        <f aca="false">+I12+I13-I14-I15</f>
        <v>0</v>
      </c>
      <c r="J16" s="73" t="n">
        <f aca="false">+J12+J13-J14-J15</f>
        <v>0</v>
      </c>
      <c r="K16" s="73" t="n">
        <f aca="false">+K12+K13-K14-K15</f>
        <v>0</v>
      </c>
      <c r="L16" s="73" t="n">
        <f aca="false">+L12+L13-L14-L15</f>
        <v>0</v>
      </c>
      <c r="M16" s="74" t="n">
        <f aca="false">+M12+M13-M14-M15</f>
        <v>0</v>
      </c>
      <c r="N16" s="73" t="n">
        <f aca="false">+N12+N13-N14-N15</f>
        <v>0</v>
      </c>
      <c r="O16" s="73" t="n">
        <f aca="false">+O12+O13-O14-O15</f>
        <v>0</v>
      </c>
      <c r="P16" s="21"/>
    </row>
    <row r="17" customFormat="false" ht="13.5" hidden="false" customHeight="false" outlineLevel="0" collapsed="false">
      <c r="B17" s="24"/>
      <c r="C17" s="25"/>
      <c r="D17" s="25"/>
      <c r="E17" s="25"/>
      <c r="F17" s="25"/>
      <c r="G17" s="24"/>
      <c r="H17" s="24"/>
      <c r="I17" s="24"/>
      <c r="J17" s="24"/>
      <c r="K17" s="24"/>
      <c r="L17" s="24"/>
      <c r="M17" s="24"/>
      <c r="N17" s="24"/>
      <c r="O17" s="24"/>
      <c r="P17" s="26"/>
    </row>
    <row r="18" customFormat="false" ht="12.75" hidden="true" customHeight="false" outlineLevel="0" collapsed="false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4"/>
    </row>
    <row r="19" customFormat="false" ht="12.75" hidden="true" customHeight="false" outlineLevel="0" collapsed="false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4"/>
    </row>
    <row r="20" customFormat="false" ht="12.75" hidden="true" customHeight="false" outlineLevel="0" collapsed="false">
      <c r="A20" s="19" t="s">
        <v>20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customFormat="false" ht="12.75" hidden="true" customHeight="false" outlineLevel="0" collapsed="false">
      <c r="A21" s="1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4"/>
    </row>
    <row r="22" customFormat="false" ht="12.75" hidden="true" customHeight="false" outlineLevel="0" collapsed="false">
      <c r="A22" s="1" t="s">
        <v>22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4"/>
    </row>
    <row r="23" customFormat="false" ht="12.75" hidden="true" customHeight="false" outlineLevel="0" collapsed="false">
      <c r="A23" s="1" t="s">
        <v>23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4"/>
    </row>
    <row r="24" customFormat="false" ht="12.75" hidden="true" customHeight="false" outlineLevel="0" collapsed="false">
      <c r="A24" s="1" t="s">
        <v>26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4"/>
    </row>
    <row r="25" customFormat="false" ht="12.75" hidden="true" customHeight="false" outlineLevel="0" collapsed="false">
      <c r="A25" s="1" t="s">
        <v>24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4"/>
    </row>
    <row r="26" customFormat="false" ht="13.5" hidden="true" customHeight="false" outlineLevel="0" collapsed="false">
      <c r="A26" s="1" t="s">
        <v>25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24"/>
    </row>
    <row r="27" customFormat="false" ht="12.75" hidden="true" customHeight="false" outlineLevel="0" collapsed="false">
      <c r="B27" s="32"/>
      <c r="C27" s="33"/>
      <c r="D27" s="33"/>
      <c r="E27" s="33"/>
      <c r="F27" s="33"/>
      <c r="G27" s="33"/>
      <c r="H27" s="33"/>
      <c r="I27" s="33"/>
      <c r="J27" s="33"/>
      <c r="K27" s="24"/>
      <c r="L27" s="24"/>
      <c r="M27" s="24"/>
      <c r="N27" s="24"/>
      <c r="O27" s="33"/>
      <c r="P27" s="24"/>
    </row>
    <row r="28" customFormat="false" ht="12.75" hidden="true" customHeight="false" outlineLevel="0" collapsed="false">
      <c r="A28" s="34" t="s">
        <v>27</v>
      </c>
      <c r="B28" s="35"/>
      <c r="C28" s="33"/>
      <c r="D28" s="33"/>
      <c r="E28" s="33"/>
      <c r="F28" s="33"/>
      <c r="G28" s="33"/>
      <c r="H28" s="33"/>
      <c r="I28" s="33"/>
      <c r="J28" s="33"/>
      <c r="K28" s="36"/>
      <c r="L28" s="36"/>
      <c r="M28" s="36"/>
      <c r="N28" s="36"/>
      <c r="O28" s="33"/>
      <c r="P28" s="36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</row>
    <row r="29" customFormat="false" ht="13.5" hidden="false" customHeight="false" outlineLevel="0" collapsed="false">
      <c r="A29" s="34"/>
      <c r="B29" s="35"/>
      <c r="C29" s="33"/>
      <c r="D29" s="33"/>
      <c r="E29" s="33"/>
      <c r="F29" s="33"/>
      <c r="G29" s="33"/>
      <c r="H29" s="33"/>
      <c r="I29" s="33"/>
      <c r="J29" s="33"/>
      <c r="K29" s="36"/>
      <c r="L29" s="36"/>
      <c r="M29" s="37"/>
      <c r="N29" s="38"/>
      <c r="O29" s="33"/>
      <c r="P29" s="36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</row>
    <row r="30" customFormat="false" ht="12" hidden="false" customHeight="true" outlineLevel="0" collapsed="false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8" hidden="false" customHeight="false" outlineLevel="0" collapsed="false">
      <c r="A31" s="9"/>
      <c r="B31" s="10"/>
      <c r="C31" s="12" t="s">
        <v>28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customFormat="false" ht="19.5" hidden="false" customHeight="true" outlineLevel="0" collapsed="false">
      <c r="A32" s="40"/>
      <c r="B32" s="40"/>
      <c r="C32" s="33"/>
      <c r="D32" s="33"/>
      <c r="E32" s="33"/>
      <c r="F32" s="33"/>
      <c r="G32" s="33"/>
      <c r="H32" s="33"/>
      <c r="I32" s="41" t="s">
        <v>29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customFormat="false" ht="6.75" hidden="false" customHeight="true" outlineLevel="0" collapsed="false">
      <c r="A33" s="40"/>
      <c r="B33" s="40"/>
      <c r="C33" s="33"/>
      <c r="D33" s="33"/>
      <c r="E33" s="33"/>
      <c r="F33" s="33"/>
      <c r="G33" s="33"/>
      <c r="H33" s="33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</row>
    <row r="34" customFormat="false" ht="14.25" hidden="false" customHeight="true" outlineLevel="0" collapsed="false">
      <c r="A34" s="34"/>
      <c r="B34" s="43" t="s">
        <v>30</v>
      </c>
      <c r="C34" s="43"/>
      <c r="D34" s="34"/>
      <c r="E34" s="43" t="s">
        <v>31</v>
      </c>
      <c r="F34" s="43"/>
      <c r="G34" s="44" t="s">
        <v>32</v>
      </c>
      <c r="H34" s="34"/>
      <c r="I34" s="45"/>
      <c r="J34" s="46"/>
      <c r="K34" s="47"/>
      <c r="L34" s="43" t="s">
        <v>33</v>
      </c>
      <c r="M34" s="43"/>
      <c r="N34" s="47"/>
      <c r="O34" s="43"/>
      <c r="P34" s="43"/>
      <c r="Q34" s="47"/>
      <c r="R34" s="43"/>
      <c r="S34" s="43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customFormat="false" ht="12.75" hidden="false" customHeight="false" outlineLevel="0" collapsed="false">
      <c r="A35" s="34"/>
      <c r="B35" s="48" t="n">
        <v>2000</v>
      </c>
      <c r="C35" s="48"/>
      <c r="D35" s="40"/>
      <c r="E35" s="48" t="s">
        <v>34</v>
      </c>
      <c r="F35" s="48"/>
      <c r="G35" s="49" t="s">
        <v>35</v>
      </c>
      <c r="H35" s="40"/>
      <c r="I35" s="48" t="s">
        <v>36</v>
      </c>
      <c r="J35" s="48"/>
      <c r="K35" s="40"/>
      <c r="L35" s="48" t="n">
        <v>2000</v>
      </c>
      <c r="M35" s="48"/>
      <c r="N35" s="40"/>
      <c r="O35" s="48" t="s">
        <v>37</v>
      </c>
      <c r="P35" s="48"/>
      <c r="Q35" s="40"/>
      <c r="R35" s="48" t="s">
        <v>38</v>
      </c>
      <c r="S35" s="48"/>
      <c r="T35" s="40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2.75" hidden="false" customHeight="false" outlineLevel="0" collapsed="false">
      <c r="B36" s="50" t="s">
        <v>39</v>
      </c>
      <c r="C36" s="51" t="s">
        <v>40</v>
      </c>
      <c r="D36" s="52"/>
      <c r="E36" s="50" t="s">
        <v>39</v>
      </c>
      <c r="F36" s="51" t="s">
        <v>40</v>
      </c>
      <c r="G36" s="53"/>
      <c r="H36" s="52"/>
      <c r="I36" s="50" t="s">
        <v>39</v>
      </c>
      <c r="J36" s="51" t="s">
        <v>40</v>
      </c>
      <c r="K36" s="52"/>
      <c r="L36" s="50" t="s">
        <v>39</v>
      </c>
      <c r="M36" s="51" t="s">
        <v>40</v>
      </c>
      <c r="N36" s="52"/>
      <c r="O36" s="50" t="s">
        <v>39</v>
      </c>
      <c r="P36" s="51" t="s">
        <v>40</v>
      </c>
      <c r="Q36" s="52"/>
      <c r="R36" s="50" t="s">
        <v>39</v>
      </c>
      <c r="S36" s="51" t="s">
        <v>40</v>
      </c>
      <c r="T36" s="52"/>
    </row>
    <row r="37" customFormat="false" ht="12.75" hidden="false" customHeight="false" outlineLevel="0" collapsed="false">
      <c r="A37" s="1" t="s">
        <v>41</v>
      </c>
      <c r="B37" s="54" t="n">
        <f aca="false">+[1]Mexico!B39+[1]Mexico!E39</f>
        <v>1</v>
      </c>
      <c r="C37" s="76" t="n">
        <f aca="false">+[1]Mexico!C39+[1]Mexico!F39</f>
        <v>0</v>
      </c>
      <c r="D37" s="52"/>
      <c r="E37" s="54" t="n">
        <v>0</v>
      </c>
      <c r="F37" s="76" t="n">
        <v>0</v>
      </c>
      <c r="G37" s="56"/>
      <c r="H37" s="52"/>
      <c r="I37" s="54" t="n">
        <v>0</v>
      </c>
      <c r="J37" s="55" t="n">
        <v>0</v>
      </c>
      <c r="K37" s="52"/>
      <c r="L37" s="54" t="n">
        <f aca="false">+B37+E37+I37</f>
        <v>1</v>
      </c>
      <c r="M37" s="55" t="n">
        <f aca="false">+C37+F37+J37</f>
        <v>0</v>
      </c>
      <c r="N37" s="52"/>
      <c r="O37" s="54" t="n">
        <v>0</v>
      </c>
      <c r="P37" s="77" t="n">
        <v>0</v>
      </c>
      <c r="Q37" s="52"/>
      <c r="R37" s="54" t="n">
        <v>0</v>
      </c>
      <c r="S37" s="77" t="n">
        <v>0</v>
      </c>
      <c r="T37" s="52"/>
    </row>
    <row r="38" customFormat="false" ht="12.75" hidden="false" customHeight="false" outlineLevel="0" collapsed="false">
      <c r="A38" s="1" t="s">
        <v>42</v>
      </c>
      <c r="B38" s="54"/>
      <c r="C38" s="76" t="n">
        <f aca="false">+[1]Mexico!C40+[1]Mexico!F40</f>
        <v>0.022</v>
      </c>
      <c r="D38" s="52"/>
      <c r="E38" s="54"/>
      <c r="F38" s="76" t="n">
        <f aca="false">+[2]GrossMargin!$J$35/1000-F37</f>
        <v>0</v>
      </c>
      <c r="G38" s="56"/>
      <c r="H38" s="52"/>
      <c r="I38" s="78"/>
      <c r="J38" s="55" t="n">
        <v>0</v>
      </c>
      <c r="K38" s="32"/>
      <c r="L38" s="78"/>
      <c r="M38" s="55" t="n">
        <f aca="false">+C38+F38+J38</f>
        <v>0.022</v>
      </c>
      <c r="N38" s="52"/>
      <c r="O38" s="54"/>
      <c r="P38" s="77" t="n">
        <v>0</v>
      </c>
      <c r="Q38" s="52"/>
      <c r="R38" s="54"/>
      <c r="S38" s="77" t="n">
        <v>0</v>
      </c>
      <c r="T38" s="52"/>
    </row>
    <row r="39" customFormat="false" ht="12.75" hidden="false" customHeight="false" outlineLevel="0" collapsed="false">
      <c r="A39" s="1" t="s">
        <v>43</v>
      </c>
      <c r="B39" s="57" t="n">
        <f aca="false">+[1]Mexico!B41+[1]Mexico!E41</f>
        <v>0</v>
      </c>
      <c r="C39" s="58" t="n">
        <f aca="false">+[1]Mexico!C41+[1]Mexico!F41</f>
        <v>0</v>
      </c>
      <c r="D39" s="52"/>
      <c r="E39" s="57" t="n">
        <v>2</v>
      </c>
      <c r="F39" s="58" t="n">
        <v>0</v>
      </c>
      <c r="G39" s="29"/>
      <c r="H39" s="52"/>
      <c r="I39" s="79" t="n">
        <v>4</v>
      </c>
      <c r="J39" s="58" t="n">
        <v>34</v>
      </c>
      <c r="K39" s="32"/>
      <c r="L39" s="80" t="n">
        <f aca="false">+B39+E39+I39</f>
        <v>6</v>
      </c>
      <c r="M39" s="58" t="n">
        <f aca="false">+C39+F39+J39</f>
        <v>34</v>
      </c>
      <c r="N39" s="52"/>
      <c r="O39" s="57" t="n">
        <v>2</v>
      </c>
      <c r="P39" s="58" t="n">
        <v>4</v>
      </c>
      <c r="Q39" s="52"/>
      <c r="R39" s="57" t="n">
        <v>0</v>
      </c>
      <c r="S39" s="58" t="n">
        <v>0</v>
      </c>
      <c r="T39" s="52"/>
    </row>
    <row r="40" customFormat="false" ht="12.75" hidden="false" customHeight="false" outlineLevel="0" collapsed="false">
      <c r="A40" s="34" t="s">
        <v>44</v>
      </c>
      <c r="B40" s="60" t="n">
        <f aca="false">SUM(B37:B39)</f>
        <v>1</v>
      </c>
      <c r="C40" s="61" t="n">
        <f aca="false">SUM(C37:C39)</f>
        <v>0.022</v>
      </c>
      <c r="D40" s="40"/>
      <c r="E40" s="60" t="n">
        <f aca="false">SUM(E37:E39)</f>
        <v>2</v>
      </c>
      <c r="F40" s="61" t="n">
        <f aca="false">SUM(F37:F39)</f>
        <v>0</v>
      </c>
      <c r="G40" s="62"/>
      <c r="H40" s="40"/>
      <c r="I40" s="60" t="n">
        <f aca="false">SUM(I37:I39)</f>
        <v>4</v>
      </c>
      <c r="J40" s="61" t="n">
        <f aca="false">SUM(J37:J39)</f>
        <v>34</v>
      </c>
      <c r="K40" s="40"/>
      <c r="L40" s="60" t="n">
        <f aca="false">SUM(L37:L39)</f>
        <v>7</v>
      </c>
      <c r="M40" s="61" t="n">
        <f aca="false">SUM(M37:M39)</f>
        <v>34.022</v>
      </c>
      <c r="N40" s="40"/>
      <c r="O40" s="60" t="n">
        <f aca="false">SUM(O37:O39)</f>
        <v>2</v>
      </c>
      <c r="P40" s="61" t="n">
        <f aca="false">SUM(P37:P39)</f>
        <v>4</v>
      </c>
      <c r="Q40" s="40"/>
      <c r="R40" s="60" t="n">
        <f aca="false">SUM(R37:R39)</f>
        <v>0</v>
      </c>
      <c r="S40" s="61" t="n">
        <f aca="false">SUM(S37:S39)</f>
        <v>0</v>
      </c>
      <c r="T40" s="40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</row>
    <row r="41" customFormat="false" ht="12.75" hidden="false" customHeight="false" outlineLevel="0" collapsed="false">
      <c r="A41" s="64" t="s">
        <v>45</v>
      </c>
      <c r="B41" s="65"/>
      <c r="C41" s="61" t="n">
        <v>4.656</v>
      </c>
      <c r="D41" s="33"/>
      <c r="E41" s="65"/>
      <c r="F41" s="81" t="n">
        <f aca="false">+'[3]Hotlist - Completed'!$I$11/1000</f>
        <v>4.656</v>
      </c>
      <c r="G41" s="62"/>
      <c r="H41" s="33"/>
      <c r="I41" s="65"/>
      <c r="J41" s="81" t="n">
        <f aca="false">+'[3]Hotlist - Identified '!$F$107/1000</f>
        <v>4.656</v>
      </c>
      <c r="K41" s="33"/>
      <c r="L41" s="65"/>
      <c r="M41" s="61" t="n">
        <f aca="false">+C41+F41+J41</f>
        <v>13.968</v>
      </c>
      <c r="N41" s="33"/>
      <c r="O41" s="65"/>
      <c r="P41" s="81" t="n">
        <f aca="false">+'[3]Hotlist - Identified '!$L$107/1000</f>
        <v>6.2856</v>
      </c>
      <c r="Q41" s="33"/>
      <c r="R41" s="65"/>
      <c r="S41" s="81" t="n">
        <f aca="false">+'[3]Hotlist - Identified '!$O$107/1000</f>
        <v>6.2856</v>
      </c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</row>
    <row r="42" customFormat="false" ht="18.75" hidden="false" customHeight="false" outlineLevel="0" collapsed="false">
      <c r="A42" s="34" t="s">
        <v>46</v>
      </c>
      <c r="B42" s="82" t="n">
        <f aca="false">+C40/C41</f>
        <v>0.00472508591065292</v>
      </c>
      <c r="C42" s="82"/>
      <c r="D42" s="12"/>
      <c r="E42" s="82" t="n">
        <f aca="false">+F40/F41</f>
        <v>0</v>
      </c>
      <c r="F42" s="82"/>
      <c r="G42" s="68"/>
      <c r="H42" s="12"/>
      <c r="I42" s="82" t="n">
        <f aca="false">+J40/J41</f>
        <v>7.30240549828179</v>
      </c>
      <c r="J42" s="82"/>
      <c r="K42" s="12"/>
      <c r="L42" s="82" t="n">
        <f aca="false">+M40/M41</f>
        <v>2.43571019473081</v>
      </c>
      <c r="M42" s="82"/>
      <c r="N42" s="12"/>
      <c r="O42" s="82" t="n">
        <f aca="false">+P40/P41</f>
        <v>0.636375206821942</v>
      </c>
      <c r="P42" s="82"/>
      <c r="Q42" s="12"/>
      <c r="R42" s="82" t="n">
        <f aca="false">+S40/S41</f>
        <v>0</v>
      </c>
      <c r="S42" s="82"/>
      <c r="T42" s="40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</row>
    <row r="43" customFormat="false" ht="12.75" hidden="false" customHeight="false" outlineLevel="0" collapsed="false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56" customFormat="false" ht="12.75" hidden="false" customHeight="false" outlineLevel="0" collapsed="false">
      <c r="B56" s="69"/>
      <c r="E56" s="69"/>
      <c r="I56" s="69"/>
      <c r="L56" s="69"/>
      <c r="O56" s="69"/>
      <c r="R56" s="69"/>
    </row>
    <row r="57" customFormat="false" ht="12.75" hidden="false" customHeight="false" outlineLevel="0" collapsed="false">
      <c r="B57" s="69"/>
      <c r="E57" s="69"/>
      <c r="I57" s="69"/>
      <c r="L57" s="69"/>
      <c r="O57" s="69"/>
      <c r="R57" s="69"/>
    </row>
    <row r="58" customFormat="false" ht="12.75" hidden="false" customHeight="false" outlineLevel="0" collapsed="false">
      <c r="B58" s="69"/>
      <c r="C58" s="70"/>
      <c r="E58" s="69"/>
      <c r="F58" s="70"/>
      <c r="G58" s="70"/>
      <c r="I58" s="69"/>
      <c r="J58" s="70"/>
      <c r="L58" s="69"/>
      <c r="M58" s="70"/>
      <c r="O58" s="69"/>
      <c r="P58" s="70"/>
      <c r="R58" s="69"/>
    </row>
    <row r="59" customFormat="false" ht="12.75" hidden="false" customHeight="false" outlineLevel="0" collapsed="false">
      <c r="F59" s="70"/>
      <c r="G59" s="70"/>
      <c r="M59" s="70"/>
      <c r="P59" s="70"/>
    </row>
    <row r="62" customFormat="false" ht="12.75" hidden="false" customHeight="false" outlineLevel="0" collapsed="false">
      <c r="B62" s="70"/>
      <c r="E62" s="70"/>
      <c r="I62" s="70"/>
      <c r="L62" s="70"/>
      <c r="O62" s="70"/>
      <c r="R62" s="70"/>
    </row>
  </sheetData>
  <mergeCells count="24">
    <mergeCell ref="A3:F3"/>
    <mergeCell ref="C7:O7"/>
    <mergeCell ref="C8:O8"/>
    <mergeCell ref="B18:O18"/>
    <mergeCell ref="A30:S30"/>
    <mergeCell ref="C31:O31"/>
    <mergeCell ref="I32:S32"/>
    <mergeCell ref="B34:C34"/>
    <mergeCell ref="E34:F34"/>
    <mergeCell ref="L34:M34"/>
    <mergeCell ref="O34:P34"/>
    <mergeCell ref="R34:S34"/>
    <mergeCell ref="B35:C35"/>
    <mergeCell ref="E35:F35"/>
    <mergeCell ref="I35:J35"/>
    <mergeCell ref="L35:M35"/>
    <mergeCell ref="O35:P35"/>
    <mergeCell ref="R35:S35"/>
    <mergeCell ref="B42:C42"/>
    <mergeCell ref="E42:F42"/>
    <mergeCell ref="I42:J42"/>
    <mergeCell ref="L42:M42"/>
    <mergeCell ref="O42:P42"/>
    <mergeCell ref="R42:S42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2000-05-01T13:36:07Z</dcterms:created>
  <dc:creator>Mark Frank</dc:creator>
  <dc:description/>
  <dc:language>en-US</dc:language>
  <cp:lastModifiedBy>dtalley</cp:lastModifiedBy>
  <cp:lastPrinted>2000-07-28T12:17:32Z</cp:lastPrinted>
  <cp:revision>0</cp:revision>
  <dc:subject/>
  <dc:title/>
</cp:coreProperties>
</file>