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Company Codes" sheetId="2" state="visible" r:id="rId4"/>
  </sheets>
  <definedNames>
    <definedName function="false" hidden="false" localSheetId="0" name="_xlnm.Print_Area" vbProcedure="false">Data!$A$1:$N$60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<sst xmlns="http://schemas.openxmlformats.org/spreadsheetml/2006/main" count="208" uniqueCount="117">
  <si>
    <t xml:space="preserve">May 13, 2000 - 4pm UK</t>
  </si>
  <si>
    <t xml:space="preserve">Project Merlin Senior Personnel Summary</t>
  </si>
  <si>
    <t xml:space="preserve">(Pounds converted to Dollars at 1 to 1.6, DM converted to Dollars at 2 to 1)</t>
  </si>
  <si>
    <t xml:space="preserve">UK Competitive</t>
  </si>
  <si>
    <t xml:space="preserve">Recent</t>
  </si>
  <si>
    <t xml:space="preserve">First Year</t>
  </si>
  <si>
    <t xml:space="preserve">Salary</t>
  </si>
  <si>
    <t xml:space="preserve">75th %ile Salary</t>
  </si>
  <si>
    <t xml:space="preserve">Bonus</t>
  </si>
  <si>
    <t xml:space="preserve">Upper Quartile</t>
  </si>
  <si>
    <t xml:space="preserve">Stay Bonus</t>
  </si>
  <si>
    <t xml:space="preserve">Enron</t>
  </si>
  <si>
    <t xml:space="preserve">Guaranteed</t>
  </si>
  <si>
    <t xml:space="preserve">Guaranteed Tot</t>
  </si>
  <si>
    <t xml:space="preserve">Name</t>
  </si>
  <si>
    <t xml:space="preserve">Company</t>
  </si>
  <si>
    <t xml:space="preserve">(mix)</t>
  </si>
  <si>
    <t xml:space="preserve">(US Dollars)</t>
  </si>
  <si>
    <t xml:space="preserve">Level</t>
  </si>
  <si>
    <t xml:space="preserve">Position</t>
  </si>
  <si>
    <t xml:space="preserve">Bonus (Mix)</t>
  </si>
  <si>
    <t xml:space="preserve">Incentive (US$)</t>
  </si>
  <si>
    <t xml:space="preserve">Under Contract Before Announcement</t>
  </si>
  <si>
    <t xml:space="preserve">T McKeever</t>
  </si>
  <si>
    <t xml:space="preserve">MG plc</t>
  </si>
  <si>
    <t xml:space="preserve">MD</t>
  </si>
  <si>
    <t xml:space="preserve">Chairman</t>
  </si>
  <si>
    <t xml:space="preserve">M Hutchinson</t>
  </si>
  <si>
    <t xml:space="preserve">MGL</t>
  </si>
  <si>
    <t xml:space="preserve">Co-CEO-Financial Svcs</t>
  </si>
  <si>
    <t xml:space="preserve">M Farmer</t>
  </si>
  <si>
    <t xml:space="preserve">MCC</t>
  </si>
  <si>
    <t xml:space="preserve">Co-CEO-Merchanting</t>
  </si>
  <si>
    <t xml:space="preserve">P Bacon</t>
  </si>
  <si>
    <t xml:space="preserve">MGMCC</t>
  </si>
  <si>
    <t xml:space="preserve">EVP - US Copper Cons</t>
  </si>
  <si>
    <t xml:space="preserve">T Jones</t>
  </si>
  <si>
    <t xml:space="preserve">Trading Director-Hutch2</t>
  </si>
  <si>
    <t xml:space="preserve">D Tregar</t>
  </si>
  <si>
    <t xml:space="preserve">VP</t>
  </si>
  <si>
    <t xml:space="preserve">Finance Director</t>
  </si>
  <si>
    <t xml:space="preserve">J Robertson</t>
  </si>
  <si>
    <t xml:space="preserve">EVP-US Copper Agency</t>
  </si>
  <si>
    <t xml:space="preserve">E Dablin</t>
  </si>
  <si>
    <t xml:space="preserve">CEO - Henry Bath</t>
  </si>
  <si>
    <t xml:space="preserve">T Boettcher</t>
  </si>
  <si>
    <t xml:space="preserve">Trading Director - Farmer2</t>
  </si>
  <si>
    <t xml:space="preserve">S Hainsworth</t>
  </si>
  <si>
    <t xml:space="preserve">From Barclay's Alum</t>
  </si>
  <si>
    <t xml:space="preserve">R Plackett</t>
  </si>
  <si>
    <t xml:space="preserve">Billiton - LME Opt Book</t>
  </si>
  <si>
    <t xml:space="preserve">T Patemen</t>
  </si>
  <si>
    <t xml:space="preserve">S Spirakis</t>
  </si>
  <si>
    <t xml:space="preserve">Trading Director-Bacon2</t>
  </si>
  <si>
    <t xml:space="preserve">B Marchant</t>
  </si>
  <si>
    <t xml:space="preserve">LME Trader - Copper</t>
  </si>
  <si>
    <t xml:space="preserve">M Parra</t>
  </si>
  <si>
    <t xml:space="preserve">VP?</t>
  </si>
  <si>
    <t xml:space="preserve">CFO - US Operations</t>
  </si>
  <si>
    <t xml:space="preserve">C Schirmeister</t>
  </si>
  <si>
    <t xml:space="preserve">Acct Exec UK LME Broker</t>
  </si>
  <si>
    <t xml:space="preserve">C Young</t>
  </si>
  <si>
    <t xml:space="preserve">Not established in UK yet</t>
  </si>
  <si>
    <t xml:space="preserve">B Feldman</t>
  </si>
  <si>
    <t xml:space="preserve">US/NYC</t>
  </si>
  <si>
    <t xml:space="preserve">H Carter</t>
  </si>
  <si>
    <t xml:space="preserve">MCC Finance Director</t>
  </si>
  <si>
    <t xml:space="preserve">A Baldock</t>
  </si>
  <si>
    <t xml:space="preserve">I Hunt</t>
  </si>
  <si>
    <t xml:space="preserve">#2 Physical Trader</t>
  </si>
  <si>
    <t xml:space="preserve">D Lilley</t>
  </si>
  <si>
    <t xml:space="preserve">Trader in Merch.</t>
  </si>
  <si>
    <t xml:space="preserve">A Heath</t>
  </si>
  <si>
    <t xml:space="preserve">F tan Doornkaat</t>
  </si>
  <si>
    <t xml:space="preserve">Dir?</t>
  </si>
  <si>
    <t xml:space="preserve">Stanley</t>
  </si>
  <si>
    <t xml:space="preserve">U Von Borck</t>
  </si>
  <si>
    <t xml:space="preserve">MGMR</t>
  </si>
  <si>
    <t xml:space="preserve">Recycling - Trader</t>
  </si>
  <si>
    <t xml:space="preserve">H Scutt</t>
  </si>
  <si>
    <t xml:space="preserve">Lindhorst</t>
  </si>
  <si>
    <t xml:space="preserve">Recycling</t>
  </si>
  <si>
    <t xml:space="preserve">K Rhodes</t>
  </si>
  <si>
    <t xml:space="preserve">Finance Director - HB</t>
  </si>
  <si>
    <t xml:space="preserve">Subtotal</t>
  </si>
  <si>
    <t xml:space="preserve">Not Under Contract Before Announcement</t>
  </si>
  <si>
    <t xml:space="preserve">H Beese</t>
  </si>
  <si>
    <t xml:space="preserve">Risk Director</t>
  </si>
  <si>
    <t xml:space="preserve">A Piper</t>
  </si>
  <si>
    <t xml:space="preserve">???</t>
  </si>
  <si>
    <t xml:space="preserve">Precious - retiring soon</t>
  </si>
  <si>
    <t xml:space="preserve">D Rosenblum</t>
  </si>
  <si>
    <t xml:space="preserve">NY Trader</t>
  </si>
  <si>
    <t xml:space="preserve">J Lunzer</t>
  </si>
  <si>
    <t xml:space="preserve">Kierspiel</t>
  </si>
  <si>
    <t xml:space="preserve">Stern</t>
  </si>
  <si>
    <t xml:space="preserve">D Ratcliffe</t>
  </si>
  <si>
    <t xml:space="preserve">D Thompson</t>
  </si>
  <si>
    <t xml:space="preserve">M Walter</t>
  </si>
  <si>
    <t xml:space="preserve">MG Energy</t>
  </si>
  <si>
    <t xml:space="preserve">N/A</t>
  </si>
  <si>
    <t xml:space="preserve">D Emsen</t>
  </si>
  <si>
    <t xml:space="preserve">Schaaf</t>
  </si>
  <si>
    <t xml:space="preserve">CFO - Recycling</t>
  </si>
  <si>
    <t xml:space="preserve">Schleppler</t>
  </si>
  <si>
    <t xml:space="preserve">Schneider</t>
  </si>
  <si>
    <t xml:space="preserve">Total</t>
  </si>
  <si>
    <t xml:space="preserve">Notes:  (1) Bold Italics are estimated numbers.  (2)  J Kalter is gone, Stay Bonus was $300,000 and shares still escrowed.</t>
  </si>
  <si>
    <t xml:space="preserve">          (3)  One half of Stay Bonus previously paid in cash, other half of Stay Bonus in Shares in escrow (paid 8/01,8/02)</t>
  </si>
  <si>
    <t xml:space="preserve">*  A total of $1.6mm divided between MF, MH, and DT's Bonus is from MGME special bonus.</t>
  </si>
  <si>
    <t xml:space="preserve">** $500,000 of Bonus is from a $1mm promise because Stay Bonus was too low</t>
  </si>
  <si>
    <t xml:space="preserve">Merchanting and Trading Metals - UK</t>
  </si>
  <si>
    <t xml:space="preserve">Trading and Brokerage for Metals - UK</t>
  </si>
  <si>
    <t xml:space="preserve">Parent Company</t>
  </si>
  <si>
    <t xml:space="preserve">US Metal Trading</t>
  </si>
  <si>
    <t xml:space="preserve">Merchanting - Recycled Metals - Germany</t>
  </si>
  <si>
    <t xml:space="preserve">Energy Trading - UK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</si>
</sst>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_(* #,##0.00_);_(* \(#,##0.00\);_(* \-??_);_(@_)"/>
    <numFmt numFmtId="167" formatCode="_(* #,##0_);_(* \(#,##0\);_(* \-??_);_(@_)"/>
    <numFmt numFmtId="168" formatCode="\$#,##0"/>
    <numFmt numFmtId="169" formatCode="#,##0\*"/>
    <numFmt numFmtId="170" formatCode="#,##0&quot;**&quot;"/>
    <numFmt numFmtId="171" formatCode="[$£-809]#,##0"/>
    <numFmt numFmtId="172" formatCode="#,##0\ [$DM-407]"/>
    <numFmt numFmtId="173" formatCode="#,##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14.28"/>
    <col collapsed="false" customWidth="true" hidden="false" outlineLevel="0" max="3" min="3" style="2" width="10.41"/>
    <col collapsed="false" customWidth="true" hidden="true" outlineLevel="0" max="4" min="4" style="3" width="10.99"/>
    <col collapsed="false" customWidth="true" hidden="true" outlineLevel="0" max="5" min="5" style="3" width="14.56"/>
    <col collapsed="false" customWidth="true" hidden="true" outlineLevel="0" max="6" min="6" style="3" width="10.99"/>
    <col collapsed="false" customWidth="true" hidden="false" outlineLevel="0" max="7" min="7" style="3" width="10.99"/>
    <col collapsed="false" customWidth="true" hidden="true" outlineLevel="0" max="8" min="8" style="3" width="13.7"/>
    <col collapsed="false" customWidth="true" hidden="false" outlineLevel="0" max="9" min="9" style="3" width="10.99"/>
    <col collapsed="false" customWidth="true" hidden="false" outlineLevel="0" max="10" min="10" style="1" width="10.99"/>
    <col collapsed="false" customWidth="true" hidden="false" outlineLevel="0" max="11" min="11" style="4" width="5.85"/>
    <col collapsed="false" customWidth="true" hidden="false" outlineLevel="0" max="12" min="12" style="1" width="22.99"/>
    <col collapsed="false" customWidth="true" hidden="true" outlineLevel="0" max="13" min="13" style="1" width="11.56"/>
    <col collapsed="false" customWidth="true" hidden="false" outlineLevel="0" max="14" min="14" style="2" width="13.7"/>
    <col collapsed="false" customWidth="false" hidden="false" outlineLevel="0" max="15" min="15" style="1" width="9.14"/>
    <col collapsed="false" customWidth="true" hidden="false" outlineLevel="0" max="16" min="16" style="1" width="12.85"/>
    <col collapsed="false" customWidth="true" hidden="false" outlineLevel="0" max="17" min="17" style="1" width="15.85"/>
    <col collapsed="false" customWidth="true" hidden="false" outlineLevel="0" max="18" min="18" style="1" width="12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5"/>
      <c r="B1" s="5"/>
      <c r="C1" s="6"/>
      <c r="D1" s="7"/>
      <c r="E1" s="7"/>
      <c r="F1" s="7"/>
      <c r="G1" s="7"/>
      <c r="H1" s="7"/>
      <c r="I1" s="7"/>
      <c r="J1" s="5"/>
      <c r="K1" s="8"/>
      <c r="L1" s="5"/>
      <c r="M1" s="5"/>
      <c r="N1" s="9" t="s">
        <v>0</v>
      </c>
    </row>
    <row r="2" customFormat="false" ht="5.25" hidden="false" customHeight="true" outlineLevel="0" collapsed="false"/>
    <row r="3" customFormat="false" ht="20.25" hidden="false" customHeight="false" outlineLevel="0" collapsed="false">
      <c r="A3" s="10" t="s">
        <v>1</v>
      </c>
    </row>
    <row r="4" customFormat="false" ht="12.75" hidden="false" customHeight="false" outlineLevel="0" collapsed="false">
      <c r="A4" s="11" t="s">
        <v>2</v>
      </c>
    </row>
    <row r="5" customFormat="false" ht="4.5" hidden="false" customHeight="true" outlineLevel="0" collapsed="false"/>
    <row r="6" customFormat="false" ht="13.5" hidden="false" customHeight="false" outlineLevel="0" collapsed="false">
      <c r="B6" s="12"/>
      <c r="C6" s="13"/>
      <c r="D6" s="14"/>
      <c r="E6" s="14" t="s">
        <v>3</v>
      </c>
      <c r="F6" s="14" t="s">
        <v>4</v>
      </c>
      <c r="G6" s="14"/>
      <c r="H6" s="14" t="s">
        <v>3</v>
      </c>
      <c r="I6" s="14" t="s">
        <v>4</v>
      </c>
      <c r="J6" s="15"/>
      <c r="K6" s="13"/>
      <c r="L6" s="15"/>
      <c r="M6" s="16"/>
      <c r="N6" s="17" t="s">
        <v>5</v>
      </c>
      <c r="Q6" s="18"/>
      <c r="R6" s="18" t="n">
        <v>20000000</v>
      </c>
    </row>
    <row r="7" customFormat="false" ht="12.75" hidden="false" customHeight="false" outlineLevel="0" collapsed="false">
      <c r="B7" s="19"/>
      <c r="C7" s="20"/>
      <c r="D7" s="21" t="s">
        <v>6</v>
      </c>
      <c r="E7" s="21" t="s">
        <v>7</v>
      </c>
      <c r="F7" s="21" t="s">
        <v>8</v>
      </c>
      <c r="G7" s="21" t="s">
        <v>6</v>
      </c>
      <c r="H7" s="21" t="s">
        <v>9</v>
      </c>
      <c r="I7" s="21" t="s">
        <v>8</v>
      </c>
      <c r="J7" s="20" t="s">
        <v>10</v>
      </c>
      <c r="K7" s="20" t="s">
        <v>11</v>
      </c>
      <c r="L7" s="20"/>
      <c r="M7" s="16" t="s">
        <v>12</v>
      </c>
      <c r="N7" s="22" t="s">
        <v>13</v>
      </c>
      <c r="O7" s="2"/>
    </row>
    <row r="8" customFormat="false" ht="13.5" hidden="false" customHeight="false" outlineLevel="0" collapsed="false">
      <c r="B8" s="23" t="s">
        <v>14</v>
      </c>
      <c r="C8" s="24" t="s">
        <v>15</v>
      </c>
      <c r="D8" s="25" t="s">
        <v>16</v>
      </c>
      <c r="E8" s="25" t="s">
        <v>16</v>
      </c>
      <c r="F8" s="25" t="s">
        <v>16</v>
      </c>
      <c r="G8" s="25" t="s">
        <v>17</v>
      </c>
      <c r="H8" s="25" t="s">
        <v>17</v>
      </c>
      <c r="I8" s="25" t="s">
        <v>17</v>
      </c>
      <c r="J8" s="24" t="s">
        <v>17</v>
      </c>
      <c r="K8" s="24" t="s">
        <v>18</v>
      </c>
      <c r="L8" s="24" t="s">
        <v>19</v>
      </c>
      <c r="M8" s="16" t="s">
        <v>20</v>
      </c>
      <c r="N8" s="26" t="s">
        <v>21</v>
      </c>
      <c r="O8" s="2"/>
    </row>
    <row r="9" customFormat="false" ht="13.5" hidden="false" customHeight="false" outlineLevel="0" collapsed="false">
      <c r="B9" s="27" t="s">
        <v>22</v>
      </c>
      <c r="C9" s="16"/>
      <c r="D9" s="28"/>
      <c r="E9" s="28"/>
      <c r="F9" s="28"/>
      <c r="G9" s="28"/>
      <c r="H9" s="28"/>
      <c r="I9" s="28"/>
      <c r="J9" s="16"/>
      <c r="K9" s="29"/>
      <c r="L9" s="16"/>
      <c r="M9" s="16"/>
      <c r="N9" s="16"/>
      <c r="O9" s="2"/>
    </row>
    <row r="10" customFormat="false" ht="12.75" hidden="false" customHeight="false" outlineLevel="0" collapsed="false">
      <c r="B10" s="1" t="s">
        <v>23</v>
      </c>
      <c r="C10" s="2" t="s">
        <v>24</v>
      </c>
      <c r="D10" s="3" t="n">
        <v>340000</v>
      </c>
      <c r="F10" s="3" t="n">
        <v>300000</v>
      </c>
      <c r="G10" s="3" t="n">
        <f aca="false">+D10*1.6</f>
        <v>544000</v>
      </c>
      <c r="I10" s="3" t="n">
        <v>473000</v>
      </c>
      <c r="J10" s="18" t="n">
        <v>2750000</v>
      </c>
      <c r="K10" s="30" t="s">
        <v>25</v>
      </c>
      <c r="L10" s="1" t="s">
        <v>26</v>
      </c>
      <c r="M10" s="31" t="n">
        <v>800000</v>
      </c>
      <c r="N10" s="3" t="n">
        <f aca="false">+M10</f>
        <v>800000</v>
      </c>
      <c r="O10" s="1" t="n">
        <v>0.15</v>
      </c>
      <c r="P10" s="18" t="n">
        <f aca="false">O10*$R$6</f>
        <v>3000000</v>
      </c>
      <c r="Q10" s="32" t="n">
        <f aca="false">P10+0.5*J10</f>
        <v>4375000</v>
      </c>
      <c r="R10" s="32" t="n">
        <f aca="false">Q10/3</f>
        <v>1458333.33333333</v>
      </c>
    </row>
    <row r="11" customFormat="false" ht="12.75" hidden="false" customHeight="false" outlineLevel="0" collapsed="false">
      <c r="B11" s="1" t="s">
        <v>27</v>
      </c>
      <c r="C11" s="2" t="s">
        <v>28</v>
      </c>
      <c r="D11" s="3" t="n">
        <v>300000</v>
      </c>
      <c r="F11" s="3" t="n">
        <v>800000</v>
      </c>
      <c r="G11" s="3" t="n">
        <f aca="false">+D11*1.6</f>
        <v>480000</v>
      </c>
      <c r="H11" s="3" t="n">
        <v>436000</v>
      </c>
      <c r="I11" s="33" t="n">
        <v>2082000</v>
      </c>
      <c r="J11" s="18" t="n">
        <v>3500000</v>
      </c>
      <c r="K11" s="30" t="s">
        <v>25</v>
      </c>
      <c r="L11" s="1" t="s">
        <v>29</v>
      </c>
      <c r="M11" s="31" t="n">
        <v>2082000</v>
      </c>
      <c r="N11" s="3" t="n">
        <f aca="false">+M11</f>
        <v>2082000</v>
      </c>
      <c r="O11" s="1" t="n">
        <v>0.15</v>
      </c>
      <c r="P11" s="18" t="n">
        <f aca="false">O11*$R$6</f>
        <v>3000000</v>
      </c>
      <c r="Q11" s="32" t="n">
        <f aca="false">P11+0.5*J11</f>
        <v>4750000</v>
      </c>
      <c r="R11" s="32" t="n">
        <f aca="false">Q11/3</f>
        <v>1583333.33333333</v>
      </c>
    </row>
    <row r="12" customFormat="false" ht="12.75" hidden="false" customHeight="false" outlineLevel="0" collapsed="false">
      <c r="B12" s="1" t="s">
        <v>30</v>
      </c>
      <c r="C12" s="2" t="s">
        <v>31</v>
      </c>
      <c r="D12" s="3" t="n">
        <v>300000</v>
      </c>
      <c r="F12" s="3" t="n">
        <v>800000</v>
      </c>
      <c r="G12" s="3" t="n">
        <f aca="false">+D12*1.6</f>
        <v>480000</v>
      </c>
      <c r="H12" s="3" t="n">
        <v>436000</v>
      </c>
      <c r="I12" s="33" t="n">
        <v>1049000</v>
      </c>
      <c r="J12" s="18" t="n">
        <v>3500000</v>
      </c>
      <c r="K12" s="30" t="s">
        <v>25</v>
      </c>
      <c r="L12" s="1" t="s">
        <v>32</v>
      </c>
      <c r="M12" s="31" t="n">
        <v>1048600</v>
      </c>
      <c r="N12" s="3" t="n">
        <f aca="false">+M12</f>
        <v>1048600</v>
      </c>
      <c r="O12" s="1" t="n">
        <v>0.15</v>
      </c>
      <c r="P12" s="18" t="n">
        <f aca="false">O12*$R$6</f>
        <v>3000000</v>
      </c>
      <c r="Q12" s="32" t="n">
        <f aca="false">P12+0.5*J12</f>
        <v>4750000</v>
      </c>
      <c r="R12" s="32" t="n">
        <f aca="false">Q12/3</f>
        <v>1583333.33333333</v>
      </c>
    </row>
    <row r="13" customFormat="false" ht="12.75" hidden="false" customHeight="false" outlineLevel="0" collapsed="false">
      <c r="B13" s="1" t="s">
        <v>33</v>
      </c>
      <c r="C13" s="2" t="s">
        <v>34</v>
      </c>
      <c r="D13" s="31" t="n">
        <v>360000</v>
      </c>
      <c r="E13" s="31"/>
      <c r="F13" s="31" t="n">
        <v>990000</v>
      </c>
      <c r="G13" s="3" t="n">
        <f aca="false">+D13</f>
        <v>360000</v>
      </c>
      <c r="H13" s="3" t="n">
        <v>340000</v>
      </c>
      <c r="I13" s="3" t="n">
        <f aca="false">+F13</f>
        <v>990000</v>
      </c>
      <c r="J13" s="18" t="n">
        <v>1500000</v>
      </c>
      <c r="K13" s="30" t="s">
        <v>25</v>
      </c>
      <c r="L13" s="1" t="s">
        <v>35</v>
      </c>
      <c r="M13" s="31" t="n">
        <v>990100</v>
      </c>
      <c r="N13" s="3" t="n">
        <f aca="false">+M13</f>
        <v>990100</v>
      </c>
      <c r="O13" s="1" t="n">
        <v>0.075</v>
      </c>
      <c r="P13" s="18" t="n">
        <f aca="false">O13*$R$6</f>
        <v>1500000</v>
      </c>
      <c r="Q13" s="32" t="n">
        <f aca="false">P13+0.5*J13</f>
        <v>2250000</v>
      </c>
      <c r="R13" s="32" t="n">
        <f aca="false">Q13/3</f>
        <v>750000</v>
      </c>
    </row>
    <row r="14" customFormat="false" ht="12.75" hidden="false" customHeight="false" outlineLevel="0" collapsed="false">
      <c r="B14" s="1" t="s">
        <v>36</v>
      </c>
      <c r="C14" s="2" t="s">
        <v>28</v>
      </c>
      <c r="D14" s="3" t="n">
        <v>200000</v>
      </c>
      <c r="F14" s="3" t="n">
        <v>1515000</v>
      </c>
      <c r="G14" s="3" t="n">
        <f aca="false">+D14*1.6</f>
        <v>320000</v>
      </c>
      <c r="H14" s="3" t="n">
        <v>340000</v>
      </c>
      <c r="I14" s="34" t="n">
        <f aca="false">+F14*1.6</f>
        <v>2424000</v>
      </c>
      <c r="J14" s="18" t="n">
        <v>1500000</v>
      </c>
      <c r="K14" s="30" t="s">
        <v>25</v>
      </c>
      <c r="L14" s="1" t="s">
        <v>37</v>
      </c>
      <c r="M14" s="35" t="n">
        <v>1200000</v>
      </c>
      <c r="N14" s="3" t="n">
        <f aca="false">+M14*1.6</f>
        <v>1920000</v>
      </c>
      <c r="O14" s="1" t="n">
        <v>0.075</v>
      </c>
      <c r="P14" s="18" t="n">
        <f aca="false">O14*$R$6</f>
        <v>1500000</v>
      </c>
      <c r="Q14" s="32" t="n">
        <f aca="false">P14+0.5*J14</f>
        <v>2250000</v>
      </c>
      <c r="R14" s="32" t="n">
        <f aca="false">Q14/3</f>
        <v>750000</v>
      </c>
    </row>
    <row r="15" customFormat="false" ht="12.75" hidden="false" customHeight="false" outlineLevel="0" collapsed="false">
      <c r="B15" s="1" t="s">
        <v>38</v>
      </c>
      <c r="C15" s="2" t="s">
        <v>24</v>
      </c>
      <c r="D15" s="3" t="n">
        <v>180000</v>
      </c>
      <c r="F15" s="3" t="n">
        <v>450000</v>
      </c>
      <c r="G15" s="3" t="n">
        <f aca="false">+D15*1.6</f>
        <v>288000</v>
      </c>
      <c r="H15" s="3" t="n">
        <v>270000</v>
      </c>
      <c r="I15" s="33" t="n">
        <v>1147000</v>
      </c>
      <c r="J15" s="18" t="n">
        <v>750000</v>
      </c>
      <c r="K15" s="4" t="s">
        <v>39</v>
      </c>
      <c r="L15" s="1" t="s">
        <v>40</v>
      </c>
      <c r="M15" s="31" t="n">
        <v>1146700</v>
      </c>
      <c r="N15" s="3" t="n">
        <f aca="false">+M15</f>
        <v>1146700</v>
      </c>
      <c r="O15" s="1" t="n">
        <v>0.05</v>
      </c>
      <c r="P15" s="18" t="n">
        <f aca="false">O15*$R$6</f>
        <v>1000000</v>
      </c>
      <c r="Q15" s="32" t="n">
        <f aca="false">P15+0.5*J15</f>
        <v>1375000</v>
      </c>
      <c r="R15" s="32" t="n">
        <f aca="false">Q15/3</f>
        <v>458333.333333333</v>
      </c>
    </row>
    <row r="16" customFormat="false" ht="12.75" hidden="false" customHeight="false" outlineLevel="0" collapsed="false">
      <c r="B16" s="1" t="s">
        <v>41</v>
      </c>
      <c r="C16" s="2" t="s">
        <v>34</v>
      </c>
      <c r="D16" s="31" t="n">
        <v>335000</v>
      </c>
      <c r="E16" s="31"/>
      <c r="F16" s="31" t="n">
        <v>325000</v>
      </c>
      <c r="G16" s="3" t="n">
        <f aca="false">+D16</f>
        <v>335000</v>
      </c>
      <c r="I16" s="3" t="n">
        <f aca="false">+F16</f>
        <v>325000</v>
      </c>
      <c r="J16" s="18" t="n">
        <v>750000</v>
      </c>
      <c r="K16" s="4" t="s">
        <v>39</v>
      </c>
      <c r="L16" s="1" t="s">
        <v>42</v>
      </c>
      <c r="M16" s="31" t="n">
        <v>325000</v>
      </c>
      <c r="N16" s="3" t="n">
        <f aca="false">+M16</f>
        <v>325000</v>
      </c>
      <c r="O16" s="1" t="n">
        <v>0.025</v>
      </c>
      <c r="P16" s="18" t="n">
        <f aca="false">O16*$R$6</f>
        <v>500000</v>
      </c>
      <c r="Q16" s="32" t="n">
        <f aca="false">P16+0.5*J16</f>
        <v>875000</v>
      </c>
      <c r="R16" s="32" t="n">
        <f aca="false">Q16/3</f>
        <v>291666.666666667</v>
      </c>
    </row>
    <row r="17" customFormat="false" ht="12.75" hidden="false" customHeight="false" outlineLevel="0" collapsed="false">
      <c r="B17" s="1" t="s">
        <v>43</v>
      </c>
      <c r="C17" s="2" t="s">
        <v>28</v>
      </c>
      <c r="D17" s="3" t="n">
        <v>195000</v>
      </c>
      <c r="F17" s="3" t="n">
        <v>92000</v>
      </c>
      <c r="G17" s="3" t="n">
        <f aca="false">+D17*1.6</f>
        <v>312000</v>
      </c>
      <c r="I17" s="3" t="n">
        <f aca="false">+F17*1.6</f>
        <v>147200</v>
      </c>
      <c r="J17" s="18" t="n">
        <v>400000</v>
      </c>
      <c r="K17" s="4" t="s">
        <v>39</v>
      </c>
      <c r="L17" s="1" t="s">
        <v>44</v>
      </c>
      <c r="M17" s="35" t="n">
        <v>92000</v>
      </c>
      <c r="N17" s="3" t="n">
        <f aca="false">+M17*1.6</f>
        <v>147200</v>
      </c>
      <c r="O17" s="1" t="n">
        <v>0.025</v>
      </c>
      <c r="P17" s="18" t="n">
        <f aca="false">O17*$R$6</f>
        <v>500000</v>
      </c>
      <c r="Q17" s="32" t="n">
        <f aca="false">P17+0.5*J17</f>
        <v>700000</v>
      </c>
      <c r="R17" s="32" t="n">
        <f aca="false">Q17/3</f>
        <v>233333.333333333</v>
      </c>
    </row>
    <row r="18" customFormat="false" ht="12.75" hidden="false" customHeight="false" outlineLevel="0" collapsed="false">
      <c r="B18" s="1" t="s">
        <v>45</v>
      </c>
      <c r="C18" s="2" t="s">
        <v>31</v>
      </c>
      <c r="D18" s="3" t="n">
        <v>160000</v>
      </c>
      <c r="F18" s="3" t="n">
        <v>180000</v>
      </c>
      <c r="G18" s="3" t="n">
        <f aca="false">+D18*1.6</f>
        <v>256000</v>
      </c>
      <c r="I18" s="3" t="n">
        <f aca="false">+F18*1.6</f>
        <v>288000</v>
      </c>
      <c r="J18" s="18" t="n">
        <v>750000</v>
      </c>
      <c r="K18" s="30" t="s">
        <v>39</v>
      </c>
      <c r="L18" s="1" t="s">
        <v>46</v>
      </c>
      <c r="M18" s="35" t="n">
        <v>180000</v>
      </c>
      <c r="N18" s="3" t="n">
        <f aca="false">+M18*1.6</f>
        <v>288000</v>
      </c>
      <c r="O18" s="1" t="n">
        <v>0.025</v>
      </c>
      <c r="P18" s="18" t="n">
        <f aca="false">O18*$R$6</f>
        <v>500000</v>
      </c>
      <c r="Q18" s="32" t="n">
        <f aca="false">P18+0.5*J18</f>
        <v>875000</v>
      </c>
      <c r="R18" s="32" t="n">
        <f aca="false">Q18/3</f>
        <v>291666.666666667</v>
      </c>
    </row>
    <row r="19" customFormat="false" ht="12.75" hidden="false" customHeight="false" outlineLevel="0" collapsed="false">
      <c r="B19" s="1" t="s">
        <v>47</v>
      </c>
      <c r="C19" s="2" t="s">
        <v>31</v>
      </c>
      <c r="D19" s="3" t="n">
        <v>160000</v>
      </c>
      <c r="F19" s="3" t="n">
        <v>90000</v>
      </c>
      <c r="G19" s="3" t="n">
        <f aca="false">+D19*1.6</f>
        <v>256000</v>
      </c>
      <c r="I19" s="3" t="n">
        <f aca="false">+F19*1.6</f>
        <v>144000</v>
      </c>
      <c r="K19" s="4" t="s">
        <v>39</v>
      </c>
      <c r="L19" s="1" t="s">
        <v>48</v>
      </c>
      <c r="M19" s="35" t="n">
        <v>90000</v>
      </c>
      <c r="N19" s="3" t="n">
        <f aca="false">+M19*1.6</f>
        <v>144000</v>
      </c>
      <c r="O19" s="1" t="n">
        <v>0.025</v>
      </c>
      <c r="P19" s="18" t="n">
        <f aca="false">O19*$R$6</f>
        <v>500000</v>
      </c>
      <c r="Q19" s="32" t="n">
        <f aca="false">P19+0.5*J19</f>
        <v>500000</v>
      </c>
      <c r="R19" s="32" t="n">
        <f aca="false">Q19/3</f>
        <v>166666.666666667</v>
      </c>
    </row>
    <row r="20" customFormat="false" ht="12.75" hidden="false" customHeight="false" outlineLevel="0" collapsed="false">
      <c r="B20" s="1" t="s">
        <v>49</v>
      </c>
      <c r="C20" s="2" t="s">
        <v>28</v>
      </c>
      <c r="D20" s="3" t="n">
        <v>120000</v>
      </c>
      <c r="F20" s="3" t="n">
        <v>140000</v>
      </c>
      <c r="G20" s="3" t="n">
        <f aca="false">+D20*1.6</f>
        <v>192000</v>
      </c>
      <c r="I20" s="3" t="n">
        <f aca="false">+F20*1.6</f>
        <v>224000</v>
      </c>
      <c r="K20" s="4" t="s">
        <v>39</v>
      </c>
      <c r="L20" s="1" t="s">
        <v>50</v>
      </c>
      <c r="M20" s="35" t="n">
        <v>140000</v>
      </c>
      <c r="N20" s="3" t="n">
        <f aca="false">+M20*1.6</f>
        <v>224000</v>
      </c>
      <c r="O20" s="1" t="n">
        <v>0.025</v>
      </c>
      <c r="P20" s="18" t="n">
        <f aca="false">O20*$R$6</f>
        <v>500000</v>
      </c>
      <c r="Q20" s="32" t="n">
        <f aca="false">P20+0.5*J20</f>
        <v>500000</v>
      </c>
      <c r="R20" s="32" t="n">
        <f aca="false">Q20/3</f>
        <v>166666.666666667</v>
      </c>
    </row>
    <row r="21" customFormat="false" ht="12.75" hidden="false" customHeight="false" outlineLevel="0" collapsed="false">
      <c r="B21" s="1" t="s">
        <v>51</v>
      </c>
      <c r="C21" s="2" t="s">
        <v>28</v>
      </c>
      <c r="D21" s="3" t="n">
        <v>120000</v>
      </c>
      <c r="F21" s="3" t="n">
        <v>125000</v>
      </c>
      <c r="G21" s="3" t="n">
        <f aca="false">+D21*1.6</f>
        <v>192000</v>
      </c>
      <c r="I21" s="3" t="n">
        <f aca="false">+F21*1.6</f>
        <v>200000</v>
      </c>
      <c r="K21" s="4" t="s">
        <v>39</v>
      </c>
      <c r="L21" s="1" t="s">
        <v>50</v>
      </c>
      <c r="M21" s="35" t="n">
        <v>125000</v>
      </c>
      <c r="N21" s="3" t="n">
        <f aca="false">+M21*1.6</f>
        <v>200000</v>
      </c>
      <c r="O21" s="1" t="n">
        <v>0.025</v>
      </c>
      <c r="P21" s="18" t="n">
        <f aca="false">O21*$R$6</f>
        <v>500000</v>
      </c>
      <c r="Q21" s="32" t="n">
        <f aca="false">P21+0.5*J21</f>
        <v>500000</v>
      </c>
      <c r="R21" s="32" t="n">
        <f aca="false">Q21/3</f>
        <v>166666.666666667</v>
      </c>
    </row>
    <row r="22" customFormat="false" ht="12.75" hidden="false" customHeight="false" outlineLevel="0" collapsed="false">
      <c r="B22" s="1" t="s">
        <v>52</v>
      </c>
      <c r="C22" s="2" t="s">
        <v>34</v>
      </c>
      <c r="D22" s="31" t="n">
        <v>185000</v>
      </c>
      <c r="E22" s="31"/>
      <c r="F22" s="31" t="n">
        <v>495000</v>
      </c>
      <c r="G22" s="3" t="n">
        <f aca="false">+D22</f>
        <v>185000</v>
      </c>
      <c r="I22" s="3" t="n">
        <f aca="false">+F22</f>
        <v>495000</v>
      </c>
      <c r="J22" s="18" t="n">
        <v>750000</v>
      </c>
      <c r="K22" s="4" t="s">
        <v>39</v>
      </c>
      <c r="L22" s="1" t="s">
        <v>53</v>
      </c>
      <c r="M22" s="31" t="n">
        <v>491500</v>
      </c>
      <c r="N22" s="3" t="n">
        <f aca="false">+M22</f>
        <v>491500</v>
      </c>
      <c r="O22" s="1" t="n">
        <v>0.025</v>
      </c>
      <c r="P22" s="18" t="n">
        <f aca="false">O22*$R$6</f>
        <v>500000</v>
      </c>
      <c r="Q22" s="32" t="n">
        <f aca="false">P22+0.5*J22</f>
        <v>875000</v>
      </c>
      <c r="R22" s="32" t="n">
        <f aca="false">Q22/3</f>
        <v>291666.666666667</v>
      </c>
    </row>
    <row r="23" customFormat="false" ht="12.75" hidden="false" customHeight="false" outlineLevel="0" collapsed="false">
      <c r="B23" s="1" t="s">
        <v>54</v>
      </c>
      <c r="C23" s="2" t="s">
        <v>28</v>
      </c>
      <c r="D23" s="3" t="n">
        <v>75000</v>
      </c>
      <c r="F23" s="3" t="n">
        <v>85000</v>
      </c>
      <c r="G23" s="3" t="n">
        <f aca="false">+D23*1.6</f>
        <v>120000</v>
      </c>
      <c r="I23" s="3" t="n">
        <f aca="false">+F23*1.6</f>
        <v>136000</v>
      </c>
      <c r="J23" s="18" t="n">
        <v>300000</v>
      </c>
      <c r="K23" s="4" t="s">
        <v>39</v>
      </c>
      <c r="L23" s="1" t="s">
        <v>55</v>
      </c>
      <c r="M23" s="35" t="n">
        <v>85000</v>
      </c>
      <c r="N23" s="3" t="n">
        <f aca="false">+M23*1.6</f>
        <v>136000</v>
      </c>
      <c r="O23" s="1" t="n">
        <v>0.025</v>
      </c>
      <c r="P23" s="18" t="n">
        <f aca="false">O23*$R$6</f>
        <v>500000</v>
      </c>
      <c r="Q23" s="32" t="n">
        <f aca="false">P23+0.5*J23</f>
        <v>650000</v>
      </c>
      <c r="R23" s="32" t="n">
        <f aca="false">Q23/3</f>
        <v>216666.666666667</v>
      </c>
    </row>
    <row r="24" customFormat="false" ht="12.75" hidden="false" customHeight="false" outlineLevel="0" collapsed="false">
      <c r="B24" s="1" t="s">
        <v>56</v>
      </c>
      <c r="C24" s="2" t="s">
        <v>34</v>
      </c>
      <c r="D24" s="31" t="n">
        <v>250000</v>
      </c>
      <c r="E24" s="31"/>
      <c r="F24" s="31" t="n">
        <v>305000</v>
      </c>
      <c r="G24" s="3" t="n">
        <f aca="false">+D24</f>
        <v>250000</v>
      </c>
      <c r="I24" s="3" t="n">
        <f aca="false">+F24</f>
        <v>305000</v>
      </c>
      <c r="J24" s="18" t="n">
        <v>300000</v>
      </c>
      <c r="K24" s="4" t="s">
        <v>57</v>
      </c>
      <c r="L24" s="1" t="s">
        <v>58</v>
      </c>
      <c r="M24" s="31" t="n">
        <v>305000</v>
      </c>
      <c r="N24" s="3" t="n">
        <f aca="false">+M24</f>
        <v>305000</v>
      </c>
      <c r="O24" s="1" t="n">
        <v>0.01</v>
      </c>
      <c r="P24" s="18" t="n">
        <f aca="false">O24*$R$6</f>
        <v>200000</v>
      </c>
      <c r="Q24" s="32" t="n">
        <f aca="false">P24+0.5*J24</f>
        <v>350000</v>
      </c>
      <c r="R24" s="32" t="n">
        <f aca="false">Q24/3</f>
        <v>116666.666666667</v>
      </c>
    </row>
    <row r="25" customFormat="false" ht="12.75" hidden="false" customHeight="false" outlineLevel="0" collapsed="false">
      <c r="B25" s="1" t="s">
        <v>59</v>
      </c>
      <c r="C25" s="2" t="s">
        <v>28</v>
      </c>
      <c r="D25" s="3" t="n">
        <v>137000</v>
      </c>
      <c r="F25" s="3" t="n">
        <v>76000</v>
      </c>
      <c r="G25" s="3" t="n">
        <f aca="false">+D25*1.6</f>
        <v>219200</v>
      </c>
      <c r="I25" s="3" t="n">
        <f aca="false">+F25*1.6</f>
        <v>121600</v>
      </c>
      <c r="J25" s="18" t="n">
        <v>300000</v>
      </c>
      <c r="K25" s="4" t="s">
        <v>57</v>
      </c>
      <c r="L25" s="1" t="s">
        <v>60</v>
      </c>
      <c r="M25" s="35" t="n">
        <v>76000</v>
      </c>
      <c r="N25" s="3" t="n">
        <f aca="false">+M25*1.6</f>
        <v>121600</v>
      </c>
      <c r="O25" s="1" t="n">
        <v>0.01</v>
      </c>
      <c r="P25" s="18" t="n">
        <f aca="false">O25*$R$6</f>
        <v>200000</v>
      </c>
      <c r="Q25" s="32" t="n">
        <f aca="false">P25+0.5*J25</f>
        <v>350000</v>
      </c>
      <c r="R25" s="32" t="n">
        <f aca="false">Q25/3</f>
        <v>116666.666666667</v>
      </c>
    </row>
    <row r="26" customFormat="false" ht="12.75" hidden="false" customHeight="false" outlineLevel="0" collapsed="false">
      <c r="B26" s="1" t="s">
        <v>61</v>
      </c>
      <c r="D26" s="31"/>
      <c r="E26" s="31"/>
      <c r="F26" s="31"/>
      <c r="G26" s="36" t="n">
        <v>200000</v>
      </c>
      <c r="I26" s="36" t="n">
        <v>200000</v>
      </c>
      <c r="J26" s="18" t="n">
        <v>400000</v>
      </c>
      <c r="K26" s="4" t="s">
        <v>57</v>
      </c>
      <c r="L26" s="1" t="s">
        <v>62</v>
      </c>
      <c r="M26" s="31" t="n">
        <v>200000</v>
      </c>
      <c r="N26" s="3" t="n">
        <f aca="false">+M26</f>
        <v>200000</v>
      </c>
      <c r="O26" s="1" t="n">
        <v>0.01</v>
      </c>
      <c r="P26" s="18" t="n">
        <f aca="false">O26*$R$6</f>
        <v>200000</v>
      </c>
      <c r="Q26" s="32" t="n">
        <f aca="false">P26+0.5*J26</f>
        <v>400000</v>
      </c>
      <c r="R26" s="32" t="n">
        <f aca="false">Q26/3</f>
        <v>133333.333333333</v>
      </c>
    </row>
    <row r="27" customFormat="false" ht="12.75" hidden="false" customHeight="false" outlineLevel="0" collapsed="false">
      <c r="B27" s="1" t="s">
        <v>63</v>
      </c>
      <c r="C27" s="2" t="s">
        <v>34</v>
      </c>
      <c r="D27" s="31" t="n">
        <v>195000</v>
      </c>
      <c r="E27" s="31"/>
      <c r="F27" s="31" t="n">
        <v>170000</v>
      </c>
      <c r="G27" s="3" t="n">
        <f aca="false">+D27</f>
        <v>195000</v>
      </c>
      <c r="I27" s="3" t="n">
        <f aca="false">+F27</f>
        <v>170000</v>
      </c>
      <c r="J27" s="18" t="n">
        <v>350000</v>
      </c>
      <c r="K27" s="4" t="s">
        <v>57</v>
      </c>
      <c r="L27" s="1" t="s">
        <v>64</v>
      </c>
      <c r="M27" s="31" t="n">
        <v>170000</v>
      </c>
      <c r="N27" s="3" t="n">
        <f aca="false">+M27</f>
        <v>170000</v>
      </c>
      <c r="O27" s="1" t="n">
        <v>0.01</v>
      </c>
      <c r="P27" s="18" t="n">
        <f aca="false">O27*$R$6</f>
        <v>200000</v>
      </c>
      <c r="Q27" s="32" t="n">
        <f aca="false">P27+0.5*J27</f>
        <v>375000</v>
      </c>
      <c r="R27" s="32" t="n">
        <f aca="false">Q27/3</f>
        <v>125000</v>
      </c>
    </row>
    <row r="28" customFormat="false" ht="12.75" hidden="false" customHeight="false" outlineLevel="0" collapsed="false">
      <c r="B28" s="1" t="s">
        <v>65</v>
      </c>
      <c r="C28" s="2" t="s">
        <v>31</v>
      </c>
      <c r="D28" s="3" t="n">
        <v>115000</v>
      </c>
      <c r="F28" s="3" t="n">
        <v>100000</v>
      </c>
      <c r="G28" s="3" t="n">
        <f aca="false">+D28*1.6</f>
        <v>184000</v>
      </c>
      <c r="I28" s="3" t="n">
        <f aca="false">+F28*1.6</f>
        <v>160000</v>
      </c>
      <c r="J28" s="18" t="n">
        <v>400000</v>
      </c>
      <c r="K28" s="4" t="s">
        <v>57</v>
      </c>
      <c r="L28" s="1" t="s">
        <v>66</v>
      </c>
      <c r="M28" s="35" t="n">
        <v>100000</v>
      </c>
      <c r="N28" s="3" t="n">
        <f aca="false">+M28*1.6</f>
        <v>160000</v>
      </c>
      <c r="O28" s="1" t="n">
        <v>0.01</v>
      </c>
      <c r="P28" s="18" t="n">
        <f aca="false">O28*$R$6</f>
        <v>200000</v>
      </c>
      <c r="Q28" s="32" t="n">
        <f aca="false">P28+0.5*J28</f>
        <v>400000</v>
      </c>
      <c r="R28" s="32" t="n">
        <f aca="false">Q28/3</f>
        <v>133333.333333333</v>
      </c>
    </row>
    <row r="29" customFormat="false" ht="12.75" hidden="false" customHeight="false" outlineLevel="0" collapsed="false">
      <c r="B29" s="1" t="s">
        <v>67</v>
      </c>
      <c r="G29" s="36" t="n">
        <v>180000</v>
      </c>
      <c r="I29" s="36" t="n">
        <v>160000</v>
      </c>
      <c r="K29" s="4" t="s">
        <v>57</v>
      </c>
      <c r="M29" s="35" t="n">
        <v>100000</v>
      </c>
      <c r="N29" s="3" t="n">
        <f aca="false">+M29*1.6</f>
        <v>160000</v>
      </c>
      <c r="O29" s="1" t="n">
        <v>0.01</v>
      </c>
      <c r="P29" s="18" t="n">
        <f aca="false">O29*$R$6</f>
        <v>200000</v>
      </c>
      <c r="Q29" s="32" t="n">
        <f aca="false">P29+0.5*J29</f>
        <v>200000</v>
      </c>
      <c r="R29" s="32" t="n">
        <f aca="false">Q29/3</f>
        <v>66666.6666666667</v>
      </c>
    </row>
    <row r="30" customFormat="false" ht="12.75" hidden="false" customHeight="false" outlineLevel="0" collapsed="false">
      <c r="B30" s="1" t="s">
        <v>68</v>
      </c>
      <c r="C30" s="2" t="s">
        <v>31</v>
      </c>
      <c r="D30" s="3" t="n">
        <v>106000</v>
      </c>
      <c r="F30" s="3" t="n">
        <v>75000</v>
      </c>
      <c r="G30" s="3" t="n">
        <f aca="false">+D30*1.6</f>
        <v>169600</v>
      </c>
      <c r="I30" s="3" t="n">
        <f aca="false">+F30*1.6</f>
        <v>120000</v>
      </c>
      <c r="J30" s="18" t="n">
        <v>200000</v>
      </c>
      <c r="K30" s="4" t="s">
        <v>57</v>
      </c>
      <c r="L30" s="1" t="s">
        <v>69</v>
      </c>
      <c r="M30" s="35" t="n">
        <v>75000</v>
      </c>
      <c r="N30" s="3" t="n">
        <f aca="false">+M30*1.6</f>
        <v>120000</v>
      </c>
      <c r="O30" s="1" t="n">
        <v>0.01</v>
      </c>
      <c r="P30" s="18" t="n">
        <f aca="false">O30*$R$6</f>
        <v>200000</v>
      </c>
      <c r="Q30" s="32" t="n">
        <f aca="false">P30+0.5*J30</f>
        <v>300000</v>
      </c>
      <c r="R30" s="32" t="n">
        <f aca="false">Q30/3</f>
        <v>100000</v>
      </c>
    </row>
    <row r="31" customFormat="false" ht="12.75" hidden="false" customHeight="false" outlineLevel="0" collapsed="false">
      <c r="B31" s="1" t="s">
        <v>70</v>
      </c>
      <c r="C31" s="2" t="s">
        <v>31</v>
      </c>
      <c r="D31" s="3" t="n">
        <v>95000</v>
      </c>
      <c r="F31" s="3" t="n">
        <v>90000</v>
      </c>
      <c r="G31" s="3" t="n">
        <f aca="false">+D31*1.6</f>
        <v>152000</v>
      </c>
      <c r="I31" s="3" t="n">
        <f aca="false">+F31*1.6</f>
        <v>144000</v>
      </c>
      <c r="J31" s="18" t="n">
        <v>350000</v>
      </c>
      <c r="K31" s="4" t="s">
        <v>57</v>
      </c>
      <c r="L31" s="1" t="s">
        <v>71</v>
      </c>
      <c r="M31" s="35" t="n">
        <v>90000</v>
      </c>
      <c r="N31" s="3" t="n">
        <f aca="false">+M31*1.6</f>
        <v>144000</v>
      </c>
      <c r="O31" s="1" t="n">
        <v>0.01</v>
      </c>
      <c r="P31" s="18" t="n">
        <f aca="false">O31*$R$6</f>
        <v>200000</v>
      </c>
      <c r="Q31" s="32" t="n">
        <f aca="false">P31+0.5*J31</f>
        <v>375000</v>
      </c>
      <c r="R31" s="32" t="n">
        <f aca="false">Q31/3</f>
        <v>125000</v>
      </c>
    </row>
    <row r="32" customFormat="false" ht="12.75" hidden="false" customHeight="false" outlineLevel="0" collapsed="false">
      <c r="B32" s="1" t="s">
        <v>72</v>
      </c>
      <c r="G32" s="36" t="n">
        <v>150000</v>
      </c>
      <c r="I32" s="36" t="n">
        <v>120000</v>
      </c>
      <c r="K32" s="4" t="s">
        <v>57</v>
      </c>
      <c r="M32" s="35" t="n">
        <v>75000</v>
      </c>
      <c r="N32" s="3" t="n">
        <f aca="false">+M32*1.6</f>
        <v>120000</v>
      </c>
      <c r="O32" s="1" t="n">
        <v>0.01</v>
      </c>
      <c r="P32" s="18" t="n">
        <f aca="false">O32*$R$6</f>
        <v>200000</v>
      </c>
      <c r="Q32" s="32" t="n">
        <f aca="false">P32+0.5*J32</f>
        <v>200000</v>
      </c>
      <c r="R32" s="32" t="n">
        <f aca="false">Q32/3</f>
        <v>66666.6666666667</v>
      </c>
    </row>
    <row r="33" customFormat="false" ht="12.75" hidden="false" customHeight="false" outlineLevel="0" collapsed="false">
      <c r="B33" s="1" t="s">
        <v>73</v>
      </c>
      <c r="C33" s="2" t="s">
        <v>31</v>
      </c>
      <c r="D33" s="3" t="n">
        <v>90000</v>
      </c>
      <c r="F33" s="3" t="n">
        <v>40000</v>
      </c>
      <c r="G33" s="3" t="n">
        <f aca="false">+D33*1.6</f>
        <v>144000</v>
      </c>
      <c r="I33" s="3" t="n">
        <f aca="false">+F33*1.6</f>
        <v>64000</v>
      </c>
      <c r="J33" s="18" t="n">
        <v>150000</v>
      </c>
      <c r="K33" s="4" t="s">
        <v>74</v>
      </c>
      <c r="M33" s="35" t="n">
        <v>40000</v>
      </c>
      <c r="N33" s="3" t="n">
        <f aca="false">+M33*1.6</f>
        <v>64000</v>
      </c>
      <c r="O33" s="1" t="n">
        <v>0.01</v>
      </c>
      <c r="P33" s="18" t="n">
        <f aca="false">O33*$R$6</f>
        <v>200000</v>
      </c>
      <c r="Q33" s="32" t="n">
        <f aca="false">P33+0.5*J33</f>
        <v>275000</v>
      </c>
      <c r="R33" s="32" t="n">
        <f aca="false">Q33/3</f>
        <v>91666.6666666667</v>
      </c>
    </row>
    <row r="34" customFormat="false" ht="12.75" hidden="false" customHeight="false" outlineLevel="0" collapsed="false">
      <c r="B34" s="1" t="s">
        <v>75</v>
      </c>
      <c r="C34" s="2" t="s">
        <v>31</v>
      </c>
      <c r="D34" s="3" t="n">
        <v>90000</v>
      </c>
      <c r="F34" s="3" t="n">
        <v>12000</v>
      </c>
      <c r="G34" s="3" t="n">
        <f aca="false">+D34*1.6</f>
        <v>144000</v>
      </c>
      <c r="I34" s="3" t="n">
        <f aca="false">+F34*1.6</f>
        <v>19200</v>
      </c>
      <c r="K34" s="4" t="s">
        <v>74</v>
      </c>
      <c r="M34" s="35" t="n">
        <v>40000</v>
      </c>
      <c r="N34" s="3" t="n">
        <f aca="false">+M34*1.6</f>
        <v>64000</v>
      </c>
      <c r="O34" s="1" t="n">
        <v>0.01</v>
      </c>
      <c r="P34" s="18" t="n">
        <f aca="false">O34*$R$6</f>
        <v>200000</v>
      </c>
      <c r="Q34" s="32" t="n">
        <f aca="false">P34+0.5*J34</f>
        <v>200000</v>
      </c>
      <c r="R34" s="32" t="n">
        <f aca="false">Q34/3</f>
        <v>66666.6666666667</v>
      </c>
    </row>
    <row r="35" customFormat="false" ht="12.75" hidden="false" customHeight="false" outlineLevel="0" collapsed="false">
      <c r="B35" s="1" t="s">
        <v>76</v>
      </c>
      <c r="C35" s="2" t="s">
        <v>77</v>
      </c>
      <c r="D35" s="37" t="n">
        <v>275000</v>
      </c>
      <c r="E35" s="37"/>
      <c r="F35" s="37" t="n">
        <v>200000</v>
      </c>
      <c r="G35" s="3" t="n">
        <f aca="false">+D35/2</f>
        <v>137500</v>
      </c>
      <c r="I35" s="3" t="n">
        <f aca="false">+F35/2</f>
        <v>100000</v>
      </c>
      <c r="K35" s="4" t="s">
        <v>74</v>
      </c>
      <c r="L35" s="1" t="s">
        <v>78</v>
      </c>
      <c r="M35" s="37" t="n">
        <v>200000</v>
      </c>
      <c r="N35" s="3" t="n">
        <f aca="false">+M35/2</f>
        <v>100000</v>
      </c>
      <c r="O35" s="1" t="n">
        <v>0.01</v>
      </c>
      <c r="P35" s="18" t="n">
        <f aca="false">O35*$R$6</f>
        <v>200000</v>
      </c>
      <c r="Q35" s="32" t="n">
        <f aca="false">P35+0.5*J35</f>
        <v>200000</v>
      </c>
      <c r="R35" s="32" t="n">
        <f aca="false">Q35/3</f>
        <v>66666.6666666667</v>
      </c>
    </row>
    <row r="36" customFormat="false" ht="12.75" hidden="false" customHeight="false" outlineLevel="0" collapsed="false">
      <c r="B36" s="1" t="s">
        <v>79</v>
      </c>
      <c r="C36" s="2" t="s">
        <v>28</v>
      </c>
      <c r="D36" s="3" t="n">
        <v>80000</v>
      </c>
      <c r="F36" s="3" t="n">
        <v>10000</v>
      </c>
      <c r="G36" s="3" t="n">
        <f aca="false">+D36*1.6</f>
        <v>128000</v>
      </c>
      <c r="I36" s="3" t="n">
        <f aca="false">+F36*1.6</f>
        <v>16000</v>
      </c>
      <c r="J36" s="18" t="n">
        <v>125000</v>
      </c>
      <c r="K36" s="4" t="s">
        <v>74</v>
      </c>
      <c r="M36" s="35" t="n">
        <v>40000</v>
      </c>
      <c r="N36" s="3" t="n">
        <f aca="false">+M36*1.6</f>
        <v>64000</v>
      </c>
      <c r="O36" s="1" t="n">
        <v>0.01</v>
      </c>
      <c r="P36" s="18" t="n">
        <f aca="false">O36*$R$6</f>
        <v>200000</v>
      </c>
      <c r="Q36" s="32" t="n">
        <f aca="false">P36+0.5*J36</f>
        <v>262500</v>
      </c>
      <c r="R36" s="32" t="n">
        <f aca="false">Q36/3</f>
        <v>87500</v>
      </c>
    </row>
    <row r="37" customFormat="false" ht="12.75" hidden="false" customHeight="false" outlineLevel="0" collapsed="false">
      <c r="B37" s="1" t="s">
        <v>80</v>
      </c>
      <c r="C37" s="2" t="s">
        <v>77</v>
      </c>
      <c r="D37" s="37" t="n">
        <v>252000</v>
      </c>
      <c r="E37" s="37"/>
      <c r="F37" s="37" t="n">
        <v>80000</v>
      </c>
      <c r="G37" s="3" t="n">
        <f aca="false">+D37/2</f>
        <v>126000</v>
      </c>
      <c r="I37" s="3" t="n">
        <f aca="false">+F37/2</f>
        <v>40000</v>
      </c>
      <c r="K37" s="4" t="s">
        <v>74</v>
      </c>
      <c r="L37" s="1" t="s">
        <v>81</v>
      </c>
      <c r="M37" s="35" t="n">
        <v>80000</v>
      </c>
      <c r="N37" s="3" t="n">
        <f aca="false">+M37/2</f>
        <v>40000</v>
      </c>
      <c r="O37" s="1" t="n">
        <v>0.01</v>
      </c>
      <c r="P37" s="18" t="n">
        <f aca="false">O37*$R$6</f>
        <v>200000</v>
      </c>
      <c r="Q37" s="32" t="n">
        <f aca="false">P37+0.5*J37</f>
        <v>200000</v>
      </c>
      <c r="R37" s="32" t="n">
        <f aca="false">Q37/3</f>
        <v>66666.6666666667</v>
      </c>
    </row>
    <row r="38" customFormat="false" ht="12.75" hidden="false" customHeight="false" outlineLevel="0" collapsed="false">
      <c r="B38" s="1" t="s">
        <v>82</v>
      </c>
      <c r="C38" s="2" t="s">
        <v>28</v>
      </c>
      <c r="D38" s="3" t="n">
        <v>75000</v>
      </c>
      <c r="F38" s="3" t="n">
        <v>10000</v>
      </c>
      <c r="G38" s="3" t="n">
        <f aca="false">+D38*1.6</f>
        <v>120000</v>
      </c>
      <c r="I38" s="3" t="n">
        <f aca="false">+F38*1.6</f>
        <v>16000</v>
      </c>
      <c r="J38" s="18" t="n">
        <v>125000</v>
      </c>
      <c r="K38" s="4" t="s">
        <v>74</v>
      </c>
      <c r="L38" s="1" t="s">
        <v>83</v>
      </c>
      <c r="M38" s="35" t="n">
        <v>50000</v>
      </c>
      <c r="N38" s="3" t="n">
        <f aca="false">+M38*1.6</f>
        <v>80000</v>
      </c>
      <c r="O38" s="1" t="n">
        <v>0.01</v>
      </c>
      <c r="P38" s="18" t="n">
        <f aca="false">O38*$R$6</f>
        <v>200000</v>
      </c>
      <c r="Q38" s="32" t="n">
        <f aca="false">P38+0.5*J38</f>
        <v>262500</v>
      </c>
      <c r="R38" s="32" t="n">
        <f aca="false">Q38/3</f>
        <v>87500</v>
      </c>
    </row>
    <row r="39" customFormat="false" ht="12.75" hidden="false" customHeight="false" outlineLevel="0" collapsed="false">
      <c r="A39" s="11"/>
      <c r="B39" s="11" t="s">
        <v>84</v>
      </c>
      <c r="C39" s="38"/>
      <c r="D39" s="39"/>
      <c r="E39" s="39"/>
      <c r="F39" s="39"/>
      <c r="G39" s="40" t="n">
        <f aca="false">SUM(G10:G38)</f>
        <v>6819300</v>
      </c>
      <c r="H39" s="40"/>
      <c r="I39" s="40" t="n">
        <f aca="false">SUM(I10:I38)</f>
        <v>11880000</v>
      </c>
      <c r="J39" s="40" t="n">
        <f aca="false">SUM(J10:J38)</f>
        <v>19150000</v>
      </c>
      <c r="K39" s="30"/>
      <c r="L39" s="11"/>
      <c r="M39" s="41"/>
      <c r="N39" s="40" t="n">
        <f aca="false">SUM(N10:N38)</f>
        <v>11855700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false" outlineLevel="0" collapsed="false">
      <c r="B40" s="11" t="s">
        <v>85</v>
      </c>
      <c r="D40" s="37"/>
      <c r="E40" s="37"/>
      <c r="F40" s="37"/>
      <c r="M40" s="35"/>
      <c r="N40" s="3"/>
    </row>
    <row r="41" customFormat="false" ht="12.75" hidden="false" customHeight="false" outlineLevel="0" collapsed="false">
      <c r="B41" s="1" t="s">
        <v>86</v>
      </c>
      <c r="C41" s="2" t="s">
        <v>24</v>
      </c>
      <c r="D41" s="3" t="n">
        <v>150000</v>
      </c>
      <c r="F41" s="3" t="n">
        <v>75000</v>
      </c>
      <c r="G41" s="3" t="n">
        <f aca="false">+D41*1.6</f>
        <v>240000</v>
      </c>
      <c r="I41" s="3" t="n">
        <v>165000</v>
      </c>
      <c r="J41" s="18" t="n">
        <v>400000</v>
      </c>
      <c r="K41" s="4" t="s">
        <v>39</v>
      </c>
      <c r="L41" s="1" t="s">
        <v>87</v>
      </c>
      <c r="M41" s="31"/>
      <c r="N41" s="3"/>
      <c r="O41" s="1" t="n">
        <v>0</v>
      </c>
      <c r="P41" s="18" t="n">
        <f aca="false">O41*$R$6</f>
        <v>0</v>
      </c>
      <c r="Q41" s="32" t="n">
        <f aca="false">P41+0.5*J41</f>
        <v>200000</v>
      </c>
      <c r="R41" s="32" t="n">
        <f aca="false">Q41/3</f>
        <v>66666.6666666667</v>
      </c>
    </row>
    <row r="42" customFormat="false" ht="12.75" hidden="false" customHeight="false" outlineLevel="0" collapsed="false">
      <c r="B42" s="1" t="s">
        <v>88</v>
      </c>
      <c r="C42" s="2" t="s">
        <v>28</v>
      </c>
      <c r="D42" s="3" t="n">
        <v>122500</v>
      </c>
      <c r="F42" s="3" t="n">
        <v>255000</v>
      </c>
      <c r="G42" s="3" t="n">
        <f aca="false">+D42*1.6</f>
        <v>196000</v>
      </c>
      <c r="I42" s="3" t="n">
        <f aca="false">+F42*1.6</f>
        <v>408000</v>
      </c>
      <c r="J42" s="18" t="n">
        <v>250000</v>
      </c>
      <c r="K42" s="4" t="s">
        <v>89</v>
      </c>
      <c r="L42" s="1" t="s">
        <v>90</v>
      </c>
      <c r="M42" s="35"/>
      <c r="N42" s="3"/>
      <c r="O42" s="1" t="n">
        <v>0</v>
      </c>
      <c r="P42" s="18" t="n">
        <f aca="false">O42*$R$6</f>
        <v>0</v>
      </c>
      <c r="Q42" s="32" t="n">
        <f aca="false">P42+0.5*J42</f>
        <v>125000</v>
      </c>
      <c r="R42" s="32" t="n">
        <f aca="false">Q42/3</f>
        <v>41666.6666666667</v>
      </c>
    </row>
    <row r="43" customFormat="false" ht="12.75" hidden="false" customHeight="false" outlineLevel="0" collapsed="false">
      <c r="B43" s="1" t="s">
        <v>91</v>
      </c>
      <c r="C43" s="2" t="s">
        <v>34</v>
      </c>
      <c r="D43" s="31" t="n">
        <v>180000</v>
      </c>
      <c r="E43" s="31"/>
      <c r="F43" s="31" t="n">
        <v>100000</v>
      </c>
      <c r="G43" s="3" t="n">
        <f aca="false">+D43</f>
        <v>180000</v>
      </c>
      <c r="I43" s="3" t="n">
        <f aca="false">+F43</f>
        <v>100000</v>
      </c>
      <c r="J43" s="18" t="n">
        <v>200000</v>
      </c>
      <c r="K43" s="4" t="s">
        <v>89</v>
      </c>
      <c r="L43" s="1" t="s">
        <v>92</v>
      </c>
      <c r="M43" s="35"/>
      <c r="N43" s="3"/>
      <c r="O43" s="1" t="n">
        <v>0</v>
      </c>
      <c r="P43" s="18" t="n">
        <f aca="false">O43*$R$6</f>
        <v>0</v>
      </c>
      <c r="Q43" s="32" t="n">
        <f aca="false">P43+0.5*J43</f>
        <v>100000</v>
      </c>
      <c r="R43" s="32" t="n">
        <f aca="false">Q43/3</f>
        <v>33333.3333333333</v>
      </c>
    </row>
    <row r="44" customFormat="false" ht="12.75" hidden="false" customHeight="false" outlineLevel="0" collapsed="false">
      <c r="B44" s="1" t="s">
        <v>93</v>
      </c>
      <c r="C44" s="2" t="s">
        <v>31</v>
      </c>
      <c r="D44" s="3" t="n">
        <v>54000</v>
      </c>
      <c r="F44" s="3" t="n">
        <v>45000</v>
      </c>
      <c r="G44" s="3" t="n">
        <f aca="false">+D44*1.6</f>
        <v>86400</v>
      </c>
      <c r="I44" s="3" t="n">
        <f aca="false">+F44*1.6</f>
        <v>72000</v>
      </c>
      <c r="J44" s="18" t="n">
        <v>100000</v>
      </c>
      <c r="K44" s="4" t="s">
        <v>89</v>
      </c>
      <c r="M44" s="35"/>
      <c r="N44" s="3"/>
      <c r="O44" s="1" t="n">
        <v>0</v>
      </c>
      <c r="P44" s="18" t="n">
        <f aca="false">O44*$R$6</f>
        <v>0</v>
      </c>
      <c r="Q44" s="32" t="n">
        <f aca="false">P44+0.5*J44</f>
        <v>50000</v>
      </c>
      <c r="R44" s="32" t="n">
        <f aca="false">Q44/3</f>
        <v>16666.6666666667</v>
      </c>
    </row>
    <row r="45" customFormat="false" ht="12.75" hidden="false" customHeight="false" outlineLevel="0" collapsed="false">
      <c r="B45" s="1" t="s">
        <v>94</v>
      </c>
      <c r="C45" s="2" t="s">
        <v>31</v>
      </c>
      <c r="D45" s="3" t="n">
        <v>90000</v>
      </c>
      <c r="F45" s="3" t="n">
        <v>28000</v>
      </c>
      <c r="G45" s="3" t="n">
        <f aca="false">+D45*1.6</f>
        <v>144000</v>
      </c>
      <c r="I45" s="3" t="n">
        <f aca="false">+F45*1.6</f>
        <v>44800</v>
      </c>
      <c r="K45" s="4" t="s">
        <v>89</v>
      </c>
      <c r="M45" s="35"/>
      <c r="N45" s="3"/>
      <c r="O45" s="1" t="n">
        <v>0</v>
      </c>
      <c r="P45" s="18" t="n">
        <f aca="false">O45*$R$6</f>
        <v>0</v>
      </c>
      <c r="Q45" s="32" t="n">
        <f aca="false">P45+0.5*J45</f>
        <v>0</v>
      </c>
      <c r="R45" s="32" t="n">
        <f aca="false">Q45/3</f>
        <v>0</v>
      </c>
    </row>
    <row r="46" customFormat="false" ht="12.75" hidden="false" customHeight="false" outlineLevel="0" collapsed="false">
      <c r="B46" s="1" t="s">
        <v>95</v>
      </c>
      <c r="C46" s="2" t="s">
        <v>31</v>
      </c>
      <c r="D46" s="3" t="n">
        <v>75000</v>
      </c>
      <c r="F46" s="3" t="n">
        <v>65000</v>
      </c>
      <c r="G46" s="3" t="n">
        <f aca="false">+D46*1.6</f>
        <v>120000</v>
      </c>
      <c r="I46" s="3" t="n">
        <f aca="false">+F46*1.6</f>
        <v>104000</v>
      </c>
      <c r="K46" s="4" t="s">
        <v>89</v>
      </c>
      <c r="M46" s="35"/>
      <c r="N46" s="3"/>
      <c r="O46" s="1" t="n">
        <v>0</v>
      </c>
      <c r="P46" s="18" t="n">
        <f aca="false">O46*$R$6</f>
        <v>0</v>
      </c>
      <c r="Q46" s="32" t="n">
        <f aca="false">P46+0.5*J46</f>
        <v>0</v>
      </c>
      <c r="R46" s="32" t="n">
        <f aca="false">Q46/3</f>
        <v>0</v>
      </c>
    </row>
    <row r="47" customFormat="false" ht="12.75" hidden="false" customHeight="false" outlineLevel="0" collapsed="false">
      <c r="B47" s="1" t="s">
        <v>96</v>
      </c>
      <c r="C47" s="2" t="s">
        <v>24</v>
      </c>
      <c r="D47" s="3" t="n">
        <v>112000</v>
      </c>
      <c r="F47" s="3" t="n">
        <v>60000</v>
      </c>
      <c r="G47" s="3" t="n">
        <f aca="false">+D47*1.6</f>
        <v>179200</v>
      </c>
      <c r="I47" s="3" t="n">
        <f aca="false">+F47*1.6</f>
        <v>96000</v>
      </c>
      <c r="K47" s="4" t="s">
        <v>89</v>
      </c>
      <c r="M47" s="35"/>
      <c r="N47" s="3"/>
      <c r="O47" s="1" t="n">
        <v>0</v>
      </c>
      <c r="P47" s="18" t="n">
        <f aca="false">O47*$R$6</f>
        <v>0</v>
      </c>
      <c r="Q47" s="32" t="n">
        <f aca="false">P47+0.5*J47</f>
        <v>0</v>
      </c>
      <c r="R47" s="32" t="n">
        <f aca="false">Q47/3</f>
        <v>0</v>
      </c>
    </row>
    <row r="48" customFormat="false" ht="12.75" hidden="false" customHeight="false" outlineLevel="0" collapsed="false">
      <c r="B48" s="1" t="s">
        <v>97</v>
      </c>
      <c r="C48" s="2" t="s">
        <v>24</v>
      </c>
      <c r="D48" s="3" t="n">
        <v>63000</v>
      </c>
      <c r="F48" s="3" t="n">
        <v>30000</v>
      </c>
      <c r="G48" s="3" t="n">
        <f aca="false">+D48*1.6</f>
        <v>100800</v>
      </c>
      <c r="I48" s="3" t="n">
        <f aca="false">+F48*1.6</f>
        <v>48000</v>
      </c>
      <c r="K48" s="4" t="s">
        <v>89</v>
      </c>
      <c r="M48" s="35"/>
      <c r="N48" s="3"/>
      <c r="O48" s="1" t="n">
        <v>0</v>
      </c>
      <c r="P48" s="18" t="n">
        <f aca="false">O48*$R$6</f>
        <v>0</v>
      </c>
      <c r="Q48" s="32" t="n">
        <f aca="false">P48+0.5*J48</f>
        <v>0</v>
      </c>
      <c r="R48" s="32" t="n">
        <f aca="false">Q48/3</f>
        <v>0</v>
      </c>
    </row>
    <row r="49" customFormat="false" ht="12.75" hidden="false" customHeight="false" outlineLevel="0" collapsed="false">
      <c r="B49" s="1" t="s">
        <v>98</v>
      </c>
      <c r="C49" s="2" t="s">
        <v>99</v>
      </c>
      <c r="D49" s="3" t="n">
        <v>95000</v>
      </c>
      <c r="F49" s="3" t="s">
        <v>100</v>
      </c>
      <c r="G49" s="3" t="n">
        <f aca="false">+D49*1.6</f>
        <v>152000</v>
      </c>
      <c r="I49" s="3" t="s">
        <v>100</v>
      </c>
      <c r="K49" s="4" t="s">
        <v>89</v>
      </c>
      <c r="M49" s="35"/>
      <c r="N49" s="3"/>
      <c r="O49" s="1" t="n">
        <v>0</v>
      </c>
      <c r="P49" s="18" t="n">
        <f aca="false">O49*$R$6</f>
        <v>0</v>
      </c>
      <c r="Q49" s="32" t="n">
        <f aca="false">P49+0.5*J49</f>
        <v>0</v>
      </c>
      <c r="R49" s="32" t="n">
        <f aca="false">Q49/3</f>
        <v>0</v>
      </c>
    </row>
    <row r="50" customFormat="false" ht="12.75" hidden="false" customHeight="false" outlineLevel="0" collapsed="false">
      <c r="B50" s="1" t="s">
        <v>101</v>
      </c>
      <c r="C50" s="2" t="s">
        <v>77</v>
      </c>
      <c r="D50" s="37" t="n">
        <v>275000</v>
      </c>
      <c r="E50" s="37"/>
      <c r="F50" s="37" t="n">
        <v>200000</v>
      </c>
      <c r="G50" s="3" t="n">
        <f aca="false">+D50/2</f>
        <v>137500</v>
      </c>
      <c r="I50" s="3" t="n">
        <f aca="false">+F50/2</f>
        <v>100000</v>
      </c>
      <c r="K50" s="4" t="s">
        <v>89</v>
      </c>
      <c r="L50" s="1" t="s">
        <v>81</v>
      </c>
      <c r="M50" s="35"/>
      <c r="N50" s="3"/>
      <c r="O50" s="1" t="n">
        <v>0</v>
      </c>
      <c r="P50" s="18" t="n">
        <f aca="false">O50*$R$6</f>
        <v>0</v>
      </c>
      <c r="Q50" s="32" t="n">
        <f aca="false">P50+0.5*J50</f>
        <v>0</v>
      </c>
      <c r="R50" s="32" t="n">
        <f aca="false">Q50/3</f>
        <v>0</v>
      </c>
    </row>
    <row r="51" customFormat="false" ht="12.75" hidden="false" customHeight="false" outlineLevel="0" collapsed="false">
      <c r="B51" s="1" t="s">
        <v>102</v>
      </c>
      <c r="C51" s="2" t="s">
        <v>77</v>
      </c>
      <c r="D51" s="37" t="n">
        <v>141600</v>
      </c>
      <c r="E51" s="37"/>
      <c r="F51" s="37" t="n">
        <v>40000</v>
      </c>
      <c r="G51" s="3" t="n">
        <f aca="false">+D51/2</f>
        <v>70800</v>
      </c>
      <c r="I51" s="3" t="n">
        <f aca="false">+F51/2</f>
        <v>20000</v>
      </c>
      <c r="K51" s="4" t="s">
        <v>89</v>
      </c>
      <c r="L51" s="1" t="s">
        <v>103</v>
      </c>
      <c r="M51" s="35"/>
      <c r="N51" s="3"/>
      <c r="O51" s="1" t="n">
        <v>0</v>
      </c>
      <c r="P51" s="18" t="n">
        <f aca="false">O51*$R$6</f>
        <v>0</v>
      </c>
      <c r="Q51" s="32" t="n">
        <f aca="false">P51+0.5*J51</f>
        <v>0</v>
      </c>
      <c r="R51" s="32" t="n">
        <f aca="false">Q51/3</f>
        <v>0</v>
      </c>
    </row>
    <row r="52" customFormat="false" ht="12.75" hidden="false" customHeight="false" outlineLevel="0" collapsed="false">
      <c r="B52" s="1" t="s">
        <v>104</v>
      </c>
      <c r="C52" s="2" t="s">
        <v>77</v>
      </c>
      <c r="D52" s="37" t="n">
        <v>151200</v>
      </c>
      <c r="E52" s="37"/>
      <c r="F52" s="37" t="n">
        <v>60000</v>
      </c>
      <c r="G52" s="3" t="n">
        <f aca="false">+D52/2</f>
        <v>75600</v>
      </c>
      <c r="I52" s="3" t="n">
        <f aca="false">+F52/2</f>
        <v>30000</v>
      </c>
      <c r="K52" s="4" t="s">
        <v>89</v>
      </c>
      <c r="L52" s="1" t="s">
        <v>81</v>
      </c>
      <c r="M52" s="35"/>
      <c r="N52" s="3"/>
      <c r="O52" s="1" t="n">
        <v>0</v>
      </c>
      <c r="P52" s="18" t="n">
        <f aca="false">O52*$R$6</f>
        <v>0</v>
      </c>
      <c r="Q52" s="32" t="n">
        <f aca="false">P52+0.5*J52</f>
        <v>0</v>
      </c>
      <c r="R52" s="32" t="n">
        <f aca="false">Q52/3</f>
        <v>0</v>
      </c>
    </row>
    <row r="53" customFormat="false" ht="12.75" hidden="false" customHeight="false" outlineLevel="0" collapsed="false">
      <c r="B53" s="1" t="s">
        <v>105</v>
      </c>
      <c r="C53" s="2" t="s">
        <v>77</v>
      </c>
      <c r="D53" s="37" t="n">
        <v>145200</v>
      </c>
      <c r="E53" s="37"/>
      <c r="F53" s="37" t="n">
        <v>60000</v>
      </c>
      <c r="G53" s="3" t="n">
        <f aca="false">+D53/2</f>
        <v>72600</v>
      </c>
      <c r="I53" s="3" t="n">
        <f aca="false">+F53/2</f>
        <v>30000</v>
      </c>
      <c r="K53" s="4" t="s">
        <v>89</v>
      </c>
      <c r="L53" s="1" t="s">
        <v>81</v>
      </c>
      <c r="M53" s="35"/>
      <c r="N53" s="3"/>
      <c r="O53" s="1" t="n">
        <v>0</v>
      </c>
      <c r="P53" s="18" t="n">
        <f aca="false">O53*$R$6</f>
        <v>0</v>
      </c>
      <c r="Q53" s="32" t="n">
        <f aca="false">P53+0.5*J53</f>
        <v>0</v>
      </c>
      <c r="R53" s="32" t="n">
        <f aca="false">Q53/3</f>
        <v>0</v>
      </c>
    </row>
    <row r="54" customFormat="false" ht="12.75" hidden="false" customHeight="false" outlineLevel="0" collapsed="false">
      <c r="B54" s="11" t="s">
        <v>84</v>
      </c>
      <c r="C54" s="38"/>
      <c r="D54" s="40"/>
      <c r="E54" s="40"/>
      <c r="F54" s="40"/>
      <c r="G54" s="40" t="n">
        <f aca="false">SUM(G41:G53)</f>
        <v>1754900</v>
      </c>
      <c r="H54" s="40"/>
      <c r="I54" s="40" t="n">
        <f aca="false">SUM(I41:I53)</f>
        <v>1217800</v>
      </c>
      <c r="J54" s="40" t="n">
        <f aca="false">SUM(J41:J53)</f>
        <v>950000</v>
      </c>
      <c r="K54" s="30"/>
      <c r="L54" s="11"/>
      <c r="M54" s="41"/>
      <c r="N54" s="40" t="n">
        <f aca="false">SUM(N41:N53)</f>
        <v>0</v>
      </c>
    </row>
    <row r="55" customFormat="false" ht="12.75" hidden="false" customHeight="false" outlineLevel="0" collapsed="false">
      <c r="B55" s="11" t="s">
        <v>106</v>
      </c>
      <c r="C55" s="38"/>
      <c r="D55" s="40"/>
      <c r="E55" s="40"/>
      <c r="F55" s="40"/>
      <c r="G55" s="40" t="n">
        <f aca="false">+G54+G39</f>
        <v>8574200</v>
      </c>
      <c r="H55" s="40"/>
      <c r="I55" s="40" t="n">
        <f aca="false">+I54+I39</f>
        <v>13097800</v>
      </c>
      <c r="J55" s="40" t="n">
        <f aca="false">+J54+J39</f>
        <v>20100000</v>
      </c>
      <c r="K55" s="30"/>
      <c r="L55" s="11"/>
      <c r="M55" s="41"/>
      <c r="N55" s="40" t="n">
        <f aca="false">+N54+N39</f>
        <v>11855700</v>
      </c>
    </row>
    <row r="56" customFormat="false" ht="12.75" hidden="false" customHeight="false" outlineLevel="0" collapsed="false">
      <c r="B56" s="11"/>
      <c r="C56" s="38"/>
      <c r="D56" s="40"/>
      <c r="E56" s="40"/>
      <c r="F56" s="40"/>
      <c r="G56" s="40"/>
      <c r="H56" s="40"/>
      <c r="I56" s="40"/>
      <c r="J56" s="40"/>
      <c r="K56" s="30"/>
      <c r="L56" s="11"/>
      <c r="M56" s="41"/>
      <c r="N56" s="40"/>
    </row>
    <row r="57" customFormat="false" ht="12.75" hidden="false" customHeight="false" outlineLevel="0" collapsed="false">
      <c r="A57" s="1" t="s">
        <v>107</v>
      </c>
    </row>
    <row r="58" customFormat="false" ht="12.75" hidden="false" customHeight="false" outlineLevel="0" collapsed="false">
      <c r="B58" s="1" t="s">
        <v>108</v>
      </c>
    </row>
    <row r="59" customFormat="false" ht="12.75" hidden="false" customHeight="false" outlineLevel="0" collapsed="false">
      <c r="A59" s="1" t="s">
        <v>109</v>
      </c>
    </row>
    <row r="60" customFormat="false" ht="12.75" hidden="false" customHeight="false" outlineLevel="0" collapsed="false">
      <c r="A60" s="1" t="s">
        <v>110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42" width="10.41"/>
    <col collapsed="false" customWidth="true" hidden="false" outlineLevel="0" max="5" min="3" style="43" width="9.14"/>
    <col collapsed="false" customWidth="true" hidden="false" outlineLevel="0" max="12" min="6" style="42" width="9.14"/>
  </cols>
  <sheetData>
    <row r="3" customFormat="false" ht="12.75" hidden="false" customHeight="false" outlineLevel="0" collapsed="false">
      <c r="B3" s="42" t="s">
        <v>31</v>
      </c>
      <c r="C3" s="43" t="s">
        <v>111</v>
      </c>
    </row>
    <row r="4" customFormat="false" ht="12.75" hidden="false" customHeight="false" outlineLevel="0" collapsed="false">
      <c r="B4" s="42" t="s">
        <v>28</v>
      </c>
      <c r="C4" s="43" t="s">
        <v>112</v>
      </c>
    </row>
    <row r="5" customFormat="false" ht="12.75" hidden="false" customHeight="false" outlineLevel="0" collapsed="false">
      <c r="B5" s="42" t="s">
        <v>24</v>
      </c>
      <c r="C5" s="43" t="s">
        <v>113</v>
      </c>
    </row>
    <row r="6" customFormat="false" ht="12.75" hidden="false" customHeight="false" outlineLevel="0" collapsed="false">
      <c r="B6" s="42" t="s">
        <v>34</v>
      </c>
      <c r="C6" s="43" t="s">
        <v>114</v>
      </c>
    </row>
    <row r="7" customFormat="false" ht="12.75" hidden="false" customHeight="false" outlineLevel="0" collapsed="false">
      <c r="B7" s="42" t="s">
        <v>77</v>
      </c>
      <c r="C7" s="43" t="s">
        <v>115</v>
      </c>
    </row>
    <row r="8" customFormat="false" ht="12.75" hidden="false" customHeight="false" outlineLevel="0" collapsed="false">
      <c r="B8" s="42" t="s">
        <v>99</v>
      </c>
      <c r="C8" s="43" t="s">
        <v>116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2000-05-10T07:52:29Z</dcterms:created>
  <dc:creator>abrown</dc:creator>
  <dc:description/>
  <dc:language>en-US</dc:language>
  <cp:lastModifiedBy>Enron Technology</cp:lastModifiedBy>
  <cp:lastPrinted>2000-05-13T13:05:39Z</cp:lastPrinted>
  <cp:revision>0</cp:revision>
  <dc:subject/>
  <dc:title/>
</cp:coreProperties>
</file>