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omps" sheetId="1" state="visible" r:id="rId3"/>
    <sheet name="DCF - Exit Year 3 - $4" sheetId="2" state="visible" r:id="rId4"/>
    <sheet name="DCF Exit Year 1 - $6" sheetId="3" state="visible" r:id="rId5"/>
    <sheet name="DCF Exit Year 2 - $6" sheetId="4" state="visible" r:id="rId6"/>
  </sheets>
  <definedNames>
    <definedName function="false" hidden="false" localSheetId="0" name="_xlnm.Print_Area" vbProcedure="false">Comps!$A$1:$N$54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<sst xmlns="http://schemas.openxmlformats.org/spreadsheetml/2006/main" count="193" uniqueCount="94">
  <si>
    <t xml:space="preserve">Peaking Power Plant Projects &amp; Costs</t>
  </si>
  <si>
    <t xml:space="preserve">($ in Millions)</t>
  </si>
  <si>
    <t xml:space="preserve">Company/Project</t>
  </si>
  <si>
    <t xml:space="preserve">Location</t>
  </si>
  <si>
    <t xml:space="preserve">Completion Date</t>
  </si>
  <si>
    <t xml:space="preserve">Type of Equipment</t>
  </si>
  <si>
    <t xml:space="preserve">Total Cost</t>
  </si>
  <si>
    <t xml:space="preserve">MWs</t>
  </si>
  <si>
    <t xml:space="preserve">$ / kW</t>
  </si>
  <si>
    <r>
      <rPr>
        <sz val="10"/>
        <rFont val="Arial"/>
        <family val="2"/>
      </rPr>
      <t xml:space="preserve">Entergy</t>
    </r>
    <r>
      <rPr>
        <vertAlign val="superscript"/>
        <sz val="7.5"/>
        <rFont val="Arial"/>
        <family val="2"/>
      </rPr>
      <t xml:space="preserve">(1)</t>
    </r>
  </si>
  <si>
    <t xml:space="preserve">Vicksburg, MS</t>
  </si>
  <si>
    <t xml:space="preserve">mid-year 2001</t>
  </si>
  <si>
    <t xml:space="preserve">7EA turbines supplied by G.E.</t>
  </si>
  <si>
    <t xml:space="preserve">Mississippi</t>
  </si>
  <si>
    <t xml:space="preserve">mid-year 2002</t>
  </si>
  <si>
    <r>
      <rPr>
        <sz val="10"/>
        <rFont val="Arial"/>
        <family val="2"/>
      </rPr>
      <t xml:space="preserve">Broad River Energy</t>
    </r>
    <r>
      <rPr>
        <vertAlign val="superscript"/>
        <sz val="7.5"/>
        <rFont val="Arial"/>
        <family val="2"/>
      </rPr>
      <t xml:space="preserve">(2)</t>
    </r>
  </si>
  <si>
    <t xml:space="preserve">Gaffney, SC</t>
  </si>
  <si>
    <t xml:space="preserve">General Electric simple cycle combustion turbines, Frame 7FA model 7241</t>
  </si>
  <si>
    <r>
      <rPr>
        <sz val="10"/>
        <rFont val="Arial"/>
        <family val="2"/>
      </rPr>
      <t xml:space="preserve">Broad River 4&amp;5</t>
    </r>
    <r>
      <rPr>
        <vertAlign val="superscript"/>
        <sz val="7.5"/>
        <rFont val="Arial"/>
        <family val="2"/>
      </rPr>
      <t xml:space="preserve">(2)</t>
    </r>
  </si>
  <si>
    <r>
      <rPr>
        <sz val="10"/>
        <rFont val="Arial"/>
        <family val="2"/>
      </rPr>
      <t xml:space="preserve">RockGen Energy</t>
    </r>
    <r>
      <rPr>
        <vertAlign val="superscript"/>
        <sz val="7.5"/>
        <rFont val="Arial"/>
        <family val="2"/>
      </rPr>
      <t xml:space="preserve">(2)</t>
    </r>
  </si>
  <si>
    <t xml:space="preserve">Christiana, WI</t>
  </si>
  <si>
    <r>
      <rPr>
        <sz val="10"/>
        <color rgb="FF000000"/>
        <rFont val="Arial"/>
        <family val="2"/>
      </rPr>
      <t xml:space="preserve">PJM Peaker</t>
    </r>
    <r>
      <rPr>
        <vertAlign val="superscript"/>
        <sz val="7.5"/>
        <color rgb="FF000000"/>
        <rFont val="Arial"/>
        <family val="2"/>
      </rPr>
      <t xml:space="preserve">(2)</t>
    </r>
  </si>
  <si>
    <t xml:space="preserve">Mid-Atlantic</t>
  </si>
  <si>
    <t xml:space="preserve">G.E. LM 6000</t>
  </si>
  <si>
    <r>
      <rPr>
        <sz val="10"/>
        <color rgb="FF000000"/>
        <rFont val="Arial"/>
        <family val="2"/>
      </rPr>
      <t xml:space="preserve">MAIN Peaker</t>
    </r>
    <r>
      <rPr>
        <vertAlign val="superscript"/>
        <sz val="7.5"/>
        <color rgb="FF000000"/>
        <rFont val="Arial"/>
        <family val="2"/>
      </rPr>
      <t xml:space="preserve">(2)</t>
    </r>
  </si>
  <si>
    <t xml:space="preserve">Midwest</t>
  </si>
  <si>
    <t xml:space="preserve">Siemans Class F</t>
  </si>
  <si>
    <r>
      <rPr>
        <sz val="10"/>
        <rFont val="Arial"/>
        <family val="0"/>
      </rPr>
      <t xml:space="preserve">Standard Power &amp; Light</t>
    </r>
    <r>
      <rPr>
        <vertAlign val="superscript"/>
        <sz val="7.5"/>
        <rFont val="Arial"/>
        <family val="2"/>
      </rPr>
      <t xml:space="preserve">(3)</t>
    </r>
  </si>
  <si>
    <t xml:space="preserve">Illinois</t>
  </si>
  <si>
    <t xml:space="preserve">N/A</t>
  </si>
  <si>
    <r>
      <rPr>
        <sz val="10"/>
        <rFont val="Arial"/>
        <family val="0"/>
      </rPr>
      <t xml:space="preserve">Southwestern Elec. Coop.</t>
    </r>
    <r>
      <rPr>
        <vertAlign val="superscript"/>
        <sz val="7.5"/>
        <rFont val="Arial"/>
        <family val="2"/>
      </rPr>
      <t xml:space="preserve">(4)</t>
    </r>
  </si>
  <si>
    <r>
      <rPr>
        <sz val="10"/>
        <rFont val="Arial"/>
        <family val="2"/>
      </rPr>
      <t xml:space="preserve">Dynergy</t>
    </r>
    <r>
      <rPr>
        <vertAlign val="superscript"/>
        <sz val="7.5"/>
        <rFont val="Arial"/>
        <family val="2"/>
      </rPr>
      <t xml:space="preserve">(1)</t>
    </r>
  </si>
  <si>
    <t xml:space="preserve">Lake Charles</t>
  </si>
  <si>
    <r>
      <rPr>
        <sz val="10"/>
        <rFont val="Arial"/>
        <family val="2"/>
      </rPr>
      <t xml:space="preserve">Indeck</t>
    </r>
    <r>
      <rPr>
        <vertAlign val="superscript"/>
        <sz val="7.5"/>
        <rFont val="Arial"/>
        <family val="2"/>
      </rPr>
      <t xml:space="preserve">(5)</t>
    </r>
  </si>
  <si>
    <r>
      <rPr>
        <sz val="10"/>
        <rFont val="Arial"/>
        <family val="2"/>
      </rPr>
      <t xml:space="preserve">DPL (Phase II)</t>
    </r>
    <r>
      <rPr>
        <vertAlign val="superscript"/>
        <sz val="7.5"/>
        <rFont val="Arial"/>
        <family val="2"/>
      </rPr>
      <t xml:space="preserve">(6)</t>
    </r>
  </si>
  <si>
    <t xml:space="preserve">mid-year 2000</t>
  </si>
  <si>
    <t xml:space="preserve">Pratt &amp; Whitney/Turbo Power and Marine units </t>
  </si>
  <si>
    <r>
      <rPr>
        <sz val="10"/>
        <rFont val="Arial"/>
        <family val="2"/>
      </rPr>
      <t xml:space="preserve">DPL (Phase III)</t>
    </r>
    <r>
      <rPr>
        <vertAlign val="superscript"/>
        <sz val="7.5"/>
        <rFont val="Arial"/>
        <family val="2"/>
      </rPr>
      <t xml:space="preserve">(6)</t>
    </r>
  </si>
  <si>
    <t xml:space="preserve">General Electric combustion turbine peaking units</t>
  </si>
  <si>
    <r>
      <rPr>
        <sz val="10"/>
        <rFont val="Arial"/>
        <family val="2"/>
      </rPr>
      <t xml:space="preserve">DPL (Phase IV)</t>
    </r>
    <r>
      <rPr>
        <vertAlign val="superscript"/>
        <sz val="7.5"/>
        <rFont val="Arial"/>
        <family val="2"/>
      </rPr>
      <t xml:space="preserve">(6)</t>
    </r>
  </si>
  <si>
    <t xml:space="preserve">year-end 2001</t>
  </si>
  <si>
    <t xml:space="preserve">  </t>
  </si>
  <si>
    <r>
      <rPr>
        <sz val="10"/>
        <rFont val="Arial"/>
        <family val="2"/>
      </rPr>
      <t xml:space="preserve">Columbia Electric</t>
    </r>
    <r>
      <rPr>
        <vertAlign val="superscript"/>
        <sz val="7.5"/>
        <rFont val="Arial"/>
        <family val="2"/>
      </rPr>
      <t xml:space="preserve">(7)</t>
    </r>
  </si>
  <si>
    <t xml:space="preserve">Ceredo, WV</t>
  </si>
  <si>
    <r>
      <rPr>
        <sz val="10"/>
        <rFont val="Arial"/>
        <family val="2"/>
      </rPr>
      <t xml:space="preserve">Tenaska Georgia</t>
    </r>
    <r>
      <rPr>
        <vertAlign val="superscript"/>
        <sz val="7.5"/>
        <rFont val="Arial"/>
        <family val="2"/>
      </rPr>
      <t xml:space="preserve">(1)</t>
    </r>
  </si>
  <si>
    <t xml:space="preserve">Heard County, GA</t>
  </si>
  <si>
    <t xml:space="preserve">1)</t>
  </si>
  <si>
    <t xml:space="preserve">Per company news release</t>
  </si>
  <si>
    <t xml:space="preserve">Average (excluding highest/lowest) </t>
  </si>
  <si>
    <t xml:space="preserve">MAX</t>
  </si>
  <si>
    <t xml:space="preserve">2)</t>
  </si>
  <si>
    <t xml:space="preserve">CSFB Project</t>
  </si>
  <si>
    <t xml:space="preserve">MIN</t>
  </si>
  <si>
    <t xml:space="preserve">3)</t>
  </si>
  <si>
    <t xml:space="preserve">Generation Week (3/1/00)</t>
  </si>
  <si>
    <t xml:space="preserve">Total</t>
  </si>
  <si>
    <t xml:space="preserve">4)</t>
  </si>
  <si>
    <t xml:space="preserve">MW Daily</t>
  </si>
  <si>
    <t xml:space="preserve">Total - MAX/MIN</t>
  </si>
  <si>
    <t xml:space="preserve">5)</t>
  </si>
  <si>
    <t xml:space="preserve">Electric Power Daily</t>
  </si>
  <si>
    <t xml:space="preserve">AVERAGE</t>
  </si>
  <si>
    <t xml:space="preserve">6)</t>
  </si>
  <si>
    <t xml:space="preserve">Per CSFB Research Analyst Paul Patterson's conversation with DPL CFO (adjusted to include financing costs)</t>
  </si>
  <si>
    <t xml:space="preserve">7)</t>
  </si>
  <si>
    <t xml:space="preserve">Per news release (adjusted to include capital investment)</t>
  </si>
  <si>
    <t xml:space="preserve">Reported</t>
  </si>
  <si>
    <t xml:space="preserve">Differential in LTM reported/adjusted</t>
  </si>
  <si>
    <t xml:space="preserve">DCF Analysis</t>
  </si>
  <si>
    <t xml:space="preserve">Consolidated UFCF - $4/kW-month</t>
  </si>
  <si>
    <t xml:space="preserve">CONTRACT PERIOD</t>
  </si>
  <si>
    <t xml:space="preserve">2001</t>
  </si>
  <si>
    <t xml:space="preserve">2002</t>
  </si>
  <si>
    <t xml:space="preserve">2003</t>
  </si>
  <si>
    <t xml:space="preserve">EBITDA</t>
  </si>
  <si>
    <t xml:space="preserve">% Annual Growth</t>
  </si>
  <si>
    <t xml:space="preserve">Depreciation</t>
  </si>
  <si>
    <t xml:space="preserve">EBIT</t>
  </si>
  <si>
    <t xml:space="preserve">Taxes on EBIT</t>
  </si>
  <si>
    <t xml:space="preserve">Unlevered Net Income</t>
  </si>
  <si>
    <t xml:space="preserve">Plus:  Depreciation</t>
  </si>
  <si>
    <t xml:space="preserve">Plus:  Deferred Income Taxes</t>
  </si>
  <si>
    <t xml:space="preserve">Plus:  WC Adjustments (Property Taxes)</t>
  </si>
  <si>
    <t xml:space="preserve">Unlevered Free Cash Flow</t>
  </si>
  <si>
    <t xml:space="preserve">Valuation Matrix</t>
  </si>
  <si>
    <t xml:space="preserve">$ CAPITAL COST / kW</t>
  </si>
  <si>
    <t xml:space="preserve">DISCOUNT RATE</t>
  </si>
  <si>
    <t xml:space="preserve"> </t>
  </si>
  <si>
    <t xml:space="preserve">PV of 2001-2003 UFCF</t>
  </si>
  <si>
    <t xml:space="preserve">PV of Terminal Value</t>
  </si>
  <si>
    <t xml:space="preserve">Enterprise Value</t>
  </si>
  <si>
    <t xml:space="preserve">Consolidated UFCF - $6/kW-month</t>
  </si>
  <si>
    <t xml:space="preserve">PV of 2001 UFCF</t>
  </si>
  <si>
    <t xml:space="preserve">PV of 2001-2002 UFCF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</si>
</sst>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#,##0.0_);[RED]\(#,##0.0\)"/>
    <numFmt numFmtId="166" formatCode="#,##0.000_);[RED]\(#,##0.000\)"/>
    <numFmt numFmtId="167" formatCode="\$#,##0.0_);[RED]&quot;($&quot;#,##0.0\)"/>
    <numFmt numFmtId="168" formatCode="\$#,##0.000_);[RED]&quot;($&quot;#,##0.000\)"/>
    <numFmt numFmtId="169" formatCode="0.0&quot; x&quot;"/>
    <numFmt numFmtId="170" formatCode="0.0_ &quot;  &quot;"/>
    <numFmt numFmtId="171" formatCode="0.0%"/>
    <numFmt numFmtId="172" formatCode="0"/>
    <numFmt numFmtId="173" formatCode="_(* #,##0.00_);_(* \(#,##0.00\);_(* \-??_);_(@_)"/>
    <numFmt numFmtId="174" formatCode="_(\$* #,##0.00_);_(\$* \(#,##0.00\);_(\$* \-??_);_(@_)"/>
    <numFmt numFmtId="175" formatCode="\$#,##0"/>
    <numFmt numFmtId="176" formatCode="[$-409]mmm\-yy"/>
    <numFmt numFmtId="177" formatCode="[$-409]m/d/yyyy"/>
    <numFmt numFmtId="178" formatCode="0.0\x"/>
    <numFmt numFmtId="179" formatCode="_(\$* #,##0_);_(\$* \(#,##0\);_(\$* \-??_);_(@_)"/>
    <numFmt numFmtId="180" formatCode="#,##0.0_);\(#,##0.0\)"/>
    <numFmt numFmtId="181" formatCode="0.0\x"/>
    <numFmt numFmtId="182" formatCode="0%"/>
    <numFmt numFmtId="183" formatCode="\$#,##0.00_);&quot;($&quot;#,##0.00\)"/>
    <numFmt numFmtId="184" formatCode="_(* #,##0.0_);_(* \(#,##0.0\);_(* \-??_);_(@_)"/>
    <numFmt numFmtId="185" formatCode="@"/>
    <numFmt numFmtId="186" formatCode="0.00%"/>
    <numFmt numFmtId="187" formatCode="\$0&quot; / kW&quot;"/>
    <numFmt numFmtId="188" formatCode="_(* #,##0_);_(* \(#,##0\);_(* \-??_);_(@_)"/>
  </numFmts>
  <fonts count="4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Times New Roman"/>
      <family val="0"/>
    </font>
    <font>
      <sz val="10"/>
      <name val="Palatino"/>
      <family val="0"/>
    </font>
    <font>
      <sz val="10"/>
      <name val="Palatino"/>
      <family val="1"/>
    </font>
    <font>
      <b val="true"/>
      <sz val="24"/>
      <name val="Arial"/>
      <family val="0"/>
    </font>
    <font>
      <i val="true"/>
      <sz val="8"/>
      <name val="Arial"/>
      <family val="2"/>
    </font>
    <font>
      <b val="true"/>
      <i val="true"/>
      <sz val="8"/>
      <name val="Arial"/>
      <family val="2"/>
    </font>
    <font>
      <sz val="8"/>
      <name val="Palatino"/>
      <family val="1"/>
    </font>
    <font>
      <b val="true"/>
      <sz val="10"/>
      <name val="Arial"/>
      <family val="2"/>
    </font>
    <font>
      <b val="true"/>
      <sz val="8"/>
      <color rgb="FFFF0000"/>
      <name val="Arial"/>
      <family val="2"/>
    </font>
    <font>
      <sz val="8"/>
      <name val="Arial"/>
      <family val="2"/>
    </font>
    <font>
      <sz val="10"/>
      <name val="Arial"/>
      <family val="2"/>
    </font>
    <font>
      <b val="true"/>
      <sz val="8"/>
      <name val="Arial"/>
      <family val="0"/>
    </font>
    <font>
      <vertAlign val="superscript"/>
      <sz val="7.5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vertAlign val="superscript"/>
      <sz val="7.5"/>
      <color rgb="FF000000"/>
      <name val="Arial"/>
      <family val="2"/>
    </font>
    <font>
      <sz val="8"/>
      <color rgb="FF000000"/>
      <name val="Arial"/>
      <family val="2"/>
    </font>
    <font>
      <b val="true"/>
      <sz val="10"/>
      <color rgb="FFFFFFFF"/>
      <name val="Arial"/>
      <family val="2"/>
    </font>
    <font>
      <i val="true"/>
      <sz val="10"/>
      <name val="Arial"/>
      <family val="2"/>
    </font>
    <font>
      <sz val="10"/>
      <color rgb="FFFFFFFF"/>
      <name val="Arial"/>
      <family val="2"/>
    </font>
    <font>
      <sz val="8"/>
      <color rgb="FFFFFFFF"/>
      <name val="Arial"/>
      <family val="2"/>
    </font>
    <font>
      <sz val="8"/>
      <color rgb="FFFFFFFF"/>
      <name val="Palatino"/>
      <family val="1"/>
    </font>
    <font>
      <b val="true"/>
      <sz val="8"/>
      <color rgb="FFFFFFFF"/>
      <name val="Arial"/>
      <family val="2"/>
    </font>
    <font>
      <b val="true"/>
      <sz val="8"/>
      <name val="Palatino"/>
      <family val="1"/>
    </font>
    <font>
      <b val="true"/>
      <sz val="8"/>
      <name val="Arial"/>
      <family val="2"/>
    </font>
    <font>
      <sz val="8"/>
      <color rgb="FF0000FF"/>
      <name val="Arial"/>
      <family val="2"/>
    </font>
    <font>
      <sz val="7"/>
      <name val="Arial"/>
      <family val="2"/>
    </font>
    <font>
      <sz val="7"/>
      <color rgb="FF000000"/>
      <name val="Arial"/>
      <family val="2"/>
    </font>
    <font>
      <b val="true"/>
      <sz val="10"/>
      <name val="Palatino"/>
      <family val="1"/>
    </font>
    <font>
      <b val="true"/>
      <sz val="16"/>
      <color rgb="FF0000FF"/>
      <name val="Arial"/>
      <family val="2"/>
    </font>
    <font>
      <sz val="12"/>
      <name val="Arial"/>
      <family val="2"/>
    </font>
    <font>
      <b val="true"/>
      <sz val="14"/>
      <name val="Arial"/>
      <family val="2"/>
    </font>
    <font>
      <u val="single"/>
      <sz val="8"/>
      <name val="Arial"/>
      <family val="2"/>
    </font>
    <font>
      <b val="true"/>
      <u val="single"/>
      <sz val="10"/>
      <name val="Arial"/>
      <family val="2"/>
    </font>
    <font>
      <u val="single"/>
      <sz val="10"/>
      <name val="Arial"/>
      <family val="2"/>
    </font>
    <font>
      <sz val="10"/>
      <color rgb="FF0000FF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</fills>
  <borders count="16">
    <border diagonalUp="false" diagonalDown="false">
      <left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 style="thick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 style="thick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</borders>
  <cellStyleXfs count="29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4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82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4" fillId="0" borderId="0" applyFont="true" applyBorder="false" applyAlignment="true" applyProtection="false">
      <alignment horizontal="right" vertical="bottom" textRotation="0" wrapText="false" indent="0" shrinkToFit="false"/>
    </xf>
    <xf numFmtId="170" fontId="4" fillId="0" borderId="0" applyFont="true" applyBorder="false" applyAlignment="true" applyProtection="false">
      <alignment horizontal="right" vertical="bottom" textRotation="0" wrapText="false" indent="0" shrinkToFit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0" applyFont="true" applyBorder="false" applyAlignment="false" applyProtection="false"/>
  </cellStyleXfs>
  <cellXfs count="21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2" fontId="11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3" fontId="11" fillId="0" borderId="1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4" fillId="0" borderId="0" xfId="0" applyFont="true" applyBorder="false" applyAlignment="true" applyProtection="false">
      <alignment horizontal="left" vertical="top" textRotation="0" wrapText="true" indent="0" shrinkToFit="false"/>
      <protection locked="true" hidden="false"/>
    </xf>
    <xf numFmtId="175" fontId="14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14" fillId="0" borderId="0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4" fontId="14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76" fontId="0" fillId="0" borderId="0" xfId="0" applyFont="false" applyBorder="false" applyAlignment="true" applyProtection="false">
      <alignment horizontal="center" vertical="top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75" fontId="14" fillId="0" borderId="0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2" fontId="17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72" fontId="0" fillId="0" borderId="0" xfId="0" applyFont="false" applyBorder="false" applyAlignment="true" applyProtection="false">
      <alignment horizontal="center" vertical="top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8" fontId="18" fillId="0" borderId="0" xfId="23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7" fontId="0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78" fontId="14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7" fontId="14" fillId="0" borderId="0" xfId="22" applyFont="true" applyBorder="true" applyAlignment="true" applyProtection="true">
      <alignment horizontal="left" vertical="top" textRotation="0" wrapText="false" indent="0" shrinkToFit="false"/>
      <protection locked="true" hidden="false"/>
    </xf>
    <xf numFmtId="172" fontId="14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79" fontId="14" fillId="0" borderId="0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top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79" fontId="0" fillId="0" borderId="0" xfId="17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top" textRotation="0" wrapText="true" indent="0" shrinkToFit="tru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4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77" fontId="0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72" fontId="14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4" fillId="0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77" fontId="0" fillId="0" borderId="2" xfId="0" applyFont="false" applyBorder="true" applyAlignment="true" applyProtection="false">
      <alignment horizontal="center" vertical="top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4" fillId="0" borderId="2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75" fontId="14" fillId="0" borderId="2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2" fontId="14" fillId="0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79" fontId="14" fillId="0" borderId="2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4" fontId="14" fillId="0" borderId="2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4" fillId="0" borderId="0" xfId="17" applyFont="true" applyBorder="true" applyAlignment="true" applyProtection="true">
      <alignment horizontal="left" vertical="top" textRotation="0" wrapText="false" indent="0" shrinkToFit="false"/>
      <protection locked="true" hidden="false"/>
    </xf>
    <xf numFmtId="174" fontId="11" fillId="0" borderId="0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0" fillId="0" borderId="0" xfId="2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1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2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23" fillId="0" borderId="0" xfId="2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80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0" xfId="21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6" fontId="14" fillId="0" borderId="0" xfId="21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23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79" fontId="23" fillId="0" borderId="0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4" fontId="23" fillId="0" borderId="0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1" fillId="0" borderId="0" xfId="2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2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65" fontId="14" fillId="0" borderId="0" xfId="2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24" fillId="0" borderId="0" xfId="2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26" fillId="0" borderId="0" xfId="2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8" fillId="0" borderId="0" xfId="2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13" fillId="0" borderId="0" xfId="2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1" fontId="13" fillId="0" borderId="0" xfId="2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13" fillId="0" borderId="0" xfId="2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13" fillId="0" borderId="0" xfId="2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81" fontId="24" fillId="0" borderId="0" xfId="2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1" fontId="28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8" fontId="2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9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8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1" fontId="26" fillId="0" borderId="0" xfId="2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9" fillId="0" borderId="0" xfId="2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0" fontId="13" fillId="0" borderId="0" xfId="2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3" fillId="0" borderId="0" xfId="24" applyFont="true" applyBorder="true" applyAlignment="false" applyProtection="true">
      <alignment horizontal="right" vertical="bottom" textRotation="0" wrapText="false" indent="0" shrinkToFit="false"/>
      <protection locked="true" hidden="false"/>
    </xf>
    <xf numFmtId="172" fontId="13" fillId="0" borderId="0" xfId="24" applyFont="true" applyBorder="true" applyAlignment="false" applyProtection="true">
      <alignment horizontal="right" vertical="bottom" textRotation="0" wrapText="false" indent="0" shrinkToFit="false"/>
      <protection locked="true" hidden="false"/>
    </xf>
    <xf numFmtId="165" fontId="15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5" fillId="0" borderId="2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3" fillId="0" borderId="2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2" xfId="2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9" fillId="0" borderId="2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13" fillId="0" borderId="2" xfId="24" applyFont="true" applyBorder="true" applyAlignment="false" applyProtection="true">
      <alignment horizontal="right" vertical="bottom" textRotation="0" wrapText="false" indent="0" shrinkToFit="false"/>
      <protection locked="true" hidden="false"/>
    </xf>
    <xf numFmtId="171" fontId="8" fillId="0" borderId="2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13" fillId="0" borderId="2" xfId="24" applyFont="true" applyBorder="true" applyAlignment="false" applyProtection="true">
      <alignment horizontal="right" vertical="bottom" textRotation="0" wrapText="false" indent="0" shrinkToFit="false"/>
      <protection locked="true" hidden="false"/>
    </xf>
    <xf numFmtId="170" fontId="30" fillId="0" borderId="0" xfId="2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83" fontId="13" fillId="0" borderId="0" xfId="24" applyFont="true" applyBorder="true" applyAlignment="false" applyProtection="true">
      <alignment horizontal="right" vertical="bottom" textRotation="0" wrapText="false" indent="0" shrinkToFit="false"/>
      <protection locked="true" hidden="false"/>
    </xf>
    <xf numFmtId="171" fontId="9" fillId="0" borderId="0" xfId="2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0" fontId="31" fillId="0" borderId="0" xfId="2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30" fillId="0" borderId="0" xfId="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30" fillId="0" borderId="0" xfId="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2" xfId="2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3" fontId="15" fillId="0" borderId="0" xfId="24" applyFont="true" applyBorder="true" applyAlignment="false" applyProtection="true">
      <alignment horizontal="right" vertical="bottom" textRotation="0" wrapText="false" indent="0" shrinkToFit="false"/>
      <protection locked="true" hidden="false"/>
    </xf>
    <xf numFmtId="164" fontId="14" fillId="0" borderId="0" xfId="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27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2" fontId="14" fillId="0" borderId="0" xfId="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30" fillId="0" borderId="0" xfId="2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3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32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2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2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13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4" fontId="36" fillId="0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5" fontId="13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4" fontId="13" fillId="0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4" fontId="0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11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14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4" fillId="0" borderId="2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13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13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13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29" fillId="0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3" fillId="0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39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4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6" fontId="14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8" fontId="14" fillId="0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8" fontId="1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1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4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4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4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8" fontId="14" fillId="2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8" fontId="14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8" fontId="14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1" fillId="2" borderId="1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1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1" fillId="2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1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1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1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4" fillId="2" borderId="1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4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4" fillId="2" borderId="1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1" fillId="2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1" fillId="2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1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2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3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23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21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3" fillId="0" borderId="2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15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1]" xfId="20"/>
    <cellStyle name="Comma [3]" xfId="21"/>
    <cellStyle name="Currency [1]" xfId="22"/>
    <cellStyle name="Currency [3]" xfId="23"/>
    <cellStyle name="Multiple" xfId="24"/>
    <cellStyle name="Multiple [1]" xfId="25"/>
    <cellStyle name="Normal_Galaxy" xfId="26"/>
    <cellStyle name="Normal_Sheet1" xfId="27"/>
    <cellStyle name="Percent [1]" xfId="28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432360</xdr:colOff>
      <xdr:row>41</xdr:row>
      <xdr:rowOff>0</xdr:rowOff>
    </xdr:from>
    <xdr:to>
      <xdr:col>3</xdr:col>
      <xdr:colOff>533880</xdr:colOff>
      <xdr:row>42</xdr:row>
      <xdr:rowOff>38160</xdr:rowOff>
    </xdr:to>
    <xdr:sp>
      <xdr:nvSpPr>
        <xdr:cNvPr id="0" name="Text 1"/>
        <xdr:cNvSpPr/>
      </xdr:nvSpPr>
      <xdr:spPr>
        <a:xfrm>
          <a:off x="2261880" y="7058160"/>
          <a:ext cx="10152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432360</xdr:colOff>
      <xdr:row>41</xdr:row>
      <xdr:rowOff>0</xdr:rowOff>
    </xdr:from>
    <xdr:to>
      <xdr:col>3</xdr:col>
      <xdr:colOff>533880</xdr:colOff>
      <xdr:row>42</xdr:row>
      <xdr:rowOff>38160</xdr:rowOff>
    </xdr:to>
    <xdr:sp>
      <xdr:nvSpPr>
        <xdr:cNvPr id="1" name="Text 1"/>
        <xdr:cNvSpPr/>
      </xdr:nvSpPr>
      <xdr:spPr>
        <a:xfrm>
          <a:off x="2261880" y="7058160"/>
          <a:ext cx="10152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432360</xdr:colOff>
      <xdr:row>41</xdr:row>
      <xdr:rowOff>0</xdr:rowOff>
    </xdr:from>
    <xdr:to>
      <xdr:col>3</xdr:col>
      <xdr:colOff>533880</xdr:colOff>
      <xdr:row>42</xdr:row>
      <xdr:rowOff>38160</xdr:rowOff>
    </xdr:to>
    <xdr:sp>
      <xdr:nvSpPr>
        <xdr:cNvPr id="2" name="Text 1"/>
        <xdr:cNvSpPr/>
      </xdr:nvSpPr>
      <xdr:spPr>
        <a:xfrm>
          <a:off x="2261880" y="7058160"/>
          <a:ext cx="10152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8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1"/>
  <cols>
    <col collapsed="false" customWidth="true" hidden="false" outlineLevel="0" max="1" min="1" style="1" width="3.42"/>
    <col collapsed="false" customWidth="true" hidden="false" outlineLevel="0" max="2" min="2" style="1" width="20.85"/>
    <col collapsed="false" customWidth="true" hidden="false" outlineLevel="0" max="3" min="3" style="1" width="2.28"/>
    <col collapsed="false" customWidth="true" hidden="false" outlineLevel="0" max="4" min="4" style="1" width="15.99"/>
    <col collapsed="false" customWidth="true" hidden="false" outlineLevel="0" max="5" min="5" style="1" width="2.28"/>
    <col collapsed="false" customWidth="true" hidden="false" outlineLevel="0" max="6" min="6" style="1" width="16.28"/>
    <col collapsed="false" customWidth="true" hidden="false" outlineLevel="0" max="7" min="7" style="1" width="2.28"/>
    <col collapsed="false" customWidth="true" hidden="false" outlineLevel="0" max="8" min="8" style="1" width="25.7"/>
    <col collapsed="false" customWidth="true" hidden="false" outlineLevel="0" max="9" min="9" style="1" width="2.7"/>
    <col collapsed="false" customWidth="true" hidden="false" outlineLevel="0" max="10" min="10" style="1" width="14.85"/>
    <col collapsed="false" customWidth="true" hidden="false" outlineLevel="0" max="11" min="11" style="2" width="2.28"/>
    <col collapsed="false" customWidth="true" hidden="false" outlineLevel="0" max="12" min="12" style="1" width="11.56"/>
    <col collapsed="false" customWidth="true" hidden="false" outlineLevel="0" max="13" min="13" style="1" width="2.28"/>
    <col collapsed="false" customWidth="true" hidden="false" outlineLevel="0" max="14" min="14" style="1" width="10.56"/>
    <col collapsed="false" customWidth="true" hidden="false" outlineLevel="0" max="15" min="15" style="1" width="3.42"/>
    <col collapsed="false" customWidth="true" hidden="true" outlineLevel="1" max="16" min="16" style="1" width="17.85"/>
    <col collapsed="false" customWidth="true" hidden="true" outlineLevel="1" max="17" min="17" style="1" width="9.7"/>
    <col collapsed="false" customWidth="false" hidden="false" outlineLevel="0" max="26" min="18" style="1" width="9.14"/>
    <col collapsed="false" customWidth="true" hidden="false" outlineLevel="0" max="27" min="27" style="1" width="10.28"/>
    <col collapsed="false" customWidth="false" hidden="false" outlineLevel="0" max="257" min="28" style="1" width="9.14"/>
  </cols>
  <sheetData>
    <row r="1" customFormat="false" ht="30" hidden="false" customHeight="false" outlineLevel="0" collapsed="false">
      <c r="B1" s="3" t="s">
        <v>0</v>
      </c>
      <c r="C1" s="3"/>
    </row>
    <row r="2" customFormat="false" ht="30" hidden="false" customHeight="false" outlineLevel="0" collapsed="false">
      <c r="C2" s="3"/>
      <c r="D2" s="3"/>
    </row>
    <row r="3" customFormat="false" ht="12.75" hidden="false" customHeight="true" outlineLevel="0" collapsed="false">
      <c r="A3" s="4" t="s">
        <v>1</v>
      </c>
      <c r="B3" s="4"/>
      <c r="C3" s="5"/>
      <c r="D3" s="5"/>
      <c r="E3" s="4"/>
      <c r="F3" s="4"/>
      <c r="G3" s="4"/>
      <c r="H3" s="4"/>
      <c r="I3" s="4"/>
      <c r="J3" s="4"/>
      <c r="K3" s="6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</row>
    <row r="4" customFormat="false" ht="24" hidden="false" customHeight="true" outlineLevel="0" collapsed="false">
      <c r="A4" s="7"/>
      <c r="B4" s="8" t="s">
        <v>2</v>
      </c>
      <c r="C4" s="9"/>
      <c r="D4" s="9" t="s">
        <v>3</v>
      </c>
      <c r="E4" s="9"/>
      <c r="F4" s="10" t="s">
        <v>4</v>
      </c>
      <c r="G4" s="10"/>
      <c r="H4" s="10" t="s">
        <v>5</v>
      </c>
      <c r="I4" s="10"/>
      <c r="J4" s="10" t="s">
        <v>6</v>
      </c>
      <c r="K4" s="11"/>
      <c r="L4" s="10" t="s">
        <v>7</v>
      </c>
      <c r="M4" s="10"/>
      <c r="N4" s="12" t="s">
        <v>8</v>
      </c>
      <c r="O4" s="13"/>
      <c r="P4" s="14"/>
      <c r="Q4" s="15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  <c r="BZ4" s="14"/>
      <c r="CA4" s="14"/>
      <c r="CB4" s="14"/>
      <c r="CC4" s="14"/>
      <c r="CD4" s="14"/>
      <c r="CE4" s="14"/>
      <c r="CF4" s="14"/>
      <c r="CG4" s="14"/>
      <c r="CH4" s="14"/>
      <c r="CI4" s="14"/>
      <c r="CJ4" s="14"/>
      <c r="CK4" s="14"/>
      <c r="CL4" s="14"/>
      <c r="CM4" s="14"/>
      <c r="CN4" s="14"/>
      <c r="CO4" s="14"/>
      <c r="CP4" s="14"/>
      <c r="CQ4" s="14"/>
      <c r="CR4" s="14"/>
      <c r="CS4" s="14"/>
      <c r="CT4" s="14"/>
      <c r="CU4" s="14"/>
      <c r="CV4" s="14"/>
      <c r="CW4" s="14"/>
      <c r="CX4" s="14"/>
      <c r="CY4" s="14"/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14"/>
      <c r="DK4" s="14"/>
      <c r="DL4" s="14"/>
      <c r="DM4" s="14"/>
      <c r="DN4" s="14"/>
      <c r="DO4" s="14"/>
      <c r="DP4" s="14"/>
      <c r="DQ4" s="14"/>
      <c r="DR4" s="14"/>
      <c r="DS4" s="14"/>
      <c r="DT4" s="14"/>
      <c r="DU4" s="14"/>
      <c r="DV4" s="14"/>
      <c r="DW4" s="14"/>
      <c r="DX4" s="14"/>
      <c r="DY4" s="14"/>
      <c r="DZ4" s="14"/>
      <c r="EA4" s="14"/>
      <c r="EB4" s="14"/>
      <c r="EC4" s="14"/>
      <c r="ED4" s="14"/>
      <c r="EE4" s="14"/>
      <c r="EF4" s="14"/>
      <c r="EG4" s="14"/>
      <c r="EH4" s="14"/>
      <c r="EI4" s="14"/>
      <c r="EJ4" s="14"/>
      <c r="EK4" s="14"/>
      <c r="EL4" s="14"/>
      <c r="EM4" s="14"/>
      <c r="EN4" s="14"/>
      <c r="EO4" s="14"/>
      <c r="EP4" s="14"/>
      <c r="EQ4" s="14"/>
      <c r="ER4" s="14"/>
      <c r="ES4" s="14"/>
      <c r="ET4" s="14"/>
      <c r="EU4" s="14"/>
      <c r="EV4" s="14"/>
      <c r="EW4" s="14"/>
      <c r="EX4" s="14"/>
      <c r="EY4" s="14"/>
      <c r="EZ4" s="14"/>
      <c r="FA4" s="14"/>
      <c r="FB4" s="14"/>
      <c r="FC4" s="14"/>
      <c r="FD4" s="14"/>
      <c r="FE4" s="14"/>
      <c r="FF4" s="14"/>
      <c r="FG4" s="14"/>
      <c r="FH4" s="14"/>
      <c r="FI4" s="14"/>
      <c r="FJ4" s="14"/>
      <c r="FK4" s="14"/>
      <c r="FL4" s="14"/>
      <c r="FM4" s="14"/>
      <c r="FN4" s="14"/>
      <c r="FO4" s="14"/>
      <c r="FP4" s="14"/>
      <c r="FQ4" s="14"/>
      <c r="FR4" s="14"/>
      <c r="FS4" s="14"/>
      <c r="FT4" s="14"/>
      <c r="FU4" s="14"/>
      <c r="FV4" s="14"/>
      <c r="FW4" s="14"/>
      <c r="FX4" s="14"/>
      <c r="FY4" s="14"/>
      <c r="FZ4" s="14"/>
      <c r="GA4" s="14"/>
      <c r="GB4" s="14"/>
      <c r="GC4" s="14"/>
      <c r="GD4" s="14"/>
      <c r="GE4" s="14"/>
      <c r="GF4" s="14"/>
      <c r="GG4" s="14"/>
      <c r="GH4" s="14"/>
      <c r="GI4" s="14"/>
      <c r="GJ4" s="14"/>
      <c r="GK4" s="14"/>
      <c r="GL4" s="14"/>
      <c r="GM4" s="14"/>
      <c r="GN4" s="14"/>
      <c r="GO4" s="14"/>
      <c r="GP4" s="14"/>
      <c r="GQ4" s="14"/>
      <c r="GR4" s="14"/>
      <c r="GS4" s="14"/>
      <c r="GT4" s="14"/>
      <c r="GU4" s="14"/>
      <c r="GV4" s="14"/>
      <c r="GW4" s="14"/>
      <c r="GX4" s="14"/>
      <c r="GY4" s="14"/>
      <c r="GZ4" s="14"/>
      <c r="HA4" s="14"/>
      <c r="HB4" s="14"/>
      <c r="HC4" s="14"/>
      <c r="HD4" s="14"/>
      <c r="HE4" s="14"/>
      <c r="HF4" s="14"/>
      <c r="HG4" s="14"/>
      <c r="HH4" s="14"/>
      <c r="HI4" s="14"/>
      <c r="HJ4" s="14"/>
      <c r="HK4" s="14"/>
      <c r="HL4" s="14"/>
      <c r="HM4" s="14"/>
      <c r="HN4" s="14"/>
      <c r="HO4" s="14"/>
      <c r="HP4" s="14"/>
      <c r="HQ4" s="14"/>
      <c r="HR4" s="14"/>
      <c r="HS4" s="14"/>
      <c r="HT4" s="14"/>
      <c r="HU4" s="14"/>
      <c r="HV4" s="14"/>
      <c r="HW4" s="14"/>
      <c r="HX4" s="14"/>
      <c r="HY4" s="14"/>
      <c r="HZ4" s="14"/>
      <c r="IA4" s="14"/>
      <c r="IB4" s="14"/>
      <c r="IC4" s="14"/>
      <c r="ID4" s="14"/>
      <c r="IE4" s="14"/>
      <c r="IF4" s="14"/>
      <c r="IG4" s="14"/>
      <c r="IH4" s="14"/>
      <c r="II4" s="14"/>
      <c r="IJ4" s="14"/>
      <c r="IK4" s="14"/>
      <c r="IL4" s="14"/>
      <c r="IM4" s="14"/>
      <c r="IN4" s="14"/>
      <c r="IO4" s="14"/>
      <c r="IP4" s="14"/>
      <c r="IQ4" s="14"/>
      <c r="IR4" s="14"/>
      <c r="IS4" s="14"/>
      <c r="IT4" s="14"/>
      <c r="IU4" s="14"/>
      <c r="IV4" s="14"/>
      <c r="IW4" s="14"/>
    </row>
    <row r="5" customFormat="false" ht="9.75" hidden="false" customHeight="true" outlineLevel="0" collapsed="false">
      <c r="A5" s="16"/>
      <c r="B5" s="17"/>
      <c r="C5" s="17"/>
      <c r="D5" s="17"/>
      <c r="E5" s="17"/>
      <c r="F5" s="18"/>
      <c r="G5" s="17"/>
      <c r="H5" s="19"/>
      <c r="I5" s="17"/>
      <c r="J5" s="19"/>
      <c r="K5" s="20"/>
      <c r="L5" s="19"/>
      <c r="M5" s="17"/>
      <c r="N5" s="19"/>
      <c r="O5" s="21"/>
      <c r="P5" s="22"/>
      <c r="Q5" s="23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6"/>
      <c r="DL5" s="16"/>
      <c r="DM5" s="16"/>
      <c r="DN5" s="16"/>
      <c r="DO5" s="16"/>
      <c r="DP5" s="16"/>
      <c r="DQ5" s="16"/>
      <c r="DR5" s="16"/>
      <c r="DS5" s="16"/>
      <c r="DT5" s="16"/>
      <c r="DU5" s="16"/>
      <c r="DV5" s="16"/>
      <c r="DW5" s="16"/>
      <c r="DX5" s="16"/>
      <c r="DY5" s="16"/>
      <c r="DZ5" s="16"/>
      <c r="EA5" s="16"/>
      <c r="EB5" s="16"/>
      <c r="EC5" s="16"/>
      <c r="ED5" s="16"/>
      <c r="EE5" s="16"/>
      <c r="EF5" s="16"/>
      <c r="EG5" s="16"/>
      <c r="EH5" s="16"/>
      <c r="EI5" s="16"/>
      <c r="EJ5" s="16"/>
      <c r="EK5" s="16"/>
      <c r="EL5" s="16"/>
      <c r="EM5" s="16"/>
      <c r="EN5" s="16"/>
      <c r="EO5" s="16"/>
      <c r="EP5" s="16"/>
      <c r="EQ5" s="16"/>
      <c r="ER5" s="16"/>
      <c r="ES5" s="16"/>
      <c r="ET5" s="16"/>
      <c r="EU5" s="16"/>
      <c r="EV5" s="16"/>
      <c r="EW5" s="16"/>
      <c r="EX5" s="16"/>
      <c r="EY5" s="16"/>
      <c r="EZ5" s="16"/>
      <c r="FA5" s="16"/>
      <c r="FB5" s="16"/>
      <c r="FC5" s="16"/>
      <c r="FD5" s="16"/>
      <c r="FE5" s="16"/>
      <c r="FF5" s="16"/>
      <c r="FG5" s="16"/>
      <c r="FH5" s="16"/>
      <c r="FI5" s="16"/>
      <c r="FJ5" s="16"/>
      <c r="FK5" s="16"/>
      <c r="FL5" s="16"/>
      <c r="FM5" s="16"/>
      <c r="FN5" s="16"/>
      <c r="FO5" s="16"/>
      <c r="FP5" s="16"/>
      <c r="FQ5" s="16"/>
      <c r="FR5" s="16"/>
      <c r="FS5" s="16"/>
      <c r="FT5" s="16"/>
      <c r="FU5" s="16"/>
      <c r="FV5" s="16"/>
      <c r="FW5" s="16"/>
      <c r="FX5" s="16"/>
      <c r="FY5" s="16"/>
      <c r="FZ5" s="16"/>
      <c r="GA5" s="16"/>
      <c r="GB5" s="16"/>
      <c r="GC5" s="16"/>
      <c r="GD5" s="16"/>
      <c r="GE5" s="16"/>
      <c r="GF5" s="16"/>
      <c r="GG5" s="16"/>
      <c r="GH5" s="16"/>
      <c r="GI5" s="16"/>
      <c r="GJ5" s="16"/>
      <c r="GK5" s="16"/>
      <c r="GL5" s="16"/>
      <c r="GM5" s="16"/>
      <c r="GN5" s="16"/>
      <c r="GO5" s="16"/>
      <c r="GP5" s="16"/>
      <c r="GQ5" s="16"/>
      <c r="GR5" s="16"/>
      <c r="GS5" s="16"/>
      <c r="GT5" s="16"/>
      <c r="GU5" s="16"/>
      <c r="GV5" s="16"/>
      <c r="GW5" s="16"/>
      <c r="GX5" s="16"/>
      <c r="GY5" s="16"/>
      <c r="GZ5" s="16"/>
      <c r="HA5" s="16"/>
      <c r="HB5" s="16"/>
      <c r="HC5" s="16"/>
      <c r="HD5" s="16"/>
      <c r="HE5" s="16"/>
      <c r="HF5" s="16"/>
      <c r="HG5" s="16"/>
      <c r="HH5" s="16"/>
      <c r="HI5" s="16"/>
      <c r="HJ5" s="16"/>
      <c r="HK5" s="16"/>
      <c r="HL5" s="16"/>
      <c r="HM5" s="16"/>
      <c r="HN5" s="16"/>
      <c r="HO5" s="16"/>
      <c r="HP5" s="16"/>
      <c r="HQ5" s="16"/>
      <c r="HR5" s="16"/>
      <c r="HS5" s="16"/>
      <c r="HT5" s="16"/>
      <c r="HU5" s="16"/>
      <c r="HV5" s="16"/>
      <c r="HW5" s="16"/>
      <c r="HX5" s="16"/>
      <c r="HY5" s="16"/>
      <c r="HZ5" s="16"/>
      <c r="IA5" s="16"/>
      <c r="IB5" s="16"/>
      <c r="IC5" s="16"/>
      <c r="ID5" s="16"/>
      <c r="IE5" s="16"/>
      <c r="IF5" s="16"/>
      <c r="IG5" s="16"/>
      <c r="IH5" s="16"/>
      <c r="II5" s="16"/>
      <c r="IJ5" s="16"/>
      <c r="IK5" s="16"/>
      <c r="IL5" s="16"/>
      <c r="IM5" s="16"/>
      <c r="IN5" s="16"/>
      <c r="IO5" s="16"/>
      <c r="IP5" s="16"/>
      <c r="IQ5" s="16"/>
      <c r="IR5" s="16"/>
      <c r="IS5" s="16"/>
      <c r="IT5" s="16"/>
      <c r="IU5" s="16"/>
      <c r="IV5" s="16"/>
      <c r="IW5" s="16"/>
    </row>
    <row r="6" customFormat="false" ht="12" hidden="false" customHeight="true" outlineLevel="0" collapsed="false">
      <c r="A6" s="16"/>
      <c r="B6" s="24" t="s">
        <v>9</v>
      </c>
      <c r="C6" s="17"/>
      <c r="D6" s="17" t="s">
        <v>10</v>
      </c>
      <c r="E6" s="17"/>
      <c r="F6" s="19" t="s">
        <v>11</v>
      </c>
      <c r="G6" s="17"/>
      <c r="H6" s="25" t="s">
        <v>12</v>
      </c>
      <c r="I6" s="17"/>
      <c r="J6" s="26" t="n">
        <v>140</v>
      </c>
      <c r="K6" s="20"/>
      <c r="L6" s="19" t="n">
        <v>300</v>
      </c>
      <c r="M6" s="17"/>
      <c r="N6" s="27" t="n">
        <f aca="false">J6/L6*1000</f>
        <v>466.666666666667</v>
      </c>
      <c r="O6" s="21"/>
      <c r="P6" s="22" t="n">
        <v>1</v>
      </c>
      <c r="Q6" s="23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  <c r="CE6" s="16"/>
      <c r="CF6" s="16"/>
      <c r="CG6" s="16"/>
      <c r="CH6" s="16"/>
      <c r="CI6" s="16"/>
      <c r="CJ6" s="16"/>
      <c r="CK6" s="16"/>
      <c r="CL6" s="16"/>
      <c r="CM6" s="16"/>
      <c r="CN6" s="16"/>
      <c r="CO6" s="16"/>
      <c r="CP6" s="16"/>
      <c r="CQ6" s="16"/>
      <c r="CR6" s="16"/>
      <c r="CS6" s="16"/>
      <c r="CT6" s="16"/>
      <c r="CU6" s="16"/>
      <c r="CV6" s="16"/>
      <c r="CW6" s="16"/>
      <c r="CX6" s="16"/>
      <c r="CY6" s="16"/>
      <c r="CZ6" s="16"/>
      <c r="DA6" s="16"/>
      <c r="DB6" s="16"/>
      <c r="DC6" s="16"/>
      <c r="DD6" s="16"/>
      <c r="DE6" s="16"/>
      <c r="DF6" s="16"/>
      <c r="DG6" s="16"/>
      <c r="DH6" s="16"/>
      <c r="DI6" s="16"/>
      <c r="DJ6" s="16"/>
      <c r="DK6" s="16"/>
      <c r="DL6" s="16"/>
      <c r="DM6" s="16"/>
      <c r="DN6" s="16"/>
      <c r="DO6" s="16"/>
      <c r="DP6" s="16"/>
      <c r="DQ6" s="16"/>
      <c r="DR6" s="16"/>
      <c r="DS6" s="16"/>
      <c r="DT6" s="16"/>
      <c r="DU6" s="16"/>
      <c r="DV6" s="16"/>
      <c r="DW6" s="16"/>
      <c r="DX6" s="16"/>
      <c r="DY6" s="16"/>
      <c r="DZ6" s="16"/>
      <c r="EA6" s="16"/>
      <c r="EB6" s="16"/>
      <c r="EC6" s="16"/>
      <c r="ED6" s="16"/>
      <c r="EE6" s="16"/>
      <c r="EF6" s="16"/>
      <c r="EG6" s="16"/>
      <c r="EH6" s="16"/>
      <c r="EI6" s="16"/>
      <c r="EJ6" s="16"/>
      <c r="EK6" s="16"/>
      <c r="EL6" s="16"/>
      <c r="EM6" s="16"/>
      <c r="EN6" s="16"/>
      <c r="EO6" s="16"/>
      <c r="EP6" s="16"/>
      <c r="EQ6" s="16"/>
      <c r="ER6" s="16"/>
      <c r="ES6" s="16"/>
      <c r="ET6" s="16"/>
      <c r="EU6" s="16"/>
      <c r="EV6" s="16"/>
      <c r="EW6" s="16"/>
      <c r="EX6" s="16"/>
      <c r="EY6" s="16"/>
      <c r="EZ6" s="16"/>
      <c r="FA6" s="16"/>
      <c r="FB6" s="16"/>
      <c r="FC6" s="16"/>
      <c r="FD6" s="16"/>
      <c r="FE6" s="16"/>
      <c r="FF6" s="16"/>
      <c r="FG6" s="16"/>
      <c r="FH6" s="16"/>
      <c r="FI6" s="16"/>
      <c r="FJ6" s="16"/>
      <c r="FK6" s="16"/>
      <c r="FL6" s="16"/>
      <c r="FM6" s="16"/>
      <c r="FN6" s="16"/>
      <c r="FO6" s="16"/>
      <c r="FP6" s="16"/>
      <c r="FQ6" s="16"/>
      <c r="FR6" s="16"/>
      <c r="FS6" s="16"/>
      <c r="FT6" s="16"/>
      <c r="FU6" s="16"/>
      <c r="FV6" s="16"/>
      <c r="FW6" s="16"/>
      <c r="FX6" s="16"/>
      <c r="FY6" s="16"/>
      <c r="FZ6" s="16"/>
      <c r="GA6" s="16"/>
      <c r="GB6" s="16"/>
      <c r="GC6" s="16"/>
      <c r="GD6" s="16"/>
      <c r="GE6" s="16"/>
      <c r="GF6" s="16"/>
      <c r="GG6" s="16"/>
      <c r="GH6" s="16"/>
      <c r="GI6" s="16"/>
      <c r="GJ6" s="16"/>
      <c r="GK6" s="16"/>
      <c r="GL6" s="16"/>
      <c r="GM6" s="16"/>
      <c r="GN6" s="16"/>
      <c r="GO6" s="16"/>
      <c r="GP6" s="16"/>
      <c r="GQ6" s="16"/>
      <c r="GR6" s="16"/>
      <c r="GS6" s="16"/>
      <c r="GT6" s="16"/>
      <c r="GU6" s="16"/>
      <c r="GV6" s="16"/>
      <c r="GW6" s="16"/>
      <c r="GX6" s="16"/>
      <c r="GY6" s="16"/>
      <c r="GZ6" s="16"/>
      <c r="HA6" s="16"/>
      <c r="HB6" s="16"/>
      <c r="HC6" s="16"/>
      <c r="HD6" s="16"/>
      <c r="HE6" s="16"/>
      <c r="HF6" s="16"/>
      <c r="HG6" s="16"/>
      <c r="HH6" s="16"/>
      <c r="HI6" s="16"/>
      <c r="HJ6" s="16"/>
      <c r="HK6" s="16"/>
      <c r="HL6" s="16"/>
      <c r="HM6" s="16"/>
      <c r="HN6" s="16"/>
      <c r="HO6" s="16"/>
      <c r="HP6" s="16"/>
      <c r="HQ6" s="16"/>
      <c r="HR6" s="16"/>
      <c r="HS6" s="16"/>
      <c r="HT6" s="16"/>
      <c r="HU6" s="16"/>
      <c r="HV6" s="16"/>
      <c r="HW6" s="16"/>
      <c r="HX6" s="16"/>
      <c r="HY6" s="16"/>
      <c r="HZ6" s="16"/>
      <c r="IA6" s="16"/>
      <c r="IB6" s="16"/>
      <c r="IC6" s="16"/>
      <c r="ID6" s="16"/>
      <c r="IE6" s="16"/>
      <c r="IF6" s="16"/>
      <c r="IG6" s="16"/>
      <c r="IH6" s="16"/>
      <c r="II6" s="16"/>
      <c r="IJ6" s="16"/>
      <c r="IK6" s="16"/>
      <c r="IL6" s="16"/>
      <c r="IM6" s="16"/>
      <c r="IN6" s="16"/>
      <c r="IO6" s="16"/>
      <c r="IP6" s="16"/>
      <c r="IQ6" s="16"/>
      <c r="IR6" s="16"/>
      <c r="IS6" s="16"/>
      <c r="IT6" s="16"/>
      <c r="IU6" s="16"/>
      <c r="IV6" s="16"/>
      <c r="IW6" s="16"/>
    </row>
    <row r="7" customFormat="false" ht="5.25" hidden="false" customHeight="true" outlineLevel="0" collapsed="false">
      <c r="A7" s="16"/>
      <c r="B7" s="24"/>
      <c r="C7" s="17"/>
      <c r="D7" s="17"/>
      <c r="E7" s="17"/>
      <c r="F7" s="19"/>
      <c r="G7" s="17"/>
      <c r="H7" s="19"/>
      <c r="I7" s="17"/>
      <c r="J7" s="26"/>
      <c r="K7" s="20"/>
      <c r="L7" s="19"/>
      <c r="M7" s="17"/>
      <c r="N7" s="28"/>
      <c r="O7" s="21"/>
      <c r="P7" s="22"/>
      <c r="Q7" s="23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  <c r="CE7" s="16"/>
      <c r="CF7" s="16"/>
      <c r="CG7" s="16"/>
      <c r="CH7" s="16"/>
      <c r="CI7" s="16"/>
      <c r="CJ7" s="16"/>
      <c r="CK7" s="16"/>
      <c r="CL7" s="16"/>
      <c r="CM7" s="16"/>
      <c r="CN7" s="16"/>
      <c r="CO7" s="16"/>
      <c r="CP7" s="16"/>
      <c r="CQ7" s="16"/>
      <c r="CR7" s="16"/>
      <c r="CS7" s="16"/>
      <c r="CT7" s="16"/>
      <c r="CU7" s="16"/>
      <c r="CV7" s="16"/>
      <c r="CW7" s="16"/>
      <c r="CX7" s="16"/>
      <c r="CY7" s="16"/>
      <c r="CZ7" s="16"/>
      <c r="DA7" s="16"/>
      <c r="DB7" s="16"/>
      <c r="DC7" s="16"/>
      <c r="DD7" s="16"/>
      <c r="DE7" s="16"/>
      <c r="DF7" s="16"/>
      <c r="DG7" s="16"/>
      <c r="DH7" s="16"/>
      <c r="DI7" s="16"/>
      <c r="DJ7" s="16"/>
      <c r="DK7" s="16"/>
      <c r="DL7" s="16"/>
      <c r="DM7" s="16"/>
      <c r="DN7" s="16"/>
      <c r="DO7" s="16"/>
      <c r="DP7" s="16"/>
      <c r="DQ7" s="16"/>
      <c r="DR7" s="16"/>
      <c r="DS7" s="16"/>
      <c r="DT7" s="16"/>
      <c r="DU7" s="16"/>
      <c r="DV7" s="16"/>
      <c r="DW7" s="16"/>
      <c r="DX7" s="16"/>
      <c r="DY7" s="16"/>
      <c r="DZ7" s="16"/>
      <c r="EA7" s="16"/>
      <c r="EB7" s="16"/>
      <c r="EC7" s="16"/>
      <c r="ED7" s="16"/>
      <c r="EE7" s="16"/>
      <c r="EF7" s="16"/>
      <c r="EG7" s="16"/>
      <c r="EH7" s="16"/>
      <c r="EI7" s="16"/>
      <c r="EJ7" s="16"/>
      <c r="EK7" s="16"/>
      <c r="EL7" s="16"/>
      <c r="EM7" s="16"/>
      <c r="EN7" s="16"/>
      <c r="EO7" s="16"/>
      <c r="EP7" s="16"/>
      <c r="EQ7" s="16"/>
      <c r="ER7" s="16"/>
      <c r="ES7" s="16"/>
      <c r="ET7" s="16"/>
      <c r="EU7" s="16"/>
      <c r="EV7" s="16"/>
      <c r="EW7" s="16"/>
      <c r="EX7" s="16"/>
      <c r="EY7" s="16"/>
      <c r="EZ7" s="16"/>
      <c r="FA7" s="16"/>
      <c r="FB7" s="16"/>
      <c r="FC7" s="16"/>
      <c r="FD7" s="16"/>
      <c r="FE7" s="16"/>
      <c r="FF7" s="16"/>
      <c r="FG7" s="16"/>
      <c r="FH7" s="16"/>
      <c r="FI7" s="16"/>
      <c r="FJ7" s="16"/>
      <c r="FK7" s="16"/>
      <c r="FL7" s="16"/>
      <c r="FM7" s="16"/>
      <c r="FN7" s="16"/>
      <c r="FO7" s="16"/>
      <c r="FP7" s="16"/>
      <c r="FQ7" s="16"/>
      <c r="FR7" s="16"/>
      <c r="FS7" s="16"/>
      <c r="FT7" s="16"/>
      <c r="FU7" s="16"/>
      <c r="FV7" s="16"/>
      <c r="FW7" s="16"/>
      <c r="FX7" s="16"/>
      <c r="FY7" s="16"/>
      <c r="FZ7" s="16"/>
      <c r="GA7" s="16"/>
      <c r="GB7" s="16"/>
      <c r="GC7" s="16"/>
      <c r="GD7" s="16"/>
      <c r="GE7" s="16"/>
      <c r="GF7" s="16"/>
      <c r="GG7" s="16"/>
      <c r="GH7" s="16"/>
      <c r="GI7" s="16"/>
      <c r="GJ7" s="16"/>
      <c r="GK7" s="16"/>
      <c r="GL7" s="16"/>
      <c r="GM7" s="16"/>
      <c r="GN7" s="16"/>
      <c r="GO7" s="16"/>
      <c r="GP7" s="16"/>
      <c r="GQ7" s="16"/>
      <c r="GR7" s="16"/>
      <c r="GS7" s="16"/>
      <c r="GT7" s="16"/>
      <c r="GU7" s="16"/>
      <c r="GV7" s="16"/>
      <c r="GW7" s="16"/>
      <c r="GX7" s="16"/>
      <c r="GY7" s="16"/>
      <c r="GZ7" s="16"/>
      <c r="HA7" s="16"/>
      <c r="HB7" s="16"/>
      <c r="HC7" s="16"/>
      <c r="HD7" s="16"/>
      <c r="HE7" s="16"/>
      <c r="HF7" s="16"/>
      <c r="HG7" s="16"/>
      <c r="HH7" s="16"/>
      <c r="HI7" s="16"/>
      <c r="HJ7" s="16"/>
      <c r="HK7" s="16"/>
      <c r="HL7" s="16"/>
      <c r="HM7" s="16"/>
      <c r="HN7" s="16"/>
      <c r="HO7" s="16"/>
      <c r="HP7" s="16"/>
      <c r="HQ7" s="16"/>
      <c r="HR7" s="16"/>
      <c r="HS7" s="16"/>
      <c r="HT7" s="16"/>
      <c r="HU7" s="16"/>
      <c r="HV7" s="16"/>
      <c r="HW7" s="16"/>
      <c r="HX7" s="16"/>
      <c r="HY7" s="16"/>
      <c r="HZ7" s="16"/>
      <c r="IA7" s="16"/>
      <c r="IB7" s="16"/>
      <c r="IC7" s="16"/>
      <c r="ID7" s="16"/>
      <c r="IE7" s="16"/>
      <c r="IF7" s="16"/>
      <c r="IG7" s="16"/>
      <c r="IH7" s="16"/>
      <c r="II7" s="16"/>
      <c r="IJ7" s="16"/>
      <c r="IK7" s="16"/>
      <c r="IL7" s="16"/>
      <c r="IM7" s="16"/>
      <c r="IN7" s="16"/>
      <c r="IO7" s="16"/>
      <c r="IP7" s="16"/>
      <c r="IQ7" s="16"/>
      <c r="IR7" s="16"/>
      <c r="IS7" s="16"/>
      <c r="IT7" s="16"/>
      <c r="IU7" s="16"/>
      <c r="IV7" s="16"/>
      <c r="IW7" s="16"/>
    </row>
    <row r="8" customFormat="false" ht="12" hidden="false" customHeight="true" outlineLevel="0" collapsed="false">
      <c r="A8" s="16"/>
      <c r="B8" s="24" t="s">
        <v>9</v>
      </c>
      <c r="C8" s="17"/>
      <c r="D8" s="17" t="s">
        <v>13</v>
      </c>
      <c r="E8" s="17"/>
      <c r="F8" s="19" t="s">
        <v>14</v>
      </c>
      <c r="G8" s="17"/>
      <c r="H8" s="25" t="s">
        <v>12</v>
      </c>
      <c r="I8" s="17"/>
      <c r="J8" s="26" t="n">
        <v>190</v>
      </c>
      <c r="K8" s="20"/>
      <c r="L8" s="19" t="n">
        <v>500</v>
      </c>
      <c r="M8" s="17"/>
      <c r="N8" s="27" t="n">
        <f aca="false">J8/L8*1000</f>
        <v>380</v>
      </c>
      <c r="O8" s="21"/>
      <c r="P8" s="22" t="n">
        <v>1</v>
      </c>
      <c r="Q8" s="23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6"/>
      <c r="CL8" s="16"/>
      <c r="CM8" s="16"/>
      <c r="CN8" s="16"/>
      <c r="CO8" s="16"/>
      <c r="CP8" s="16"/>
      <c r="CQ8" s="16"/>
      <c r="CR8" s="16"/>
      <c r="CS8" s="16"/>
      <c r="CT8" s="16"/>
      <c r="CU8" s="16"/>
      <c r="CV8" s="16"/>
      <c r="CW8" s="16"/>
      <c r="CX8" s="16"/>
      <c r="CY8" s="16"/>
      <c r="CZ8" s="16"/>
      <c r="DA8" s="16"/>
      <c r="DB8" s="16"/>
      <c r="DC8" s="16"/>
      <c r="DD8" s="16"/>
      <c r="DE8" s="16"/>
      <c r="DF8" s="16"/>
      <c r="DG8" s="16"/>
      <c r="DH8" s="16"/>
      <c r="DI8" s="16"/>
      <c r="DJ8" s="16"/>
      <c r="DK8" s="16"/>
      <c r="DL8" s="16"/>
      <c r="DM8" s="16"/>
      <c r="DN8" s="16"/>
      <c r="DO8" s="16"/>
      <c r="DP8" s="16"/>
      <c r="DQ8" s="16"/>
      <c r="DR8" s="16"/>
      <c r="DS8" s="16"/>
      <c r="DT8" s="16"/>
      <c r="DU8" s="16"/>
      <c r="DV8" s="16"/>
      <c r="DW8" s="16"/>
      <c r="DX8" s="16"/>
      <c r="DY8" s="16"/>
      <c r="DZ8" s="16"/>
      <c r="EA8" s="16"/>
      <c r="EB8" s="16"/>
      <c r="EC8" s="16"/>
      <c r="ED8" s="16"/>
      <c r="EE8" s="16"/>
      <c r="EF8" s="16"/>
      <c r="EG8" s="16"/>
      <c r="EH8" s="16"/>
      <c r="EI8" s="16"/>
      <c r="EJ8" s="16"/>
      <c r="EK8" s="16"/>
      <c r="EL8" s="16"/>
      <c r="EM8" s="16"/>
      <c r="EN8" s="16"/>
      <c r="EO8" s="16"/>
      <c r="EP8" s="16"/>
      <c r="EQ8" s="16"/>
      <c r="ER8" s="16"/>
      <c r="ES8" s="16"/>
      <c r="ET8" s="16"/>
      <c r="EU8" s="16"/>
      <c r="EV8" s="16"/>
      <c r="EW8" s="16"/>
      <c r="EX8" s="16"/>
      <c r="EY8" s="16"/>
      <c r="EZ8" s="16"/>
      <c r="FA8" s="16"/>
      <c r="FB8" s="16"/>
      <c r="FC8" s="16"/>
      <c r="FD8" s="16"/>
      <c r="FE8" s="16"/>
      <c r="FF8" s="16"/>
      <c r="FG8" s="16"/>
      <c r="FH8" s="16"/>
      <c r="FI8" s="16"/>
      <c r="FJ8" s="16"/>
      <c r="FK8" s="16"/>
      <c r="FL8" s="16"/>
      <c r="FM8" s="16"/>
      <c r="FN8" s="16"/>
      <c r="FO8" s="16"/>
      <c r="FP8" s="16"/>
      <c r="FQ8" s="16"/>
      <c r="FR8" s="16"/>
      <c r="FS8" s="16"/>
      <c r="FT8" s="16"/>
      <c r="FU8" s="16"/>
      <c r="FV8" s="16"/>
      <c r="FW8" s="16"/>
      <c r="FX8" s="16"/>
      <c r="FY8" s="16"/>
      <c r="FZ8" s="16"/>
      <c r="GA8" s="16"/>
      <c r="GB8" s="16"/>
      <c r="GC8" s="16"/>
      <c r="GD8" s="16"/>
      <c r="GE8" s="16"/>
      <c r="GF8" s="16"/>
      <c r="GG8" s="16"/>
      <c r="GH8" s="16"/>
      <c r="GI8" s="16"/>
      <c r="GJ8" s="16"/>
      <c r="GK8" s="16"/>
      <c r="GL8" s="16"/>
      <c r="GM8" s="16"/>
      <c r="GN8" s="16"/>
      <c r="GO8" s="16"/>
      <c r="GP8" s="16"/>
      <c r="GQ8" s="16"/>
      <c r="GR8" s="16"/>
      <c r="GS8" s="16"/>
      <c r="GT8" s="16"/>
      <c r="GU8" s="16"/>
      <c r="GV8" s="16"/>
      <c r="GW8" s="16"/>
      <c r="GX8" s="16"/>
      <c r="GY8" s="16"/>
      <c r="GZ8" s="16"/>
      <c r="HA8" s="16"/>
      <c r="HB8" s="16"/>
      <c r="HC8" s="16"/>
      <c r="HD8" s="16"/>
      <c r="HE8" s="16"/>
      <c r="HF8" s="16"/>
      <c r="HG8" s="16"/>
      <c r="HH8" s="16"/>
      <c r="HI8" s="16"/>
      <c r="HJ8" s="16"/>
      <c r="HK8" s="16"/>
      <c r="HL8" s="16"/>
      <c r="HM8" s="16"/>
      <c r="HN8" s="16"/>
      <c r="HO8" s="16"/>
      <c r="HP8" s="16"/>
      <c r="HQ8" s="16"/>
      <c r="HR8" s="16"/>
      <c r="HS8" s="16"/>
      <c r="HT8" s="16"/>
      <c r="HU8" s="16"/>
      <c r="HV8" s="16"/>
      <c r="HW8" s="16"/>
      <c r="HX8" s="16"/>
      <c r="HY8" s="16"/>
      <c r="HZ8" s="16"/>
      <c r="IA8" s="16"/>
      <c r="IB8" s="16"/>
      <c r="IC8" s="16"/>
      <c r="ID8" s="16"/>
      <c r="IE8" s="16"/>
      <c r="IF8" s="16"/>
      <c r="IG8" s="16"/>
      <c r="IH8" s="16"/>
      <c r="II8" s="16"/>
      <c r="IJ8" s="16"/>
      <c r="IK8" s="16"/>
      <c r="IL8" s="16"/>
      <c r="IM8" s="16"/>
      <c r="IN8" s="16"/>
      <c r="IO8" s="16"/>
      <c r="IP8" s="16"/>
      <c r="IQ8" s="16"/>
      <c r="IR8" s="16"/>
      <c r="IS8" s="16"/>
      <c r="IT8" s="16"/>
      <c r="IU8" s="16"/>
      <c r="IV8" s="16"/>
      <c r="IW8" s="16"/>
    </row>
    <row r="9" customFormat="false" ht="5.25" hidden="false" customHeight="true" outlineLevel="0" collapsed="false">
      <c r="A9" s="16"/>
      <c r="B9" s="24"/>
      <c r="C9" s="17"/>
      <c r="D9" s="17"/>
      <c r="E9" s="17"/>
      <c r="F9" s="19"/>
      <c r="G9" s="17"/>
      <c r="H9" s="19"/>
      <c r="I9" s="17"/>
      <c r="J9" s="26"/>
      <c r="K9" s="20"/>
      <c r="L9" s="19"/>
      <c r="M9" s="17"/>
      <c r="N9" s="28"/>
      <c r="O9" s="21"/>
      <c r="P9" s="22"/>
      <c r="Q9" s="23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  <c r="CE9" s="16"/>
      <c r="CF9" s="16"/>
      <c r="CG9" s="16"/>
      <c r="CH9" s="16"/>
      <c r="CI9" s="16"/>
      <c r="CJ9" s="16"/>
      <c r="CK9" s="16"/>
      <c r="CL9" s="16"/>
      <c r="CM9" s="16"/>
      <c r="CN9" s="16"/>
      <c r="CO9" s="16"/>
      <c r="CP9" s="16"/>
      <c r="CQ9" s="16"/>
      <c r="CR9" s="16"/>
      <c r="CS9" s="16"/>
      <c r="CT9" s="16"/>
      <c r="CU9" s="16"/>
      <c r="CV9" s="16"/>
      <c r="CW9" s="16"/>
      <c r="CX9" s="16"/>
      <c r="CY9" s="16"/>
      <c r="CZ9" s="16"/>
      <c r="DA9" s="16"/>
      <c r="DB9" s="16"/>
      <c r="DC9" s="16"/>
      <c r="DD9" s="16"/>
      <c r="DE9" s="16"/>
      <c r="DF9" s="16"/>
      <c r="DG9" s="16"/>
      <c r="DH9" s="16"/>
      <c r="DI9" s="16"/>
      <c r="DJ9" s="16"/>
      <c r="DK9" s="16"/>
      <c r="DL9" s="16"/>
      <c r="DM9" s="16"/>
      <c r="DN9" s="16"/>
      <c r="DO9" s="16"/>
      <c r="DP9" s="16"/>
      <c r="DQ9" s="16"/>
      <c r="DR9" s="16"/>
      <c r="DS9" s="16"/>
      <c r="DT9" s="16"/>
      <c r="DU9" s="16"/>
      <c r="DV9" s="16"/>
      <c r="DW9" s="16"/>
      <c r="DX9" s="16"/>
      <c r="DY9" s="16"/>
      <c r="DZ9" s="16"/>
      <c r="EA9" s="16"/>
      <c r="EB9" s="16"/>
      <c r="EC9" s="16"/>
      <c r="ED9" s="16"/>
      <c r="EE9" s="16"/>
      <c r="EF9" s="16"/>
      <c r="EG9" s="16"/>
      <c r="EH9" s="16"/>
      <c r="EI9" s="16"/>
      <c r="EJ9" s="16"/>
      <c r="EK9" s="16"/>
      <c r="EL9" s="16"/>
      <c r="EM9" s="16"/>
      <c r="EN9" s="16"/>
      <c r="EO9" s="16"/>
      <c r="EP9" s="16"/>
      <c r="EQ9" s="16"/>
      <c r="ER9" s="16"/>
      <c r="ES9" s="16"/>
      <c r="ET9" s="16"/>
      <c r="EU9" s="16"/>
      <c r="EV9" s="16"/>
      <c r="EW9" s="16"/>
      <c r="EX9" s="16"/>
      <c r="EY9" s="16"/>
      <c r="EZ9" s="16"/>
      <c r="FA9" s="16"/>
      <c r="FB9" s="16"/>
      <c r="FC9" s="16"/>
      <c r="FD9" s="16"/>
      <c r="FE9" s="16"/>
      <c r="FF9" s="16"/>
      <c r="FG9" s="16"/>
      <c r="FH9" s="16"/>
      <c r="FI9" s="16"/>
      <c r="FJ9" s="16"/>
      <c r="FK9" s="16"/>
      <c r="FL9" s="16"/>
      <c r="FM9" s="16"/>
      <c r="FN9" s="16"/>
      <c r="FO9" s="16"/>
      <c r="FP9" s="16"/>
      <c r="FQ9" s="16"/>
      <c r="FR9" s="16"/>
      <c r="FS9" s="16"/>
      <c r="FT9" s="16"/>
      <c r="FU9" s="16"/>
      <c r="FV9" s="16"/>
      <c r="FW9" s="16"/>
      <c r="FX9" s="16"/>
      <c r="FY9" s="16"/>
      <c r="FZ9" s="16"/>
      <c r="GA9" s="16"/>
      <c r="GB9" s="16"/>
      <c r="GC9" s="16"/>
      <c r="GD9" s="16"/>
      <c r="GE9" s="16"/>
      <c r="GF9" s="16"/>
      <c r="GG9" s="16"/>
      <c r="GH9" s="16"/>
      <c r="GI9" s="16"/>
      <c r="GJ9" s="16"/>
      <c r="GK9" s="16"/>
      <c r="GL9" s="16"/>
      <c r="GM9" s="16"/>
      <c r="GN9" s="16"/>
      <c r="GO9" s="16"/>
      <c r="GP9" s="16"/>
      <c r="GQ9" s="16"/>
      <c r="GR9" s="16"/>
      <c r="GS9" s="16"/>
      <c r="GT9" s="16"/>
      <c r="GU9" s="16"/>
      <c r="GV9" s="16"/>
      <c r="GW9" s="16"/>
      <c r="GX9" s="16"/>
      <c r="GY9" s="16"/>
      <c r="GZ9" s="16"/>
      <c r="HA9" s="16"/>
      <c r="HB9" s="16"/>
      <c r="HC9" s="16"/>
      <c r="HD9" s="16"/>
      <c r="HE9" s="16"/>
      <c r="HF9" s="16"/>
      <c r="HG9" s="16"/>
      <c r="HH9" s="16"/>
      <c r="HI9" s="16"/>
      <c r="HJ9" s="16"/>
      <c r="HK9" s="16"/>
      <c r="HL9" s="16"/>
      <c r="HM9" s="16"/>
      <c r="HN9" s="16"/>
      <c r="HO9" s="16"/>
      <c r="HP9" s="16"/>
      <c r="HQ9" s="16"/>
      <c r="HR9" s="16"/>
      <c r="HS9" s="16"/>
      <c r="HT9" s="16"/>
      <c r="HU9" s="16"/>
      <c r="HV9" s="16"/>
      <c r="HW9" s="16"/>
      <c r="HX9" s="16"/>
      <c r="HY9" s="16"/>
      <c r="HZ9" s="16"/>
      <c r="IA9" s="16"/>
      <c r="IB9" s="16"/>
      <c r="IC9" s="16"/>
      <c r="ID9" s="16"/>
      <c r="IE9" s="16"/>
      <c r="IF9" s="16"/>
      <c r="IG9" s="16"/>
      <c r="IH9" s="16"/>
      <c r="II9" s="16"/>
      <c r="IJ9" s="16"/>
      <c r="IK9" s="16"/>
      <c r="IL9" s="16"/>
      <c r="IM9" s="16"/>
      <c r="IN9" s="16"/>
      <c r="IO9" s="16"/>
      <c r="IP9" s="16"/>
      <c r="IQ9" s="16"/>
      <c r="IR9" s="16"/>
      <c r="IS9" s="16"/>
      <c r="IT9" s="16"/>
      <c r="IU9" s="16"/>
      <c r="IV9" s="16"/>
      <c r="IW9" s="16"/>
    </row>
    <row r="10" customFormat="false" ht="39" hidden="false" customHeight="true" outlineLevel="0" collapsed="false">
      <c r="A10" s="16"/>
      <c r="B10" s="29" t="s">
        <v>15</v>
      </c>
      <c r="C10" s="30"/>
      <c r="D10" s="31" t="s">
        <v>16</v>
      </c>
      <c r="E10" s="30"/>
      <c r="F10" s="32" t="n">
        <v>37073</v>
      </c>
      <c r="G10" s="33"/>
      <c r="H10" s="25" t="s">
        <v>17</v>
      </c>
      <c r="I10" s="33"/>
      <c r="J10" s="34" t="n">
        <v>180</v>
      </c>
      <c r="K10" s="35"/>
      <c r="L10" s="36" t="n">
        <v>490</v>
      </c>
      <c r="M10" s="33"/>
      <c r="N10" s="27" t="n">
        <f aca="false">J10/L10*1000</f>
        <v>367.34693877551</v>
      </c>
      <c r="O10" s="21"/>
      <c r="P10" s="22" t="n">
        <v>1</v>
      </c>
      <c r="Q10" s="23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6"/>
      <c r="CU10" s="16"/>
      <c r="CV10" s="16"/>
      <c r="CW10" s="16"/>
      <c r="CX10" s="16"/>
      <c r="CY10" s="16"/>
      <c r="CZ10" s="16"/>
      <c r="DA10" s="16"/>
      <c r="DB10" s="16"/>
      <c r="DC10" s="16"/>
      <c r="DD10" s="16"/>
      <c r="DE10" s="16"/>
      <c r="DF10" s="16"/>
      <c r="DG10" s="16"/>
      <c r="DH10" s="16"/>
      <c r="DI10" s="16"/>
      <c r="DJ10" s="16"/>
      <c r="DK10" s="16"/>
      <c r="DL10" s="16"/>
      <c r="DM10" s="16"/>
      <c r="DN10" s="16"/>
      <c r="DO10" s="16"/>
      <c r="DP10" s="16"/>
      <c r="DQ10" s="16"/>
      <c r="DR10" s="16"/>
      <c r="DS10" s="16"/>
      <c r="DT10" s="16"/>
      <c r="DU10" s="16"/>
      <c r="DV10" s="16"/>
      <c r="DW10" s="16"/>
      <c r="DX10" s="16"/>
      <c r="DY10" s="16"/>
      <c r="DZ10" s="16"/>
      <c r="EA10" s="16"/>
      <c r="EB10" s="16"/>
      <c r="EC10" s="16"/>
      <c r="ED10" s="16"/>
      <c r="EE10" s="16"/>
      <c r="EF10" s="16"/>
      <c r="EG10" s="16"/>
      <c r="EH10" s="16"/>
      <c r="EI10" s="16"/>
      <c r="EJ10" s="16"/>
      <c r="EK10" s="16"/>
      <c r="EL10" s="16"/>
      <c r="EM10" s="16"/>
      <c r="EN10" s="16"/>
      <c r="EO10" s="16"/>
      <c r="EP10" s="16"/>
      <c r="EQ10" s="16"/>
      <c r="ER10" s="16"/>
      <c r="ES10" s="16"/>
      <c r="ET10" s="16"/>
      <c r="EU10" s="16"/>
      <c r="EV10" s="16"/>
      <c r="EW10" s="16"/>
      <c r="EX10" s="16"/>
      <c r="EY10" s="16"/>
      <c r="EZ10" s="16"/>
      <c r="FA10" s="16"/>
      <c r="FB10" s="16"/>
      <c r="FC10" s="16"/>
      <c r="FD10" s="16"/>
      <c r="FE10" s="16"/>
      <c r="FF10" s="16"/>
      <c r="FG10" s="16"/>
      <c r="FH10" s="16"/>
      <c r="FI10" s="16"/>
      <c r="FJ10" s="16"/>
      <c r="FK10" s="16"/>
      <c r="FL10" s="16"/>
      <c r="FM10" s="16"/>
      <c r="FN10" s="16"/>
      <c r="FO10" s="16"/>
      <c r="FP10" s="16"/>
      <c r="FQ10" s="16"/>
      <c r="FR10" s="16"/>
      <c r="FS10" s="16"/>
      <c r="FT10" s="16"/>
      <c r="FU10" s="16"/>
      <c r="FV10" s="16"/>
      <c r="FW10" s="16"/>
      <c r="FX10" s="16"/>
      <c r="FY10" s="16"/>
      <c r="FZ10" s="16"/>
      <c r="GA10" s="16"/>
      <c r="GB10" s="16"/>
      <c r="GC10" s="16"/>
      <c r="GD10" s="16"/>
      <c r="GE10" s="16"/>
      <c r="GF10" s="16"/>
      <c r="GG10" s="16"/>
      <c r="GH10" s="16"/>
      <c r="GI10" s="16"/>
      <c r="GJ10" s="16"/>
      <c r="GK10" s="16"/>
      <c r="GL10" s="16"/>
      <c r="GM10" s="16"/>
      <c r="GN10" s="16"/>
      <c r="GO10" s="16"/>
      <c r="GP10" s="16"/>
      <c r="GQ10" s="16"/>
      <c r="GR10" s="16"/>
      <c r="GS10" s="16"/>
      <c r="GT10" s="16"/>
      <c r="GU10" s="16"/>
      <c r="GV10" s="16"/>
      <c r="GW10" s="16"/>
      <c r="GX10" s="16"/>
      <c r="GY10" s="16"/>
      <c r="GZ10" s="16"/>
      <c r="HA10" s="16"/>
      <c r="HB10" s="16"/>
      <c r="HC10" s="16"/>
      <c r="HD10" s="16"/>
      <c r="HE10" s="16"/>
      <c r="HF10" s="16"/>
      <c r="HG10" s="16"/>
      <c r="HH10" s="16"/>
      <c r="HI10" s="16"/>
      <c r="HJ10" s="16"/>
      <c r="HK10" s="16"/>
      <c r="HL10" s="16"/>
      <c r="HM10" s="16"/>
      <c r="HN10" s="16"/>
      <c r="HO10" s="16"/>
      <c r="HP10" s="16"/>
      <c r="HQ10" s="16"/>
      <c r="HR10" s="16"/>
      <c r="HS10" s="16"/>
      <c r="HT10" s="16"/>
      <c r="HU10" s="16"/>
      <c r="HV10" s="16"/>
      <c r="HW10" s="16"/>
      <c r="HX10" s="16"/>
      <c r="HY10" s="16"/>
      <c r="HZ10" s="16"/>
      <c r="IA10" s="16"/>
      <c r="IB10" s="16"/>
      <c r="IC10" s="16"/>
      <c r="ID10" s="16"/>
      <c r="IE10" s="16"/>
      <c r="IF10" s="16"/>
      <c r="IG10" s="16"/>
      <c r="IH10" s="16"/>
      <c r="II10" s="16"/>
      <c r="IJ10" s="16"/>
      <c r="IK10" s="16"/>
      <c r="IL10" s="16"/>
      <c r="IM10" s="16"/>
      <c r="IN10" s="16"/>
      <c r="IO10" s="16"/>
      <c r="IP10" s="16"/>
      <c r="IQ10" s="16"/>
      <c r="IR10" s="16"/>
      <c r="IS10" s="16"/>
      <c r="IT10" s="16"/>
      <c r="IU10" s="16"/>
      <c r="IV10" s="16"/>
      <c r="IW10" s="16"/>
    </row>
    <row r="11" customFormat="false" ht="5.25" hidden="false" customHeight="true" outlineLevel="0" collapsed="false">
      <c r="A11" s="16"/>
      <c r="B11" s="24"/>
      <c r="C11" s="17"/>
      <c r="D11" s="17"/>
      <c r="E11" s="17"/>
      <c r="F11" s="32"/>
      <c r="G11" s="17"/>
      <c r="H11" s="19"/>
      <c r="I11" s="17"/>
      <c r="J11" s="26"/>
      <c r="K11" s="20"/>
      <c r="L11" s="19"/>
      <c r="M11" s="17"/>
      <c r="N11" s="28"/>
      <c r="O11" s="21"/>
      <c r="P11" s="22"/>
      <c r="Q11" s="23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16"/>
      <c r="CH11" s="16"/>
      <c r="CI11" s="16"/>
      <c r="CJ11" s="16"/>
      <c r="CK11" s="16"/>
      <c r="CL11" s="16"/>
      <c r="CM11" s="16"/>
      <c r="CN11" s="16"/>
      <c r="CO11" s="16"/>
      <c r="CP11" s="16"/>
      <c r="CQ11" s="16"/>
      <c r="CR11" s="16"/>
      <c r="CS11" s="16"/>
      <c r="CT11" s="16"/>
      <c r="CU11" s="16"/>
      <c r="CV11" s="16"/>
      <c r="CW11" s="16"/>
      <c r="CX11" s="16"/>
      <c r="CY11" s="16"/>
      <c r="CZ11" s="16"/>
      <c r="DA11" s="16"/>
      <c r="DB11" s="16"/>
      <c r="DC11" s="16"/>
      <c r="DD11" s="16"/>
      <c r="DE11" s="16"/>
      <c r="DF11" s="16"/>
      <c r="DG11" s="16"/>
      <c r="DH11" s="16"/>
      <c r="DI11" s="16"/>
      <c r="DJ11" s="16"/>
      <c r="DK11" s="16"/>
      <c r="DL11" s="16"/>
      <c r="DM11" s="16"/>
      <c r="DN11" s="16"/>
      <c r="DO11" s="16"/>
      <c r="DP11" s="16"/>
      <c r="DQ11" s="16"/>
      <c r="DR11" s="16"/>
      <c r="DS11" s="16"/>
      <c r="DT11" s="16"/>
      <c r="DU11" s="16"/>
      <c r="DV11" s="16"/>
      <c r="DW11" s="16"/>
      <c r="DX11" s="16"/>
      <c r="DY11" s="16"/>
      <c r="DZ11" s="16"/>
      <c r="EA11" s="16"/>
      <c r="EB11" s="16"/>
      <c r="EC11" s="16"/>
      <c r="ED11" s="16"/>
      <c r="EE11" s="16"/>
      <c r="EF11" s="16"/>
      <c r="EG11" s="16"/>
      <c r="EH11" s="16"/>
      <c r="EI11" s="16"/>
      <c r="EJ11" s="16"/>
      <c r="EK11" s="16"/>
      <c r="EL11" s="16"/>
      <c r="EM11" s="16"/>
      <c r="EN11" s="16"/>
      <c r="EO11" s="16"/>
      <c r="EP11" s="16"/>
      <c r="EQ11" s="16"/>
      <c r="ER11" s="16"/>
      <c r="ES11" s="16"/>
      <c r="ET11" s="16"/>
      <c r="EU11" s="16"/>
      <c r="EV11" s="16"/>
      <c r="EW11" s="16"/>
      <c r="EX11" s="16"/>
      <c r="EY11" s="16"/>
      <c r="EZ11" s="16"/>
      <c r="FA11" s="16"/>
      <c r="FB11" s="16"/>
      <c r="FC11" s="16"/>
      <c r="FD11" s="16"/>
      <c r="FE11" s="16"/>
      <c r="FF11" s="16"/>
      <c r="FG11" s="16"/>
      <c r="FH11" s="16"/>
      <c r="FI11" s="16"/>
      <c r="FJ11" s="16"/>
      <c r="FK11" s="16"/>
      <c r="FL11" s="16"/>
      <c r="FM11" s="16"/>
      <c r="FN11" s="16"/>
      <c r="FO11" s="16"/>
      <c r="FP11" s="16"/>
      <c r="FQ11" s="16"/>
      <c r="FR11" s="16"/>
      <c r="FS11" s="16"/>
      <c r="FT11" s="16"/>
      <c r="FU11" s="16"/>
      <c r="FV11" s="16"/>
      <c r="FW11" s="16"/>
      <c r="FX11" s="16"/>
      <c r="FY11" s="16"/>
      <c r="FZ11" s="16"/>
      <c r="GA11" s="16"/>
      <c r="GB11" s="16"/>
      <c r="GC11" s="16"/>
      <c r="GD11" s="16"/>
      <c r="GE11" s="16"/>
      <c r="GF11" s="16"/>
      <c r="GG11" s="16"/>
      <c r="GH11" s="16"/>
      <c r="GI11" s="16"/>
      <c r="GJ11" s="16"/>
      <c r="GK11" s="16"/>
      <c r="GL11" s="16"/>
      <c r="GM11" s="16"/>
      <c r="GN11" s="16"/>
      <c r="GO11" s="16"/>
      <c r="GP11" s="16"/>
      <c r="GQ11" s="16"/>
      <c r="GR11" s="16"/>
      <c r="GS11" s="16"/>
      <c r="GT11" s="16"/>
      <c r="GU11" s="16"/>
      <c r="GV11" s="16"/>
      <c r="GW11" s="16"/>
      <c r="GX11" s="16"/>
      <c r="GY11" s="16"/>
      <c r="GZ11" s="16"/>
      <c r="HA11" s="16"/>
      <c r="HB11" s="16"/>
      <c r="HC11" s="16"/>
      <c r="HD11" s="16"/>
      <c r="HE11" s="16"/>
      <c r="HF11" s="16"/>
      <c r="HG11" s="16"/>
      <c r="HH11" s="16"/>
      <c r="HI11" s="16"/>
      <c r="HJ11" s="16"/>
      <c r="HK11" s="16"/>
      <c r="HL11" s="16"/>
      <c r="HM11" s="16"/>
      <c r="HN11" s="16"/>
      <c r="HO11" s="16"/>
      <c r="HP11" s="16"/>
      <c r="HQ11" s="16"/>
      <c r="HR11" s="16"/>
      <c r="HS11" s="16"/>
      <c r="HT11" s="16"/>
      <c r="HU11" s="16"/>
      <c r="HV11" s="16"/>
      <c r="HW11" s="16"/>
      <c r="HX11" s="16"/>
      <c r="HY11" s="16"/>
      <c r="HZ11" s="16"/>
      <c r="IA11" s="16"/>
      <c r="IB11" s="16"/>
      <c r="IC11" s="16"/>
      <c r="ID11" s="16"/>
      <c r="IE11" s="16"/>
      <c r="IF11" s="16"/>
      <c r="IG11" s="16"/>
      <c r="IH11" s="16"/>
      <c r="II11" s="16"/>
      <c r="IJ11" s="16"/>
      <c r="IK11" s="16"/>
      <c r="IL11" s="16"/>
      <c r="IM11" s="16"/>
      <c r="IN11" s="16"/>
      <c r="IO11" s="16"/>
      <c r="IP11" s="16"/>
      <c r="IQ11" s="16"/>
      <c r="IR11" s="16"/>
      <c r="IS11" s="16"/>
      <c r="IT11" s="16"/>
      <c r="IU11" s="16"/>
      <c r="IV11" s="16"/>
      <c r="IW11" s="16"/>
    </row>
    <row r="12" customFormat="false" ht="39" hidden="false" customHeight="true" outlineLevel="0" collapsed="false">
      <c r="A12" s="16"/>
      <c r="B12" s="29" t="s">
        <v>18</v>
      </c>
      <c r="C12" s="30"/>
      <c r="D12" s="31" t="s">
        <v>16</v>
      </c>
      <c r="E12" s="30"/>
      <c r="F12" s="37" t="n">
        <v>2002</v>
      </c>
      <c r="G12" s="33"/>
      <c r="H12" s="25" t="s">
        <v>17</v>
      </c>
      <c r="I12" s="33"/>
      <c r="J12" s="34" t="n">
        <v>140</v>
      </c>
      <c r="K12" s="35"/>
      <c r="L12" s="36" t="n">
        <v>320</v>
      </c>
      <c r="M12" s="33"/>
      <c r="N12" s="27" t="n">
        <f aca="false">J12/L12*1000</f>
        <v>437.5</v>
      </c>
      <c r="O12" s="21"/>
      <c r="P12" s="22" t="n">
        <v>1</v>
      </c>
      <c r="Q12" s="23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  <c r="CE12" s="16"/>
      <c r="CF12" s="16"/>
      <c r="CG12" s="16"/>
      <c r="CH12" s="16"/>
      <c r="CI12" s="16"/>
      <c r="CJ12" s="16"/>
      <c r="CK12" s="16"/>
      <c r="CL12" s="16"/>
      <c r="CM12" s="16"/>
      <c r="CN12" s="16"/>
      <c r="CO12" s="16"/>
      <c r="CP12" s="16"/>
      <c r="CQ12" s="16"/>
      <c r="CR12" s="16"/>
      <c r="CS12" s="16"/>
      <c r="CT12" s="16"/>
      <c r="CU12" s="16"/>
      <c r="CV12" s="16"/>
      <c r="CW12" s="16"/>
      <c r="CX12" s="16"/>
      <c r="CY12" s="16"/>
      <c r="CZ12" s="16"/>
      <c r="DA12" s="16"/>
      <c r="DB12" s="16"/>
      <c r="DC12" s="16"/>
      <c r="DD12" s="16"/>
      <c r="DE12" s="16"/>
      <c r="DF12" s="16"/>
      <c r="DG12" s="16"/>
      <c r="DH12" s="16"/>
      <c r="DI12" s="16"/>
      <c r="DJ12" s="16"/>
      <c r="DK12" s="16"/>
      <c r="DL12" s="16"/>
      <c r="DM12" s="16"/>
      <c r="DN12" s="16"/>
      <c r="DO12" s="16"/>
      <c r="DP12" s="16"/>
      <c r="DQ12" s="16"/>
      <c r="DR12" s="16"/>
      <c r="DS12" s="16"/>
      <c r="DT12" s="16"/>
      <c r="DU12" s="16"/>
      <c r="DV12" s="16"/>
      <c r="DW12" s="16"/>
      <c r="DX12" s="16"/>
      <c r="DY12" s="16"/>
      <c r="DZ12" s="16"/>
      <c r="EA12" s="16"/>
      <c r="EB12" s="16"/>
      <c r="EC12" s="16"/>
      <c r="ED12" s="16"/>
      <c r="EE12" s="16"/>
      <c r="EF12" s="16"/>
      <c r="EG12" s="16"/>
      <c r="EH12" s="16"/>
      <c r="EI12" s="16"/>
      <c r="EJ12" s="16"/>
      <c r="EK12" s="16"/>
      <c r="EL12" s="16"/>
      <c r="EM12" s="16"/>
      <c r="EN12" s="16"/>
      <c r="EO12" s="16"/>
      <c r="EP12" s="16"/>
      <c r="EQ12" s="16"/>
      <c r="ER12" s="16"/>
      <c r="ES12" s="16"/>
      <c r="ET12" s="16"/>
      <c r="EU12" s="16"/>
      <c r="EV12" s="16"/>
      <c r="EW12" s="16"/>
      <c r="EX12" s="16"/>
      <c r="EY12" s="16"/>
      <c r="EZ12" s="16"/>
      <c r="FA12" s="16"/>
      <c r="FB12" s="16"/>
      <c r="FC12" s="16"/>
      <c r="FD12" s="16"/>
      <c r="FE12" s="16"/>
      <c r="FF12" s="16"/>
      <c r="FG12" s="16"/>
      <c r="FH12" s="16"/>
      <c r="FI12" s="16"/>
      <c r="FJ12" s="16"/>
      <c r="FK12" s="16"/>
      <c r="FL12" s="16"/>
      <c r="FM12" s="16"/>
      <c r="FN12" s="16"/>
      <c r="FO12" s="16"/>
      <c r="FP12" s="16"/>
      <c r="FQ12" s="16"/>
      <c r="FR12" s="16"/>
      <c r="FS12" s="16"/>
      <c r="FT12" s="16"/>
      <c r="FU12" s="16"/>
      <c r="FV12" s="16"/>
      <c r="FW12" s="16"/>
      <c r="FX12" s="16"/>
      <c r="FY12" s="16"/>
      <c r="FZ12" s="16"/>
      <c r="GA12" s="16"/>
      <c r="GB12" s="16"/>
      <c r="GC12" s="16"/>
      <c r="GD12" s="16"/>
      <c r="GE12" s="16"/>
      <c r="GF12" s="16"/>
      <c r="GG12" s="16"/>
      <c r="GH12" s="16"/>
      <c r="GI12" s="16"/>
      <c r="GJ12" s="16"/>
      <c r="GK12" s="16"/>
      <c r="GL12" s="16"/>
      <c r="GM12" s="16"/>
      <c r="GN12" s="16"/>
      <c r="GO12" s="16"/>
      <c r="GP12" s="16"/>
      <c r="GQ12" s="16"/>
      <c r="GR12" s="16"/>
      <c r="GS12" s="16"/>
      <c r="GT12" s="16"/>
      <c r="GU12" s="16"/>
      <c r="GV12" s="16"/>
      <c r="GW12" s="16"/>
      <c r="GX12" s="16"/>
      <c r="GY12" s="16"/>
      <c r="GZ12" s="16"/>
      <c r="HA12" s="16"/>
      <c r="HB12" s="16"/>
      <c r="HC12" s="16"/>
      <c r="HD12" s="16"/>
      <c r="HE12" s="16"/>
      <c r="HF12" s="16"/>
      <c r="HG12" s="16"/>
      <c r="HH12" s="16"/>
      <c r="HI12" s="16"/>
      <c r="HJ12" s="16"/>
      <c r="HK12" s="16"/>
      <c r="HL12" s="16"/>
      <c r="HM12" s="16"/>
      <c r="HN12" s="16"/>
      <c r="HO12" s="16"/>
      <c r="HP12" s="16"/>
      <c r="HQ12" s="16"/>
      <c r="HR12" s="16"/>
      <c r="HS12" s="16"/>
      <c r="HT12" s="16"/>
      <c r="HU12" s="16"/>
      <c r="HV12" s="16"/>
      <c r="HW12" s="16"/>
      <c r="HX12" s="16"/>
      <c r="HY12" s="16"/>
      <c r="HZ12" s="16"/>
      <c r="IA12" s="16"/>
      <c r="IB12" s="16"/>
      <c r="IC12" s="16"/>
      <c r="ID12" s="16"/>
      <c r="IE12" s="16"/>
      <c r="IF12" s="16"/>
      <c r="IG12" s="16"/>
      <c r="IH12" s="16"/>
      <c r="II12" s="16"/>
      <c r="IJ12" s="16"/>
      <c r="IK12" s="16"/>
      <c r="IL12" s="16"/>
      <c r="IM12" s="16"/>
      <c r="IN12" s="16"/>
      <c r="IO12" s="16"/>
      <c r="IP12" s="16"/>
      <c r="IQ12" s="16"/>
      <c r="IR12" s="16"/>
      <c r="IS12" s="16"/>
      <c r="IT12" s="16"/>
      <c r="IU12" s="16"/>
      <c r="IV12" s="16"/>
      <c r="IW12" s="16"/>
    </row>
    <row r="13" customFormat="false" ht="5.25" hidden="false" customHeight="true" outlineLevel="0" collapsed="false">
      <c r="A13" s="16"/>
      <c r="B13" s="24"/>
      <c r="C13" s="17"/>
      <c r="D13" s="17"/>
      <c r="E13" s="17"/>
      <c r="F13" s="32"/>
      <c r="G13" s="17"/>
      <c r="H13" s="19"/>
      <c r="I13" s="17"/>
      <c r="J13" s="26"/>
      <c r="K13" s="20"/>
      <c r="L13" s="19"/>
      <c r="M13" s="17"/>
      <c r="N13" s="28"/>
      <c r="O13" s="21"/>
      <c r="P13" s="22"/>
      <c r="Q13" s="23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  <c r="CE13" s="16"/>
      <c r="CF13" s="16"/>
      <c r="CG13" s="16"/>
      <c r="CH13" s="16"/>
      <c r="CI13" s="16"/>
      <c r="CJ13" s="16"/>
      <c r="CK13" s="16"/>
      <c r="CL13" s="16"/>
      <c r="CM13" s="16"/>
      <c r="CN13" s="16"/>
      <c r="CO13" s="16"/>
      <c r="CP13" s="16"/>
      <c r="CQ13" s="16"/>
      <c r="CR13" s="16"/>
      <c r="CS13" s="16"/>
      <c r="CT13" s="16"/>
      <c r="CU13" s="16"/>
      <c r="CV13" s="16"/>
      <c r="CW13" s="16"/>
      <c r="CX13" s="16"/>
      <c r="CY13" s="16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16"/>
      <c r="DN13" s="16"/>
      <c r="DO13" s="16"/>
      <c r="DP13" s="16"/>
      <c r="DQ13" s="16"/>
      <c r="DR13" s="16"/>
      <c r="DS13" s="16"/>
      <c r="DT13" s="16"/>
      <c r="DU13" s="16"/>
      <c r="DV13" s="16"/>
      <c r="DW13" s="16"/>
      <c r="DX13" s="16"/>
      <c r="DY13" s="16"/>
      <c r="DZ13" s="16"/>
      <c r="EA13" s="16"/>
      <c r="EB13" s="16"/>
      <c r="EC13" s="16"/>
      <c r="ED13" s="16"/>
      <c r="EE13" s="16"/>
      <c r="EF13" s="16"/>
      <c r="EG13" s="16"/>
      <c r="EH13" s="16"/>
      <c r="EI13" s="16"/>
      <c r="EJ13" s="16"/>
      <c r="EK13" s="16"/>
      <c r="EL13" s="16"/>
      <c r="EM13" s="16"/>
      <c r="EN13" s="16"/>
      <c r="EO13" s="16"/>
      <c r="EP13" s="16"/>
      <c r="EQ13" s="16"/>
      <c r="ER13" s="16"/>
      <c r="ES13" s="16"/>
      <c r="ET13" s="16"/>
      <c r="EU13" s="16"/>
      <c r="EV13" s="16"/>
      <c r="EW13" s="16"/>
      <c r="EX13" s="16"/>
      <c r="EY13" s="16"/>
      <c r="EZ13" s="16"/>
      <c r="FA13" s="16"/>
      <c r="FB13" s="16"/>
      <c r="FC13" s="16"/>
      <c r="FD13" s="16"/>
      <c r="FE13" s="16"/>
      <c r="FF13" s="16"/>
      <c r="FG13" s="16"/>
      <c r="FH13" s="16"/>
      <c r="FI13" s="16"/>
      <c r="FJ13" s="16"/>
      <c r="FK13" s="16"/>
      <c r="FL13" s="16"/>
      <c r="FM13" s="16"/>
      <c r="FN13" s="16"/>
      <c r="FO13" s="16"/>
      <c r="FP13" s="16"/>
      <c r="FQ13" s="16"/>
      <c r="FR13" s="16"/>
      <c r="FS13" s="16"/>
      <c r="FT13" s="16"/>
      <c r="FU13" s="16"/>
      <c r="FV13" s="16"/>
      <c r="FW13" s="16"/>
      <c r="FX13" s="16"/>
      <c r="FY13" s="16"/>
      <c r="FZ13" s="16"/>
      <c r="GA13" s="16"/>
      <c r="GB13" s="16"/>
      <c r="GC13" s="16"/>
      <c r="GD13" s="16"/>
      <c r="GE13" s="16"/>
      <c r="GF13" s="16"/>
      <c r="GG13" s="16"/>
      <c r="GH13" s="16"/>
      <c r="GI13" s="16"/>
      <c r="GJ13" s="16"/>
      <c r="GK13" s="16"/>
      <c r="GL13" s="16"/>
      <c r="GM13" s="16"/>
      <c r="GN13" s="16"/>
      <c r="GO13" s="16"/>
      <c r="GP13" s="16"/>
      <c r="GQ13" s="16"/>
      <c r="GR13" s="16"/>
      <c r="GS13" s="16"/>
      <c r="GT13" s="16"/>
      <c r="GU13" s="16"/>
      <c r="GV13" s="16"/>
      <c r="GW13" s="16"/>
      <c r="GX13" s="16"/>
      <c r="GY13" s="16"/>
      <c r="GZ13" s="16"/>
      <c r="HA13" s="16"/>
      <c r="HB13" s="16"/>
      <c r="HC13" s="16"/>
      <c r="HD13" s="16"/>
      <c r="HE13" s="16"/>
      <c r="HF13" s="16"/>
      <c r="HG13" s="16"/>
      <c r="HH13" s="16"/>
      <c r="HI13" s="16"/>
      <c r="HJ13" s="16"/>
      <c r="HK13" s="16"/>
      <c r="HL13" s="16"/>
      <c r="HM13" s="16"/>
      <c r="HN13" s="16"/>
      <c r="HO13" s="16"/>
      <c r="HP13" s="16"/>
      <c r="HQ13" s="16"/>
      <c r="HR13" s="16"/>
      <c r="HS13" s="16"/>
      <c r="HT13" s="16"/>
      <c r="HU13" s="16"/>
      <c r="HV13" s="16"/>
      <c r="HW13" s="16"/>
      <c r="HX13" s="16"/>
      <c r="HY13" s="16"/>
      <c r="HZ13" s="16"/>
      <c r="IA13" s="16"/>
      <c r="IB13" s="16"/>
      <c r="IC13" s="16"/>
      <c r="ID13" s="16"/>
      <c r="IE13" s="16"/>
      <c r="IF13" s="16"/>
      <c r="IG13" s="16"/>
      <c r="IH13" s="16"/>
      <c r="II13" s="16"/>
      <c r="IJ13" s="16"/>
      <c r="IK13" s="16"/>
      <c r="IL13" s="16"/>
      <c r="IM13" s="16"/>
      <c r="IN13" s="16"/>
      <c r="IO13" s="16"/>
      <c r="IP13" s="16"/>
      <c r="IQ13" s="16"/>
      <c r="IR13" s="16"/>
      <c r="IS13" s="16"/>
      <c r="IT13" s="16"/>
      <c r="IU13" s="16"/>
      <c r="IV13" s="16"/>
      <c r="IW13" s="16"/>
    </row>
    <row r="14" customFormat="false" ht="38.25" hidden="false" customHeight="true" outlineLevel="0" collapsed="false">
      <c r="A14" s="16"/>
      <c r="B14" s="29" t="s">
        <v>19</v>
      </c>
      <c r="C14" s="30"/>
      <c r="D14" s="31" t="s">
        <v>20</v>
      </c>
      <c r="E14" s="30"/>
      <c r="F14" s="32" t="n">
        <v>37043</v>
      </c>
      <c r="G14" s="33"/>
      <c r="H14" s="25" t="s">
        <v>17</v>
      </c>
      <c r="I14" s="33"/>
      <c r="J14" s="34" t="n">
        <v>200</v>
      </c>
      <c r="K14" s="35"/>
      <c r="L14" s="36" t="n">
        <v>490</v>
      </c>
      <c r="M14" s="33"/>
      <c r="N14" s="27" t="n">
        <f aca="false">J14/L14*1000</f>
        <v>408.163265306122</v>
      </c>
      <c r="O14" s="21"/>
      <c r="P14" s="22" t="n">
        <v>1</v>
      </c>
      <c r="Q14" s="23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6"/>
      <c r="CD14" s="16"/>
      <c r="CE14" s="16"/>
      <c r="CF14" s="16"/>
      <c r="CG14" s="16"/>
      <c r="CH14" s="16"/>
      <c r="CI14" s="16"/>
      <c r="CJ14" s="16"/>
      <c r="CK14" s="16"/>
      <c r="CL14" s="16"/>
      <c r="CM14" s="16"/>
      <c r="CN14" s="16"/>
      <c r="CO14" s="16"/>
      <c r="CP14" s="16"/>
      <c r="CQ14" s="16"/>
      <c r="CR14" s="16"/>
      <c r="CS14" s="16"/>
      <c r="CT14" s="16"/>
      <c r="CU14" s="16"/>
      <c r="CV14" s="16"/>
      <c r="CW14" s="16"/>
      <c r="CX14" s="16"/>
      <c r="CY14" s="16"/>
      <c r="CZ14" s="16"/>
      <c r="DA14" s="16"/>
      <c r="DB14" s="16"/>
      <c r="DC14" s="16"/>
      <c r="DD14" s="16"/>
      <c r="DE14" s="16"/>
      <c r="DF14" s="16"/>
      <c r="DG14" s="16"/>
      <c r="DH14" s="16"/>
      <c r="DI14" s="16"/>
      <c r="DJ14" s="16"/>
      <c r="DK14" s="16"/>
      <c r="DL14" s="16"/>
      <c r="DM14" s="16"/>
      <c r="DN14" s="16"/>
      <c r="DO14" s="16"/>
      <c r="DP14" s="16"/>
      <c r="DQ14" s="16"/>
      <c r="DR14" s="16"/>
      <c r="DS14" s="16"/>
      <c r="DT14" s="16"/>
      <c r="DU14" s="16"/>
      <c r="DV14" s="16"/>
      <c r="DW14" s="16"/>
      <c r="DX14" s="16"/>
      <c r="DY14" s="16"/>
      <c r="DZ14" s="16"/>
      <c r="EA14" s="16"/>
      <c r="EB14" s="16"/>
      <c r="EC14" s="16"/>
      <c r="ED14" s="16"/>
      <c r="EE14" s="16"/>
      <c r="EF14" s="16"/>
      <c r="EG14" s="16"/>
      <c r="EH14" s="16"/>
      <c r="EI14" s="16"/>
      <c r="EJ14" s="16"/>
      <c r="EK14" s="16"/>
      <c r="EL14" s="16"/>
      <c r="EM14" s="16"/>
      <c r="EN14" s="16"/>
      <c r="EO14" s="16"/>
      <c r="EP14" s="16"/>
      <c r="EQ14" s="16"/>
      <c r="ER14" s="16"/>
      <c r="ES14" s="16"/>
      <c r="ET14" s="16"/>
      <c r="EU14" s="16"/>
      <c r="EV14" s="16"/>
      <c r="EW14" s="16"/>
      <c r="EX14" s="16"/>
      <c r="EY14" s="16"/>
      <c r="EZ14" s="16"/>
      <c r="FA14" s="16"/>
      <c r="FB14" s="16"/>
      <c r="FC14" s="16"/>
      <c r="FD14" s="16"/>
      <c r="FE14" s="16"/>
      <c r="FF14" s="16"/>
      <c r="FG14" s="16"/>
      <c r="FH14" s="16"/>
      <c r="FI14" s="16"/>
      <c r="FJ14" s="16"/>
      <c r="FK14" s="16"/>
      <c r="FL14" s="16"/>
      <c r="FM14" s="16"/>
      <c r="FN14" s="16"/>
      <c r="FO14" s="16"/>
      <c r="FP14" s="16"/>
      <c r="FQ14" s="16"/>
      <c r="FR14" s="16"/>
      <c r="FS14" s="16"/>
      <c r="FT14" s="16"/>
      <c r="FU14" s="16"/>
      <c r="FV14" s="16"/>
      <c r="FW14" s="16"/>
      <c r="FX14" s="16"/>
      <c r="FY14" s="16"/>
      <c r="FZ14" s="16"/>
      <c r="GA14" s="16"/>
      <c r="GB14" s="16"/>
      <c r="GC14" s="16"/>
      <c r="GD14" s="16"/>
      <c r="GE14" s="16"/>
      <c r="GF14" s="16"/>
      <c r="GG14" s="16"/>
      <c r="GH14" s="16"/>
      <c r="GI14" s="16"/>
      <c r="GJ14" s="16"/>
      <c r="GK14" s="16"/>
      <c r="GL14" s="16"/>
      <c r="GM14" s="16"/>
      <c r="GN14" s="16"/>
      <c r="GO14" s="16"/>
      <c r="GP14" s="16"/>
      <c r="GQ14" s="16"/>
      <c r="GR14" s="16"/>
      <c r="GS14" s="16"/>
      <c r="GT14" s="16"/>
      <c r="GU14" s="16"/>
      <c r="GV14" s="16"/>
      <c r="GW14" s="16"/>
      <c r="GX14" s="16"/>
      <c r="GY14" s="16"/>
      <c r="GZ14" s="16"/>
      <c r="HA14" s="16"/>
      <c r="HB14" s="16"/>
      <c r="HC14" s="16"/>
      <c r="HD14" s="16"/>
      <c r="HE14" s="16"/>
      <c r="HF14" s="16"/>
      <c r="HG14" s="16"/>
      <c r="HH14" s="16"/>
      <c r="HI14" s="16"/>
      <c r="HJ14" s="16"/>
      <c r="HK14" s="16"/>
      <c r="HL14" s="16"/>
      <c r="HM14" s="16"/>
      <c r="HN14" s="16"/>
      <c r="HO14" s="16"/>
      <c r="HP14" s="16"/>
      <c r="HQ14" s="16"/>
      <c r="HR14" s="16"/>
      <c r="HS14" s="16"/>
      <c r="HT14" s="16"/>
      <c r="HU14" s="16"/>
      <c r="HV14" s="16"/>
      <c r="HW14" s="16"/>
      <c r="HX14" s="16"/>
      <c r="HY14" s="16"/>
      <c r="HZ14" s="16"/>
      <c r="IA14" s="16"/>
      <c r="IB14" s="16"/>
      <c r="IC14" s="16"/>
      <c r="ID14" s="16"/>
      <c r="IE14" s="16"/>
      <c r="IF14" s="16"/>
      <c r="IG14" s="16"/>
      <c r="IH14" s="16"/>
      <c r="II14" s="16"/>
      <c r="IJ14" s="16"/>
      <c r="IK14" s="16"/>
      <c r="IL14" s="16"/>
      <c r="IM14" s="16"/>
      <c r="IN14" s="16"/>
      <c r="IO14" s="16"/>
      <c r="IP14" s="16"/>
      <c r="IQ14" s="16"/>
      <c r="IR14" s="16"/>
      <c r="IS14" s="16"/>
      <c r="IT14" s="16"/>
      <c r="IU14" s="16"/>
      <c r="IV14" s="16"/>
      <c r="IW14" s="16"/>
    </row>
    <row r="15" customFormat="false" ht="5.25" hidden="false" customHeight="true" outlineLevel="0" collapsed="false">
      <c r="A15" s="16"/>
      <c r="B15" s="24"/>
      <c r="C15" s="17"/>
      <c r="D15" s="17"/>
      <c r="E15" s="17"/>
      <c r="F15" s="19"/>
      <c r="G15" s="17"/>
      <c r="H15" s="19"/>
      <c r="I15" s="17"/>
      <c r="J15" s="26"/>
      <c r="K15" s="20"/>
      <c r="L15" s="19"/>
      <c r="M15" s="17"/>
      <c r="N15" s="28"/>
      <c r="O15" s="21"/>
      <c r="P15" s="22"/>
      <c r="Q15" s="23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  <c r="CM15" s="16"/>
      <c r="CN15" s="16"/>
      <c r="CO15" s="16"/>
      <c r="CP15" s="16"/>
      <c r="CQ15" s="16"/>
      <c r="CR15" s="16"/>
      <c r="CS15" s="16"/>
      <c r="CT15" s="16"/>
      <c r="CU15" s="16"/>
      <c r="CV15" s="16"/>
      <c r="CW15" s="16"/>
      <c r="CX15" s="16"/>
      <c r="CY15" s="16"/>
      <c r="CZ15" s="16"/>
      <c r="DA15" s="16"/>
      <c r="DB15" s="16"/>
      <c r="DC15" s="16"/>
      <c r="DD15" s="16"/>
      <c r="DE15" s="16"/>
      <c r="DF15" s="16"/>
      <c r="DG15" s="16"/>
      <c r="DH15" s="16"/>
      <c r="DI15" s="16"/>
      <c r="DJ15" s="16"/>
      <c r="DK15" s="16"/>
      <c r="DL15" s="16"/>
      <c r="DM15" s="16"/>
      <c r="DN15" s="16"/>
      <c r="DO15" s="16"/>
      <c r="DP15" s="16"/>
      <c r="DQ15" s="16"/>
      <c r="DR15" s="16"/>
      <c r="DS15" s="16"/>
      <c r="DT15" s="16"/>
      <c r="DU15" s="16"/>
      <c r="DV15" s="16"/>
      <c r="DW15" s="16"/>
      <c r="DX15" s="16"/>
      <c r="DY15" s="16"/>
      <c r="DZ15" s="16"/>
      <c r="EA15" s="16"/>
      <c r="EB15" s="16"/>
      <c r="EC15" s="16"/>
      <c r="ED15" s="16"/>
      <c r="EE15" s="16"/>
      <c r="EF15" s="16"/>
      <c r="EG15" s="16"/>
      <c r="EH15" s="16"/>
      <c r="EI15" s="16"/>
      <c r="EJ15" s="16"/>
      <c r="EK15" s="16"/>
      <c r="EL15" s="16"/>
      <c r="EM15" s="16"/>
      <c r="EN15" s="16"/>
      <c r="EO15" s="16"/>
      <c r="EP15" s="16"/>
      <c r="EQ15" s="16"/>
      <c r="ER15" s="16"/>
      <c r="ES15" s="16"/>
      <c r="ET15" s="16"/>
      <c r="EU15" s="16"/>
      <c r="EV15" s="16"/>
      <c r="EW15" s="16"/>
      <c r="EX15" s="16"/>
      <c r="EY15" s="16"/>
      <c r="EZ15" s="16"/>
      <c r="FA15" s="16"/>
      <c r="FB15" s="16"/>
      <c r="FC15" s="16"/>
      <c r="FD15" s="16"/>
      <c r="FE15" s="16"/>
      <c r="FF15" s="16"/>
      <c r="FG15" s="16"/>
      <c r="FH15" s="16"/>
      <c r="FI15" s="16"/>
      <c r="FJ15" s="16"/>
      <c r="FK15" s="16"/>
      <c r="FL15" s="16"/>
      <c r="FM15" s="16"/>
      <c r="FN15" s="16"/>
      <c r="FO15" s="16"/>
      <c r="FP15" s="16"/>
      <c r="FQ15" s="16"/>
      <c r="FR15" s="16"/>
      <c r="FS15" s="16"/>
      <c r="FT15" s="16"/>
      <c r="FU15" s="16"/>
      <c r="FV15" s="16"/>
      <c r="FW15" s="16"/>
      <c r="FX15" s="16"/>
      <c r="FY15" s="16"/>
      <c r="FZ15" s="16"/>
      <c r="GA15" s="16"/>
      <c r="GB15" s="16"/>
      <c r="GC15" s="16"/>
      <c r="GD15" s="16"/>
      <c r="GE15" s="16"/>
      <c r="GF15" s="16"/>
      <c r="GG15" s="16"/>
      <c r="GH15" s="16"/>
      <c r="GI15" s="16"/>
      <c r="GJ15" s="16"/>
      <c r="GK15" s="16"/>
      <c r="GL15" s="16"/>
      <c r="GM15" s="16"/>
      <c r="GN15" s="16"/>
      <c r="GO15" s="16"/>
      <c r="GP15" s="16"/>
      <c r="GQ15" s="16"/>
      <c r="GR15" s="16"/>
      <c r="GS15" s="16"/>
      <c r="GT15" s="16"/>
      <c r="GU15" s="16"/>
      <c r="GV15" s="16"/>
      <c r="GW15" s="16"/>
      <c r="GX15" s="16"/>
      <c r="GY15" s="16"/>
      <c r="GZ15" s="16"/>
      <c r="HA15" s="16"/>
      <c r="HB15" s="16"/>
      <c r="HC15" s="16"/>
      <c r="HD15" s="16"/>
      <c r="HE15" s="16"/>
      <c r="HF15" s="16"/>
      <c r="HG15" s="16"/>
      <c r="HH15" s="16"/>
      <c r="HI15" s="16"/>
      <c r="HJ15" s="16"/>
      <c r="HK15" s="16"/>
      <c r="HL15" s="16"/>
      <c r="HM15" s="16"/>
      <c r="HN15" s="16"/>
      <c r="HO15" s="16"/>
      <c r="HP15" s="16"/>
      <c r="HQ15" s="16"/>
      <c r="HR15" s="16"/>
      <c r="HS15" s="16"/>
      <c r="HT15" s="16"/>
      <c r="HU15" s="16"/>
      <c r="HV15" s="16"/>
      <c r="HW15" s="16"/>
      <c r="HX15" s="16"/>
      <c r="HY15" s="16"/>
      <c r="HZ15" s="16"/>
      <c r="IA15" s="16"/>
      <c r="IB15" s="16"/>
      <c r="IC15" s="16"/>
      <c r="ID15" s="16"/>
      <c r="IE15" s="16"/>
      <c r="IF15" s="16"/>
      <c r="IG15" s="16"/>
      <c r="IH15" s="16"/>
      <c r="II15" s="16"/>
      <c r="IJ15" s="16"/>
      <c r="IK15" s="16"/>
      <c r="IL15" s="16"/>
      <c r="IM15" s="16"/>
      <c r="IN15" s="16"/>
      <c r="IO15" s="16"/>
      <c r="IP15" s="16"/>
      <c r="IQ15" s="16"/>
      <c r="IR15" s="16"/>
      <c r="IS15" s="16"/>
      <c r="IT15" s="16"/>
      <c r="IU15" s="16"/>
      <c r="IV15" s="16"/>
      <c r="IW15" s="16"/>
    </row>
    <row r="16" customFormat="false" ht="12" hidden="false" customHeight="true" outlineLevel="0" collapsed="false">
      <c r="A16" s="38"/>
      <c r="B16" s="39" t="s">
        <v>21</v>
      </c>
      <c r="C16" s="30"/>
      <c r="D16" s="30" t="s">
        <v>22</v>
      </c>
      <c r="E16" s="30"/>
      <c r="F16" s="40" t="s">
        <v>11</v>
      </c>
      <c r="G16" s="41"/>
      <c r="H16" s="42" t="s">
        <v>23</v>
      </c>
      <c r="I16" s="41"/>
      <c r="J16" s="34" t="n">
        <v>180</v>
      </c>
      <c r="K16" s="43"/>
      <c r="L16" s="36" t="n">
        <v>315</v>
      </c>
      <c r="M16" s="44"/>
      <c r="N16" s="27" t="n">
        <f aca="false">J16/L16*1000</f>
        <v>571.428571428571</v>
      </c>
      <c r="O16" s="45"/>
      <c r="P16" s="22" t="n">
        <v>1</v>
      </c>
      <c r="Q16" s="45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/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38"/>
      <c r="CB16" s="38"/>
      <c r="CC16" s="38"/>
      <c r="CD16" s="38"/>
      <c r="CE16" s="38"/>
      <c r="CF16" s="38"/>
      <c r="CG16" s="38"/>
      <c r="CH16" s="38"/>
      <c r="CI16" s="38"/>
      <c r="CJ16" s="38"/>
      <c r="CK16" s="38"/>
      <c r="CL16" s="38"/>
      <c r="CM16" s="38"/>
      <c r="CN16" s="38"/>
      <c r="CO16" s="38"/>
      <c r="CP16" s="38"/>
      <c r="CQ16" s="38"/>
      <c r="CR16" s="38"/>
      <c r="CS16" s="38"/>
      <c r="CT16" s="38"/>
      <c r="CU16" s="38"/>
      <c r="CV16" s="38"/>
      <c r="CW16" s="38"/>
      <c r="CX16" s="38"/>
      <c r="CY16" s="38"/>
      <c r="CZ16" s="38"/>
      <c r="DA16" s="38"/>
      <c r="DB16" s="38"/>
      <c r="DC16" s="38"/>
      <c r="DD16" s="38"/>
      <c r="DE16" s="38"/>
      <c r="DF16" s="38"/>
      <c r="DG16" s="38"/>
      <c r="DH16" s="38"/>
      <c r="DI16" s="38"/>
      <c r="DJ16" s="38"/>
      <c r="DK16" s="38"/>
      <c r="DL16" s="38"/>
      <c r="DM16" s="38"/>
      <c r="DN16" s="38"/>
      <c r="DO16" s="38"/>
      <c r="DP16" s="38"/>
      <c r="DQ16" s="38"/>
      <c r="DR16" s="38"/>
      <c r="DS16" s="38"/>
      <c r="DT16" s="38"/>
      <c r="DU16" s="38"/>
      <c r="DV16" s="38"/>
      <c r="DW16" s="38"/>
      <c r="DX16" s="38"/>
      <c r="DY16" s="38"/>
      <c r="DZ16" s="38"/>
      <c r="EA16" s="38"/>
      <c r="EB16" s="38"/>
      <c r="EC16" s="38"/>
      <c r="ED16" s="38"/>
      <c r="EE16" s="38"/>
      <c r="EF16" s="38"/>
      <c r="EG16" s="38"/>
      <c r="EH16" s="38"/>
      <c r="EI16" s="38"/>
      <c r="EJ16" s="38"/>
      <c r="EK16" s="38"/>
      <c r="EL16" s="38"/>
      <c r="EM16" s="38"/>
      <c r="EN16" s="38"/>
      <c r="EO16" s="38"/>
      <c r="EP16" s="38"/>
      <c r="EQ16" s="38"/>
      <c r="ER16" s="38"/>
      <c r="ES16" s="38"/>
      <c r="ET16" s="38"/>
      <c r="EU16" s="38"/>
      <c r="EV16" s="38"/>
      <c r="EW16" s="38"/>
      <c r="EX16" s="38"/>
      <c r="EY16" s="38"/>
      <c r="EZ16" s="38"/>
      <c r="FA16" s="38"/>
      <c r="FB16" s="38"/>
      <c r="FC16" s="38"/>
      <c r="FD16" s="38"/>
      <c r="FE16" s="38"/>
      <c r="FF16" s="38"/>
      <c r="FG16" s="38"/>
      <c r="FH16" s="38"/>
      <c r="FI16" s="38"/>
      <c r="FJ16" s="38"/>
      <c r="FK16" s="38"/>
      <c r="FL16" s="38"/>
      <c r="FM16" s="38"/>
      <c r="FN16" s="38"/>
      <c r="FO16" s="38"/>
      <c r="FP16" s="38"/>
      <c r="FQ16" s="38"/>
      <c r="FR16" s="38"/>
      <c r="FS16" s="38"/>
      <c r="FT16" s="38"/>
      <c r="FU16" s="38"/>
      <c r="FV16" s="38"/>
      <c r="FW16" s="38"/>
      <c r="FX16" s="38"/>
      <c r="FY16" s="38"/>
      <c r="FZ16" s="38"/>
      <c r="GA16" s="38"/>
      <c r="GB16" s="38"/>
      <c r="GC16" s="38"/>
      <c r="GD16" s="38"/>
      <c r="GE16" s="38"/>
      <c r="GF16" s="38"/>
      <c r="GG16" s="38"/>
      <c r="GH16" s="38"/>
      <c r="GI16" s="38"/>
      <c r="GJ16" s="38"/>
      <c r="GK16" s="38"/>
      <c r="GL16" s="38"/>
      <c r="GM16" s="38"/>
      <c r="GN16" s="38"/>
      <c r="GO16" s="38"/>
      <c r="GP16" s="38"/>
      <c r="GQ16" s="38"/>
      <c r="GR16" s="38"/>
      <c r="GS16" s="38"/>
      <c r="GT16" s="38"/>
      <c r="GU16" s="38"/>
      <c r="GV16" s="38"/>
      <c r="GW16" s="38"/>
      <c r="GX16" s="38"/>
      <c r="GY16" s="38"/>
      <c r="GZ16" s="38"/>
      <c r="HA16" s="38"/>
      <c r="HB16" s="38"/>
      <c r="HC16" s="38"/>
      <c r="HD16" s="38"/>
      <c r="HE16" s="38"/>
      <c r="HF16" s="38"/>
      <c r="HG16" s="38"/>
      <c r="HH16" s="38"/>
      <c r="HI16" s="38"/>
      <c r="HJ16" s="38"/>
      <c r="HK16" s="38"/>
      <c r="HL16" s="38"/>
      <c r="HM16" s="38"/>
      <c r="HN16" s="38"/>
      <c r="HO16" s="38"/>
      <c r="HP16" s="38"/>
      <c r="HQ16" s="38"/>
      <c r="HR16" s="38"/>
      <c r="HS16" s="38"/>
      <c r="HT16" s="38"/>
      <c r="HU16" s="38"/>
      <c r="HV16" s="38"/>
      <c r="HW16" s="38"/>
      <c r="HX16" s="38"/>
      <c r="HY16" s="38"/>
      <c r="HZ16" s="38"/>
      <c r="IA16" s="38"/>
      <c r="IB16" s="38"/>
      <c r="IC16" s="38"/>
      <c r="ID16" s="38"/>
      <c r="IE16" s="38"/>
      <c r="IF16" s="38"/>
      <c r="IG16" s="38"/>
      <c r="IH16" s="38"/>
      <c r="II16" s="38"/>
      <c r="IJ16" s="38"/>
      <c r="IK16" s="38"/>
      <c r="IL16" s="38"/>
      <c r="IM16" s="38"/>
      <c r="IN16" s="38"/>
      <c r="IO16" s="38"/>
      <c r="IP16" s="38"/>
      <c r="IQ16" s="38"/>
      <c r="IR16" s="38"/>
      <c r="IS16" s="38"/>
      <c r="IT16" s="38"/>
      <c r="IU16" s="38"/>
      <c r="IV16" s="38"/>
      <c r="IW16" s="38"/>
    </row>
    <row r="17" customFormat="false" ht="5.25" hidden="false" customHeight="true" outlineLevel="0" collapsed="false">
      <c r="A17" s="16"/>
      <c r="B17" s="24"/>
      <c r="C17" s="17"/>
      <c r="D17" s="17"/>
      <c r="E17" s="17"/>
      <c r="F17" s="19"/>
      <c r="G17" s="17"/>
      <c r="H17" s="46"/>
      <c r="I17" s="17"/>
      <c r="J17" s="26"/>
      <c r="K17" s="20"/>
      <c r="L17" s="19"/>
      <c r="M17" s="17"/>
      <c r="N17" s="28"/>
      <c r="O17" s="21"/>
      <c r="P17" s="22"/>
      <c r="Q17" s="23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  <c r="FD17" s="16"/>
      <c r="FE17" s="16"/>
      <c r="FF17" s="16"/>
      <c r="FG17" s="16"/>
      <c r="FH17" s="16"/>
      <c r="FI17" s="16"/>
      <c r="FJ17" s="16"/>
      <c r="FK17" s="16"/>
      <c r="FL17" s="16"/>
      <c r="FM17" s="16"/>
      <c r="FN17" s="16"/>
      <c r="FO17" s="16"/>
      <c r="FP17" s="16"/>
      <c r="FQ17" s="16"/>
      <c r="FR17" s="16"/>
      <c r="FS17" s="16"/>
      <c r="FT17" s="16"/>
      <c r="FU17" s="16"/>
      <c r="FV17" s="16"/>
      <c r="FW17" s="16"/>
      <c r="FX17" s="16"/>
      <c r="FY17" s="16"/>
      <c r="FZ17" s="16"/>
      <c r="GA17" s="16"/>
      <c r="GB17" s="16"/>
      <c r="GC17" s="16"/>
      <c r="GD17" s="16"/>
      <c r="GE17" s="16"/>
      <c r="GF17" s="16"/>
      <c r="GG17" s="16"/>
      <c r="GH17" s="16"/>
      <c r="GI17" s="16"/>
      <c r="GJ17" s="16"/>
      <c r="GK17" s="16"/>
      <c r="GL17" s="16"/>
      <c r="GM17" s="16"/>
      <c r="GN17" s="16"/>
      <c r="GO17" s="16"/>
      <c r="GP17" s="16"/>
      <c r="GQ17" s="16"/>
      <c r="GR17" s="16"/>
      <c r="GS17" s="16"/>
      <c r="GT17" s="16"/>
      <c r="GU17" s="16"/>
      <c r="GV17" s="16"/>
      <c r="GW17" s="16"/>
      <c r="GX17" s="16"/>
      <c r="GY17" s="16"/>
      <c r="GZ17" s="16"/>
      <c r="HA17" s="16"/>
      <c r="HB17" s="16"/>
      <c r="HC17" s="16"/>
      <c r="HD17" s="16"/>
      <c r="HE17" s="16"/>
      <c r="HF17" s="16"/>
      <c r="HG17" s="16"/>
      <c r="HH17" s="16"/>
      <c r="HI17" s="16"/>
      <c r="HJ17" s="16"/>
      <c r="HK17" s="16"/>
      <c r="HL17" s="16"/>
      <c r="HM17" s="16"/>
      <c r="HN17" s="16"/>
      <c r="HO17" s="16"/>
      <c r="HP17" s="16"/>
      <c r="HQ17" s="16"/>
      <c r="HR17" s="16"/>
      <c r="HS17" s="16"/>
      <c r="HT17" s="16"/>
      <c r="HU17" s="16"/>
      <c r="HV17" s="16"/>
      <c r="HW17" s="16"/>
      <c r="HX17" s="16"/>
      <c r="HY17" s="16"/>
      <c r="HZ17" s="16"/>
      <c r="IA17" s="16"/>
      <c r="IB17" s="16"/>
      <c r="IC17" s="16"/>
      <c r="ID17" s="16"/>
      <c r="IE17" s="16"/>
      <c r="IF17" s="16"/>
      <c r="IG17" s="16"/>
      <c r="IH17" s="16"/>
      <c r="II17" s="16"/>
      <c r="IJ17" s="16"/>
      <c r="IK17" s="16"/>
      <c r="IL17" s="16"/>
      <c r="IM17" s="16"/>
      <c r="IN17" s="16"/>
      <c r="IO17" s="16"/>
      <c r="IP17" s="16"/>
      <c r="IQ17" s="16"/>
      <c r="IR17" s="16"/>
      <c r="IS17" s="16"/>
      <c r="IT17" s="16"/>
      <c r="IU17" s="16"/>
      <c r="IV17" s="16"/>
      <c r="IW17" s="16"/>
    </row>
    <row r="18" customFormat="false" ht="12" hidden="false" customHeight="true" outlineLevel="0" collapsed="false">
      <c r="A18" s="38"/>
      <c r="B18" s="39" t="s">
        <v>24</v>
      </c>
      <c r="C18" s="30"/>
      <c r="D18" s="30" t="s">
        <v>25</v>
      </c>
      <c r="E18" s="30"/>
      <c r="F18" s="40" t="s">
        <v>11</v>
      </c>
      <c r="G18" s="41"/>
      <c r="H18" s="42" t="s">
        <v>26</v>
      </c>
      <c r="I18" s="41"/>
      <c r="J18" s="34" t="n">
        <v>140</v>
      </c>
      <c r="K18" s="43"/>
      <c r="L18" s="36" t="n">
        <v>315</v>
      </c>
      <c r="M18" s="44"/>
      <c r="N18" s="27" t="n">
        <f aca="false">J18/L18*1000</f>
        <v>444.444444444444</v>
      </c>
      <c r="O18" s="45"/>
      <c r="P18" s="22" t="n">
        <v>1</v>
      </c>
      <c r="Q18" s="45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8"/>
      <c r="AU18" s="38"/>
      <c r="AV18" s="38"/>
      <c r="AW18" s="38"/>
      <c r="AX18" s="38"/>
      <c r="AY18" s="38"/>
      <c r="AZ18" s="38"/>
      <c r="BA18" s="38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8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  <c r="BZ18" s="38"/>
      <c r="CA18" s="38"/>
      <c r="CB18" s="38"/>
      <c r="CC18" s="38"/>
      <c r="CD18" s="38"/>
      <c r="CE18" s="38"/>
      <c r="CF18" s="38"/>
      <c r="CG18" s="38"/>
      <c r="CH18" s="38"/>
      <c r="CI18" s="38"/>
      <c r="CJ18" s="38"/>
      <c r="CK18" s="38"/>
      <c r="CL18" s="38"/>
      <c r="CM18" s="38"/>
      <c r="CN18" s="38"/>
      <c r="CO18" s="38"/>
      <c r="CP18" s="38"/>
      <c r="CQ18" s="38"/>
      <c r="CR18" s="38"/>
      <c r="CS18" s="38"/>
      <c r="CT18" s="38"/>
      <c r="CU18" s="38"/>
      <c r="CV18" s="38"/>
      <c r="CW18" s="38"/>
      <c r="CX18" s="38"/>
      <c r="CY18" s="38"/>
      <c r="CZ18" s="38"/>
      <c r="DA18" s="38"/>
      <c r="DB18" s="38"/>
      <c r="DC18" s="38"/>
      <c r="DD18" s="38"/>
      <c r="DE18" s="38"/>
      <c r="DF18" s="38"/>
      <c r="DG18" s="38"/>
      <c r="DH18" s="38"/>
      <c r="DI18" s="38"/>
      <c r="DJ18" s="38"/>
      <c r="DK18" s="38"/>
      <c r="DL18" s="38"/>
      <c r="DM18" s="38"/>
      <c r="DN18" s="38"/>
      <c r="DO18" s="38"/>
      <c r="DP18" s="38"/>
      <c r="DQ18" s="38"/>
      <c r="DR18" s="38"/>
      <c r="DS18" s="38"/>
      <c r="DT18" s="38"/>
      <c r="DU18" s="38"/>
      <c r="DV18" s="38"/>
      <c r="DW18" s="38"/>
      <c r="DX18" s="38"/>
      <c r="DY18" s="38"/>
      <c r="DZ18" s="38"/>
      <c r="EA18" s="38"/>
      <c r="EB18" s="38"/>
      <c r="EC18" s="38"/>
      <c r="ED18" s="38"/>
      <c r="EE18" s="38"/>
      <c r="EF18" s="38"/>
      <c r="EG18" s="38"/>
      <c r="EH18" s="38"/>
      <c r="EI18" s="38"/>
      <c r="EJ18" s="38"/>
      <c r="EK18" s="38"/>
      <c r="EL18" s="38"/>
      <c r="EM18" s="38"/>
      <c r="EN18" s="38"/>
      <c r="EO18" s="38"/>
      <c r="EP18" s="38"/>
      <c r="EQ18" s="38"/>
      <c r="ER18" s="38"/>
      <c r="ES18" s="38"/>
      <c r="ET18" s="38"/>
      <c r="EU18" s="38"/>
      <c r="EV18" s="38"/>
      <c r="EW18" s="38"/>
      <c r="EX18" s="38"/>
      <c r="EY18" s="38"/>
      <c r="EZ18" s="38"/>
      <c r="FA18" s="38"/>
      <c r="FB18" s="38"/>
      <c r="FC18" s="38"/>
      <c r="FD18" s="38"/>
      <c r="FE18" s="38"/>
      <c r="FF18" s="38"/>
      <c r="FG18" s="38"/>
      <c r="FH18" s="38"/>
      <c r="FI18" s="38"/>
      <c r="FJ18" s="38"/>
      <c r="FK18" s="38"/>
      <c r="FL18" s="38"/>
      <c r="FM18" s="38"/>
      <c r="FN18" s="38"/>
      <c r="FO18" s="38"/>
      <c r="FP18" s="38"/>
      <c r="FQ18" s="38"/>
      <c r="FR18" s="38"/>
      <c r="FS18" s="38"/>
      <c r="FT18" s="38"/>
      <c r="FU18" s="38"/>
      <c r="FV18" s="38"/>
      <c r="FW18" s="38"/>
      <c r="FX18" s="38"/>
      <c r="FY18" s="38"/>
      <c r="FZ18" s="38"/>
      <c r="GA18" s="38"/>
      <c r="GB18" s="38"/>
      <c r="GC18" s="38"/>
      <c r="GD18" s="38"/>
      <c r="GE18" s="38"/>
      <c r="GF18" s="38"/>
      <c r="GG18" s="38"/>
      <c r="GH18" s="38"/>
      <c r="GI18" s="38"/>
      <c r="GJ18" s="38"/>
      <c r="GK18" s="38"/>
      <c r="GL18" s="38"/>
      <c r="GM18" s="38"/>
      <c r="GN18" s="38"/>
      <c r="GO18" s="38"/>
      <c r="GP18" s="38"/>
      <c r="GQ18" s="38"/>
      <c r="GR18" s="38"/>
      <c r="GS18" s="38"/>
      <c r="GT18" s="38"/>
      <c r="GU18" s="38"/>
      <c r="GV18" s="38"/>
      <c r="GW18" s="38"/>
      <c r="GX18" s="38"/>
      <c r="GY18" s="38"/>
      <c r="GZ18" s="38"/>
      <c r="HA18" s="38"/>
      <c r="HB18" s="38"/>
      <c r="HC18" s="38"/>
      <c r="HD18" s="38"/>
      <c r="HE18" s="38"/>
      <c r="HF18" s="38"/>
      <c r="HG18" s="38"/>
      <c r="HH18" s="38"/>
      <c r="HI18" s="38"/>
      <c r="HJ18" s="38"/>
      <c r="HK18" s="38"/>
      <c r="HL18" s="38"/>
      <c r="HM18" s="38"/>
      <c r="HN18" s="38"/>
      <c r="HO18" s="38"/>
      <c r="HP18" s="38"/>
      <c r="HQ18" s="38"/>
      <c r="HR18" s="38"/>
      <c r="HS18" s="38"/>
      <c r="HT18" s="38"/>
      <c r="HU18" s="38"/>
      <c r="HV18" s="38"/>
      <c r="HW18" s="38"/>
      <c r="HX18" s="38"/>
      <c r="HY18" s="38"/>
      <c r="HZ18" s="38"/>
      <c r="IA18" s="38"/>
      <c r="IB18" s="38"/>
      <c r="IC18" s="38"/>
      <c r="ID18" s="38"/>
      <c r="IE18" s="38"/>
      <c r="IF18" s="38"/>
      <c r="IG18" s="38"/>
      <c r="IH18" s="38"/>
      <c r="II18" s="38"/>
      <c r="IJ18" s="38"/>
      <c r="IK18" s="38"/>
      <c r="IL18" s="38"/>
      <c r="IM18" s="38"/>
      <c r="IN18" s="38"/>
      <c r="IO18" s="38"/>
      <c r="IP18" s="38"/>
      <c r="IQ18" s="38"/>
      <c r="IR18" s="38"/>
      <c r="IS18" s="38"/>
      <c r="IT18" s="38"/>
      <c r="IU18" s="38"/>
      <c r="IV18" s="38"/>
      <c r="IW18" s="38"/>
    </row>
    <row r="19" customFormat="false" ht="5.25" hidden="false" customHeight="true" outlineLevel="0" collapsed="false">
      <c r="A19" s="16"/>
      <c r="B19" s="24"/>
      <c r="C19" s="17"/>
      <c r="D19" s="17"/>
      <c r="E19" s="17"/>
      <c r="F19" s="32"/>
      <c r="G19" s="17"/>
      <c r="H19" s="46"/>
      <c r="I19" s="17"/>
      <c r="J19" s="26"/>
      <c r="K19" s="20"/>
      <c r="L19" s="19"/>
      <c r="M19" s="17"/>
      <c r="N19" s="28"/>
      <c r="O19" s="21"/>
      <c r="P19" s="22"/>
      <c r="Q19" s="23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  <c r="EE19" s="16"/>
      <c r="EF19" s="16"/>
      <c r="EG19" s="16"/>
      <c r="EH19" s="16"/>
      <c r="EI19" s="16"/>
      <c r="EJ19" s="16"/>
      <c r="EK19" s="16"/>
      <c r="EL19" s="16"/>
      <c r="EM19" s="16"/>
      <c r="EN19" s="16"/>
      <c r="EO19" s="16"/>
      <c r="EP19" s="16"/>
      <c r="EQ19" s="16"/>
      <c r="ER19" s="16"/>
      <c r="ES19" s="16"/>
      <c r="ET19" s="16"/>
      <c r="EU19" s="16"/>
      <c r="EV19" s="16"/>
      <c r="EW19" s="16"/>
      <c r="EX19" s="16"/>
      <c r="EY19" s="16"/>
      <c r="EZ19" s="16"/>
      <c r="FA19" s="16"/>
      <c r="FB19" s="16"/>
      <c r="FC19" s="16"/>
      <c r="FD19" s="16"/>
      <c r="FE19" s="16"/>
      <c r="FF19" s="16"/>
      <c r="FG19" s="16"/>
      <c r="FH19" s="16"/>
      <c r="FI19" s="16"/>
      <c r="FJ19" s="16"/>
      <c r="FK19" s="16"/>
      <c r="FL19" s="16"/>
      <c r="FM19" s="16"/>
      <c r="FN19" s="16"/>
      <c r="FO19" s="16"/>
      <c r="FP19" s="16"/>
      <c r="FQ19" s="16"/>
      <c r="FR19" s="16"/>
      <c r="FS19" s="16"/>
      <c r="FT19" s="16"/>
      <c r="FU19" s="16"/>
      <c r="FV19" s="16"/>
      <c r="FW19" s="16"/>
      <c r="FX19" s="16"/>
      <c r="FY19" s="16"/>
      <c r="FZ19" s="16"/>
      <c r="GA19" s="16"/>
      <c r="GB19" s="16"/>
      <c r="GC19" s="16"/>
      <c r="GD19" s="16"/>
      <c r="GE19" s="16"/>
      <c r="GF19" s="16"/>
      <c r="GG19" s="16"/>
      <c r="GH19" s="16"/>
      <c r="GI19" s="16"/>
      <c r="GJ19" s="16"/>
      <c r="GK19" s="16"/>
      <c r="GL19" s="16"/>
      <c r="GM19" s="16"/>
      <c r="GN19" s="16"/>
      <c r="GO19" s="16"/>
      <c r="GP19" s="16"/>
      <c r="GQ19" s="16"/>
      <c r="GR19" s="16"/>
      <c r="GS19" s="16"/>
      <c r="GT19" s="16"/>
      <c r="GU19" s="16"/>
      <c r="GV19" s="16"/>
      <c r="GW19" s="16"/>
      <c r="GX19" s="16"/>
      <c r="GY19" s="16"/>
      <c r="GZ19" s="16"/>
      <c r="HA19" s="16"/>
      <c r="HB19" s="16"/>
      <c r="HC19" s="16"/>
      <c r="HD19" s="16"/>
      <c r="HE19" s="16"/>
      <c r="HF19" s="16"/>
      <c r="HG19" s="16"/>
      <c r="HH19" s="16"/>
      <c r="HI19" s="16"/>
      <c r="HJ19" s="16"/>
      <c r="HK19" s="16"/>
      <c r="HL19" s="16"/>
      <c r="HM19" s="16"/>
      <c r="HN19" s="16"/>
      <c r="HO19" s="16"/>
      <c r="HP19" s="16"/>
      <c r="HQ19" s="16"/>
      <c r="HR19" s="16"/>
      <c r="HS19" s="16"/>
      <c r="HT19" s="16"/>
      <c r="HU19" s="16"/>
      <c r="HV19" s="16"/>
      <c r="HW19" s="16"/>
      <c r="HX19" s="16"/>
      <c r="HY19" s="16"/>
      <c r="HZ19" s="16"/>
      <c r="IA19" s="16"/>
      <c r="IB19" s="16"/>
      <c r="IC19" s="16"/>
      <c r="ID19" s="16"/>
      <c r="IE19" s="16"/>
      <c r="IF19" s="16"/>
      <c r="IG19" s="16"/>
      <c r="IH19" s="16"/>
      <c r="II19" s="16"/>
      <c r="IJ19" s="16"/>
      <c r="IK19" s="16"/>
      <c r="IL19" s="16"/>
      <c r="IM19" s="16"/>
      <c r="IN19" s="16"/>
      <c r="IO19" s="16"/>
      <c r="IP19" s="16"/>
      <c r="IQ19" s="16"/>
      <c r="IR19" s="16"/>
      <c r="IS19" s="16"/>
      <c r="IT19" s="16"/>
      <c r="IU19" s="16"/>
      <c r="IV19" s="16"/>
      <c r="IW19" s="16"/>
    </row>
    <row r="20" customFormat="false" ht="38.25" hidden="false" customHeight="true" outlineLevel="0" collapsed="false">
      <c r="A20" s="16"/>
      <c r="B20" s="47" t="s">
        <v>27</v>
      </c>
      <c r="C20" s="38"/>
      <c r="D20" s="47" t="s">
        <v>28</v>
      </c>
      <c r="E20" s="48"/>
      <c r="F20" s="49" t="s">
        <v>29</v>
      </c>
      <c r="G20" s="50" t="n">
        <v>380000</v>
      </c>
      <c r="H20" s="31" t="s">
        <v>29</v>
      </c>
      <c r="I20" s="33"/>
      <c r="J20" s="34" t="n">
        <v>380</v>
      </c>
      <c r="K20" s="43"/>
      <c r="L20" s="36" t="n">
        <v>800</v>
      </c>
      <c r="M20" s="44"/>
      <c r="N20" s="27" t="n">
        <f aca="false">J20/L20*1000</f>
        <v>475</v>
      </c>
      <c r="O20" s="45"/>
      <c r="P20" s="22" t="n">
        <v>1</v>
      </c>
      <c r="Q20" s="23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16"/>
      <c r="EA20" s="16"/>
      <c r="EB20" s="16"/>
      <c r="EC20" s="16"/>
      <c r="ED20" s="16"/>
      <c r="EE20" s="16"/>
      <c r="EF20" s="16"/>
      <c r="EG20" s="16"/>
      <c r="EH20" s="16"/>
      <c r="EI20" s="16"/>
      <c r="EJ20" s="16"/>
      <c r="EK20" s="16"/>
      <c r="EL20" s="16"/>
      <c r="EM20" s="16"/>
      <c r="EN20" s="16"/>
      <c r="EO20" s="16"/>
      <c r="EP20" s="16"/>
      <c r="EQ20" s="16"/>
      <c r="ER20" s="16"/>
      <c r="ES20" s="16"/>
      <c r="ET20" s="16"/>
      <c r="EU20" s="16"/>
      <c r="EV20" s="16"/>
      <c r="EW20" s="16"/>
      <c r="EX20" s="16"/>
      <c r="EY20" s="16"/>
      <c r="EZ20" s="16"/>
      <c r="FA20" s="16"/>
      <c r="FB20" s="16"/>
      <c r="FC20" s="16"/>
      <c r="FD20" s="16"/>
      <c r="FE20" s="16"/>
      <c r="FF20" s="16"/>
      <c r="FG20" s="16"/>
      <c r="FH20" s="16"/>
      <c r="FI20" s="16"/>
      <c r="FJ20" s="16"/>
      <c r="FK20" s="16"/>
      <c r="FL20" s="16"/>
      <c r="FM20" s="16"/>
      <c r="FN20" s="16"/>
      <c r="FO20" s="16"/>
      <c r="FP20" s="16"/>
      <c r="FQ20" s="16"/>
      <c r="FR20" s="16"/>
      <c r="FS20" s="16"/>
      <c r="FT20" s="16"/>
      <c r="FU20" s="16"/>
      <c r="FV20" s="16"/>
      <c r="FW20" s="16"/>
      <c r="FX20" s="16"/>
      <c r="FY20" s="16"/>
      <c r="FZ20" s="16"/>
      <c r="GA20" s="16"/>
      <c r="GB20" s="16"/>
      <c r="GC20" s="16"/>
      <c r="GD20" s="16"/>
      <c r="GE20" s="16"/>
      <c r="GF20" s="16"/>
      <c r="GG20" s="16"/>
      <c r="GH20" s="16"/>
      <c r="GI20" s="16"/>
      <c r="GJ20" s="16"/>
      <c r="GK20" s="16"/>
      <c r="GL20" s="16"/>
      <c r="GM20" s="16"/>
      <c r="GN20" s="16"/>
      <c r="GO20" s="16"/>
      <c r="GP20" s="16"/>
      <c r="GQ20" s="16"/>
      <c r="GR20" s="16"/>
      <c r="GS20" s="16"/>
      <c r="GT20" s="16"/>
      <c r="GU20" s="16"/>
      <c r="GV20" s="16"/>
      <c r="GW20" s="16"/>
      <c r="GX20" s="16"/>
      <c r="GY20" s="16"/>
      <c r="GZ20" s="16"/>
      <c r="HA20" s="16"/>
      <c r="HB20" s="16"/>
      <c r="HC20" s="16"/>
      <c r="HD20" s="16"/>
      <c r="HE20" s="16"/>
      <c r="HF20" s="16"/>
      <c r="HG20" s="16"/>
      <c r="HH20" s="16"/>
      <c r="HI20" s="16"/>
      <c r="HJ20" s="16"/>
      <c r="HK20" s="16"/>
      <c r="HL20" s="16"/>
      <c r="HM20" s="16"/>
      <c r="HN20" s="16"/>
      <c r="HO20" s="16"/>
      <c r="HP20" s="16"/>
      <c r="HQ20" s="16"/>
      <c r="HR20" s="16"/>
      <c r="HS20" s="16"/>
      <c r="HT20" s="16"/>
      <c r="HU20" s="16"/>
      <c r="HV20" s="16"/>
      <c r="HW20" s="16"/>
      <c r="HX20" s="16"/>
      <c r="HY20" s="16"/>
      <c r="HZ20" s="16"/>
      <c r="IA20" s="16"/>
      <c r="IB20" s="16"/>
      <c r="IC20" s="16"/>
      <c r="ID20" s="16"/>
      <c r="IE20" s="16"/>
      <c r="IF20" s="16"/>
      <c r="IG20" s="16"/>
      <c r="IH20" s="16"/>
      <c r="II20" s="16"/>
      <c r="IJ20" s="16"/>
      <c r="IK20" s="16"/>
      <c r="IL20" s="16"/>
      <c r="IM20" s="16"/>
      <c r="IN20" s="16"/>
      <c r="IO20" s="16"/>
      <c r="IP20" s="16"/>
      <c r="IQ20" s="16"/>
      <c r="IR20" s="16"/>
      <c r="IS20" s="16"/>
      <c r="IT20" s="16"/>
      <c r="IU20" s="16"/>
      <c r="IV20" s="16"/>
      <c r="IW20" s="16"/>
    </row>
    <row r="21" customFormat="false" ht="5.25" hidden="false" customHeight="true" outlineLevel="0" collapsed="false">
      <c r="A21" s="16"/>
      <c r="B21" s="24"/>
      <c r="C21" s="17"/>
      <c r="D21" s="17"/>
      <c r="E21" s="17"/>
      <c r="F21" s="32"/>
      <c r="G21" s="17"/>
      <c r="H21" s="46"/>
      <c r="I21" s="17"/>
      <c r="J21" s="26"/>
      <c r="K21" s="20"/>
      <c r="L21" s="19"/>
      <c r="M21" s="17"/>
      <c r="N21" s="28"/>
      <c r="O21" s="21"/>
      <c r="P21" s="22"/>
      <c r="Q21" s="23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A21" s="16"/>
      <c r="EB21" s="16"/>
      <c r="EC21" s="16"/>
      <c r="ED21" s="16"/>
      <c r="EE21" s="16"/>
      <c r="EF21" s="16"/>
      <c r="EG21" s="16"/>
      <c r="EH21" s="16"/>
      <c r="EI21" s="16"/>
      <c r="EJ21" s="16"/>
      <c r="EK21" s="16"/>
      <c r="EL21" s="16"/>
      <c r="EM21" s="16"/>
      <c r="EN21" s="16"/>
      <c r="EO21" s="16"/>
      <c r="EP21" s="16"/>
      <c r="EQ21" s="16"/>
      <c r="ER21" s="16"/>
      <c r="ES21" s="16"/>
      <c r="ET21" s="16"/>
      <c r="EU21" s="16"/>
      <c r="EV21" s="16"/>
      <c r="EW21" s="16"/>
      <c r="EX21" s="16"/>
      <c r="EY21" s="16"/>
      <c r="EZ21" s="16"/>
      <c r="FA21" s="16"/>
      <c r="FB21" s="16"/>
      <c r="FC21" s="16"/>
      <c r="FD21" s="16"/>
      <c r="FE21" s="16"/>
      <c r="FF21" s="16"/>
      <c r="FG21" s="16"/>
      <c r="FH21" s="16"/>
      <c r="FI21" s="16"/>
      <c r="FJ21" s="16"/>
      <c r="FK21" s="16"/>
      <c r="FL21" s="16"/>
      <c r="FM21" s="16"/>
      <c r="FN21" s="16"/>
      <c r="FO21" s="16"/>
      <c r="FP21" s="16"/>
      <c r="FQ21" s="16"/>
      <c r="FR21" s="16"/>
      <c r="FS21" s="16"/>
      <c r="FT21" s="16"/>
      <c r="FU21" s="16"/>
      <c r="FV21" s="16"/>
      <c r="FW21" s="16"/>
      <c r="FX21" s="16"/>
      <c r="FY21" s="16"/>
      <c r="FZ21" s="16"/>
      <c r="GA21" s="16"/>
      <c r="GB21" s="16"/>
      <c r="GC21" s="16"/>
      <c r="GD21" s="16"/>
      <c r="GE21" s="16"/>
      <c r="GF21" s="16"/>
      <c r="GG21" s="16"/>
      <c r="GH21" s="16"/>
      <c r="GI21" s="16"/>
      <c r="GJ21" s="16"/>
      <c r="GK21" s="16"/>
      <c r="GL21" s="16"/>
      <c r="GM21" s="16"/>
      <c r="GN21" s="16"/>
      <c r="GO21" s="16"/>
      <c r="GP21" s="16"/>
      <c r="GQ21" s="16"/>
      <c r="GR21" s="16"/>
      <c r="GS21" s="16"/>
      <c r="GT21" s="16"/>
      <c r="GU21" s="16"/>
      <c r="GV21" s="16"/>
      <c r="GW21" s="16"/>
      <c r="GX21" s="16"/>
      <c r="GY21" s="16"/>
      <c r="GZ21" s="16"/>
      <c r="HA21" s="16"/>
      <c r="HB21" s="16"/>
      <c r="HC21" s="16"/>
      <c r="HD21" s="16"/>
      <c r="HE21" s="16"/>
      <c r="HF21" s="16"/>
      <c r="HG21" s="16"/>
      <c r="HH21" s="16"/>
      <c r="HI21" s="16"/>
      <c r="HJ21" s="16"/>
      <c r="HK21" s="16"/>
      <c r="HL21" s="16"/>
      <c r="HM21" s="16"/>
      <c r="HN21" s="16"/>
      <c r="HO21" s="16"/>
      <c r="HP21" s="16"/>
      <c r="HQ21" s="16"/>
      <c r="HR21" s="16"/>
      <c r="HS21" s="16"/>
      <c r="HT21" s="16"/>
      <c r="HU21" s="16"/>
      <c r="HV21" s="16"/>
      <c r="HW21" s="16"/>
      <c r="HX21" s="16"/>
      <c r="HY21" s="16"/>
      <c r="HZ21" s="16"/>
      <c r="IA21" s="16"/>
      <c r="IB21" s="16"/>
      <c r="IC21" s="16"/>
      <c r="ID21" s="16"/>
      <c r="IE21" s="16"/>
      <c r="IF21" s="16"/>
      <c r="IG21" s="16"/>
      <c r="IH21" s="16"/>
      <c r="II21" s="16"/>
      <c r="IJ21" s="16"/>
      <c r="IK21" s="16"/>
      <c r="IL21" s="16"/>
      <c r="IM21" s="16"/>
      <c r="IN21" s="16"/>
      <c r="IO21" s="16"/>
      <c r="IP21" s="16"/>
      <c r="IQ21" s="16"/>
      <c r="IR21" s="16"/>
      <c r="IS21" s="16"/>
      <c r="IT21" s="16"/>
      <c r="IU21" s="16"/>
      <c r="IV21" s="16"/>
      <c r="IW21" s="16"/>
    </row>
    <row r="22" customFormat="false" ht="38.25" hidden="false" customHeight="true" outlineLevel="0" collapsed="false">
      <c r="A22" s="16"/>
      <c r="B22" s="51" t="s">
        <v>30</v>
      </c>
      <c r="C22" s="38"/>
      <c r="D22" s="47" t="s">
        <v>28</v>
      </c>
      <c r="E22" s="48"/>
      <c r="F22" s="32" t="n">
        <v>37043</v>
      </c>
      <c r="G22" s="50" t="n">
        <v>380000</v>
      </c>
      <c r="H22" s="31" t="s">
        <v>29</v>
      </c>
      <c r="I22" s="33"/>
      <c r="J22" s="34" t="n">
        <v>25</v>
      </c>
      <c r="K22" s="43"/>
      <c r="L22" s="36" t="n">
        <v>45</v>
      </c>
      <c r="M22" s="44"/>
      <c r="N22" s="27" t="n">
        <f aca="false">J22/L22*1000</f>
        <v>555.555555555556</v>
      </c>
      <c r="O22" s="45"/>
      <c r="P22" s="22" t="n">
        <v>1</v>
      </c>
      <c r="Q22" s="23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6"/>
      <c r="CQ22" s="16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16"/>
      <c r="DF22" s="16"/>
      <c r="DG22" s="16"/>
      <c r="DH22" s="16"/>
      <c r="DI22" s="16"/>
      <c r="DJ22" s="16"/>
      <c r="DK22" s="16"/>
      <c r="DL22" s="16"/>
      <c r="DM22" s="16"/>
      <c r="DN22" s="16"/>
      <c r="DO22" s="16"/>
      <c r="DP22" s="16"/>
      <c r="DQ22" s="16"/>
      <c r="DR22" s="16"/>
      <c r="DS22" s="16"/>
      <c r="DT22" s="16"/>
      <c r="DU22" s="16"/>
      <c r="DV22" s="16"/>
      <c r="DW22" s="16"/>
      <c r="DX22" s="16"/>
      <c r="DY22" s="16"/>
      <c r="DZ22" s="16"/>
      <c r="EA22" s="16"/>
      <c r="EB22" s="16"/>
      <c r="EC22" s="16"/>
      <c r="ED22" s="16"/>
      <c r="EE22" s="16"/>
      <c r="EF22" s="16"/>
      <c r="EG22" s="16"/>
      <c r="EH22" s="16"/>
      <c r="EI22" s="16"/>
      <c r="EJ22" s="16"/>
      <c r="EK22" s="16"/>
      <c r="EL22" s="16"/>
      <c r="EM22" s="16"/>
      <c r="EN22" s="16"/>
      <c r="EO22" s="16"/>
      <c r="EP22" s="16"/>
      <c r="EQ22" s="16"/>
      <c r="ER22" s="16"/>
      <c r="ES22" s="16"/>
      <c r="ET22" s="16"/>
      <c r="EU22" s="16"/>
      <c r="EV22" s="16"/>
      <c r="EW22" s="16"/>
      <c r="EX22" s="16"/>
      <c r="EY22" s="16"/>
      <c r="EZ22" s="16"/>
      <c r="FA22" s="16"/>
      <c r="FB22" s="16"/>
      <c r="FC22" s="16"/>
      <c r="FD22" s="16"/>
      <c r="FE22" s="16"/>
      <c r="FF22" s="16"/>
      <c r="FG22" s="16"/>
      <c r="FH22" s="16"/>
      <c r="FI22" s="16"/>
      <c r="FJ22" s="16"/>
      <c r="FK22" s="16"/>
      <c r="FL22" s="16"/>
      <c r="FM22" s="16"/>
      <c r="FN22" s="16"/>
      <c r="FO22" s="16"/>
      <c r="FP22" s="16"/>
      <c r="FQ22" s="16"/>
      <c r="FR22" s="16"/>
      <c r="FS22" s="16"/>
      <c r="FT22" s="16"/>
      <c r="FU22" s="16"/>
      <c r="FV22" s="16"/>
      <c r="FW22" s="16"/>
      <c r="FX22" s="16"/>
      <c r="FY22" s="16"/>
      <c r="FZ22" s="16"/>
      <c r="GA22" s="16"/>
      <c r="GB22" s="16"/>
      <c r="GC22" s="16"/>
      <c r="GD22" s="16"/>
      <c r="GE22" s="16"/>
      <c r="GF22" s="16"/>
      <c r="GG22" s="16"/>
      <c r="GH22" s="16"/>
      <c r="GI22" s="16"/>
      <c r="GJ22" s="16"/>
      <c r="GK22" s="16"/>
      <c r="GL22" s="16"/>
      <c r="GM22" s="16"/>
      <c r="GN22" s="16"/>
      <c r="GO22" s="16"/>
      <c r="GP22" s="16"/>
      <c r="GQ22" s="16"/>
      <c r="GR22" s="16"/>
      <c r="GS22" s="16"/>
      <c r="GT22" s="16"/>
      <c r="GU22" s="16"/>
      <c r="GV22" s="16"/>
      <c r="GW22" s="16"/>
      <c r="GX22" s="16"/>
      <c r="GY22" s="16"/>
      <c r="GZ22" s="16"/>
      <c r="HA22" s="16"/>
      <c r="HB22" s="16"/>
      <c r="HC22" s="16"/>
      <c r="HD22" s="16"/>
      <c r="HE22" s="16"/>
      <c r="HF22" s="16"/>
      <c r="HG22" s="16"/>
      <c r="HH22" s="16"/>
      <c r="HI22" s="16"/>
      <c r="HJ22" s="16"/>
      <c r="HK22" s="16"/>
      <c r="HL22" s="16"/>
      <c r="HM22" s="16"/>
      <c r="HN22" s="16"/>
      <c r="HO22" s="16"/>
      <c r="HP22" s="16"/>
      <c r="HQ22" s="16"/>
      <c r="HR22" s="16"/>
      <c r="HS22" s="16"/>
      <c r="HT22" s="16"/>
      <c r="HU22" s="16"/>
      <c r="HV22" s="16"/>
      <c r="HW22" s="16"/>
      <c r="HX22" s="16"/>
      <c r="HY22" s="16"/>
      <c r="HZ22" s="16"/>
      <c r="IA22" s="16"/>
      <c r="IB22" s="16"/>
      <c r="IC22" s="16"/>
      <c r="ID22" s="16"/>
      <c r="IE22" s="16"/>
      <c r="IF22" s="16"/>
      <c r="IG22" s="16"/>
      <c r="IH22" s="16"/>
      <c r="II22" s="16"/>
      <c r="IJ22" s="16"/>
      <c r="IK22" s="16"/>
      <c r="IL22" s="16"/>
      <c r="IM22" s="16"/>
      <c r="IN22" s="16"/>
      <c r="IO22" s="16"/>
      <c r="IP22" s="16"/>
      <c r="IQ22" s="16"/>
      <c r="IR22" s="16"/>
      <c r="IS22" s="16"/>
      <c r="IT22" s="16"/>
      <c r="IU22" s="16"/>
      <c r="IV22" s="16"/>
      <c r="IW22" s="16"/>
    </row>
    <row r="23" customFormat="false" ht="5.25" hidden="false" customHeight="true" outlineLevel="0" collapsed="false">
      <c r="A23" s="16"/>
      <c r="B23" s="24"/>
      <c r="C23" s="17"/>
      <c r="D23" s="17"/>
      <c r="E23" s="17"/>
      <c r="F23" s="32"/>
      <c r="G23" s="17"/>
      <c r="H23" s="46"/>
      <c r="I23" s="17"/>
      <c r="J23" s="26"/>
      <c r="K23" s="20"/>
      <c r="L23" s="19"/>
      <c r="M23" s="17"/>
      <c r="N23" s="28"/>
      <c r="O23" s="21"/>
      <c r="P23" s="22"/>
      <c r="Q23" s="23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  <c r="CC23" s="16"/>
      <c r="CD23" s="16"/>
      <c r="CE23" s="16"/>
      <c r="CF23" s="16"/>
      <c r="CG23" s="16"/>
      <c r="CH23" s="16"/>
      <c r="CI23" s="16"/>
      <c r="CJ23" s="16"/>
      <c r="CK23" s="16"/>
      <c r="CL23" s="16"/>
      <c r="CM23" s="16"/>
      <c r="CN23" s="16"/>
      <c r="CO23" s="16"/>
      <c r="CP23" s="16"/>
      <c r="CQ23" s="16"/>
      <c r="CR23" s="16"/>
      <c r="CS23" s="16"/>
      <c r="CT23" s="16"/>
      <c r="CU23" s="16"/>
      <c r="CV23" s="16"/>
      <c r="CW23" s="16"/>
      <c r="CX23" s="16"/>
      <c r="CY23" s="16"/>
      <c r="CZ23" s="16"/>
      <c r="DA23" s="16"/>
      <c r="DB23" s="16"/>
      <c r="DC23" s="16"/>
      <c r="DD23" s="16"/>
      <c r="DE23" s="16"/>
      <c r="DF23" s="16"/>
      <c r="DG23" s="16"/>
      <c r="DH23" s="16"/>
      <c r="DI23" s="16"/>
      <c r="DJ23" s="16"/>
      <c r="DK23" s="16"/>
      <c r="DL23" s="16"/>
      <c r="DM23" s="16"/>
      <c r="DN23" s="16"/>
      <c r="DO23" s="16"/>
      <c r="DP23" s="16"/>
      <c r="DQ23" s="16"/>
      <c r="DR23" s="16"/>
      <c r="DS23" s="16"/>
      <c r="DT23" s="16"/>
      <c r="DU23" s="16"/>
      <c r="DV23" s="16"/>
      <c r="DW23" s="16"/>
      <c r="DX23" s="16"/>
      <c r="DY23" s="16"/>
      <c r="DZ23" s="16"/>
      <c r="EA23" s="16"/>
      <c r="EB23" s="16"/>
      <c r="EC23" s="16"/>
      <c r="ED23" s="16"/>
      <c r="EE23" s="16"/>
      <c r="EF23" s="16"/>
      <c r="EG23" s="16"/>
      <c r="EH23" s="16"/>
      <c r="EI23" s="16"/>
      <c r="EJ23" s="16"/>
      <c r="EK23" s="16"/>
      <c r="EL23" s="16"/>
      <c r="EM23" s="16"/>
      <c r="EN23" s="16"/>
      <c r="EO23" s="16"/>
      <c r="EP23" s="16"/>
      <c r="EQ23" s="16"/>
      <c r="ER23" s="16"/>
      <c r="ES23" s="16"/>
      <c r="ET23" s="16"/>
      <c r="EU23" s="16"/>
      <c r="EV23" s="16"/>
      <c r="EW23" s="16"/>
      <c r="EX23" s="16"/>
      <c r="EY23" s="16"/>
      <c r="EZ23" s="16"/>
      <c r="FA23" s="16"/>
      <c r="FB23" s="16"/>
      <c r="FC23" s="16"/>
      <c r="FD23" s="16"/>
      <c r="FE23" s="16"/>
      <c r="FF23" s="16"/>
      <c r="FG23" s="16"/>
      <c r="FH23" s="16"/>
      <c r="FI23" s="16"/>
      <c r="FJ23" s="16"/>
      <c r="FK23" s="16"/>
      <c r="FL23" s="16"/>
      <c r="FM23" s="16"/>
      <c r="FN23" s="16"/>
      <c r="FO23" s="16"/>
      <c r="FP23" s="16"/>
      <c r="FQ23" s="16"/>
      <c r="FR23" s="16"/>
      <c r="FS23" s="16"/>
      <c r="FT23" s="16"/>
      <c r="FU23" s="16"/>
      <c r="FV23" s="16"/>
      <c r="FW23" s="16"/>
      <c r="FX23" s="16"/>
      <c r="FY23" s="16"/>
      <c r="FZ23" s="16"/>
      <c r="GA23" s="16"/>
      <c r="GB23" s="16"/>
      <c r="GC23" s="16"/>
      <c r="GD23" s="16"/>
      <c r="GE23" s="16"/>
      <c r="GF23" s="16"/>
      <c r="GG23" s="16"/>
      <c r="GH23" s="16"/>
      <c r="GI23" s="16"/>
      <c r="GJ23" s="16"/>
      <c r="GK23" s="16"/>
      <c r="GL23" s="16"/>
      <c r="GM23" s="16"/>
      <c r="GN23" s="16"/>
      <c r="GO23" s="16"/>
      <c r="GP23" s="16"/>
      <c r="GQ23" s="16"/>
      <c r="GR23" s="16"/>
      <c r="GS23" s="16"/>
      <c r="GT23" s="16"/>
      <c r="GU23" s="16"/>
      <c r="GV23" s="16"/>
      <c r="GW23" s="16"/>
      <c r="GX23" s="16"/>
      <c r="GY23" s="16"/>
      <c r="GZ23" s="16"/>
      <c r="HA23" s="16"/>
      <c r="HB23" s="16"/>
      <c r="HC23" s="16"/>
      <c r="HD23" s="16"/>
      <c r="HE23" s="16"/>
      <c r="HF23" s="16"/>
      <c r="HG23" s="16"/>
      <c r="HH23" s="16"/>
      <c r="HI23" s="16"/>
      <c r="HJ23" s="16"/>
      <c r="HK23" s="16"/>
      <c r="HL23" s="16"/>
      <c r="HM23" s="16"/>
      <c r="HN23" s="16"/>
      <c r="HO23" s="16"/>
      <c r="HP23" s="16"/>
      <c r="HQ23" s="16"/>
      <c r="HR23" s="16"/>
      <c r="HS23" s="16"/>
      <c r="HT23" s="16"/>
      <c r="HU23" s="16"/>
      <c r="HV23" s="16"/>
      <c r="HW23" s="16"/>
      <c r="HX23" s="16"/>
      <c r="HY23" s="16"/>
      <c r="HZ23" s="16"/>
      <c r="IA23" s="16"/>
      <c r="IB23" s="16"/>
      <c r="IC23" s="16"/>
      <c r="ID23" s="16"/>
      <c r="IE23" s="16"/>
      <c r="IF23" s="16"/>
      <c r="IG23" s="16"/>
      <c r="IH23" s="16"/>
      <c r="II23" s="16"/>
      <c r="IJ23" s="16"/>
      <c r="IK23" s="16"/>
      <c r="IL23" s="16"/>
      <c r="IM23" s="16"/>
      <c r="IN23" s="16"/>
      <c r="IO23" s="16"/>
      <c r="IP23" s="16"/>
      <c r="IQ23" s="16"/>
      <c r="IR23" s="16"/>
      <c r="IS23" s="16"/>
      <c r="IT23" s="16"/>
      <c r="IU23" s="16"/>
      <c r="IV23" s="16"/>
      <c r="IW23" s="16"/>
    </row>
    <row r="24" customFormat="false" ht="38.25" hidden="false" customHeight="true" outlineLevel="0" collapsed="false">
      <c r="A24" s="16"/>
      <c r="B24" s="29" t="s">
        <v>31</v>
      </c>
      <c r="C24" s="30"/>
      <c r="D24" s="30" t="s">
        <v>32</v>
      </c>
      <c r="E24" s="30"/>
      <c r="F24" s="32" t="n">
        <v>37043</v>
      </c>
      <c r="G24" s="33"/>
      <c r="H24" s="31" t="s">
        <v>29</v>
      </c>
      <c r="I24" s="33"/>
      <c r="J24" s="34" t="n">
        <v>50</v>
      </c>
      <c r="K24" s="43"/>
      <c r="L24" s="36" t="n">
        <v>155</v>
      </c>
      <c r="M24" s="44"/>
      <c r="N24" s="27" t="n">
        <f aca="false">J24/L24*1000</f>
        <v>322.58064516129</v>
      </c>
      <c r="O24" s="21"/>
      <c r="P24" s="22" t="n">
        <v>1</v>
      </c>
      <c r="Q24" s="23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  <c r="CE24" s="16"/>
      <c r="CF24" s="16"/>
      <c r="CG24" s="16"/>
      <c r="CH24" s="16"/>
      <c r="CI24" s="16"/>
      <c r="CJ24" s="16"/>
      <c r="CK24" s="16"/>
      <c r="CL24" s="16"/>
      <c r="CM24" s="16"/>
      <c r="CN24" s="16"/>
      <c r="CO24" s="16"/>
      <c r="CP24" s="16"/>
      <c r="CQ24" s="16"/>
      <c r="CR24" s="16"/>
      <c r="CS24" s="16"/>
      <c r="CT24" s="16"/>
      <c r="CU24" s="16"/>
      <c r="CV24" s="16"/>
      <c r="CW24" s="16"/>
      <c r="CX24" s="16"/>
      <c r="CY24" s="16"/>
      <c r="CZ24" s="16"/>
      <c r="DA24" s="16"/>
      <c r="DB24" s="16"/>
      <c r="DC24" s="16"/>
      <c r="DD24" s="16"/>
      <c r="DE24" s="16"/>
      <c r="DF24" s="16"/>
      <c r="DG24" s="16"/>
      <c r="DH24" s="16"/>
      <c r="DI24" s="16"/>
      <c r="DJ24" s="16"/>
      <c r="DK24" s="16"/>
      <c r="DL24" s="16"/>
      <c r="DM24" s="16"/>
      <c r="DN24" s="16"/>
      <c r="DO24" s="16"/>
      <c r="DP24" s="16"/>
      <c r="DQ24" s="16"/>
      <c r="DR24" s="16"/>
      <c r="DS24" s="16"/>
      <c r="DT24" s="16"/>
      <c r="DU24" s="16"/>
      <c r="DV24" s="16"/>
      <c r="DW24" s="16"/>
      <c r="DX24" s="16"/>
      <c r="DY24" s="16"/>
      <c r="DZ24" s="16"/>
      <c r="EA24" s="16"/>
      <c r="EB24" s="16"/>
      <c r="EC24" s="16"/>
      <c r="ED24" s="16"/>
      <c r="EE24" s="16"/>
      <c r="EF24" s="16"/>
      <c r="EG24" s="16"/>
      <c r="EH24" s="16"/>
      <c r="EI24" s="16"/>
      <c r="EJ24" s="16"/>
      <c r="EK24" s="16"/>
      <c r="EL24" s="16"/>
      <c r="EM24" s="16"/>
      <c r="EN24" s="16"/>
      <c r="EO24" s="16"/>
      <c r="EP24" s="16"/>
      <c r="EQ24" s="16"/>
      <c r="ER24" s="16"/>
      <c r="ES24" s="16"/>
      <c r="ET24" s="16"/>
      <c r="EU24" s="16"/>
      <c r="EV24" s="16"/>
      <c r="EW24" s="16"/>
      <c r="EX24" s="16"/>
      <c r="EY24" s="16"/>
      <c r="EZ24" s="16"/>
      <c r="FA24" s="16"/>
      <c r="FB24" s="16"/>
      <c r="FC24" s="16"/>
      <c r="FD24" s="16"/>
      <c r="FE24" s="16"/>
      <c r="FF24" s="16"/>
      <c r="FG24" s="16"/>
      <c r="FH24" s="16"/>
      <c r="FI24" s="16"/>
      <c r="FJ24" s="16"/>
      <c r="FK24" s="16"/>
      <c r="FL24" s="16"/>
      <c r="FM24" s="16"/>
      <c r="FN24" s="16"/>
      <c r="FO24" s="16"/>
      <c r="FP24" s="16"/>
      <c r="FQ24" s="16"/>
      <c r="FR24" s="16"/>
      <c r="FS24" s="16"/>
      <c r="FT24" s="16"/>
      <c r="FU24" s="16"/>
      <c r="FV24" s="16"/>
      <c r="FW24" s="16"/>
      <c r="FX24" s="16"/>
      <c r="FY24" s="16"/>
      <c r="FZ24" s="16"/>
      <c r="GA24" s="16"/>
      <c r="GB24" s="16"/>
      <c r="GC24" s="16"/>
      <c r="GD24" s="16"/>
      <c r="GE24" s="16"/>
      <c r="GF24" s="16"/>
      <c r="GG24" s="16"/>
      <c r="GH24" s="16"/>
      <c r="GI24" s="16"/>
      <c r="GJ24" s="16"/>
      <c r="GK24" s="16"/>
      <c r="GL24" s="16"/>
      <c r="GM24" s="16"/>
      <c r="GN24" s="16"/>
      <c r="GO24" s="16"/>
      <c r="GP24" s="16"/>
      <c r="GQ24" s="16"/>
      <c r="GR24" s="16"/>
      <c r="GS24" s="16"/>
      <c r="GT24" s="16"/>
      <c r="GU24" s="16"/>
      <c r="GV24" s="16"/>
      <c r="GW24" s="16"/>
      <c r="GX24" s="16"/>
      <c r="GY24" s="16"/>
      <c r="GZ24" s="16"/>
      <c r="HA24" s="16"/>
      <c r="HB24" s="16"/>
      <c r="HC24" s="16"/>
      <c r="HD24" s="16"/>
      <c r="HE24" s="16"/>
      <c r="HF24" s="16"/>
      <c r="HG24" s="16"/>
      <c r="HH24" s="16"/>
      <c r="HI24" s="16"/>
      <c r="HJ24" s="16"/>
      <c r="HK24" s="16"/>
      <c r="HL24" s="16"/>
      <c r="HM24" s="16"/>
      <c r="HN24" s="16"/>
      <c r="HO24" s="16"/>
      <c r="HP24" s="16"/>
      <c r="HQ24" s="16"/>
      <c r="HR24" s="16"/>
      <c r="HS24" s="16"/>
      <c r="HT24" s="16"/>
      <c r="HU24" s="16"/>
      <c r="HV24" s="16"/>
      <c r="HW24" s="16"/>
      <c r="HX24" s="16"/>
      <c r="HY24" s="16"/>
      <c r="HZ24" s="16"/>
      <c r="IA24" s="16"/>
      <c r="IB24" s="16"/>
      <c r="IC24" s="16"/>
      <c r="ID24" s="16"/>
      <c r="IE24" s="16"/>
      <c r="IF24" s="16"/>
      <c r="IG24" s="16"/>
      <c r="IH24" s="16"/>
      <c r="II24" s="16"/>
      <c r="IJ24" s="16"/>
      <c r="IK24" s="16"/>
      <c r="IL24" s="16"/>
      <c r="IM24" s="16"/>
      <c r="IN24" s="16"/>
      <c r="IO24" s="16"/>
      <c r="IP24" s="16"/>
      <c r="IQ24" s="16"/>
      <c r="IR24" s="16"/>
      <c r="IS24" s="16"/>
      <c r="IT24" s="16"/>
      <c r="IU24" s="16"/>
      <c r="IV24" s="16"/>
      <c r="IW24" s="16"/>
    </row>
    <row r="25" customFormat="false" ht="5.25" hidden="false" customHeight="true" outlineLevel="0" collapsed="false">
      <c r="A25" s="16"/>
      <c r="B25" s="24"/>
      <c r="C25" s="17"/>
      <c r="D25" s="17"/>
      <c r="E25" s="17"/>
      <c r="F25" s="19"/>
      <c r="G25" s="17"/>
      <c r="H25" s="46"/>
      <c r="I25" s="17"/>
      <c r="J25" s="26"/>
      <c r="K25" s="20"/>
      <c r="L25" s="19"/>
      <c r="M25" s="17"/>
      <c r="N25" s="28"/>
      <c r="O25" s="21"/>
      <c r="P25" s="22"/>
      <c r="Q25" s="23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6"/>
      <c r="CQ25" s="16"/>
      <c r="CR25" s="16"/>
      <c r="CS25" s="16"/>
      <c r="CT25" s="16"/>
      <c r="CU25" s="16"/>
      <c r="CV25" s="16"/>
      <c r="CW25" s="16"/>
      <c r="CX25" s="16"/>
      <c r="CY25" s="16"/>
      <c r="CZ25" s="16"/>
      <c r="DA25" s="16"/>
      <c r="DB25" s="16"/>
      <c r="DC25" s="16"/>
      <c r="DD25" s="16"/>
      <c r="DE25" s="16"/>
      <c r="DF25" s="16"/>
      <c r="DG25" s="16"/>
      <c r="DH25" s="16"/>
      <c r="DI25" s="16"/>
      <c r="DJ25" s="16"/>
      <c r="DK25" s="16"/>
      <c r="DL25" s="16"/>
      <c r="DM25" s="16"/>
      <c r="DN25" s="16"/>
      <c r="DO25" s="16"/>
      <c r="DP25" s="16"/>
      <c r="DQ25" s="16"/>
      <c r="DR25" s="16"/>
      <c r="DS25" s="16"/>
      <c r="DT25" s="16"/>
      <c r="DU25" s="16"/>
      <c r="DV25" s="16"/>
      <c r="DW25" s="16"/>
      <c r="DX25" s="16"/>
      <c r="DY25" s="16"/>
      <c r="DZ25" s="16"/>
      <c r="EA25" s="16"/>
      <c r="EB25" s="16"/>
      <c r="EC25" s="16"/>
      <c r="ED25" s="16"/>
      <c r="EE25" s="16"/>
      <c r="EF25" s="16"/>
      <c r="EG25" s="16"/>
      <c r="EH25" s="16"/>
      <c r="EI25" s="16"/>
      <c r="EJ25" s="16"/>
      <c r="EK25" s="16"/>
      <c r="EL25" s="16"/>
      <c r="EM25" s="16"/>
      <c r="EN25" s="16"/>
      <c r="EO25" s="16"/>
      <c r="EP25" s="16"/>
      <c r="EQ25" s="16"/>
      <c r="ER25" s="16"/>
      <c r="ES25" s="16"/>
      <c r="ET25" s="16"/>
      <c r="EU25" s="16"/>
      <c r="EV25" s="16"/>
      <c r="EW25" s="16"/>
      <c r="EX25" s="16"/>
      <c r="EY25" s="16"/>
      <c r="EZ25" s="16"/>
      <c r="FA25" s="16"/>
      <c r="FB25" s="16"/>
      <c r="FC25" s="16"/>
      <c r="FD25" s="16"/>
      <c r="FE25" s="16"/>
      <c r="FF25" s="16"/>
      <c r="FG25" s="16"/>
      <c r="FH25" s="16"/>
      <c r="FI25" s="16"/>
      <c r="FJ25" s="16"/>
      <c r="FK25" s="16"/>
      <c r="FL25" s="16"/>
      <c r="FM25" s="16"/>
      <c r="FN25" s="16"/>
      <c r="FO25" s="16"/>
      <c r="FP25" s="16"/>
      <c r="FQ25" s="16"/>
      <c r="FR25" s="16"/>
      <c r="FS25" s="16"/>
      <c r="FT25" s="16"/>
      <c r="FU25" s="16"/>
      <c r="FV25" s="16"/>
      <c r="FW25" s="16"/>
      <c r="FX25" s="16"/>
      <c r="FY25" s="16"/>
      <c r="FZ25" s="16"/>
      <c r="GA25" s="16"/>
      <c r="GB25" s="16"/>
      <c r="GC25" s="16"/>
      <c r="GD25" s="16"/>
      <c r="GE25" s="16"/>
      <c r="GF25" s="16"/>
      <c r="GG25" s="16"/>
      <c r="GH25" s="16"/>
      <c r="GI25" s="16"/>
      <c r="GJ25" s="16"/>
      <c r="GK25" s="16"/>
      <c r="GL25" s="16"/>
      <c r="GM25" s="16"/>
      <c r="GN25" s="16"/>
      <c r="GO25" s="16"/>
      <c r="GP25" s="16"/>
      <c r="GQ25" s="16"/>
      <c r="GR25" s="16"/>
      <c r="GS25" s="16"/>
      <c r="GT25" s="16"/>
      <c r="GU25" s="16"/>
      <c r="GV25" s="16"/>
      <c r="GW25" s="16"/>
      <c r="GX25" s="16"/>
      <c r="GY25" s="16"/>
      <c r="GZ25" s="16"/>
      <c r="HA25" s="16"/>
      <c r="HB25" s="16"/>
      <c r="HC25" s="16"/>
      <c r="HD25" s="16"/>
      <c r="HE25" s="16"/>
      <c r="HF25" s="16"/>
      <c r="HG25" s="16"/>
      <c r="HH25" s="16"/>
      <c r="HI25" s="16"/>
      <c r="HJ25" s="16"/>
      <c r="HK25" s="16"/>
      <c r="HL25" s="16"/>
      <c r="HM25" s="16"/>
      <c r="HN25" s="16"/>
      <c r="HO25" s="16"/>
      <c r="HP25" s="16"/>
      <c r="HQ25" s="16"/>
      <c r="HR25" s="16"/>
      <c r="HS25" s="16"/>
      <c r="HT25" s="16"/>
      <c r="HU25" s="16"/>
      <c r="HV25" s="16"/>
      <c r="HW25" s="16"/>
      <c r="HX25" s="16"/>
      <c r="HY25" s="16"/>
      <c r="HZ25" s="16"/>
      <c r="IA25" s="16"/>
      <c r="IB25" s="16"/>
      <c r="IC25" s="16"/>
      <c r="ID25" s="16"/>
      <c r="IE25" s="16"/>
      <c r="IF25" s="16"/>
      <c r="IG25" s="16"/>
      <c r="IH25" s="16"/>
      <c r="II25" s="16"/>
      <c r="IJ25" s="16"/>
      <c r="IK25" s="16"/>
      <c r="IL25" s="16"/>
      <c r="IM25" s="16"/>
      <c r="IN25" s="16"/>
      <c r="IO25" s="16"/>
      <c r="IP25" s="16"/>
      <c r="IQ25" s="16"/>
      <c r="IR25" s="16"/>
      <c r="IS25" s="16"/>
      <c r="IT25" s="16"/>
      <c r="IU25" s="16"/>
      <c r="IV25" s="16"/>
      <c r="IW25" s="16"/>
    </row>
    <row r="26" customFormat="false" ht="38.25" hidden="false" customHeight="true" outlineLevel="0" collapsed="false">
      <c r="A26" s="16"/>
      <c r="B26" s="29" t="s">
        <v>33</v>
      </c>
      <c r="C26" s="30"/>
      <c r="D26" s="30" t="s">
        <v>28</v>
      </c>
      <c r="E26" s="30"/>
      <c r="F26" s="49" t="s">
        <v>29</v>
      </c>
      <c r="G26" s="33"/>
      <c r="H26" s="31" t="s">
        <v>29</v>
      </c>
      <c r="I26" s="33"/>
      <c r="J26" s="34" t="n">
        <v>100</v>
      </c>
      <c r="K26" s="43"/>
      <c r="L26" s="36" t="n">
        <v>300</v>
      </c>
      <c r="M26" s="44"/>
      <c r="N26" s="27" t="n">
        <f aca="false">J26/L26*1000</f>
        <v>333.333333333333</v>
      </c>
      <c r="O26" s="21"/>
      <c r="P26" s="22" t="n">
        <v>1</v>
      </c>
      <c r="Q26" s="23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  <c r="BF26" s="16"/>
      <c r="BG26" s="16"/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16"/>
      <c r="CA26" s="16"/>
      <c r="CB26" s="16"/>
      <c r="CC26" s="16"/>
      <c r="CD26" s="16"/>
      <c r="CE26" s="16"/>
      <c r="CF26" s="16"/>
      <c r="CG26" s="16"/>
      <c r="CH26" s="16"/>
      <c r="CI26" s="16"/>
      <c r="CJ26" s="16"/>
      <c r="CK26" s="16"/>
      <c r="CL26" s="16"/>
      <c r="CM26" s="16"/>
      <c r="CN26" s="16"/>
      <c r="CO26" s="16"/>
      <c r="CP26" s="16"/>
      <c r="CQ26" s="16"/>
      <c r="CR26" s="16"/>
      <c r="CS26" s="16"/>
      <c r="CT26" s="16"/>
      <c r="CU26" s="16"/>
      <c r="CV26" s="16"/>
      <c r="CW26" s="16"/>
      <c r="CX26" s="16"/>
      <c r="CY26" s="16"/>
      <c r="CZ26" s="16"/>
      <c r="DA26" s="16"/>
      <c r="DB26" s="16"/>
      <c r="DC26" s="16"/>
      <c r="DD26" s="16"/>
      <c r="DE26" s="16"/>
      <c r="DF26" s="16"/>
      <c r="DG26" s="16"/>
      <c r="DH26" s="16"/>
      <c r="DI26" s="16"/>
      <c r="DJ26" s="16"/>
      <c r="DK26" s="16"/>
      <c r="DL26" s="16"/>
      <c r="DM26" s="16"/>
      <c r="DN26" s="16"/>
      <c r="DO26" s="16"/>
      <c r="DP26" s="16"/>
      <c r="DQ26" s="16"/>
      <c r="DR26" s="16"/>
      <c r="DS26" s="16"/>
      <c r="DT26" s="16"/>
      <c r="DU26" s="16"/>
      <c r="DV26" s="16"/>
      <c r="DW26" s="16"/>
      <c r="DX26" s="16"/>
      <c r="DY26" s="16"/>
      <c r="DZ26" s="16"/>
      <c r="EA26" s="16"/>
      <c r="EB26" s="16"/>
      <c r="EC26" s="16"/>
      <c r="ED26" s="16"/>
      <c r="EE26" s="16"/>
      <c r="EF26" s="16"/>
      <c r="EG26" s="16"/>
      <c r="EH26" s="16"/>
      <c r="EI26" s="16"/>
      <c r="EJ26" s="16"/>
      <c r="EK26" s="16"/>
      <c r="EL26" s="16"/>
      <c r="EM26" s="16"/>
      <c r="EN26" s="16"/>
      <c r="EO26" s="16"/>
      <c r="EP26" s="16"/>
      <c r="EQ26" s="16"/>
      <c r="ER26" s="16"/>
      <c r="ES26" s="16"/>
      <c r="ET26" s="16"/>
      <c r="EU26" s="16"/>
      <c r="EV26" s="16"/>
      <c r="EW26" s="16"/>
      <c r="EX26" s="16"/>
      <c r="EY26" s="16"/>
      <c r="EZ26" s="16"/>
      <c r="FA26" s="16"/>
      <c r="FB26" s="16"/>
      <c r="FC26" s="16"/>
      <c r="FD26" s="16"/>
      <c r="FE26" s="16"/>
      <c r="FF26" s="16"/>
      <c r="FG26" s="16"/>
      <c r="FH26" s="16"/>
      <c r="FI26" s="16"/>
      <c r="FJ26" s="16"/>
      <c r="FK26" s="16"/>
      <c r="FL26" s="16"/>
      <c r="FM26" s="16"/>
      <c r="FN26" s="16"/>
      <c r="FO26" s="16"/>
      <c r="FP26" s="16"/>
      <c r="FQ26" s="16"/>
      <c r="FR26" s="16"/>
      <c r="FS26" s="16"/>
      <c r="FT26" s="16"/>
      <c r="FU26" s="16"/>
      <c r="FV26" s="16"/>
      <c r="FW26" s="16"/>
      <c r="FX26" s="16"/>
      <c r="FY26" s="16"/>
      <c r="FZ26" s="16"/>
      <c r="GA26" s="16"/>
      <c r="GB26" s="16"/>
      <c r="GC26" s="16"/>
      <c r="GD26" s="16"/>
      <c r="GE26" s="16"/>
      <c r="GF26" s="16"/>
      <c r="GG26" s="16"/>
      <c r="GH26" s="16"/>
      <c r="GI26" s="16"/>
      <c r="GJ26" s="16"/>
      <c r="GK26" s="16"/>
      <c r="GL26" s="16"/>
      <c r="GM26" s="16"/>
      <c r="GN26" s="16"/>
      <c r="GO26" s="16"/>
      <c r="GP26" s="16"/>
      <c r="GQ26" s="16"/>
      <c r="GR26" s="16"/>
      <c r="GS26" s="16"/>
      <c r="GT26" s="16"/>
      <c r="GU26" s="16"/>
      <c r="GV26" s="16"/>
      <c r="GW26" s="16"/>
      <c r="GX26" s="16"/>
      <c r="GY26" s="16"/>
      <c r="GZ26" s="16"/>
      <c r="HA26" s="16"/>
      <c r="HB26" s="16"/>
      <c r="HC26" s="16"/>
      <c r="HD26" s="16"/>
      <c r="HE26" s="16"/>
      <c r="HF26" s="16"/>
      <c r="HG26" s="16"/>
      <c r="HH26" s="16"/>
      <c r="HI26" s="16"/>
      <c r="HJ26" s="16"/>
      <c r="HK26" s="16"/>
      <c r="HL26" s="16"/>
      <c r="HM26" s="16"/>
      <c r="HN26" s="16"/>
      <c r="HO26" s="16"/>
      <c r="HP26" s="16"/>
      <c r="HQ26" s="16"/>
      <c r="HR26" s="16"/>
      <c r="HS26" s="16"/>
      <c r="HT26" s="16"/>
      <c r="HU26" s="16"/>
      <c r="HV26" s="16"/>
      <c r="HW26" s="16"/>
      <c r="HX26" s="16"/>
      <c r="HY26" s="16"/>
      <c r="HZ26" s="16"/>
      <c r="IA26" s="16"/>
      <c r="IB26" s="16"/>
      <c r="IC26" s="16"/>
      <c r="ID26" s="16"/>
      <c r="IE26" s="16"/>
      <c r="IF26" s="16"/>
      <c r="IG26" s="16"/>
      <c r="IH26" s="16"/>
      <c r="II26" s="16"/>
      <c r="IJ26" s="16"/>
      <c r="IK26" s="16"/>
      <c r="IL26" s="16"/>
      <c r="IM26" s="16"/>
      <c r="IN26" s="16"/>
      <c r="IO26" s="16"/>
      <c r="IP26" s="16"/>
      <c r="IQ26" s="16"/>
      <c r="IR26" s="16"/>
      <c r="IS26" s="16"/>
      <c r="IT26" s="16"/>
      <c r="IU26" s="16"/>
      <c r="IV26" s="16"/>
      <c r="IW26" s="16"/>
    </row>
    <row r="27" customFormat="false" ht="5.25" hidden="false" customHeight="true" outlineLevel="0" collapsed="false">
      <c r="A27" s="16"/>
      <c r="B27" s="24"/>
      <c r="C27" s="17"/>
      <c r="D27" s="17"/>
      <c r="E27" s="17"/>
      <c r="F27" s="19"/>
      <c r="G27" s="17"/>
      <c r="H27" s="46"/>
      <c r="I27" s="17"/>
      <c r="J27" s="26"/>
      <c r="K27" s="20"/>
      <c r="L27" s="19"/>
      <c r="M27" s="17"/>
      <c r="N27" s="28"/>
      <c r="O27" s="21"/>
      <c r="P27" s="22"/>
      <c r="Q27" s="23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16"/>
      <c r="CM27" s="16"/>
      <c r="CN27" s="16"/>
      <c r="CO27" s="16"/>
      <c r="CP27" s="16"/>
      <c r="CQ27" s="16"/>
      <c r="CR27" s="16"/>
      <c r="CS27" s="16"/>
      <c r="CT27" s="16"/>
      <c r="CU27" s="16"/>
      <c r="CV27" s="16"/>
      <c r="CW27" s="16"/>
      <c r="CX27" s="16"/>
      <c r="CY27" s="16"/>
      <c r="CZ27" s="16"/>
      <c r="DA27" s="16"/>
      <c r="DB27" s="16"/>
      <c r="DC27" s="16"/>
      <c r="DD27" s="16"/>
      <c r="DE27" s="16"/>
      <c r="DF27" s="16"/>
      <c r="DG27" s="16"/>
      <c r="DH27" s="16"/>
      <c r="DI27" s="16"/>
      <c r="DJ27" s="16"/>
      <c r="DK27" s="16"/>
      <c r="DL27" s="16"/>
      <c r="DM27" s="16"/>
      <c r="DN27" s="16"/>
      <c r="DO27" s="16"/>
      <c r="DP27" s="16"/>
      <c r="DQ27" s="16"/>
      <c r="DR27" s="16"/>
      <c r="DS27" s="16"/>
      <c r="DT27" s="16"/>
      <c r="DU27" s="16"/>
      <c r="DV27" s="16"/>
      <c r="DW27" s="16"/>
      <c r="DX27" s="16"/>
      <c r="DY27" s="16"/>
      <c r="DZ27" s="16"/>
      <c r="EA27" s="16"/>
      <c r="EB27" s="16"/>
      <c r="EC27" s="16"/>
      <c r="ED27" s="16"/>
      <c r="EE27" s="16"/>
      <c r="EF27" s="16"/>
      <c r="EG27" s="16"/>
      <c r="EH27" s="16"/>
      <c r="EI27" s="16"/>
      <c r="EJ27" s="16"/>
      <c r="EK27" s="16"/>
      <c r="EL27" s="16"/>
      <c r="EM27" s="16"/>
      <c r="EN27" s="16"/>
      <c r="EO27" s="16"/>
      <c r="EP27" s="16"/>
      <c r="EQ27" s="16"/>
      <c r="ER27" s="16"/>
      <c r="ES27" s="16"/>
      <c r="ET27" s="16"/>
      <c r="EU27" s="16"/>
      <c r="EV27" s="16"/>
      <c r="EW27" s="16"/>
      <c r="EX27" s="16"/>
      <c r="EY27" s="16"/>
      <c r="EZ27" s="16"/>
      <c r="FA27" s="16"/>
      <c r="FB27" s="16"/>
      <c r="FC27" s="16"/>
      <c r="FD27" s="16"/>
      <c r="FE27" s="16"/>
      <c r="FF27" s="16"/>
      <c r="FG27" s="16"/>
      <c r="FH27" s="16"/>
      <c r="FI27" s="16"/>
      <c r="FJ27" s="16"/>
      <c r="FK27" s="16"/>
      <c r="FL27" s="16"/>
      <c r="FM27" s="16"/>
      <c r="FN27" s="16"/>
      <c r="FO27" s="16"/>
      <c r="FP27" s="16"/>
      <c r="FQ27" s="16"/>
      <c r="FR27" s="16"/>
      <c r="FS27" s="16"/>
      <c r="FT27" s="16"/>
      <c r="FU27" s="16"/>
      <c r="FV27" s="16"/>
      <c r="FW27" s="16"/>
      <c r="FX27" s="16"/>
      <c r="FY27" s="16"/>
      <c r="FZ27" s="16"/>
      <c r="GA27" s="16"/>
      <c r="GB27" s="16"/>
      <c r="GC27" s="16"/>
      <c r="GD27" s="16"/>
      <c r="GE27" s="16"/>
      <c r="GF27" s="16"/>
      <c r="GG27" s="16"/>
      <c r="GH27" s="16"/>
      <c r="GI27" s="16"/>
      <c r="GJ27" s="16"/>
      <c r="GK27" s="16"/>
      <c r="GL27" s="16"/>
      <c r="GM27" s="16"/>
      <c r="GN27" s="16"/>
      <c r="GO27" s="16"/>
      <c r="GP27" s="16"/>
      <c r="GQ27" s="16"/>
      <c r="GR27" s="16"/>
      <c r="GS27" s="16"/>
      <c r="GT27" s="16"/>
      <c r="GU27" s="16"/>
      <c r="GV27" s="16"/>
      <c r="GW27" s="16"/>
      <c r="GX27" s="16"/>
      <c r="GY27" s="16"/>
      <c r="GZ27" s="16"/>
      <c r="HA27" s="16"/>
      <c r="HB27" s="16"/>
      <c r="HC27" s="16"/>
      <c r="HD27" s="16"/>
      <c r="HE27" s="16"/>
      <c r="HF27" s="16"/>
      <c r="HG27" s="16"/>
      <c r="HH27" s="16"/>
      <c r="HI27" s="16"/>
      <c r="HJ27" s="16"/>
      <c r="HK27" s="16"/>
      <c r="HL27" s="16"/>
      <c r="HM27" s="16"/>
      <c r="HN27" s="16"/>
      <c r="HO27" s="16"/>
      <c r="HP27" s="16"/>
      <c r="HQ27" s="16"/>
      <c r="HR27" s="16"/>
      <c r="HS27" s="16"/>
      <c r="HT27" s="16"/>
      <c r="HU27" s="16"/>
      <c r="HV27" s="16"/>
      <c r="HW27" s="16"/>
      <c r="HX27" s="16"/>
      <c r="HY27" s="16"/>
      <c r="HZ27" s="16"/>
      <c r="IA27" s="16"/>
      <c r="IB27" s="16"/>
      <c r="IC27" s="16"/>
      <c r="ID27" s="16"/>
      <c r="IE27" s="16"/>
      <c r="IF27" s="16"/>
      <c r="IG27" s="16"/>
      <c r="IH27" s="16"/>
      <c r="II27" s="16"/>
      <c r="IJ27" s="16"/>
      <c r="IK27" s="16"/>
      <c r="IL27" s="16"/>
      <c r="IM27" s="16"/>
      <c r="IN27" s="16"/>
      <c r="IO27" s="16"/>
      <c r="IP27" s="16"/>
      <c r="IQ27" s="16"/>
      <c r="IR27" s="16"/>
      <c r="IS27" s="16"/>
      <c r="IT27" s="16"/>
      <c r="IU27" s="16"/>
      <c r="IV27" s="16"/>
      <c r="IW27" s="16"/>
    </row>
    <row r="28" customFormat="false" ht="38.25" hidden="false" customHeight="true" outlineLevel="0" collapsed="false">
      <c r="A28" s="16"/>
      <c r="B28" s="29" t="s">
        <v>33</v>
      </c>
      <c r="C28" s="30"/>
      <c r="D28" s="30" t="s">
        <v>28</v>
      </c>
      <c r="E28" s="30"/>
      <c r="F28" s="32" t="n">
        <v>37043</v>
      </c>
      <c r="G28" s="33"/>
      <c r="H28" s="31" t="s">
        <v>29</v>
      </c>
      <c r="I28" s="33"/>
      <c r="J28" s="34" t="n">
        <v>250</v>
      </c>
      <c r="K28" s="43"/>
      <c r="L28" s="36" t="n">
        <v>700</v>
      </c>
      <c r="M28" s="44"/>
      <c r="N28" s="27" t="n">
        <f aca="false">J28/L28*1000</f>
        <v>357.142857142857</v>
      </c>
      <c r="O28" s="21"/>
      <c r="P28" s="22" t="n">
        <v>1</v>
      </c>
      <c r="Q28" s="23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  <c r="BF28" s="16"/>
      <c r="BG28" s="16"/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16"/>
      <c r="CA28" s="16"/>
      <c r="CB28" s="16"/>
      <c r="CC28" s="16"/>
      <c r="CD28" s="16"/>
      <c r="CE28" s="16"/>
      <c r="CF28" s="16"/>
      <c r="CG28" s="16"/>
      <c r="CH28" s="16"/>
      <c r="CI28" s="16"/>
      <c r="CJ28" s="16"/>
      <c r="CK28" s="16"/>
      <c r="CL28" s="16"/>
      <c r="CM28" s="16"/>
      <c r="CN28" s="16"/>
      <c r="CO28" s="16"/>
      <c r="CP28" s="16"/>
      <c r="CQ28" s="16"/>
      <c r="CR28" s="16"/>
      <c r="CS28" s="16"/>
      <c r="CT28" s="16"/>
      <c r="CU28" s="16"/>
      <c r="CV28" s="16"/>
      <c r="CW28" s="16"/>
      <c r="CX28" s="16"/>
      <c r="CY28" s="16"/>
      <c r="CZ28" s="16"/>
      <c r="DA28" s="16"/>
      <c r="DB28" s="16"/>
      <c r="DC28" s="16"/>
      <c r="DD28" s="16"/>
      <c r="DE28" s="16"/>
      <c r="DF28" s="16"/>
      <c r="DG28" s="16"/>
      <c r="DH28" s="16"/>
      <c r="DI28" s="16"/>
      <c r="DJ28" s="16"/>
      <c r="DK28" s="16"/>
      <c r="DL28" s="16"/>
      <c r="DM28" s="16"/>
      <c r="DN28" s="16"/>
      <c r="DO28" s="16"/>
      <c r="DP28" s="16"/>
      <c r="DQ28" s="16"/>
      <c r="DR28" s="16"/>
      <c r="DS28" s="16"/>
      <c r="DT28" s="16"/>
      <c r="DU28" s="16"/>
      <c r="DV28" s="16"/>
      <c r="DW28" s="16"/>
      <c r="DX28" s="16"/>
      <c r="DY28" s="16"/>
      <c r="DZ28" s="16"/>
      <c r="EA28" s="16"/>
      <c r="EB28" s="16"/>
      <c r="EC28" s="16"/>
      <c r="ED28" s="16"/>
      <c r="EE28" s="16"/>
      <c r="EF28" s="16"/>
      <c r="EG28" s="16"/>
      <c r="EH28" s="16"/>
      <c r="EI28" s="16"/>
      <c r="EJ28" s="16"/>
      <c r="EK28" s="16"/>
      <c r="EL28" s="16"/>
      <c r="EM28" s="16"/>
      <c r="EN28" s="16"/>
      <c r="EO28" s="16"/>
      <c r="EP28" s="16"/>
      <c r="EQ28" s="16"/>
      <c r="ER28" s="16"/>
      <c r="ES28" s="16"/>
      <c r="ET28" s="16"/>
      <c r="EU28" s="16"/>
      <c r="EV28" s="16"/>
      <c r="EW28" s="16"/>
      <c r="EX28" s="16"/>
      <c r="EY28" s="16"/>
      <c r="EZ28" s="16"/>
      <c r="FA28" s="16"/>
      <c r="FB28" s="16"/>
      <c r="FC28" s="16"/>
      <c r="FD28" s="16"/>
      <c r="FE28" s="16"/>
      <c r="FF28" s="16"/>
      <c r="FG28" s="16"/>
      <c r="FH28" s="16"/>
      <c r="FI28" s="16"/>
      <c r="FJ28" s="16"/>
      <c r="FK28" s="16"/>
      <c r="FL28" s="16"/>
      <c r="FM28" s="16"/>
      <c r="FN28" s="16"/>
      <c r="FO28" s="16"/>
      <c r="FP28" s="16"/>
      <c r="FQ28" s="16"/>
      <c r="FR28" s="16"/>
      <c r="FS28" s="16"/>
      <c r="FT28" s="16"/>
      <c r="FU28" s="16"/>
      <c r="FV28" s="16"/>
      <c r="FW28" s="16"/>
      <c r="FX28" s="16"/>
      <c r="FY28" s="16"/>
      <c r="FZ28" s="16"/>
      <c r="GA28" s="16"/>
      <c r="GB28" s="16"/>
      <c r="GC28" s="16"/>
      <c r="GD28" s="16"/>
      <c r="GE28" s="16"/>
      <c r="GF28" s="16"/>
      <c r="GG28" s="16"/>
      <c r="GH28" s="16"/>
      <c r="GI28" s="16"/>
      <c r="GJ28" s="16"/>
      <c r="GK28" s="16"/>
      <c r="GL28" s="16"/>
      <c r="GM28" s="16"/>
      <c r="GN28" s="16"/>
      <c r="GO28" s="16"/>
      <c r="GP28" s="16"/>
      <c r="GQ28" s="16"/>
      <c r="GR28" s="16"/>
      <c r="GS28" s="16"/>
      <c r="GT28" s="16"/>
      <c r="GU28" s="16"/>
      <c r="GV28" s="16"/>
      <c r="GW28" s="16"/>
      <c r="GX28" s="16"/>
      <c r="GY28" s="16"/>
      <c r="GZ28" s="16"/>
      <c r="HA28" s="16"/>
      <c r="HB28" s="16"/>
      <c r="HC28" s="16"/>
      <c r="HD28" s="16"/>
      <c r="HE28" s="16"/>
      <c r="HF28" s="16"/>
      <c r="HG28" s="16"/>
      <c r="HH28" s="16"/>
      <c r="HI28" s="16"/>
      <c r="HJ28" s="16"/>
      <c r="HK28" s="16"/>
      <c r="HL28" s="16"/>
      <c r="HM28" s="16"/>
      <c r="HN28" s="16"/>
      <c r="HO28" s="16"/>
      <c r="HP28" s="16"/>
      <c r="HQ28" s="16"/>
      <c r="HR28" s="16"/>
      <c r="HS28" s="16"/>
      <c r="HT28" s="16"/>
      <c r="HU28" s="16"/>
      <c r="HV28" s="16"/>
      <c r="HW28" s="16"/>
      <c r="HX28" s="16"/>
      <c r="HY28" s="16"/>
      <c r="HZ28" s="16"/>
      <c r="IA28" s="16"/>
      <c r="IB28" s="16"/>
      <c r="IC28" s="16"/>
      <c r="ID28" s="16"/>
      <c r="IE28" s="16"/>
      <c r="IF28" s="16"/>
      <c r="IG28" s="16"/>
      <c r="IH28" s="16"/>
      <c r="II28" s="16"/>
      <c r="IJ28" s="16"/>
      <c r="IK28" s="16"/>
      <c r="IL28" s="16"/>
      <c r="IM28" s="16"/>
      <c r="IN28" s="16"/>
      <c r="IO28" s="16"/>
      <c r="IP28" s="16"/>
      <c r="IQ28" s="16"/>
      <c r="IR28" s="16"/>
      <c r="IS28" s="16"/>
      <c r="IT28" s="16"/>
      <c r="IU28" s="16"/>
      <c r="IV28" s="16"/>
      <c r="IW28" s="16"/>
    </row>
    <row r="29" customFormat="false" ht="5.25" hidden="false" customHeight="true" outlineLevel="0" collapsed="false">
      <c r="A29" s="16"/>
      <c r="B29" s="24"/>
      <c r="C29" s="17"/>
      <c r="D29" s="17"/>
      <c r="E29" s="17"/>
      <c r="F29" s="19"/>
      <c r="G29" s="17"/>
      <c r="H29" s="46"/>
      <c r="I29" s="17"/>
      <c r="J29" s="26"/>
      <c r="K29" s="20"/>
      <c r="L29" s="19"/>
      <c r="M29" s="17"/>
      <c r="N29" s="28"/>
      <c r="O29" s="21"/>
      <c r="P29" s="22"/>
      <c r="Q29" s="23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16"/>
      <c r="CA29" s="16"/>
      <c r="CB29" s="16"/>
      <c r="CC29" s="16"/>
      <c r="CD29" s="16"/>
      <c r="CE29" s="16"/>
      <c r="CF29" s="16"/>
      <c r="CG29" s="16"/>
      <c r="CH29" s="16"/>
      <c r="CI29" s="16"/>
      <c r="CJ29" s="16"/>
      <c r="CK29" s="16"/>
      <c r="CL29" s="16"/>
      <c r="CM29" s="16"/>
      <c r="CN29" s="16"/>
      <c r="CO29" s="16"/>
      <c r="CP29" s="16"/>
      <c r="CQ29" s="16"/>
      <c r="CR29" s="16"/>
      <c r="CS29" s="16"/>
      <c r="CT29" s="16"/>
      <c r="CU29" s="16"/>
      <c r="CV29" s="16"/>
      <c r="CW29" s="16"/>
      <c r="CX29" s="16"/>
      <c r="CY29" s="16"/>
      <c r="CZ29" s="16"/>
      <c r="DA29" s="16"/>
      <c r="DB29" s="16"/>
      <c r="DC29" s="16"/>
      <c r="DD29" s="16"/>
      <c r="DE29" s="16"/>
      <c r="DF29" s="16"/>
      <c r="DG29" s="16"/>
      <c r="DH29" s="16"/>
      <c r="DI29" s="16"/>
      <c r="DJ29" s="16"/>
      <c r="DK29" s="16"/>
      <c r="DL29" s="16"/>
      <c r="DM29" s="16"/>
      <c r="DN29" s="16"/>
      <c r="DO29" s="16"/>
      <c r="DP29" s="16"/>
      <c r="DQ29" s="16"/>
      <c r="DR29" s="16"/>
      <c r="DS29" s="16"/>
      <c r="DT29" s="16"/>
      <c r="DU29" s="16"/>
      <c r="DV29" s="16"/>
      <c r="DW29" s="16"/>
      <c r="DX29" s="16"/>
      <c r="DY29" s="16"/>
      <c r="DZ29" s="16"/>
      <c r="EA29" s="16"/>
      <c r="EB29" s="16"/>
      <c r="EC29" s="16"/>
      <c r="ED29" s="16"/>
      <c r="EE29" s="16"/>
      <c r="EF29" s="16"/>
      <c r="EG29" s="16"/>
      <c r="EH29" s="16"/>
      <c r="EI29" s="16"/>
      <c r="EJ29" s="16"/>
      <c r="EK29" s="16"/>
      <c r="EL29" s="16"/>
      <c r="EM29" s="16"/>
      <c r="EN29" s="16"/>
      <c r="EO29" s="16"/>
      <c r="EP29" s="16"/>
      <c r="EQ29" s="16"/>
      <c r="ER29" s="16"/>
      <c r="ES29" s="16"/>
      <c r="ET29" s="16"/>
      <c r="EU29" s="16"/>
      <c r="EV29" s="16"/>
      <c r="EW29" s="16"/>
      <c r="EX29" s="16"/>
      <c r="EY29" s="16"/>
      <c r="EZ29" s="16"/>
      <c r="FA29" s="16"/>
      <c r="FB29" s="16"/>
      <c r="FC29" s="16"/>
      <c r="FD29" s="16"/>
      <c r="FE29" s="16"/>
      <c r="FF29" s="16"/>
      <c r="FG29" s="16"/>
      <c r="FH29" s="16"/>
      <c r="FI29" s="16"/>
      <c r="FJ29" s="16"/>
      <c r="FK29" s="16"/>
      <c r="FL29" s="16"/>
      <c r="FM29" s="16"/>
      <c r="FN29" s="16"/>
      <c r="FO29" s="16"/>
      <c r="FP29" s="16"/>
      <c r="FQ29" s="16"/>
      <c r="FR29" s="16"/>
      <c r="FS29" s="16"/>
      <c r="FT29" s="16"/>
      <c r="FU29" s="16"/>
      <c r="FV29" s="16"/>
      <c r="FW29" s="16"/>
      <c r="FX29" s="16"/>
      <c r="FY29" s="16"/>
      <c r="FZ29" s="16"/>
      <c r="GA29" s="16"/>
      <c r="GB29" s="16"/>
      <c r="GC29" s="16"/>
      <c r="GD29" s="16"/>
      <c r="GE29" s="16"/>
      <c r="GF29" s="16"/>
      <c r="GG29" s="16"/>
      <c r="GH29" s="16"/>
      <c r="GI29" s="16"/>
      <c r="GJ29" s="16"/>
      <c r="GK29" s="16"/>
      <c r="GL29" s="16"/>
      <c r="GM29" s="16"/>
      <c r="GN29" s="16"/>
      <c r="GO29" s="16"/>
      <c r="GP29" s="16"/>
      <c r="GQ29" s="16"/>
      <c r="GR29" s="16"/>
      <c r="GS29" s="16"/>
      <c r="GT29" s="16"/>
      <c r="GU29" s="16"/>
      <c r="GV29" s="16"/>
      <c r="GW29" s="16"/>
      <c r="GX29" s="16"/>
      <c r="GY29" s="16"/>
      <c r="GZ29" s="16"/>
      <c r="HA29" s="16"/>
      <c r="HB29" s="16"/>
      <c r="HC29" s="16"/>
      <c r="HD29" s="16"/>
      <c r="HE29" s="16"/>
      <c r="HF29" s="16"/>
      <c r="HG29" s="16"/>
      <c r="HH29" s="16"/>
      <c r="HI29" s="16"/>
      <c r="HJ29" s="16"/>
      <c r="HK29" s="16"/>
      <c r="HL29" s="16"/>
      <c r="HM29" s="16"/>
      <c r="HN29" s="16"/>
      <c r="HO29" s="16"/>
      <c r="HP29" s="16"/>
      <c r="HQ29" s="16"/>
      <c r="HR29" s="16"/>
      <c r="HS29" s="16"/>
      <c r="HT29" s="16"/>
      <c r="HU29" s="16"/>
      <c r="HV29" s="16"/>
      <c r="HW29" s="16"/>
      <c r="HX29" s="16"/>
      <c r="HY29" s="16"/>
      <c r="HZ29" s="16"/>
      <c r="IA29" s="16"/>
      <c r="IB29" s="16"/>
      <c r="IC29" s="16"/>
      <c r="ID29" s="16"/>
      <c r="IE29" s="16"/>
      <c r="IF29" s="16"/>
      <c r="IG29" s="16"/>
      <c r="IH29" s="16"/>
      <c r="II29" s="16"/>
      <c r="IJ29" s="16"/>
      <c r="IK29" s="16"/>
      <c r="IL29" s="16"/>
      <c r="IM29" s="16"/>
      <c r="IN29" s="16"/>
      <c r="IO29" s="16"/>
      <c r="IP29" s="16"/>
      <c r="IQ29" s="16"/>
      <c r="IR29" s="16"/>
      <c r="IS29" s="16"/>
      <c r="IT29" s="16"/>
      <c r="IU29" s="16"/>
      <c r="IV29" s="16"/>
      <c r="IW29" s="16"/>
    </row>
    <row r="30" customFormat="false" ht="38.25" hidden="false" customHeight="true" outlineLevel="0" collapsed="false">
      <c r="A30" s="16"/>
      <c r="B30" s="29" t="s">
        <v>34</v>
      </c>
      <c r="C30" s="30"/>
      <c r="D30" s="30" t="s">
        <v>25</v>
      </c>
      <c r="E30" s="30"/>
      <c r="F30" s="40" t="s">
        <v>35</v>
      </c>
      <c r="G30" s="33"/>
      <c r="H30" s="25" t="s">
        <v>36</v>
      </c>
      <c r="I30" s="33"/>
      <c r="J30" s="34" t="n">
        <f aca="false">1.25*80</f>
        <v>100</v>
      </c>
      <c r="K30" s="43"/>
      <c r="L30" s="36" t="n">
        <v>225</v>
      </c>
      <c r="M30" s="44"/>
      <c r="N30" s="27" t="n">
        <f aca="false">J30/L30*1000</f>
        <v>444.444444444444</v>
      </c>
      <c r="O30" s="21"/>
      <c r="P30" s="22" t="n">
        <v>1</v>
      </c>
      <c r="Q30" s="23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6"/>
      <c r="CQ30" s="16"/>
      <c r="CR30" s="16"/>
      <c r="CS30" s="16"/>
      <c r="CT30" s="16"/>
      <c r="CU30" s="16"/>
      <c r="CV30" s="16"/>
      <c r="CW30" s="16"/>
      <c r="CX30" s="16"/>
      <c r="CY30" s="16"/>
      <c r="CZ30" s="16"/>
      <c r="DA30" s="16"/>
      <c r="DB30" s="16"/>
      <c r="DC30" s="16"/>
      <c r="DD30" s="16"/>
      <c r="DE30" s="16"/>
      <c r="DF30" s="16"/>
      <c r="DG30" s="16"/>
      <c r="DH30" s="16"/>
      <c r="DI30" s="16"/>
      <c r="DJ30" s="16"/>
      <c r="DK30" s="16"/>
      <c r="DL30" s="16"/>
      <c r="DM30" s="16"/>
      <c r="DN30" s="16"/>
      <c r="DO30" s="16"/>
      <c r="DP30" s="16"/>
      <c r="DQ30" s="16"/>
      <c r="DR30" s="16"/>
      <c r="DS30" s="16"/>
      <c r="DT30" s="16"/>
      <c r="DU30" s="16"/>
      <c r="DV30" s="16"/>
      <c r="DW30" s="16"/>
      <c r="DX30" s="16"/>
      <c r="DY30" s="16"/>
      <c r="DZ30" s="16"/>
      <c r="EA30" s="16"/>
      <c r="EB30" s="16"/>
      <c r="EC30" s="16"/>
      <c r="ED30" s="16"/>
      <c r="EE30" s="16"/>
      <c r="EF30" s="16"/>
      <c r="EG30" s="16"/>
      <c r="EH30" s="16"/>
      <c r="EI30" s="16"/>
      <c r="EJ30" s="16"/>
      <c r="EK30" s="16"/>
      <c r="EL30" s="16"/>
      <c r="EM30" s="16"/>
      <c r="EN30" s="16"/>
      <c r="EO30" s="16"/>
      <c r="EP30" s="16"/>
      <c r="EQ30" s="16"/>
      <c r="ER30" s="16"/>
      <c r="ES30" s="16"/>
      <c r="ET30" s="16"/>
      <c r="EU30" s="16"/>
      <c r="EV30" s="16"/>
      <c r="EW30" s="16"/>
      <c r="EX30" s="16"/>
      <c r="EY30" s="16"/>
      <c r="EZ30" s="16"/>
      <c r="FA30" s="16"/>
      <c r="FB30" s="16"/>
      <c r="FC30" s="16"/>
      <c r="FD30" s="16"/>
      <c r="FE30" s="16"/>
      <c r="FF30" s="16"/>
      <c r="FG30" s="16"/>
      <c r="FH30" s="16"/>
      <c r="FI30" s="16"/>
      <c r="FJ30" s="16"/>
      <c r="FK30" s="16"/>
      <c r="FL30" s="16"/>
      <c r="FM30" s="16"/>
      <c r="FN30" s="16"/>
      <c r="FO30" s="16"/>
      <c r="FP30" s="16"/>
      <c r="FQ30" s="16"/>
      <c r="FR30" s="16"/>
      <c r="FS30" s="16"/>
      <c r="FT30" s="16"/>
      <c r="FU30" s="16"/>
      <c r="FV30" s="16"/>
      <c r="FW30" s="16"/>
      <c r="FX30" s="16"/>
      <c r="FY30" s="16"/>
      <c r="FZ30" s="16"/>
      <c r="GA30" s="16"/>
      <c r="GB30" s="16"/>
      <c r="GC30" s="16"/>
      <c r="GD30" s="16"/>
      <c r="GE30" s="16"/>
      <c r="GF30" s="16"/>
      <c r="GG30" s="16"/>
      <c r="GH30" s="16"/>
      <c r="GI30" s="16"/>
      <c r="GJ30" s="16"/>
      <c r="GK30" s="16"/>
      <c r="GL30" s="16"/>
      <c r="GM30" s="16"/>
      <c r="GN30" s="16"/>
      <c r="GO30" s="16"/>
      <c r="GP30" s="16"/>
      <c r="GQ30" s="16"/>
      <c r="GR30" s="16"/>
      <c r="GS30" s="16"/>
      <c r="GT30" s="16"/>
      <c r="GU30" s="16"/>
      <c r="GV30" s="16"/>
      <c r="GW30" s="16"/>
      <c r="GX30" s="16"/>
      <c r="GY30" s="16"/>
      <c r="GZ30" s="16"/>
      <c r="HA30" s="16"/>
      <c r="HB30" s="16"/>
      <c r="HC30" s="16"/>
      <c r="HD30" s="16"/>
      <c r="HE30" s="16"/>
      <c r="HF30" s="16"/>
      <c r="HG30" s="16"/>
      <c r="HH30" s="16"/>
      <c r="HI30" s="16"/>
      <c r="HJ30" s="16"/>
      <c r="HK30" s="16"/>
      <c r="HL30" s="16"/>
      <c r="HM30" s="16"/>
      <c r="HN30" s="16"/>
      <c r="HO30" s="16"/>
      <c r="HP30" s="16"/>
      <c r="HQ30" s="16"/>
      <c r="HR30" s="16"/>
      <c r="HS30" s="16"/>
      <c r="HT30" s="16"/>
      <c r="HU30" s="16"/>
      <c r="HV30" s="16"/>
      <c r="HW30" s="16"/>
      <c r="HX30" s="16"/>
      <c r="HY30" s="16"/>
      <c r="HZ30" s="16"/>
      <c r="IA30" s="16"/>
      <c r="IB30" s="16"/>
      <c r="IC30" s="16"/>
      <c r="ID30" s="16"/>
      <c r="IE30" s="16"/>
      <c r="IF30" s="16"/>
      <c r="IG30" s="16"/>
      <c r="IH30" s="16"/>
      <c r="II30" s="16"/>
      <c r="IJ30" s="16"/>
      <c r="IK30" s="16"/>
      <c r="IL30" s="16"/>
      <c r="IM30" s="16"/>
      <c r="IN30" s="16"/>
      <c r="IO30" s="16"/>
      <c r="IP30" s="16"/>
      <c r="IQ30" s="16"/>
      <c r="IR30" s="16"/>
      <c r="IS30" s="16"/>
      <c r="IT30" s="16"/>
      <c r="IU30" s="16"/>
      <c r="IV30" s="16"/>
      <c r="IW30" s="16"/>
    </row>
    <row r="31" customFormat="false" ht="5.25" hidden="false" customHeight="true" outlineLevel="0" collapsed="false">
      <c r="A31" s="16"/>
      <c r="B31" s="24"/>
      <c r="C31" s="17"/>
      <c r="D31" s="17"/>
      <c r="E31" s="17"/>
      <c r="F31" s="19"/>
      <c r="G31" s="17"/>
      <c r="H31" s="46"/>
      <c r="I31" s="17"/>
      <c r="J31" s="26"/>
      <c r="K31" s="20"/>
      <c r="L31" s="19"/>
      <c r="M31" s="17"/>
      <c r="N31" s="28"/>
      <c r="O31" s="21"/>
      <c r="P31" s="22"/>
      <c r="Q31" s="23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  <c r="BF31" s="16"/>
      <c r="BG31" s="16"/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  <c r="CD31" s="16"/>
      <c r="CE31" s="16"/>
      <c r="CF31" s="16"/>
      <c r="CG31" s="16"/>
      <c r="CH31" s="16"/>
      <c r="CI31" s="16"/>
      <c r="CJ31" s="16"/>
      <c r="CK31" s="16"/>
      <c r="CL31" s="16"/>
      <c r="CM31" s="16"/>
      <c r="CN31" s="16"/>
      <c r="CO31" s="16"/>
      <c r="CP31" s="16"/>
      <c r="CQ31" s="16"/>
      <c r="CR31" s="16"/>
      <c r="CS31" s="16"/>
      <c r="CT31" s="16"/>
      <c r="CU31" s="16"/>
      <c r="CV31" s="16"/>
      <c r="CW31" s="16"/>
      <c r="CX31" s="16"/>
      <c r="CY31" s="16"/>
      <c r="CZ31" s="16"/>
      <c r="DA31" s="16"/>
      <c r="DB31" s="16"/>
      <c r="DC31" s="16"/>
      <c r="DD31" s="16"/>
      <c r="DE31" s="16"/>
      <c r="DF31" s="16"/>
      <c r="DG31" s="16"/>
      <c r="DH31" s="16"/>
      <c r="DI31" s="16"/>
      <c r="DJ31" s="16"/>
      <c r="DK31" s="16"/>
      <c r="DL31" s="16"/>
      <c r="DM31" s="16"/>
      <c r="DN31" s="16"/>
      <c r="DO31" s="16"/>
      <c r="DP31" s="16"/>
      <c r="DQ31" s="16"/>
      <c r="DR31" s="16"/>
      <c r="DS31" s="16"/>
      <c r="DT31" s="16"/>
      <c r="DU31" s="16"/>
      <c r="DV31" s="16"/>
      <c r="DW31" s="16"/>
      <c r="DX31" s="16"/>
      <c r="DY31" s="16"/>
      <c r="DZ31" s="16"/>
      <c r="EA31" s="16"/>
      <c r="EB31" s="16"/>
      <c r="EC31" s="16"/>
      <c r="ED31" s="16"/>
      <c r="EE31" s="16"/>
      <c r="EF31" s="16"/>
      <c r="EG31" s="16"/>
      <c r="EH31" s="16"/>
      <c r="EI31" s="16"/>
      <c r="EJ31" s="16"/>
      <c r="EK31" s="16"/>
      <c r="EL31" s="16"/>
      <c r="EM31" s="16"/>
      <c r="EN31" s="16"/>
      <c r="EO31" s="16"/>
      <c r="EP31" s="16"/>
      <c r="EQ31" s="16"/>
      <c r="ER31" s="16"/>
      <c r="ES31" s="16"/>
      <c r="ET31" s="16"/>
      <c r="EU31" s="16"/>
      <c r="EV31" s="16"/>
      <c r="EW31" s="16"/>
      <c r="EX31" s="16"/>
      <c r="EY31" s="16"/>
      <c r="EZ31" s="16"/>
      <c r="FA31" s="16"/>
      <c r="FB31" s="16"/>
      <c r="FC31" s="16"/>
      <c r="FD31" s="16"/>
      <c r="FE31" s="16"/>
      <c r="FF31" s="16"/>
      <c r="FG31" s="16"/>
      <c r="FH31" s="16"/>
      <c r="FI31" s="16"/>
      <c r="FJ31" s="16"/>
      <c r="FK31" s="16"/>
      <c r="FL31" s="16"/>
      <c r="FM31" s="16"/>
      <c r="FN31" s="16"/>
      <c r="FO31" s="16"/>
      <c r="FP31" s="16"/>
      <c r="FQ31" s="16"/>
      <c r="FR31" s="16"/>
      <c r="FS31" s="16"/>
      <c r="FT31" s="16"/>
      <c r="FU31" s="16"/>
      <c r="FV31" s="16"/>
      <c r="FW31" s="16"/>
      <c r="FX31" s="16"/>
      <c r="FY31" s="16"/>
      <c r="FZ31" s="16"/>
      <c r="GA31" s="16"/>
      <c r="GB31" s="16"/>
      <c r="GC31" s="16"/>
      <c r="GD31" s="16"/>
      <c r="GE31" s="16"/>
      <c r="GF31" s="16"/>
      <c r="GG31" s="16"/>
      <c r="GH31" s="16"/>
      <c r="GI31" s="16"/>
      <c r="GJ31" s="16"/>
      <c r="GK31" s="16"/>
      <c r="GL31" s="16"/>
      <c r="GM31" s="16"/>
      <c r="GN31" s="16"/>
      <c r="GO31" s="16"/>
      <c r="GP31" s="16"/>
      <c r="GQ31" s="16"/>
      <c r="GR31" s="16"/>
      <c r="GS31" s="16"/>
      <c r="GT31" s="16"/>
      <c r="GU31" s="16"/>
      <c r="GV31" s="16"/>
      <c r="GW31" s="16"/>
      <c r="GX31" s="16"/>
      <c r="GY31" s="16"/>
      <c r="GZ31" s="16"/>
      <c r="HA31" s="16"/>
      <c r="HB31" s="16"/>
      <c r="HC31" s="16"/>
      <c r="HD31" s="16"/>
      <c r="HE31" s="16"/>
      <c r="HF31" s="16"/>
      <c r="HG31" s="16"/>
      <c r="HH31" s="16"/>
      <c r="HI31" s="16"/>
      <c r="HJ31" s="16"/>
      <c r="HK31" s="16"/>
      <c r="HL31" s="16"/>
      <c r="HM31" s="16"/>
      <c r="HN31" s="16"/>
      <c r="HO31" s="16"/>
      <c r="HP31" s="16"/>
      <c r="HQ31" s="16"/>
      <c r="HR31" s="16"/>
      <c r="HS31" s="16"/>
      <c r="HT31" s="16"/>
      <c r="HU31" s="16"/>
      <c r="HV31" s="16"/>
      <c r="HW31" s="16"/>
      <c r="HX31" s="16"/>
      <c r="HY31" s="16"/>
      <c r="HZ31" s="16"/>
      <c r="IA31" s="16"/>
      <c r="IB31" s="16"/>
      <c r="IC31" s="16"/>
      <c r="ID31" s="16"/>
      <c r="IE31" s="16"/>
      <c r="IF31" s="16"/>
      <c r="IG31" s="16"/>
      <c r="IH31" s="16"/>
      <c r="II31" s="16"/>
      <c r="IJ31" s="16"/>
      <c r="IK31" s="16"/>
      <c r="IL31" s="16"/>
      <c r="IM31" s="16"/>
      <c r="IN31" s="16"/>
      <c r="IO31" s="16"/>
      <c r="IP31" s="16"/>
      <c r="IQ31" s="16"/>
      <c r="IR31" s="16"/>
      <c r="IS31" s="16"/>
      <c r="IT31" s="16"/>
      <c r="IU31" s="16"/>
      <c r="IV31" s="16"/>
      <c r="IW31" s="16"/>
    </row>
    <row r="32" customFormat="false" ht="31.5" hidden="false" customHeight="true" outlineLevel="0" collapsed="false">
      <c r="A32" s="16"/>
      <c r="B32" s="29" t="s">
        <v>37</v>
      </c>
      <c r="C32" s="30"/>
      <c r="D32" s="30" t="s">
        <v>25</v>
      </c>
      <c r="E32" s="30"/>
      <c r="F32" s="40" t="s">
        <v>11</v>
      </c>
      <c r="G32" s="33"/>
      <c r="H32" s="25" t="s">
        <v>38</v>
      </c>
      <c r="I32" s="33"/>
      <c r="J32" s="34" t="n">
        <f aca="false">1.25*50</f>
        <v>62.5</v>
      </c>
      <c r="K32" s="43"/>
      <c r="L32" s="36" t="n">
        <v>160</v>
      </c>
      <c r="M32" s="44"/>
      <c r="N32" s="27" t="n">
        <f aca="false">J32/L32*1000</f>
        <v>390.625</v>
      </c>
      <c r="O32" s="21"/>
      <c r="P32" s="22" t="n">
        <v>1</v>
      </c>
      <c r="Q32" s="23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16"/>
      <c r="CA32" s="16"/>
      <c r="CB32" s="16"/>
      <c r="CC32" s="16"/>
      <c r="CD32" s="16"/>
      <c r="CE32" s="16"/>
      <c r="CF32" s="16"/>
      <c r="CG32" s="16"/>
      <c r="CH32" s="16"/>
      <c r="CI32" s="16"/>
      <c r="CJ32" s="16"/>
      <c r="CK32" s="16"/>
      <c r="CL32" s="16"/>
      <c r="CM32" s="16"/>
      <c r="CN32" s="16"/>
      <c r="CO32" s="16"/>
      <c r="CP32" s="16"/>
      <c r="CQ32" s="16"/>
      <c r="CR32" s="16"/>
      <c r="CS32" s="16"/>
      <c r="CT32" s="16"/>
      <c r="CU32" s="16"/>
      <c r="CV32" s="16"/>
      <c r="CW32" s="16"/>
      <c r="CX32" s="16"/>
      <c r="CY32" s="16"/>
      <c r="CZ32" s="16"/>
      <c r="DA32" s="16"/>
      <c r="DB32" s="16"/>
      <c r="DC32" s="16"/>
      <c r="DD32" s="16"/>
      <c r="DE32" s="16"/>
      <c r="DF32" s="16"/>
      <c r="DG32" s="16"/>
      <c r="DH32" s="16"/>
      <c r="DI32" s="16"/>
      <c r="DJ32" s="16"/>
      <c r="DK32" s="16"/>
      <c r="DL32" s="16"/>
      <c r="DM32" s="16"/>
      <c r="DN32" s="16"/>
      <c r="DO32" s="16"/>
      <c r="DP32" s="16"/>
      <c r="DQ32" s="16"/>
      <c r="DR32" s="16"/>
      <c r="DS32" s="16"/>
      <c r="DT32" s="16"/>
      <c r="DU32" s="16"/>
      <c r="DV32" s="16"/>
      <c r="DW32" s="16"/>
      <c r="DX32" s="16"/>
      <c r="DY32" s="16"/>
      <c r="DZ32" s="16"/>
      <c r="EA32" s="16"/>
      <c r="EB32" s="16"/>
      <c r="EC32" s="16"/>
      <c r="ED32" s="16"/>
      <c r="EE32" s="16"/>
      <c r="EF32" s="16"/>
      <c r="EG32" s="16"/>
      <c r="EH32" s="16"/>
      <c r="EI32" s="16"/>
      <c r="EJ32" s="16"/>
      <c r="EK32" s="16"/>
      <c r="EL32" s="16"/>
      <c r="EM32" s="16"/>
      <c r="EN32" s="16"/>
      <c r="EO32" s="16"/>
      <c r="EP32" s="16"/>
      <c r="EQ32" s="16"/>
      <c r="ER32" s="16"/>
      <c r="ES32" s="16"/>
      <c r="ET32" s="16"/>
      <c r="EU32" s="16"/>
      <c r="EV32" s="16"/>
      <c r="EW32" s="16"/>
      <c r="EX32" s="16"/>
      <c r="EY32" s="16"/>
      <c r="EZ32" s="16"/>
      <c r="FA32" s="16"/>
      <c r="FB32" s="16"/>
      <c r="FC32" s="16"/>
      <c r="FD32" s="16"/>
      <c r="FE32" s="16"/>
      <c r="FF32" s="16"/>
      <c r="FG32" s="16"/>
      <c r="FH32" s="16"/>
      <c r="FI32" s="16"/>
      <c r="FJ32" s="16"/>
      <c r="FK32" s="16"/>
      <c r="FL32" s="16"/>
      <c r="FM32" s="16"/>
      <c r="FN32" s="16"/>
      <c r="FO32" s="16"/>
      <c r="FP32" s="16"/>
      <c r="FQ32" s="16"/>
      <c r="FR32" s="16"/>
      <c r="FS32" s="16"/>
      <c r="FT32" s="16"/>
      <c r="FU32" s="16"/>
      <c r="FV32" s="16"/>
      <c r="FW32" s="16"/>
      <c r="FX32" s="16"/>
      <c r="FY32" s="16"/>
      <c r="FZ32" s="16"/>
      <c r="GA32" s="16"/>
      <c r="GB32" s="16"/>
      <c r="GC32" s="16"/>
      <c r="GD32" s="16"/>
      <c r="GE32" s="16"/>
      <c r="GF32" s="16"/>
      <c r="GG32" s="16"/>
      <c r="GH32" s="16"/>
      <c r="GI32" s="16"/>
      <c r="GJ32" s="16"/>
      <c r="GK32" s="16"/>
      <c r="GL32" s="16"/>
      <c r="GM32" s="16"/>
      <c r="GN32" s="16"/>
      <c r="GO32" s="16"/>
      <c r="GP32" s="16"/>
      <c r="GQ32" s="16"/>
      <c r="GR32" s="16"/>
      <c r="GS32" s="16"/>
      <c r="GT32" s="16"/>
      <c r="GU32" s="16"/>
      <c r="GV32" s="16"/>
      <c r="GW32" s="16"/>
      <c r="GX32" s="16"/>
      <c r="GY32" s="16"/>
      <c r="GZ32" s="16"/>
      <c r="HA32" s="16"/>
      <c r="HB32" s="16"/>
      <c r="HC32" s="16"/>
      <c r="HD32" s="16"/>
      <c r="HE32" s="16"/>
      <c r="HF32" s="16"/>
      <c r="HG32" s="16"/>
      <c r="HH32" s="16"/>
      <c r="HI32" s="16"/>
      <c r="HJ32" s="16"/>
      <c r="HK32" s="16"/>
      <c r="HL32" s="16"/>
      <c r="HM32" s="16"/>
      <c r="HN32" s="16"/>
      <c r="HO32" s="16"/>
      <c r="HP32" s="16"/>
      <c r="HQ32" s="16"/>
      <c r="HR32" s="16"/>
      <c r="HS32" s="16"/>
      <c r="HT32" s="16"/>
      <c r="HU32" s="16"/>
      <c r="HV32" s="16"/>
      <c r="HW32" s="16"/>
      <c r="HX32" s="16"/>
      <c r="HY32" s="16"/>
      <c r="HZ32" s="16"/>
      <c r="IA32" s="16"/>
      <c r="IB32" s="16"/>
      <c r="IC32" s="16"/>
      <c r="ID32" s="16"/>
      <c r="IE32" s="16"/>
      <c r="IF32" s="16"/>
      <c r="IG32" s="16"/>
      <c r="IH32" s="16"/>
      <c r="II32" s="16"/>
      <c r="IJ32" s="16"/>
      <c r="IK32" s="16"/>
      <c r="IL32" s="16"/>
      <c r="IM32" s="16"/>
      <c r="IN32" s="16"/>
      <c r="IO32" s="16"/>
      <c r="IP32" s="16"/>
      <c r="IQ32" s="16"/>
      <c r="IR32" s="16"/>
      <c r="IS32" s="16"/>
      <c r="IT32" s="16"/>
      <c r="IU32" s="16"/>
      <c r="IV32" s="16"/>
      <c r="IW32" s="16"/>
    </row>
    <row r="33" customFormat="false" ht="5.25" hidden="false" customHeight="true" outlineLevel="0" collapsed="false">
      <c r="A33" s="16"/>
      <c r="B33" s="24"/>
      <c r="C33" s="17"/>
      <c r="D33" s="17"/>
      <c r="E33" s="17"/>
      <c r="F33" s="19"/>
      <c r="G33" s="17"/>
      <c r="H33" s="19"/>
      <c r="I33" s="17"/>
      <c r="J33" s="26"/>
      <c r="K33" s="20"/>
      <c r="L33" s="19"/>
      <c r="M33" s="17"/>
      <c r="N33" s="28"/>
      <c r="O33" s="21"/>
      <c r="P33" s="22"/>
      <c r="Q33" s="23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  <c r="CE33" s="16"/>
      <c r="CF33" s="16"/>
      <c r="CG33" s="16"/>
      <c r="CH33" s="16"/>
      <c r="CI33" s="16"/>
      <c r="CJ33" s="16"/>
      <c r="CK33" s="16"/>
      <c r="CL33" s="16"/>
      <c r="CM33" s="16"/>
      <c r="CN33" s="16"/>
      <c r="CO33" s="16"/>
      <c r="CP33" s="16"/>
      <c r="CQ33" s="16"/>
      <c r="CR33" s="16"/>
      <c r="CS33" s="16"/>
      <c r="CT33" s="16"/>
      <c r="CU33" s="16"/>
      <c r="CV33" s="16"/>
      <c r="CW33" s="16"/>
      <c r="CX33" s="16"/>
      <c r="CY33" s="16"/>
      <c r="CZ33" s="16"/>
      <c r="DA33" s="16"/>
      <c r="DB33" s="16"/>
      <c r="DC33" s="16"/>
      <c r="DD33" s="16"/>
      <c r="DE33" s="16"/>
      <c r="DF33" s="16"/>
      <c r="DG33" s="16"/>
      <c r="DH33" s="16"/>
      <c r="DI33" s="16"/>
      <c r="DJ33" s="16"/>
      <c r="DK33" s="16"/>
      <c r="DL33" s="16"/>
      <c r="DM33" s="16"/>
      <c r="DN33" s="16"/>
      <c r="DO33" s="16"/>
      <c r="DP33" s="16"/>
      <c r="DQ33" s="16"/>
      <c r="DR33" s="16"/>
      <c r="DS33" s="16"/>
      <c r="DT33" s="16"/>
      <c r="DU33" s="16"/>
      <c r="DV33" s="16"/>
      <c r="DW33" s="16"/>
      <c r="DX33" s="16"/>
      <c r="DY33" s="16"/>
      <c r="DZ33" s="16"/>
      <c r="EA33" s="16"/>
      <c r="EB33" s="16"/>
      <c r="EC33" s="16"/>
      <c r="ED33" s="16"/>
      <c r="EE33" s="16"/>
      <c r="EF33" s="16"/>
      <c r="EG33" s="16"/>
      <c r="EH33" s="16"/>
      <c r="EI33" s="16"/>
      <c r="EJ33" s="16"/>
      <c r="EK33" s="16"/>
      <c r="EL33" s="16"/>
      <c r="EM33" s="16"/>
      <c r="EN33" s="16"/>
      <c r="EO33" s="16"/>
      <c r="EP33" s="16"/>
      <c r="EQ33" s="16"/>
      <c r="ER33" s="16"/>
      <c r="ES33" s="16"/>
      <c r="ET33" s="16"/>
      <c r="EU33" s="16"/>
      <c r="EV33" s="16"/>
      <c r="EW33" s="16"/>
      <c r="EX33" s="16"/>
      <c r="EY33" s="16"/>
      <c r="EZ33" s="16"/>
      <c r="FA33" s="16"/>
      <c r="FB33" s="16"/>
      <c r="FC33" s="16"/>
      <c r="FD33" s="16"/>
      <c r="FE33" s="16"/>
      <c r="FF33" s="16"/>
      <c r="FG33" s="16"/>
      <c r="FH33" s="16"/>
      <c r="FI33" s="16"/>
      <c r="FJ33" s="16"/>
      <c r="FK33" s="16"/>
      <c r="FL33" s="16"/>
      <c r="FM33" s="16"/>
      <c r="FN33" s="16"/>
      <c r="FO33" s="16"/>
      <c r="FP33" s="16"/>
      <c r="FQ33" s="16"/>
      <c r="FR33" s="16"/>
      <c r="FS33" s="16"/>
      <c r="FT33" s="16"/>
      <c r="FU33" s="16"/>
      <c r="FV33" s="16"/>
      <c r="FW33" s="16"/>
      <c r="FX33" s="16"/>
      <c r="FY33" s="16"/>
      <c r="FZ33" s="16"/>
      <c r="GA33" s="16"/>
      <c r="GB33" s="16"/>
      <c r="GC33" s="16"/>
      <c r="GD33" s="16"/>
      <c r="GE33" s="16"/>
      <c r="GF33" s="16"/>
      <c r="GG33" s="16"/>
      <c r="GH33" s="16"/>
      <c r="GI33" s="16"/>
      <c r="GJ33" s="16"/>
      <c r="GK33" s="16"/>
      <c r="GL33" s="16"/>
      <c r="GM33" s="16"/>
      <c r="GN33" s="16"/>
      <c r="GO33" s="16"/>
      <c r="GP33" s="16"/>
      <c r="GQ33" s="16"/>
      <c r="GR33" s="16"/>
      <c r="GS33" s="16"/>
      <c r="GT33" s="16"/>
      <c r="GU33" s="16"/>
      <c r="GV33" s="16"/>
      <c r="GW33" s="16"/>
      <c r="GX33" s="16"/>
      <c r="GY33" s="16"/>
      <c r="GZ33" s="16"/>
      <c r="HA33" s="16"/>
      <c r="HB33" s="16"/>
      <c r="HC33" s="16"/>
      <c r="HD33" s="16"/>
      <c r="HE33" s="16"/>
      <c r="HF33" s="16"/>
      <c r="HG33" s="16"/>
      <c r="HH33" s="16"/>
      <c r="HI33" s="16"/>
      <c r="HJ33" s="16"/>
      <c r="HK33" s="16"/>
      <c r="HL33" s="16"/>
      <c r="HM33" s="16"/>
      <c r="HN33" s="16"/>
      <c r="HO33" s="16"/>
      <c r="HP33" s="16"/>
      <c r="HQ33" s="16"/>
      <c r="HR33" s="16"/>
      <c r="HS33" s="16"/>
      <c r="HT33" s="16"/>
      <c r="HU33" s="16"/>
      <c r="HV33" s="16"/>
      <c r="HW33" s="16"/>
      <c r="HX33" s="16"/>
      <c r="HY33" s="16"/>
      <c r="HZ33" s="16"/>
      <c r="IA33" s="16"/>
      <c r="IB33" s="16"/>
      <c r="IC33" s="16"/>
      <c r="ID33" s="16"/>
      <c r="IE33" s="16"/>
      <c r="IF33" s="16"/>
      <c r="IG33" s="16"/>
      <c r="IH33" s="16"/>
      <c r="II33" s="16"/>
      <c r="IJ33" s="16"/>
      <c r="IK33" s="16"/>
      <c r="IL33" s="16"/>
      <c r="IM33" s="16"/>
      <c r="IN33" s="16"/>
      <c r="IO33" s="16"/>
      <c r="IP33" s="16"/>
      <c r="IQ33" s="16"/>
      <c r="IR33" s="16"/>
      <c r="IS33" s="16"/>
      <c r="IT33" s="16"/>
      <c r="IU33" s="16"/>
      <c r="IV33" s="16"/>
      <c r="IW33" s="16"/>
    </row>
    <row r="34" customFormat="false" ht="28.5" hidden="false" customHeight="true" outlineLevel="0" collapsed="false">
      <c r="A34" s="16"/>
      <c r="B34" s="29" t="s">
        <v>39</v>
      </c>
      <c r="C34" s="30"/>
      <c r="D34" s="30" t="s">
        <v>25</v>
      </c>
      <c r="E34" s="30"/>
      <c r="F34" s="40" t="s">
        <v>40</v>
      </c>
      <c r="G34" s="33"/>
      <c r="H34" s="25" t="s">
        <v>38</v>
      </c>
      <c r="I34" s="33"/>
      <c r="J34" s="34" t="n">
        <f aca="false">1.25*60</f>
        <v>75</v>
      </c>
      <c r="K34" s="43"/>
      <c r="L34" s="36" t="n">
        <v>160</v>
      </c>
      <c r="M34" s="44"/>
      <c r="N34" s="27" t="n">
        <f aca="false">J34/L34*1000</f>
        <v>468.75</v>
      </c>
      <c r="O34" s="21"/>
      <c r="P34" s="22" t="n">
        <v>1</v>
      </c>
      <c r="Q34" s="23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  <c r="CE34" s="16"/>
      <c r="CF34" s="16"/>
      <c r="CG34" s="16"/>
      <c r="CH34" s="16"/>
      <c r="CI34" s="16"/>
      <c r="CJ34" s="16"/>
      <c r="CK34" s="16"/>
      <c r="CL34" s="16"/>
      <c r="CM34" s="16"/>
      <c r="CN34" s="16"/>
      <c r="CO34" s="16"/>
      <c r="CP34" s="16"/>
      <c r="CQ34" s="16"/>
      <c r="CR34" s="16"/>
      <c r="CS34" s="16"/>
      <c r="CT34" s="16"/>
      <c r="CU34" s="16"/>
      <c r="CV34" s="16"/>
      <c r="CW34" s="16"/>
      <c r="CX34" s="16"/>
      <c r="CY34" s="16"/>
      <c r="CZ34" s="16"/>
      <c r="DA34" s="16"/>
      <c r="DB34" s="16"/>
      <c r="DC34" s="16"/>
      <c r="DD34" s="16"/>
      <c r="DE34" s="16"/>
      <c r="DF34" s="16"/>
      <c r="DG34" s="16"/>
      <c r="DH34" s="16"/>
      <c r="DI34" s="16"/>
      <c r="DJ34" s="16"/>
      <c r="DK34" s="16"/>
      <c r="DL34" s="16"/>
      <c r="DM34" s="16"/>
      <c r="DN34" s="16"/>
      <c r="DO34" s="16"/>
      <c r="DP34" s="16"/>
      <c r="DQ34" s="16"/>
      <c r="DR34" s="16"/>
      <c r="DS34" s="16"/>
      <c r="DT34" s="16"/>
      <c r="DU34" s="16"/>
      <c r="DV34" s="16"/>
      <c r="DW34" s="16"/>
      <c r="DX34" s="16"/>
      <c r="DY34" s="16"/>
      <c r="DZ34" s="16"/>
      <c r="EA34" s="16"/>
      <c r="EB34" s="16"/>
      <c r="EC34" s="16"/>
      <c r="ED34" s="16"/>
      <c r="EE34" s="16"/>
      <c r="EF34" s="16"/>
      <c r="EG34" s="16"/>
      <c r="EH34" s="16"/>
      <c r="EI34" s="16"/>
      <c r="EJ34" s="16"/>
      <c r="EK34" s="16"/>
      <c r="EL34" s="16"/>
      <c r="EM34" s="16"/>
      <c r="EN34" s="16"/>
      <c r="EO34" s="16"/>
      <c r="EP34" s="16"/>
      <c r="EQ34" s="16"/>
      <c r="ER34" s="16"/>
      <c r="ES34" s="16"/>
      <c r="ET34" s="16"/>
      <c r="EU34" s="16"/>
      <c r="EV34" s="16"/>
      <c r="EW34" s="16"/>
      <c r="EX34" s="16"/>
      <c r="EY34" s="16"/>
      <c r="EZ34" s="16"/>
      <c r="FA34" s="16"/>
      <c r="FB34" s="16"/>
      <c r="FC34" s="16"/>
      <c r="FD34" s="16"/>
      <c r="FE34" s="16"/>
      <c r="FF34" s="16"/>
      <c r="FG34" s="16"/>
      <c r="FH34" s="16"/>
      <c r="FI34" s="16"/>
      <c r="FJ34" s="16"/>
      <c r="FK34" s="16"/>
      <c r="FL34" s="16"/>
      <c r="FM34" s="16"/>
      <c r="FN34" s="16"/>
      <c r="FO34" s="16"/>
      <c r="FP34" s="16"/>
      <c r="FQ34" s="16"/>
      <c r="FR34" s="16"/>
      <c r="FS34" s="16"/>
      <c r="FT34" s="16"/>
      <c r="FU34" s="16"/>
      <c r="FV34" s="16"/>
      <c r="FW34" s="16"/>
      <c r="FX34" s="16"/>
      <c r="FY34" s="16"/>
      <c r="FZ34" s="16"/>
      <c r="GA34" s="16"/>
      <c r="GB34" s="16"/>
      <c r="GC34" s="16"/>
      <c r="GD34" s="16"/>
      <c r="GE34" s="16"/>
      <c r="GF34" s="16"/>
      <c r="GG34" s="16"/>
      <c r="GH34" s="16"/>
      <c r="GI34" s="16"/>
      <c r="GJ34" s="16"/>
      <c r="GK34" s="16"/>
      <c r="GL34" s="16"/>
      <c r="GM34" s="16"/>
      <c r="GN34" s="16"/>
      <c r="GO34" s="16"/>
      <c r="GP34" s="16"/>
      <c r="GQ34" s="16"/>
      <c r="GR34" s="16"/>
      <c r="GS34" s="16"/>
      <c r="GT34" s="16"/>
      <c r="GU34" s="16"/>
      <c r="GV34" s="16"/>
      <c r="GW34" s="16"/>
      <c r="GX34" s="16"/>
      <c r="GY34" s="16"/>
      <c r="GZ34" s="16"/>
      <c r="HA34" s="16"/>
      <c r="HB34" s="16"/>
      <c r="HC34" s="16"/>
      <c r="HD34" s="16"/>
      <c r="HE34" s="16"/>
      <c r="HF34" s="16"/>
      <c r="HG34" s="16"/>
      <c r="HH34" s="16"/>
      <c r="HI34" s="16"/>
      <c r="HJ34" s="16"/>
      <c r="HK34" s="16"/>
      <c r="HL34" s="16"/>
      <c r="HM34" s="16"/>
      <c r="HN34" s="16"/>
      <c r="HO34" s="16"/>
      <c r="HP34" s="16"/>
      <c r="HQ34" s="16"/>
      <c r="HR34" s="16"/>
      <c r="HS34" s="16"/>
      <c r="HT34" s="16"/>
      <c r="HU34" s="16"/>
      <c r="HV34" s="16"/>
      <c r="HW34" s="16"/>
      <c r="HX34" s="16"/>
      <c r="HY34" s="16"/>
      <c r="HZ34" s="16"/>
      <c r="IA34" s="16"/>
      <c r="IB34" s="16"/>
      <c r="IC34" s="16"/>
      <c r="ID34" s="16"/>
      <c r="IE34" s="16"/>
      <c r="IF34" s="16"/>
      <c r="IG34" s="16"/>
      <c r="IH34" s="16"/>
      <c r="II34" s="16"/>
      <c r="IJ34" s="16"/>
      <c r="IK34" s="16"/>
      <c r="IL34" s="16"/>
      <c r="IM34" s="16"/>
      <c r="IN34" s="16"/>
      <c r="IO34" s="16"/>
      <c r="IP34" s="16"/>
      <c r="IQ34" s="16"/>
      <c r="IR34" s="16"/>
      <c r="IS34" s="16"/>
      <c r="IT34" s="16"/>
      <c r="IU34" s="16"/>
      <c r="IV34" s="16"/>
      <c r="IW34" s="16"/>
    </row>
    <row r="35" customFormat="false" ht="5.25" hidden="false" customHeight="true" outlineLevel="0" collapsed="false">
      <c r="A35" s="16"/>
      <c r="B35" s="24"/>
      <c r="C35" s="17"/>
      <c r="D35" s="17"/>
      <c r="E35" s="17"/>
      <c r="F35" s="19"/>
      <c r="G35" s="17"/>
      <c r="H35" s="19"/>
      <c r="I35" s="17"/>
      <c r="J35" s="26"/>
      <c r="K35" s="20"/>
      <c r="L35" s="19" t="s">
        <v>41</v>
      </c>
      <c r="M35" s="17"/>
      <c r="N35" s="28"/>
      <c r="O35" s="21"/>
      <c r="P35" s="22"/>
      <c r="Q35" s="23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  <c r="CR35" s="16"/>
      <c r="CS35" s="16"/>
      <c r="CT35" s="16"/>
      <c r="CU35" s="16"/>
      <c r="CV35" s="16"/>
      <c r="CW35" s="16"/>
      <c r="CX35" s="16"/>
      <c r="CY35" s="16"/>
      <c r="CZ35" s="16"/>
      <c r="DA35" s="16"/>
      <c r="DB35" s="16"/>
      <c r="DC35" s="16"/>
      <c r="DD35" s="16"/>
      <c r="DE35" s="16"/>
      <c r="DF35" s="16"/>
      <c r="DG35" s="16"/>
      <c r="DH35" s="16"/>
      <c r="DI35" s="16"/>
      <c r="DJ35" s="16"/>
      <c r="DK35" s="16"/>
      <c r="DL35" s="16"/>
      <c r="DM35" s="16"/>
      <c r="DN35" s="16"/>
      <c r="DO35" s="16"/>
      <c r="DP35" s="16"/>
      <c r="DQ35" s="16"/>
      <c r="DR35" s="16"/>
      <c r="DS35" s="16"/>
      <c r="DT35" s="16"/>
      <c r="DU35" s="16"/>
      <c r="DV35" s="16"/>
      <c r="DW35" s="16"/>
      <c r="DX35" s="16"/>
      <c r="DY35" s="16"/>
      <c r="DZ35" s="16"/>
      <c r="EA35" s="16"/>
      <c r="EB35" s="16"/>
      <c r="EC35" s="16"/>
      <c r="ED35" s="16"/>
      <c r="EE35" s="16"/>
      <c r="EF35" s="16"/>
      <c r="EG35" s="16"/>
      <c r="EH35" s="16"/>
      <c r="EI35" s="16"/>
      <c r="EJ35" s="16"/>
      <c r="EK35" s="16"/>
      <c r="EL35" s="16"/>
      <c r="EM35" s="16"/>
      <c r="EN35" s="16"/>
      <c r="EO35" s="16"/>
      <c r="EP35" s="16"/>
      <c r="EQ35" s="16"/>
      <c r="ER35" s="16"/>
      <c r="ES35" s="16"/>
      <c r="ET35" s="16"/>
      <c r="EU35" s="16"/>
      <c r="EV35" s="16"/>
      <c r="EW35" s="16"/>
      <c r="EX35" s="16"/>
      <c r="EY35" s="16"/>
      <c r="EZ35" s="16"/>
      <c r="FA35" s="16"/>
      <c r="FB35" s="16"/>
      <c r="FC35" s="16"/>
      <c r="FD35" s="16"/>
      <c r="FE35" s="16"/>
      <c r="FF35" s="16"/>
      <c r="FG35" s="16"/>
      <c r="FH35" s="16"/>
      <c r="FI35" s="16"/>
      <c r="FJ35" s="16"/>
      <c r="FK35" s="16"/>
      <c r="FL35" s="16"/>
      <c r="FM35" s="16"/>
      <c r="FN35" s="16"/>
      <c r="FO35" s="16"/>
      <c r="FP35" s="16"/>
      <c r="FQ35" s="16"/>
      <c r="FR35" s="16"/>
      <c r="FS35" s="16"/>
      <c r="FT35" s="16"/>
      <c r="FU35" s="16"/>
      <c r="FV35" s="16"/>
      <c r="FW35" s="16"/>
      <c r="FX35" s="16"/>
      <c r="FY35" s="16"/>
      <c r="FZ35" s="16"/>
      <c r="GA35" s="16"/>
      <c r="GB35" s="16"/>
      <c r="GC35" s="16"/>
      <c r="GD35" s="16"/>
      <c r="GE35" s="16"/>
      <c r="GF35" s="16"/>
      <c r="GG35" s="16"/>
      <c r="GH35" s="16"/>
      <c r="GI35" s="16"/>
      <c r="GJ35" s="16"/>
      <c r="GK35" s="16"/>
      <c r="GL35" s="16"/>
      <c r="GM35" s="16"/>
      <c r="GN35" s="16"/>
      <c r="GO35" s="16"/>
      <c r="GP35" s="16"/>
      <c r="GQ35" s="16"/>
      <c r="GR35" s="16"/>
      <c r="GS35" s="16"/>
      <c r="GT35" s="16"/>
      <c r="GU35" s="16"/>
      <c r="GV35" s="16"/>
      <c r="GW35" s="16"/>
      <c r="GX35" s="16"/>
      <c r="GY35" s="16"/>
      <c r="GZ35" s="16"/>
      <c r="HA35" s="16"/>
      <c r="HB35" s="16"/>
      <c r="HC35" s="16"/>
      <c r="HD35" s="16"/>
      <c r="HE35" s="16"/>
      <c r="HF35" s="16"/>
      <c r="HG35" s="16"/>
      <c r="HH35" s="16"/>
      <c r="HI35" s="16"/>
      <c r="HJ35" s="16"/>
      <c r="HK35" s="16"/>
      <c r="HL35" s="16"/>
      <c r="HM35" s="16"/>
      <c r="HN35" s="16"/>
      <c r="HO35" s="16"/>
      <c r="HP35" s="16"/>
      <c r="HQ35" s="16"/>
      <c r="HR35" s="16"/>
      <c r="HS35" s="16"/>
      <c r="HT35" s="16"/>
      <c r="HU35" s="16"/>
      <c r="HV35" s="16"/>
      <c r="HW35" s="16"/>
      <c r="HX35" s="16"/>
      <c r="HY35" s="16"/>
      <c r="HZ35" s="16"/>
      <c r="IA35" s="16"/>
      <c r="IB35" s="16"/>
      <c r="IC35" s="16"/>
      <c r="ID35" s="16"/>
      <c r="IE35" s="16"/>
      <c r="IF35" s="16"/>
      <c r="IG35" s="16"/>
      <c r="IH35" s="16"/>
      <c r="II35" s="16"/>
      <c r="IJ35" s="16"/>
      <c r="IK35" s="16"/>
      <c r="IL35" s="16"/>
      <c r="IM35" s="16"/>
      <c r="IN35" s="16"/>
      <c r="IO35" s="16"/>
      <c r="IP35" s="16"/>
      <c r="IQ35" s="16"/>
      <c r="IR35" s="16"/>
      <c r="IS35" s="16"/>
      <c r="IT35" s="16"/>
      <c r="IU35" s="16"/>
      <c r="IV35" s="16"/>
      <c r="IW35" s="16"/>
    </row>
    <row r="36" customFormat="false" ht="38.25" hidden="false" customHeight="true" outlineLevel="0" collapsed="false">
      <c r="A36" s="16"/>
      <c r="B36" s="29" t="s">
        <v>42</v>
      </c>
      <c r="C36" s="30"/>
      <c r="D36" s="30" t="s">
        <v>43</v>
      </c>
      <c r="E36" s="30"/>
      <c r="F36" s="32" t="n">
        <v>37043</v>
      </c>
      <c r="G36" s="33"/>
      <c r="H36" s="25" t="s">
        <v>12</v>
      </c>
      <c r="I36" s="33"/>
      <c r="J36" s="34" t="n">
        <v>200</v>
      </c>
      <c r="K36" s="43"/>
      <c r="L36" s="36" t="n">
        <v>500</v>
      </c>
      <c r="M36" s="44"/>
      <c r="N36" s="27" t="n">
        <f aca="false">J36/L36*1000</f>
        <v>400</v>
      </c>
      <c r="O36" s="21"/>
      <c r="P36" s="22" t="n">
        <v>1</v>
      </c>
      <c r="Q36" s="23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  <c r="CE36" s="16"/>
      <c r="CF36" s="16"/>
      <c r="CG36" s="16"/>
      <c r="CH36" s="16"/>
      <c r="CI36" s="16"/>
      <c r="CJ36" s="16"/>
      <c r="CK36" s="16"/>
      <c r="CL36" s="16"/>
      <c r="CM36" s="16"/>
      <c r="CN36" s="16"/>
      <c r="CO36" s="16"/>
      <c r="CP36" s="16"/>
      <c r="CQ36" s="16"/>
      <c r="CR36" s="16"/>
      <c r="CS36" s="16"/>
      <c r="CT36" s="16"/>
      <c r="CU36" s="16"/>
      <c r="CV36" s="16"/>
      <c r="CW36" s="16"/>
      <c r="CX36" s="16"/>
      <c r="CY36" s="16"/>
      <c r="CZ36" s="16"/>
      <c r="DA36" s="16"/>
      <c r="DB36" s="16"/>
      <c r="DC36" s="16"/>
      <c r="DD36" s="16"/>
      <c r="DE36" s="16"/>
      <c r="DF36" s="16"/>
      <c r="DG36" s="16"/>
      <c r="DH36" s="16"/>
      <c r="DI36" s="16"/>
      <c r="DJ36" s="16"/>
      <c r="DK36" s="16"/>
      <c r="DL36" s="16"/>
      <c r="DM36" s="16"/>
      <c r="DN36" s="16"/>
      <c r="DO36" s="16"/>
      <c r="DP36" s="16"/>
      <c r="DQ36" s="16"/>
      <c r="DR36" s="16"/>
      <c r="DS36" s="16"/>
      <c r="DT36" s="16"/>
      <c r="DU36" s="16"/>
      <c r="DV36" s="16"/>
      <c r="DW36" s="16"/>
      <c r="DX36" s="16"/>
      <c r="DY36" s="16"/>
      <c r="DZ36" s="16"/>
      <c r="EA36" s="16"/>
      <c r="EB36" s="16"/>
      <c r="EC36" s="16"/>
      <c r="ED36" s="16"/>
      <c r="EE36" s="16"/>
      <c r="EF36" s="16"/>
      <c r="EG36" s="16"/>
      <c r="EH36" s="16"/>
      <c r="EI36" s="16"/>
      <c r="EJ36" s="16"/>
      <c r="EK36" s="16"/>
      <c r="EL36" s="16"/>
      <c r="EM36" s="16"/>
      <c r="EN36" s="16"/>
      <c r="EO36" s="16"/>
      <c r="EP36" s="16"/>
      <c r="EQ36" s="16"/>
      <c r="ER36" s="16"/>
      <c r="ES36" s="16"/>
      <c r="ET36" s="16"/>
      <c r="EU36" s="16"/>
      <c r="EV36" s="16"/>
      <c r="EW36" s="16"/>
      <c r="EX36" s="16"/>
      <c r="EY36" s="16"/>
      <c r="EZ36" s="16"/>
      <c r="FA36" s="16"/>
      <c r="FB36" s="16"/>
      <c r="FC36" s="16"/>
      <c r="FD36" s="16"/>
      <c r="FE36" s="16"/>
      <c r="FF36" s="16"/>
      <c r="FG36" s="16"/>
      <c r="FH36" s="16"/>
      <c r="FI36" s="16"/>
      <c r="FJ36" s="16"/>
      <c r="FK36" s="16"/>
      <c r="FL36" s="16"/>
      <c r="FM36" s="16"/>
      <c r="FN36" s="16"/>
      <c r="FO36" s="16"/>
      <c r="FP36" s="16"/>
      <c r="FQ36" s="16"/>
      <c r="FR36" s="16"/>
      <c r="FS36" s="16"/>
      <c r="FT36" s="16"/>
      <c r="FU36" s="16"/>
      <c r="FV36" s="16"/>
      <c r="FW36" s="16"/>
      <c r="FX36" s="16"/>
      <c r="FY36" s="16"/>
      <c r="FZ36" s="16"/>
      <c r="GA36" s="16"/>
      <c r="GB36" s="16"/>
      <c r="GC36" s="16"/>
      <c r="GD36" s="16"/>
      <c r="GE36" s="16"/>
      <c r="GF36" s="16"/>
      <c r="GG36" s="16"/>
      <c r="GH36" s="16"/>
      <c r="GI36" s="16"/>
      <c r="GJ36" s="16"/>
      <c r="GK36" s="16"/>
      <c r="GL36" s="16"/>
      <c r="GM36" s="16"/>
      <c r="GN36" s="16"/>
      <c r="GO36" s="16"/>
      <c r="GP36" s="16"/>
      <c r="GQ36" s="16"/>
      <c r="GR36" s="16"/>
      <c r="GS36" s="16"/>
      <c r="GT36" s="16"/>
      <c r="GU36" s="16"/>
      <c r="GV36" s="16"/>
      <c r="GW36" s="16"/>
      <c r="GX36" s="16"/>
      <c r="GY36" s="16"/>
      <c r="GZ36" s="16"/>
      <c r="HA36" s="16"/>
      <c r="HB36" s="16"/>
      <c r="HC36" s="16"/>
      <c r="HD36" s="16"/>
      <c r="HE36" s="16"/>
      <c r="HF36" s="16"/>
      <c r="HG36" s="16"/>
      <c r="HH36" s="16"/>
      <c r="HI36" s="16"/>
      <c r="HJ36" s="16"/>
      <c r="HK36" s="16"/>
      <c r="HL36" s="16"/>
      <c r="HM36" s="16"/>
      <c r="HN36" s="16"/>
      <c r="HO36" s="16"/>
      <c r="HP36" s="16"/>
      <c r="HQ36" s="16"/>
      <c r="HR36" s="16"/>
      <c r="HS36" s="16"/>
      <c r="HT36" s="16"/>
      <c r="HU36" s="16"/>
      <c r="HV36" s="16"/>
      <c r="HW36" s="16"/>
      <c r="HX36" s="16"/>
      <c r="HY36" s="16"/>
      <c r="HZ36" s="16"/>
      <c r="IA36" s="16"/>
      <c r="IB36" s="16"/>
      <c r="IC36" s="16"/>
      <c r="ID36" s="16"/>
      <c r="IE36" s="16"/>
      <c r="IF36" s="16"/>
      <c r="IG36" s="16"/>
      <c r="IH36" s="16"/>
      <c r="II36" s="16"/>
      <c r="IJ36" s="16"/>
      <c r="IK36" s="16"/>
      <c r="IL36" s="16"/>
      <c r="IM36" s="16"/>
      <c r="IN36" s="16"/>
      <c r="IO36" s="16"/>
      <c r="IP36" s="16"/>
      <c r="IQ36" s="16"/>
      <c r="IR36" s="16"/>
      <c r="IS36" s="16"/>
      <c r="IT36" s="16"/>
      <c r="IU36" s="16"/>
      <c r="IV36" s="16"/>
      <c r="IW36" s="16"/>
    </row>
    <row r="37" customFormat="false" ht="5.25" hidden="false" customHeight="true" outlineLevel="0" collapsed="false">
      <c r="A37" s="16"/>
      <c r="B37" s="24"/>
      <c r="C37" s="17"/>
      <c r="D37" s="17"/>
      <c r="E37" s="17"/>
      <c r="F37" s="19"/>
      <c r="G37" s="17"/>
      <c r="H37" s="19"/>
      <c r="I37" s="17"/>
      <c r="J37" s="26"/>
      <c r="K37" s="20"/>
      <c r="L37" s="19" t="s">
        <v>41</v>
      </c>
      <c r="M37" s="17"/>
      <c r="N37" s="28"/>
      <c r="O37" s="21"/>
      <c r="P37" s="22"/>
      <c r="Q37" s="23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  <c r="CE37" s="16"/>
      <c r="CF37" s="16"/>
      <c r="CG37" s="16"/>
      <c r="CH37" s="16"/>
      <c r="CI37" s="16"/>
      <c r="CJ37" s="16"/>
      <c r="CK37" s="16"/>
      <c r="CL37" s="16"/>
      <c r="CM37" s="16"/>
      <c r="CN37" s="16"/>
      <c r="CO37" s="16"/>
      <c r="CP37" s="16"/>
      <c r="CQ37" s="16"/>
      <c r="CR37" s="16"/>
      <c r="CS37" s="16"/>
      <c r="CT37" s="16"/>
      <c r="CU37" s="16"/>
      <c r="CV37" s="16"/>
      <c r="CW37" s="16"/>
      <c r="CX37" s="16"/>
      <c r="CY37" s="16"/>
      <c r="CZ37" s="16"/>
      <c r="DA37" s="16"/>
      <c r="DB37" s="16"/>
      <c r="DC37" s="16"/>
      <c r="DD37" s="16"/>
      <c r="DE37" s="16"/>
      <c r="DF37" s="16"/>
      <c r="DG37" s="16"/>
      <c r="DH37" s="16"/>
      <c r="DI37" s="16"/>
      <c r="DJ37" s="16"/>
      <c r="DK37" s="16"/>
      <c r="DL37" s="16"/>
      <c r="DM37" s="16"/>
      <c r="DN37" s="16"/>
      <c r="DO37" s="16"/>
      <c r="DP37" s="16"/>
      <c r="DQ37" s="16"/>
      <c r="DR37" s="16"/>
      <c r="DS37" s="16"/>
      <c r="DT37" s="16"/>
      <c r="DU37" s="16"/>
      <c r="DV37" s="16"/>
      <c r="DW37" s="16"/>
      <c r="DX37" s="16"/>
      <c r="DY37" s="16"/>
      <c r="DZ37" s="16"/>
      <c r="EA37" s="16"/>
      <c r="EB37" s="16"/>
      <c r="EC37" s="16"/>
      <c r="ED37" s="16"/>
      <c r="EE37" s="16"/>
      <c r="EF37" s="16"/>
      <c r="EG37" s="16"/>
      <c r="EH37" s="16"/>
      <c r="EI37" s="16"/>
      <c r="EJ37" s="16"/>
      <c r="EK37" s="16"/>
      <c r="EL37" s="16"/>
      <c r="EM37" s="16"/>
      <c r="EN37" s="16"/>
      <c r="EO37" s="16"/>
      <c r="EP37" s="16"/>
      <c r="EQ37" s="16"/>
      <c r="ER37" s="16"/>
      <c r="ES37" s="16"/>
      <c r="ET37" s="16"/>
      <c r="EU37" s="16"/>
      <c r="EV37" s="16"/>
      <c r="EW37" s="16"/>
      <c r="EX37" s="16"/>
      <c r="EY37" s="16"/>
      <c r="EZ37" s="16"/>
      <c r="FA37" s="16"/>
      <c r="FB37" s="16"/>
      <c r="FC37" s="16"/>
      <c r="FD37" s="16"/>
      <c r="FE37" s="16"/>
      <c r="FF37" s="16"/>
      <c r="FG37" s="16"/>
      <c r="FH37" s="16"/>
      <c r="FI37" s="16"/>
      <c r="FJ37" s="16"/>
      <c r="FK37" s="16"/>
      <c r="FL37" s="16"/>
      <c r="FM37" s="16"/>
      <c r="FN37" s="16"/>
      <c r="FO37" s="16"/>
      <c r="FP37" s="16"/>
      <c r="FQ37" s="16"/>
      <c r="FR37" s="16"/>
      <c r="FS37" s="16"/>
      <c r="FT37" s="16"/>
      <c r="FU37" s="16"/>
      <c r="FV37" s="16"/>
      <c r="FW37" s="16"/>
      <c r="FX37" s="16"/>
      <c r="FY37" s="16"/>
      <c r="FZ37" s="16"/>
      <c r="GA37" s="16"/>
      <c r="GB37" s="16"/>
      <c r="GC37" s="16"/>
      <c r="GD37" s="16"/>
      <c r="GE37" s="16"/>
      <c r="GF37" s="16"/>
      <c r="GG37" s="16"/>
      <c r="GH37" s="16"/>
      <c r="GI37" s="16"/>
      <c r="GJ37" s="16"/>
      <c r="GK37" s="16"/>
      <c r="GL37" s="16"/>
      <c r="GM37" s="16"/>
      <c r="GN37" s="16"/>
      <c r="GO37" s="16"/>
      <c r="GP37" s="16"/>
      <c r="GQ37" s="16"/>
      <c r="GR37" s="16"/>
      <c r="GS37" s="16"/>
      <c r="GT37" s="16"/>
      <c r="GU37" s="16"/>
      <c r="GV37" s="16"/>
      <c r="GW37" s="16"/>
      <c r="GX37" s="16"/>
      <c r="GY37" s="16"/>
      <c r="GZ37" s="16"/>
      <c r="HA37" s="16"/>
      <c r="HB37" s="16"/>
      <c r="HC37" s="16"/>
      <c r="HD37" s="16"/>
      <c r="HE37" s="16"/>
      <c r="HF37" s="16"/>
      <c r="HG37" s="16"/>
      <c r="HH37" s="16"/>
      <c r="HI37" s="16"/>
      <c r="HJ37" s="16"/>
      <c r="HK37" s="16"/>
      <c r="HL37" s="16"/>
      <c r="HM37" s="16"/>
      <c r="HN37" s="16"/>
      <c r="HO37" s="16"/>
      <c r="HP37" s="16"/>
      <c r="HQ37" s="16"/>
      <c r="HR37" s="16"/>
      <c r="HS37" s="16"/>
      <c r="HT37" s="16"/>
      <c r="HU37" s="16"/>
      <c r="HV37" s="16"/>
      <c r="HW37" s="16"/>
      <c r="HX37" s="16"/>
      <c r="HY37" s="16"/>
      <c r="HZ37" s="16"/>
      <c r="IA37" s="16"/>
      <c r="IB37" s="16"/>
      <c r="IC37" s="16"/>
      <c r="ID37" s="16"/>
      <c r="IE37" s="16"/>
      <c r="IF37" s="16"/>
      <c r="IG37" s="16"/>
      <c r="IH37" s="16"/>
      <c r="II37" s="16"/>
      <c r="IJ37" s="16"/>
      <c r="IK37" s="16"/>
      <c r="IL37" s="16"/>
      <c r="IM37" s="16"/>
      <c r="IN37" s="16"/>
      <c r="IO37" s="16"/>
      <c r="IP37" s="16"/>
      <c r="IQ37" s="16"/>
      <c r="IR37" s="16"/>
      <c r="IS37" s="16"/>
      <c r="IT37" s="16"/>
      <c r="IU37" s="16"/>
      <c r="IV37" s="16"/>
      <c r="IW37" s="16"/>
    </row>
    <row r="38" customFormat="false" ht="38.25" hidden="false" customHeight="true" outlineLevel="0" collapsed="false">
      <c r="A38" s="52"/>
      <c r="B38" s="53" t="s">
        <v>44</v>
      </c>
      <c r="C38" s="54"/>
      <c r="D38" s="54" t="s">
        <v>45</v>
      </c>
      <c r="E38" s="54"/>
      <c r="F38" s="55" t="s">
        <v>11</v>
      </c>
      <c r="G38" s="56"/>
      <c r="H38" s="57" t="s">
        <v>17</v>
      </c>
      <c r="I38" s="56"/>
      <c r="J38" s="34" t="n">
        <v>330</v>
      </c>
      <c r="K38" s="58"/>
      <c r="L38" s="59" t="n">
        <v>930</v>
      </c>
      <c r="M38" s="44"/>
      <c r="N38" s="27" t="n">
        <f aca="false">J38/L38*1000</f>
        <v>354.838709677419</v>
      </c>
      <c r="O38" s="21"/>
      <c r="P38" s="22" t="n">
        <v>1</v>
      </c>
      <c r="Q38" s="23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  <c r="BF38" s="16"/>
      <c r="BG38" s="16"/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16"/>
      <c r="CA38" s="16"/>
      <c r="CB38" s="16"/>
      <c r="CC38" s="16"/>
      <c r="CD38" s="16"/>
      <c r="CE38" s="16"/>
      <c r="CF38" s="16"/>
      <c r="CG38" s="16"/>
      <c r="CH38" s="16"/>
      <c r="CI38" s="16"/>
      <c r="CJ38" s="16"/>
      <c r="CK38" s="16"/>
      <c r="CL38" s="16"/>
      <c r="CM38" s="16"/>
      <c r="CN38" s="16"/>
      <c r="CO38" s="16"/>
      <c r="CP38" s="16"/>
      <c r="CQ38" s="16"/>
      <c r="CR38" s="16"/>
      <c r="CS38" s="16"/>
      <c r="CT38" s="16"/>
      <c r="CU38" s="16"/>
      <c r="CV38" s="16"/>
      <c r="CW38" s="16"/>
      <c r="CX38" s="16"/>
      <c r="CY38" s="16"/>
      <c r="CZ38" s="16"/>
      <c r="DA38" s="16"/>
      <c r="DB38" s="16"/>
      <c r="DC38" s="16"/>
      <c r="DD38" s="16"/>
      <c r="DE38" s="16"/>
      <c r="DF38" s="16"/>
      <c r="DG38" s="16"/>
      <c r="DH38" s="16"/>
      <c r="DI38" s="16"/>
      <c r="DJ38" s="16"/>
      <c r="DK38" s="16"/>
      <c r="DL38" s="16"/>
      <c r="DM38" s="16"/>
      <c r="DN38" s="16"/>
      <c r="DO38" s="16"/>
      <c r="DP38" s="16"/>
      <c r="DQ38" s="16"/>
      <c r="DR38" s="16"/>
      <c r="DS38" s="16"/>
      <c r="DT38" s="16"/>
      <c r="DU38" s="16"/>
      <c r="DV38" s="16"/>
      <c r="DW38" s="16"/>
      <c r="DX38" s="16"/>
      <c r="DY38" s="16"/>
      <c r="DZ38" s="16"/>
      <c r="EA38" s="16"/>
      <c r="EB38" s="16"/>
      <c r="EC38" s="16"/>
      <c r="ED38" s="16"/>
      <c r="EE38" s="16"/>
      <c r="EF38" s="16"/>
      <c r="EG38" s="16"/>
      <c r="EH38" s="16"/>
      <c r="EI38" s="16"/>
      <c r="EJ38" s="16"/>
      <c r="EK38" s="16"/>
      <c r="EL38" s="16"/>
      <c r="EM38" s="16"/>
      <c r="EN38" s="16"/>
      <c r="EO38" s="16"/>
      <c r="EP38" s="16"/>
      <c r="EQ38" s="16"/>
      <c r="ER38" s="16"/>
      <c r="ES38" s="16"/>
      <c r="ET38" s="16"/>
      <c r="EU38" s="16"/>
      <c r="EV38" s="16"/>
      <c r="EW38" s="16"/>
      <c r="EX38" s="16"/>
      <c r="EY38" s="16"/>
      <c r="EZ38" s="16"/>
      <c r="FA38" s="16"/>
      <c r="FB38" s="16"/>
      <c r="FC38" s="16"/>
      <c r="FD38" s="16"/>
      <c r="FE38" s="16"/>
      <c r="FF38" s="16"/>
      <c r="FG38" s="16"/>
      <c r="FH38" s="16"/>
      <c r="FI38" s="16"/>
      <c r="FJ38" s="16"/>
      <c r="FK38" s="16"/>
      <c r="FL38" s="16"/>
      <c r="FM38" s="16"/>
      <c r="FN38" s="16"/>
      <c r="FO38" s="16"/>
      <c r="FP38" s="16"/>
      <c r="FQ38" s="16"/>
      <c r="FR38" s="16"/>
      <c r="FS38" s="16"/>
      <c r="FT38" s="16"/>
      <c r="FU38" s="16"/>
      <c r="FV38" s="16"/>
      <c r="FW38" s="16"/>
      <c r="FX38" s="16"/>
      <c r="FY38" s="16"/>
      <c r="FZ38" s="16"/>
      <c r="GA38" s="16"/>
      <c r="GB38" s="16"/>
      <c r="GC38" s="16"/>
      <c r="GD38" s="16"/>
      <c r="GE38" s="16"/>
      <c r="GF38" s="16"/>
      <c r="GG38" s="16"/>
      <c r="GH38" s="16"/>
      <c r="GI38" s="16"/>
      <c r="GJ38" s="16"/>
      <c r="GK38" s="16"/>
      <c r="GL38" s="16"/>
      <c r="GM38" s="16"/>
      <c r="GN38" s="16"/>
      <c r="GO38" s="16"/>
      <c r="GP38" s="16"/>
      <c r="GQ38" s="16"/>
      <c r="GR38" s="16"/>
      <c r="GS38" s="16"/>
      <c r="GT38" s="16"/>
      <c r="GU38" s="16"/>
      <c r="GV38" s="16"/>
      <c r="GW38" s="16"/>
      <c r="GX38" s="16"/>
      <c r="GY38" s="16"/>
      <c r="GZ38" s="16"/>
      <c r="HA38" s="16"/>
      <c r="HB38" s="16"/>
      <c r="HC38" s="16"/>
      <c r="HD38" s="16"/>
      <c r="HE38" s="16"/>
      <c r="HF38" s="16"/>
      <c r="HG38" s="16"/>
      <c r="HH38" s="16"/>
      <c r="HI38" s="16"/>
      <c r="HJ38" s="16"/>
      <c r="HK38" s="16"/>
      <c r="HL38" s="16"/>
      <c r="HM38" s="16"/>
      <c r="HN38" s="16"/>
      <c r="HO38" s="16"/>
      <c r="HP38" s="16"/>
      <c r="HQ38" s="16"/>
      <c r="HR38" s="16"/>
      <c r="HS38" s="16"/>
      <c r="HT38" s="16"/>
      <c r="HU38" s="16"/>
      <c r="HV38" s="16"/>
      <c r="HW38" s="16"/>
      <c r="HX38" s="16"/>
      <c r="HY38" s="16"/>
      <c r="HZ38" s="16"/>
      <c r="IA38" s="16"/>
      <c r="IB38" s="16"/>
      <c r="IC38" s="16"/>
      <c r="ID38" s="16"/>
      <c r="IE38" s="16"/>
      <c r="IF38" s="16"/>
      <c r="IG38" s="16"/>
      <c r="IH38" s="16"/>
      <c r="II38" s="16"/>
      <c r="IJ38" s="16"/>
      <c r="IK38" s="16"/>
      <c r="IL38" s="16"/>
      <c r="IM38" s="16"/>
      <c r="IN38" s="16"/>
      <c r="IO38" s="16"/>
      <c r="IP38" s="16"/>
      <c r="IQ38" s="16"/>
      <c r="IR38" s="16"/>
      <c r="IS38" s="16"/>
      <c r="IT38" s="16"/>
      <c r="IU38" s="16"/>
      <c r="IV38" s="16"/>
      <c r="IW38" s="16"/>
    </row>
    <row r="39" customFormat="false" ht="4.5" hidden="false" customHeight="true" outlineLevel="0" collapsed="false">
      <c r="A39" s="60"/>
      <c r="B39" s="61"/>
      <c r="C39" s="62"/>
      <c r="D39" s="62"/>
      <c r="E39" s="62"/>
      <c r="F39" s="63"/>
      <c r="G39" s="64"/>
      <c r="H39" s="65"/>
      <c r="I39" s="64"/>
      <c r="J39" s="66"/>
      <c r="K39" s="67"/>
      <c r="L39" s="68"/>
      <c r="M39" s="69"/>
      <c r="N39" s="70"/>
      <c r="O39" s="21"/>
      <c r="P39" s="22"/>
      <c r="Q39" s="23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16"/>
      <c r="CA39" s="16"/>
      <c r="CB39" s="16"/>
      <c r="CC39" s="16"/>
      <c r="CD39" s="16"/>
      <c r="CE39" s="16"/>
      <c r="CF39" s="16"/>
      <c r="CG39" s="16"/>
      <c r="CH39" s="16"/>
      <c r="CI39" s="16"/>
      <c r="CJ39" s="16"/>
      <c r="CK39" s="16"/>
      <c r="CL39" s="16"/>
      <c r="CM39" s="16"/>
      <c r="CN39" s="16"/>
      <c r="CO39" s="16"/>
      <c r="CP39" s="16"/>
      <c r="CQ39" s="16"/>
      <c r="CR39" s="16"/>
      <c r="CS39" s="16"/>
      <c r="CT39" s="16"/>
      <c r="CU39" s="16"/>
      <c r="CV39" s="16"/>
      <c r="CW39" s="16"/>
      <c r="CX39" s="16"/>
      <c r="CY39" s="16"/>
      <c r="CZ39" s="16"/>
      <c r="DA39" s="16"/>
      <c r="DB39" s="16"/>
      <c r="DC39" s="16"/>
      <c r="DD39" s="16"/>
      <c r="DE39" s="16"/>
      <c r="DF39" s="16"/>
      <c r="DG39" s="16"/>
      <c r="DH39" s="16"/>
      <c r="DI39" s="16"/>
      <c r="DJ39" s="16"/>
      <c r="DK39" s="16"/>
      <c r="DL39" s="16"/>
      <c r="DM39" s="16"/>
      <c r="DN39" s="16"/>
      <c r="DO39" s="16"/>
      <c r="DP39" s="16"/>
      <c r="DQ39" s="16"/>
      <c r="DR39" s="16"/>
      <c r="DS39" s="16"/>
      <c r="DT39" s="16"/>
      <c r="DU39" s="16"/>
      <c r="DV39" s="16"/>
      <c r="DW39" s="16"/>
      <c r="DX39" s="16"/>
      <c r="DY39" s="16"/>
      <c r="DZ39" s="16"/>
      <c r="EA39" s="16"/>
      <c r="EB39" s="16"/>
      <c r="EC39" s="16"/>
      <c r="ED39" s="16"/>
      <c r="EE39" s="16"/>
      <c r="EF39" s="16"/>
      <c r="EG39" s="16"/>
      <c r="EH39" s="16"/>
      <c r="EI39" s="16"/>
      <c r="EJ39" s="16"/>
      <c r="EK39" s="16"/>
      <c r="EL39" s="16"/>
      <c r="EM39" s="16"/>
      <c r="EN39" s="16"/>
      <c r="EO39" s="16"/>
      <c r="EP39" s="16"/>
      <c r="EQ39" s="16"/>
      <c r="ER39" s="16"/>
      <c r="ES39" s="16"/>
      <c r="ET39" s="16"/>
      <c r="EU39" s="16"/>
      <c r="EV39" s="16"/>
      <c r="EW39" s="16"/>
      <c r="EX39" s="16"/>
      <c r="EY39" s="16"/>
      <c r="EZ39" s="16"/>
      <c r="FA39" s="16"/>
      <c r="FB39" s="16"/>
      <c r="FC39" s="16"/>
      <c r="FD39" s="16"/>
      <c r="FE39" s="16"/>
      <c r="FF39" s="16"/>
      <c r="FG39" s="16"/>
      <c r="FH39" s="16"/>
      <c r="FI39" s="16"/>
      <c r="FJ39" s="16"/>
      <c r="FK39" s="16"/>
      <c r="FL39" s="16"/>
      <c r="FM39" s="16"/>
      <c r="FN39" s="16"/>
      <c r="FO39" s="16"/>
      <c r="FP39" s="16"/>
      <c r="FQ39" s="16"/>
      <c r="FR39" s="16"/>
      <c r="FS39" s="16"/>
      <c r="FT39" s="16"/>
      <c r="FU39" s="16"/>
      <c r="FV39" s="16"/>
      <c r="FW39" s="16"/>
      <c r="FX39" s="16"/>
      <c r="FY39" s="16"/>
      <c r="FZ39" s="16"/>
      <c r="GA39" s="16"/>
      <c r="GB39" s="16"/>
      <c r="GC39" s="16"/>
      <c r="GD39" s="16"/>
      <c r="GE39" s="16"/>
      <c r="GF39" s="16"/>
      <c r="GG39" s="16"/>
      <c r="GH39" s="16"/>
      <c r="GI39" s="16"/>
      <c r="GJ39" s="16"/>
      <c r="GK39" s="16"/>
      <c r="GL39" s="16"/>
      <c r="GM39" s="16"/>
      <c r="GN39" s="16"/>
      <c r="GO39" s="16"/>
      <c r="GP39" s="16"/>
      <c r="GQ39" s="16"/>
      <c r="GR39" s="16"/>
      <c r="GS39" s="16"/>
      <c r="GT39" s="16"/>
      <c r="GU39" s="16"/>
      <c r="GV39" s="16"/>
      <c r="GW39" s="16"/>
      <c r="GX39" s="16"/>
      <c r="GY39" s="16"/>
      <c r="GZ39" s="16"/>
      <c r="HA39" s="16"/>
      <c r="HB39" s="16"/>
      <c r="HC39" s="16"/>
      <c r="HD39" s="16"/>
      <c r="HE39" s="16"/>
      <c r="HF39" s="16"/>
      <c r="HG39" s="16"/>
      <c r="HH39" s="16"/>
      <c r="HI39" s="16"/>
      <c r="HJ39" s="16"/>
      <c r="HK39" s="16"/>
      <c r="HL39" s="16"/>
      <c r="HM39" s="16"/>
      <c r="HN39" s="16"/>
      <c r="HO39" s="16"/>
      <c r="HP39" s="16"/>
      <c r="HQ39" s="16"/>
      <c r="HR39" s="16"/>
      <c r="HS39" s="16"/>
      <c r="HT39" s="16"/>
      <c r="HU39" s="16"/>
      <c r="HV39" s="16"/>
      <c r="HW39" s="16"/>
      <c r="HX39" s="16"/>
      <c r="HY39" s="16"/>
      <c r="HZ39" s="16"/>
      <c r="IA39" s="16"/>
      <c r="IB39" s="16"/>
      <c r="IC39" s="16"/>
      <c r="ID39" s="16"/>
      <c r="IE39" s="16"/>
      <c r="IF39" s="16"/>
      <c r="IG39" s="16"/>
      <c r="IH39" s="16"/>
      <c r="II39" s="16"/>
      <c r="IJ39" s="16"/>
      <c r="IK39" s="16"/>
      <c r="IL39" s="16"/>
      <c r="IM39" s="16"/>
      <c r="IN39" s="16"/>
      <c r="IO39" s="16"/>
      <c r="IP39" s="16"/>
      <c r="IQ39" s="16"/>
      <c r="IR39" s="16"/>
      <c r="IS39" s="16"/>
      <c r="IT39" s="16"/>
      <c r="IU39" s="16"/>
      <c r="IV39" s="16"/>
      <c r="IW39" s="16"/>
    </row>
    <row r="40" customFormat="false" ht="15" hidden="false" customHeight="true" outlineLevel="0" collapsed="false">
      <c r="A40" s="71" t="s">
        <v>46</v>
      </c>
      <c r="B40" s="21" t="s">
        <v>47</v>
      </c>
      <c r="C40" s="21"/>
      <c r="D40" s="21"/>
      <c r="E40" s="54"/>
      <c r="F40" s="40"/>
      <c r="G40" s="56"/>
      <c r="H40" s="57"/>
      <c r="I40" s="56"/>
      <c r="J40" s="72" t="s">
        <v>48</v>
      </c>
      <c r="K40" s="72"/>
      <c r="L40" s="72"/>
      <c r="M40" s="44"/>
      <c r="N40" s="73" t="n">
        <f aca="false">+Q44</f>
        <v>418.920747689757</v>
      </c>
      <c r="O40" s="21"/>
      <c r="P40" s="22" t="s">
        <v>49</v>
      </c>
      <c r="Q40" s="74" t="n">
        <f aca="false">+MAX(N6:N38)</f>
        <v>571.428571428571</v>
      </c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  <c r="CD40" s="16"/>
      <c r="CE40" s="16"/>
      <c r="CF40" s="16"/>
      <c r="CG40" s="16"/>
      <c r="CH40" s="16"/>
      <c r="CI40" s="16"/>
      <c r="CJ40" s="16"/>
      <c r="CK40" s="16"/>
      <c r="CL40" s="16"/>
      <c r="CM40" s="16"/>
      <c r="CN40" s="16"/>
      <c r="CO40" s="16"/>
      <c r="CP40" s="16"/>
      <c r="CQ40" s="16"/>
      <c r="CR40" s="16"/>
      <c r="CS40" s="16"/>
      <c r="CT40" s="16"/>
      <c r="CU40" s="16"/>
      <c r="CV40" s="16"/>
      <c r="CW40" s="16"/>
      <c r="CX40" s="16"/>
      <c r="CY40" s="16"/>
      <c r="CZ40" s="16"/>
      <c r="DA40" s="16"/>
      <c r="DB40" s="16"/>
      <c r="DC40" s="16"/>
      <c r="DD40" s="16"/>
      <c r="DE40" s="16"/>
      <c r="DF40" s="16"/>
      <c r="DG40" s="16"/>
      <c r="DH40" s="16"/>
      <c r="DI40" s="16"/>
      <c r="DJ40" s="16"/>
      <c r="DK40" s="16"/>
      <c r="DL40" s="16"/>
      <c r="DM40" s="16"/>
      <c r="DN40" s="16"/>
      <c r="DO40" s="16"/>
      <c r="DP40" s="16"/>
      <c r="DQ40" s="16"/>
      <c r="DR40" s="16"/>
      <c r="DS40" s="16"/>
      <c r="DT40" s="16"/>
      <c r="DU40" s="16"/>
      <c r="DV40" s="16"/>
      <c r="DW40" s="16"/>
      <c r="DX40" s="16"/>
      <c r="DY40" s="16"/>
      <c r="DZ40" s="16"/>
      <c r="EA40" s="16"/>
      <c r="EB40" s="16"/>
      <c r="EC40" s="16"/>
      <c r="ED40" s="16"/>
      <c r="EE40" s="16"/>
      <c r="EF40" s="16"/>
      <c r="EG40" s="16"/>
      <c r="EH40" s="16"/>
      <c r="EI40" s="16"/>
      <c r="EJ40" s="16"/>
      <c r="EK40" s="16"/>
      <c r="EL40" s="16"/>
      <c r="EM40" s="16"/>
      <c r="EN40" s="16"/>
      <c r="EO40" s="16"/>
      <c r="EP40" s="16"/>
      <c r="EQ40" s="16"/>
      <c r="ER40" s="16"/>
      <c r="ES40" s="16"/>
      <c r="ET40" s="16"/>
      <c r="EU40" s="16"/>
      <c r="EV40" s="16"/>
      <c r="EW40" s="16"/>
      <c r="EX40" s="16"/>
      <c r="EY40" s="16"/>
      <c r="EZ40" s="16"/>
      <c r="FA40" s="16"/>
      <c r="FB40" s="16"/>
      <c r="FC40" s="16"/>
      <c r="FD40" s="16"/>
      <c r="FE40" s="16"/>
      <c r="FF40" s="16"/>
      <c r="FG40" s="16"/>
      <c r="FH40" s="16"/>
      <c r="FI40" s="16"/>
      <c r="FJ40" s="16"/>
      <c r="FK40" s="16"/>
      <c r="FL40" s="16"/>
      <c r="FM40" s="16"/>
      <c r="FN40" s="16"/>
      <c r="FO40" s="16"/>
      <c r="FP40" s="16"/>
      <c r="FQ40" s="16"/>
      <c r="FR40" s="16"/>
      <c r="FS40" s="16"/>
      <c r="FT40" s="16"/>
      <c r="FU40" s="16"/>
      <c r="FV40" s="16"/>
      <c r="FW40" s="16"/>
      <c r="FX40" s="16"/>
      <c r="FY40" s="16"/>
      <c r="FZ40" s="16"/>
      <c r="GA40" s="16"/>
      <c r="GB40" s="16"/>
      <c r="GC40" s="16"/>
      <c r="GD40" s="16"/>
      <c r="GE40" s="16"/>
      <c r="GF40" s="16"/>
      <c r="GG40" s="16"/>
      <c r="GH40" s="16"/>
      <c r="GI40" s="16"/>
      <c r="GJ40" s="16"/>
      <c r="GK40" s="16"/>
      <c r="GL40" s="16"/>
      <c r="GM40" s="16"/>
      <c r="GN40" s="16"/>
      <c r="GO40" s="16"/>
      <c r="GP40" s="16"/>
      <c r="GQ40" s="16"/>
      <c r="GR40" s="16"/>
      <c r="GS40" s="16"/>
      <c r="GT40" s="16"/>
      <c r="GU40" s="16"/>
      <c r="GV40" s="16"/>
      <c r="GW40" s="16"/>
      <c r="GX40" s="16"/>
      <c r="GY40" s="16"/>
      <c r="GZ40" s="16"/>
      <c r="HA40" s="16"/>
      <c r="HB40" s="16"/>
      <c r="HC40" s="16"/>
      <c r="HD40" s="16"/>
      <c r="HE40" s="16"/>
      <c r="HF40" s="16"/>
      <c r="HG40" s="16"/>
      <c r="HH40" s="16"/>
      <c r="HI40" s="16"/>
      <c r="HJ40" s="16"/>
      <c r="HK40" s="16"/>
      <c r="HL40" s="16"/>
      <c r="HM40" s="16"/>
      <c r="HN40" s="16"/>
      <c r="HO40" s="16"/>
      <c r="HP40" s="16"/>
      <c r="HQ40" s="16"/>
      <c r="HR40" s="16"/>
      <c r="HS40" s="16"/>
      <c r="HT40" s="16"/>
      <c r="HU40" s="16"/>
      <c r="HV40" s="16"/>
      <c r="HW40" s="16"/>
      <c r="HX40" s="16"/>
      <c r="HY40" s="16"/>
      <c r="HZ40" s="16"/>
      <c r="IA40" s="16"/>
      <c r="IB40" s="16"/>
      <c r="IC40" s="16"/>
      <c r="ID40" s="16"/>
      <c r="IE40" s="16"/>
      <c r="IF40" s="16"/>
      <c r="IG40" s="16"/>
      <c r="IH40" s="16"/>
      <c r="II40" s="16"/>
      <c r="IJ40" s="16"/>
      <c r="IK40" s="16"/>
      <c r="IL40" s="16"/>
      <c r="IM40" s="16"/>
      <c r="IN40" s="16"/>
      <c r="IO40" s="16"/>
      <c r="IP40" s="16"/>
      <c r="IQ40" s="16"/>
      <c r="IR40" s="16"/>
      <c r="IS40" s="16"/>
      <c r="IT40" s="16"/>
      <c r="IU40" s="16"/>
      <c r="IV40" s="16"/>
      <c r="IW40" s="16"/>
    </row>
    <row r="41" customFormat="false" ht="12" hidden="false" customHeight="true" outlineLevel="0" collapsed="false">
      <c r="A41" s="16" t="s">
        <v>50</v>
      </c>
      <c r="B41" s="75" t="s">
        <v>51</v>
      </c>
      <c r="C41" s="21"/>
      <c r="D41" s="21"/>
      <c r="E41" s="17"/>
      <c r="F41" s="32"/>
      <c r="G41" s="76"/>
      <c r="H41" s="77"/>
      <c r="I41" s="78"/>
      <c r="J41" s="52"/>
      <c r="K41" s="52"/>
      <c r="L41" s="52"/>
      <c r="M41" s="52"/>
      <c r="N41" s="52"/>
      <c r="O41" s="23"/>
      <c r="P41" s="22" t="s">
        <v>52</v>
      </c>
      <c r="Q41" s="74" t="n">
        <f aca="false">+MIN(N6:N38)</f>
        <v>322.58064516129</v>
      </c>
      <c r="R41" s="52"/>
      <c r="S41" s="52"/>
      <c r="T41" s="52"/>
      <c r="U41" s="52"/>
      <c r="V41" s="52"/>
      <c r="W41" s="52"/>
      <c r="X41" s="52"/>
      <c r="Y41" s="79"/>
      <c r="Z41" s="79"/>
      <c r="AA41" s="79"/>
      <c r="AB41" s="79"/>
      <c r="AC41" s="52"/>
      <c r="AD41" s="52"/>
      <c r="AE41" s="52"/>
      <c r="AF41" s="52"/>
      <c r="AG41" s="52"/>
      <c r="AH41" s="52"/>
      <c r="AI41" s="52"/>
      <c r="AJ41" s="52"/>
      <c r="AK41" s="52"/>
      <c r="AL41" s="52"/>
      <c r="AM41" s="52"/>
      <c r="AN41" s="52"/>
      <c r="AO41" s="52"/>
      <c r="AP41" s="52"/>
      <c r="AQ41" s="52"/>
      <c r="AR41" s="52"/>
      <c r="AS41" s="52"/>
      <c r="AT41" s="52"/>
      <c r="AU41" s="52"/>
      <c r="AV41" s="52"/>
      <c r="AW41" s="52"/>
      <c r="AX41" s="52"/>
      <c r="AY41" s="52"/>
      <c r="AZ41" s="52"/>
      <c r="BA41" s="52"/>
      <c r="BB41" s="52"/>
      <c r="BC41" s="52"/>
      <c r="BD41" s="52"/>
      <c r="BE41" s="52"/>
      <c r="BF41" s="52"/>
      <c r="BG41" s="52"/>
      <c r="BH41" s="52"/>
      <c r="BI41" s="52"/>
      <c r="BJ41" s="52"/>
      <c r="BK41" s="52"/>
      <c r="BL41" s="52"/>
      <c r="BM41" s="52"/>
      <c r="BN41" s="52"/>
      <c r="BO41" s="52"/>
      <c r="BP41" s="52"/>
      <c r="BQ41" s="52"/>
      <c r="BR41" s="52"/>
      <c r="BS41" s="52"/>
      <c r="BT41" s="52"/>
      <c r="BU41" s="52"/>
      <c r="BV41" s="52"/>
      <c r="BW41" s="52"/>
      <c r="BX41" s="52"/>
      <c r="BY41" s="52"/>
      <c r="BZ41" s="52"/>
      <c r="CA41" s="52"/>
      <c r="CB41" s="52"/>
      <c r="CC41" s="52"/>
      <c r="CD41" s="52"/>
      <c r="CE41" s="52"/>
      <c r="CF41" s="52"/>
      <c r="CG41" s="52"/>
      <c r="CH41" s="52"/>
      <c r="CI41" s="52"/>
      <c r="CJ41" s="52"/>
      <c r="CK41" s="52"/>
      <c r="CL41" s="52"/>
      <c r="CM41" s="52"/>
      <c r="CN41" s="52"/>
      <c r="CO41" s="52"/>
      <c r="CP41" s="52"/>
      <c r="CQ41" s="52"/>
      <c r="CR41" s="52"/>
      <c r="CS41" s="52"/>
      <c r="CT41" s="52"/>
      <c r="CU41" s="52"/>
      <c r="CV41" s="52"/>
      <c r="CW41" s="52"/>
      <c r="CX41" s="52"/>
      <c r="CY41" s="52"/>
      <c r="CZ41" s="52"/>
      <c r="DA41" s="52"/>
      <c r="DB41" s="52"/>
      <c r="DC41" s="52"/>
      <c r="DD41" s="52"/>
      <c r="DE41" s="52"/>
      <c r="DF41" s="52"/>
      <c r="DG41" s="52"/>
      <c r="DH41" s="52"/>
      <c r="DI41" s="52"/>
      <c r="DJ41" s="52"/>
      <c r="DK41" s="52"/>
      <c r="DL41" s="52"/>
      <c r="DM41" s="52"/>
      <c r="DN41" s="52"/>
      <c r="DO41" s="52"/>
      <c r="DP41" s="52"/>
      <c r="DQ41" s="52"/>
      <c r="DR41" s="52"/>
      <c r="DS41" s="52"/>
      <c r="DT41" s="52"/>
      <c r="DU41" s="52"/>
      <c r="DV41" s="52"/>
      <c r="DW41" s="52"/>
      <c r="DX41" s="52"/>
      <c r="DY41" s="52"/>
      <c r="DZ41" s="52"/>
      <c r="EA41" s="52"/>
      <c r="EB41" s="52"/>
      <c r="EC41" s="52"/>
      <c r="ED41" s="52"/>
      <c r="EE41" s="52"/>
      <c r="EF41" s="52"/>
      <c r="EG41" s="52"/>
      <c r="EH41" s="52"/>
      <c r="EI41" s="52"/>
      <c r="EJ41" s="52"/>
      <c r="EK41" s="52"/>
      <c r="EL41" s="52"/>
      <c r="EM41" s="52"/>
      <c r="EN41" s="52"/>
      <c r="EO41" s="52"/>
      <c r="EP41" s="52"/>
      <c r="EQ41" s="52"/>
      <c r="ER41" s="52"/>
      <c r="ES41" s="52"/>
      <c r="ET41" s="52"/>
      <c r="EU41" s="52"/>
      <c r="EV41" s="52"/>
      <c r="EW41" s="52"/>
      <c r="EX41" s="52"/>
      <c r="EY41" s="52"/>
      <c r="EZ41" s="52"/>
      <c r="FA41" s="52"/>
      <c r="FB41" s="52"/>
      <c r="FC41" s="52"/>
      <c r="FD41" s="52"/>
      <c r="FE41" s="52"/>
      <c r="FF41" s="52"/>
      <c r="FG41" s="52"/>
      <c r="FH41" s="52"/>
      <c r="FI41" s="52"/>
      <c r="FJ41" s="52"/>
      <c r="FK41" s="52"/>
      <c r="FL41" s="52"/>
      <c r="FM41" s="52"/>
      <c r="FN41" s="52"/>
      <c r="FO41" s="52"/>
      <c r="FP41" s="52"/>
      <c r="FQ41" s="52"/>
      <c r="FR41" s="52"/>
      <c r="FS41" s="52"/>
      <c r="FT41" s="52"/>
      <c r="FU41" s="52"/>
      <c r="FV41" s="52"/>
      <c r="FW41" s="52"/>
      <c r="FX41" s="52"/>
      <c r="FY41" s="52"/>
      <c r="FZ41" s="52"/>
      <c r="GA41" s="52"/>
      <c r="GB41" s="52"/>
      <c r="GC41" s="52"/>
      <c r="GD41" s="52"/>
      <c r="GE41" s="52"/>
      <c r="GF41" s="52"/>
      <c r="GG41" s="52"/>
      <c r="GH41" s="52"/>
      <c r="GI41" s="52"/>
      <c r="GJ41" s="52"/>
      <c r="GK41" s="52"/>
      <c r="GL41" s="52"/>
      <c r="GM41" s="52"/>
      <c r="GN41" s="52"/>
      <c r="GO41" s="52"/>
      <c r="GP41" s="52"/>
      <c r="GQ41" s="52"/>
      <c r="GR41" s="52"/>
      <c r="GS41" s="52"/>
      <c r="GT41" s="52"/>
      <c r="GU41" s="52"/>
      <c r="GV41" s="52"/>
      <c r="GW41" s="52"/>
      <c r="GX41" s="52"/>
      <c r="GY41" s="52"/>
      <c r="GZ41" s="52"/>
      <c r="HA41" s="52"/>
      <c r="HB41" s="52"/>
      <c r="HC41" s="52"/>
      <c r="HD41" s="52"/>
      <c r="HE41" s="52"/>
      <c r="HF41" s="52"/>
      <c r="HG41" s="52"/>
      <c r="HH41" s="52"/>
      <c r="HI41" s="52"/>
      <c r="HJ41" s="52"/>
      <c r="HK41" s="52"/>
      <c r="HL41" s="52"/>
      <c r="HM41" s="52"/>
      <c r="HN41" s="52"/>
      <c r="HO41" s="52"/>
      <c r="HP41" s="52"/>
      <c r="HQ41" s="52"/>
      <c r="HR41" s="52"/>
      <c r="HS41" s="52"/>
      <c r="HT41" s="52"/>
      <c r="HU41" s="52"/>
      <c r="HV41" s="52"/>
      <c r="HW41" s="52"/>
      <c r="HX41" s="52"/>
      <c r="HY41" s="52"/>
      <c r="HZ41" s="52"/>
      <c r="IA41" s="52"/>
      <c r="IB41" s="52"/>
      <c r="IC41" s="52"/>
      <c r="ID41" s="52"/>
      <c r="IE41" s="52"/>
      <c r="IF41" s="52"/>
      <c r="IG41" s="52"/>
      <c r="IH41" s="52"/>
      <c r="II41" s="52"/>
      <c r="IJ41" s="52"/>
      <c r="IK41" s="52"/>
      <c r="IL41" s="52"/>
      <c r="IM41" s="52"/>
      <c r="IN41" s="52"/>
      <c r="IO41" s="52"/>
      <c r="IP41" s="52"/>
      <c r="IQ41" s="52"/>
      <c r="IR41" s="52"/>
      <c r="IS41" s="52"/>
      <c r="IT41" s="52"/>
      <c r="IU41" s="52"/>
      <c r="IV41" s="52"/>
      <c r="IW41" s="52"/>
    </row>
    <row r="42" customFormat="false" ht="12.75" hidden="false" customHeight="false" outlineLevel="0" collapsed="false">
      <c r="A42" s="71" t="s">
        <v>53</v>
      </c>
      <c r="B42" s="21" t="s">
        <v>54</v>
      </c>
      <c r="C42" s="21"/>
      <c r="D42" s="21"/>
      <c r="E42" s="17"/>
      <c r="F42" s="80"/>
      <c r="G42" s="81"/>
      <c r="H42" s="81"/>
      <c r="I42" s="81"/>
      <c r="J42" s="44"/>
      <c r="K42" s="43"/>
      <c r="L42" s="82"/>
      <c r="M42" s="83"/>
      <c r="N42" s="84"/>
      <c r="P42" s="22" t="s">
        <v>55</v>
      </c>
      <c r="Q42" s="85" t="n">
        <f aca="false">+SUM(N6:N38)</f>
        <v>7177.82043193622</v>
      </c>
    </row>
    <row r="43" customFormat="false" ht="12.75" hidden="false" customHeight="false" outlineLevel="0" collapsed="false">
      <c r="A43" s="16" t="s">
        <v>56</v>
      </c>
      <c r="B43" s="75" t="s">
        <v>57</v>
      </c>
      <c r="C43" s="21"/>
      <c r="D43" s="21"/>
      <c r="E43" s="17"/>
      <c r="F43" s="86"/>
      <c r="G43" s="76"/>
      <c r="H43" s="87"/>
      <c r="I43" s="78"/>
      <c r="J43" s="44"/>
      <c r="K43" s="43"/>
      <c r="L43" s="82"/>
      <c r="M43" s="83"/>
      <c r="N43" s="84"/>
      <c r="P43" s="22" t="s">
        <v>58</v>
      </c>
      <c r="Q43" s="85" t="n">
        <f aca="false">+Q42-Q40-Q41</f>
        <v>6283.81121534635</v>
      </c>
    </row>
    <row r="44" customFormat="false" ht="12" hidden="false" customHeight="true" outlineLevel="0" collapsed="false">
      <c r="A44" s="71" t="s">
        <v>59</v>
      </c>
      <c r="B44" s="75" t="s">
        <v>60</v>
      </c>
      <c r="C44" s="21"/>
      <c r="D44" s="21"/>
      <c r="E44" s="17"/>
      <c r="F44" s="80"/>
      <c r="G44" s="81"/>
      <c r="H44" s="81"/>
      <c r="I44" s="81"/>
      <c r="J44" s="44"/>
      <c r="K44" s="43"/>
      <c r="L44" s="82"/>
      <c r="M44" s="83"/>
      <c r="N44" s="84"/>
      <c r="O44" s="88"/>
      <c r="P44" s="22" t="s">
        <v>61</v>
      </c>
      <c r="Q44" s="21" t="n">
        <f aca="false">+Q43/((SUM(P6:P38)-2))</f>
        <v>418.920747689757</v>
      </c>
      <c r="R44" s="89"/>
      <c r="S44" s="16"/>
      <c r="T44" s="16"/>
      <c r="U44" s="16"/>
      <c r="V44" s="16"/>
      <c r="W44" s="16"/>
      <c r="X44" s="16"/>
      <c r="Y44" s="90"/>
      <c r="Z44" s="90"/>
      <c r="AA44" s="90"/>
      <c r="AB44" s="90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  <c r="CE44" s="16"/>
      <c r="CF44" s="16"/>
      <c r="CG44" s="16"/>
      <c r="CH44" s="16"/>
      <c r="CI44" s="16"/>
      <c r="CJ44" s="16"/>
      <c r="CK44" s="16"/>
      <c r="CL44" s="16"/>
      <c r="CM44" s="16"/>
      <c r="CN44" s="16"/>
      <c r="CO44" s="16"/>
      <c r="CP44" s="16"/>
      <c r="CQ44" s="16"/>
      <c r="CR44" s="16"/>
      <c r="CS44" s="16"/>
      <c r="CT44" s="16"/>
      <c r="CU44" s="16"/>
      <c r="CV44" s="16"/>
      <c r="CW44" s="16"/>
      <c r="CX44" s="16"/>
      <c r="CY44" s="16"/>
      <c r="CZ44" s="16"/>
      <c r="DA44" s="16"/>
      <c r="DB44" s="16"/>
      <c r="DC44" s="16"/>
      <c r="DD44" s="16"/>
      <c r="DE44" s="16"/>
      <c r="DF44" s="16"/>
      <c r="DG44" s="16"/>
      <c r="DH44" s="16"/>
      <c r="DI44" s="16"/>
      <c r="DJ44" s="16"/>
      <c r="DK44" s="16"/>
      <c r="DL44" s="16"/>
      <c r="DM44" s="16"/>
      <c r="DN44" s="16"/>
      <c r="DO44" s="16"/>
      <c r="DP44" s="16"/>
      <c r="DQ44" s="16"/>
      <c r="DR44" s="16"/>
      <c r="DS44" s="16"/>
      <c r="DT44" s="16"/>
      <c r="DU44" s="16"/>
      <c r="DV44" s="16"/>
      <c r="DW44" s="16"/>
      <c r="DX44" s="16"/>
      <c r="DY44" s="16"/>
      <c r="DZ44" s="16"/>
      <c r="EA44" s="16"/>
      <c r="EB44" s="16"/>
      <c r="EC44" s="16"/>
      <c r="ED44" s="16"/>
      <c r="EE44" s="16"/>
      <c r="EF44" s="16"/>
      <c r="EG44" s="16"/>
      <c r="EH44" s="16"/>
      <c r="EI44" s="16"/>
      <c r="EJ44" s="16"/>
      <c r="EK44" s="16"/>
      <c r="EL44" s="16"/>
      <c r="EM44" s="16"/>
      <c r="EN44" s="16"/>
      <c r="EO44" s="16"/>
      <c r="EP44" s="16"/>
      <c r="EQ44" s="16"/>
      <c r="ER44" s="16"/>
      <c r="ES44" s="16"/>
      <c r="ET44" s="16"/>
      <c r="EU44" s="16"/>
      <c r="EV44" s="16"/>
      <c r="EW44" s="16"/>
      <c r="EX44" s="16"/>
      <c r="EY44" s="16"/>
      <c r="EZ44" s="16"/>
      <c r="FA44" s="16"/>
      <c r="FB44" s="16"/>
      <c r="FC44" s="16"/>
      <c r="FD44" s="16"/>
      <c r="FE44" s="16"/>
      <c r="FF44" s="16"/>
      <c r="FG44" s="16"/>
      <c r="FH44" s="16"/>
      <c r="FI44" s="16"/>
      <c r="FJ44" s="16"/>
      <c r="FK44" s="16"/>
      <c r="FL44" s="16"/>
      <c r="FM44" s="16"/>
      <c r="FN44" s="16"/>
      <c r="FO44" s="16"/>
      <c r="FP44" s="16"/>
      <c r="FQ44" s="16"/>
      <c r="FR44" s="16"/>
      <c r="FS44" s="16"/>
      <c r="FT44" s="16"/>
      <c r="FU44" s="16"/>
      <c r="FV44" s="16"/>
      <c r="FW44" s="16"/>
      <c r="FX44" s="16"/>
      <c r="FY44" s="16"/>
      <c r="FZ44" s="16"/>
      <c r="GA44" s="16"/>
      <c r="GB44" s="16"/>
      <c r="GC44" s="16"/>
      <c r="GD44" s="16"/>
      <c r="GE44" s="16"/>
      <c r="GF44" s="16"/>
      <c r="GG44" s="16"/>
      <c r="GH44" s="16"/>
      <c r="GI44" s="16"/>
      <c r="GJ44" s="16"/>
      <c r="GK44" s="16"/>
      <c r="GL44" s="16"/>
      <c r="GM44" s="16"/>
      <c r="GN44" s="16"/>
      <c r="GO44" s="16"/>
      <c r="GP44" s="16"/>
      <c r="GQ44" s="16"/>
      <c r="GR44" s="16"/>
      <c r="GS44" s="16"/>
      <c r="GT44" s="16"/>
      <c r="GU44" s="16"/>
      <c r="GV44" s="16"/>
      <c r="GW44" s="16"/>
      <c r="GX44" s="16"/>
      <c r="GY44" s="16"/>
      <c r="GZ44" s="16"/>
      <c r="HA44" s="16"/>
      <c r="HB44" s="16"/>
      <c r="HC44" s="16"/>
      <c r="HD44" s="16"/>
      <c r="HE44" s="16"/>
      <c r="HF44" s="16"/>
      <c r="HG44" s="16"/>
      <c r="HH44" s="16"/>
      <c r="HI44" s="16"/>
      <c r="HJ44" s="16"/>
      <c r="HK44" s="16"/>
      <c r="HL44" s="16"/>
      <c r="HM44" s="16"/>
      <c r="HN44" s="16"/>
      <c r="HO44" s="16"/>
      <c r="HP44" s="16"/>
      <c r="HQ44" s="16"/>
      <c r="HR44" s="16"/>
      <c r="HS44" s="16"/>
      <c r="HT44" s="16"/>
      <c r="HU44" s="16"/>
      <c r="HV44" s="16"/>
      <c r="HW44" s="16"/>
      <c r="HX44" s="16"/>
      <c r="HY44" s="16"/>
      <c r="HZ44" s="16"/>
      <c r="IA44" s="16"/>
      <c r="IB44" s="16"/>
      <c r="IC44" s="16"/>
      <c r="ID44" s="16"/>
      <c r="IE44" s="16"/>
      <c r="IF44" s="16"/>
      <c r="IG44" s="16"/>
      <c r="IH44" s="16"/>
      <c r="II44" s="16"/>
      <c r="IJ44" s="16"/>
      <c r="IK44" s="16"/>
      <c r="IL44" s="16"/>
      <c r="IM44" s="16"/>
      <c r="IN44" s="16"/>
      <c r="IO44" s="16"/>
      <c r="IP44" s="16"/>
      <c r="IQ44" s="16"/>
      <c r="IR44" s="16"/>
      <c r="IS44" s="16"/>
      <c r="IT44" s="16"/>
      <c r="IU44" s="16"/>
      <c r="IV44" s="16"/>
      <c r="IW44" s="16"/>
    </row>
    <row r="45" customFormat="false" ht="12" hidden="false" customHeight="true" outlineLevel="0" collapsed="false">
      <c r="A45" s="16" t="s">
        <v>62</v>
      </c>
      <c r="B45" s="91" t="s">
        <v>63</v>
      </c>
      <c r="C45" s="91"/>
      <c r="D45" s="91"/>
      <c r="E45" s="91"/>
      <c r="F45" s="92"/>
      <c r="G45" s="92"/>
      <c r="H45" s="81"/>
      <c r="I45" s="81"/>
      <c r="J45" s="44"/>
      <c r="K45" s="43"/>
      <c r="L45" s="82"/>
      <c r="M45" s="83"/>
      <c r="N45" s="84"/>
      <c r="O45" s="88"/>
      <c r="P45" s="83"/>
      <c r="Q45" s="88"/>
      <c r="R45" s="89"/>
      <c r="S45" s="16"/>
      <c r="T45" s="16"/>
      <c r="U45" s="16"/>
      <c r="V45" s="16"/>
      <c r="W45" s="16"/>
      <c r="X45" s="16"/>
      <c r="Y45" s="90"/>
      <c r="Z45" s="90"/>
      <c r="AA45" s="90"/>
      <c r="AB45" s="90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  <c r="BF45" s="16"/>
      <c r="BG45" s="16"/>
      <c r="BH45" s="16"/>
      <c r="BI45" s="16"/>
      <c r="BJ45" s="16"/>
      <c r="BK45" s="16"/>
      <c r="BL45" s="16"/>
      <c r="BM45" s="16"/>
      <c r="BN45" s="16"/>
      <c r="BO45" s="16"/>
      <c r="BP45" s="16"/>
      <c r="BQ45" s="16"/>
      <c r="BR45" s="16"/>
      <c r="BS45" s="16"/>
      <c r="BT45" s="16"/>
      <c r="BU45" s="16"/>
      <c r="BV45" s="16"/>
      <c r="BW45" s="16"/>
      <c r="BX45" s="16"/>
      <c r="BY45" s="16"/>
      <c r="BZ45" s="16"/>
      <c r="CA45" s="16"/>
      <c r="CB45" s="16"/>
      <c r="CC45" s="16"/>
      <c r="CD45" s="16"/>
      <c r="CE45" s="16"/>
      <c r="CF45" s="16"/>
      <c r="CG45" s="16"/>
      <c r="CH45" s="16"/>
      <c r="CI45" s="16"/>
      <c r="CJ45" s="16"/>
      <c r="CK45" s="16"/>
      <c r="CL45" s="16"/>
      <c r="CM45" s="16"/>
      <c r="CN45" s="16"/>
      <c r="CO45" s="16"/>
      <c r="CP45" s="16"/>
      <c r="CQ45" s="16"/>
      <c r="CR45" s="16"/>
      <c r="CS45" s="16"/>
      <c r="CT45" s="16"/>
      <c r="CU45" s="16"/>
      <c r="CV45" s="16"/>
      <c r="CW45" s="16"/>
      <c r="CX45" s="16"/>
      <c r="CY45" s="16"/>
      <c r="CZ45" s="16"/>
      <c r="DA45" s="16"/>
      <c r="DB45" s="16"/>
      <c r="DC45" s="16"/>
      <c r="DD45" s="16"/>
      <c r="DE45" s="16"/>
      <c r="DF45" s="16"/>
      <c r="DG45" s="16"/>
      <c r="DH45" s="16"/>
      <c r="DI45" s="16"/>
      <c r="DJ45" s="16"/>
      <c r="DK45" s="16"/>
      <c r="DL45" s="16"/>
      <c r="DM45" s="16"/>
      <c r="DN45" s="16"/>
      <c r="DO45" s="16"/>
      <c r="DP45" s="16"/>
      <c r="DQ45" s="16"/>
      <c r="DR45" s="16"/>
      <c r="DS45" s="16"/>
      <c r="DT45" s="16"/>
      <c r="DU45" s="16"/>
      <c r="DV45" s="16"/>
      <c r="DW45" s="16"/>
      <c r="DX45" s="16"/>
      <c r="DY45" s="16"/>
      <c r="DZ45" s="16"/>
      <c r="EA45" s="16"/>
      <c r="EB45" s="16"/>
      <c r="EC45" s="16"/>
      <c r="ED45" s="16"/>
      <c r="EE45" s="16"/>
      <c r="EF45" s="16"/>
      <c r="EG45" s="16"/>
      <c r="EH45" s="16"/>
      <c r="EI45" s="16"/>
      <c r="EJ45" s="16"/>
      <c r="EK45" s="16"/>
      <c r="EL45" s="16"/>
      <c r="EM45" s="16"/>
      <c r="EN45" s="16"/>
      <c r="EO45" s="16"/>
      <c r="EP45" s="16"/>
      <c r="EQ45" s="16"/>
      <c r="ER45" s="16"/>
      <c r="ES45" s="16"/>
      <c r="ET45" s="16"/>
      <c r="EU45" s="16"/>
      <c r="EV45" s="16"/>
      <c r="EW45" s="16"/>
      <c r="EX45" s="16"/>
      <c r="EY45" s="16"/>
      <c r="EZ45" s="16"/>
      <c r="FA45" s="16"/>
      <c r="FB45" s="16"/>
      <c r="FC45" s="16"/>
      <c r="FD45" s="16"/>
      <c r="FE45" s="16"/>
      <c r="FF45" s="16"/>
      <c r="FG45" s="16"/>
      <c r="FH45" s="16"/>
      <c r="FI45" s="16"/>
      <c r="FJ45" s="16"/>
      <c r="FK45" s="16"/>
      <c r="FL45" s="16"/>
      <c r="FM45" s="16"/>
      <c r="FN45" s="16"/>
      <c r="FO45" s="16"/>
      <c r="FP45" s="16"/>
      <c r="FQ45" s="16"/>
      <c r="FR45" s="16"/>
      <c r="FS45" s="16"/>
      <c r="FT45" s="16"/>
      <c r="FU45" s="16"/>
      <c r="FV45" s="16"/>
      <c r="FW45" s="16"/>
      <c r="FX45" s="16"/>
      <c r="FY45" s="16"/>
      <c r="FZ45" s="16"/>
      <c r="GA45" s="16"/>
      <c r="GB45" s="16"/>
      <c r="GC45" s="16"/>
      <c r="GD45" s="16"/>
      <c r="GE45" s="16"/>
      <c r="GF45" s="16"/>
      <c r="GG45" s="16"/>
      <c r="GH45" s="16"/>
      <c r="GI45" s="16"/>
      <c r="GJ45" s="16"/>
      <c r="GK45" s="16"/>
      <c r="GL45" s="16"/>
      <c r="GM45" s="16"/>
      <c r="GN45" s="16"/>
      <c r="GO45" s="16"/>
      <c r="GP45" s="16"/>
      <c r="GQ45" s="16"/>
      <c r="GR45" s="16"/>
      <c r="GS45" s="16"/>
      <c r="GT45" s="16"/>
      <c r="GU45" s="16"/>
      <c r="GV45" s="16"/>
      <c r="GW45" s="16"/>
      <c r="GX45" s="16"/>
      <c r="GY45" s="16"/>
      <c r="GZ45" s="16"/>
      <c r="HA45" s="16"/>
      <c r="HB45" s="16"/>
      <c r="HC45" s="16"/>
      <c r="HD45" s="16"/>
      <c r="HE45" s="16"/>
      <c r="HF45" s="16"/>
      <c r="HG45" s="16"/>
      <c r="HH45" s="16"/>
      <c r="HI45" s="16"/>
      <c r="HJ45" s="16"/>
      <c r="HK45" s="16"/>
      <c r="HL45" s="16"/>
      <c r="HM45" s="16"/>
      <c r="HN45" s="16"/>
      <c r="HO45" s="16"/>
      <c r="HP45" s="16"/>
      <c r="HQ45" s="16"/>
      <c r="HR45" s="16"/>
      <c r="HS45" s="16"/>
      <c r="HT45" s="16"/>
      <c r="HU45" s="16"/>
      <c r="HV45" s="16"/>
      <c r="HW45" s="16"/>
      <c r="HX45" s="16"/>
      <c r="HY45" s="16"/>
      <c r="HZ45" s="16"/>
      <c r="IA45" s="16"/>
      <c r="IB45" s="16"/>
      <c r="IC45" s="16"/>
      <c r="ID45" s="16"/>
      <c r="IE45" s="16"/>
      <c r="IF45" s="16"/>
      <c r="IG45" s="16"/>
      <c r="IH45" s="16"/>
      <c r="II45" s="16"/>
      <c r="IJ45" s="16"/>
      <c r="IK45" s="16"/>
      <c r="IL45" s="16"/>
      <c r="IM45" s="16"/>
      <c r="IN45" s="16"/>
      <c r="IO45" s="16"/>
      <c r="IP45" s="16"/>
      <c r="IQ45" s="16"/>
      <c r="IR45" s="16"/>
      <c r="IS45" s="16"/>
      <c r="IT45" s="16"/>
      <c r="IU45" s="16"/>
      <c r="IV45" s="16"/>
      <c r="IW45" s="16"/>
    </row>
    <row r="46" customFormat="false" ht="12" hidden="false" customHeight="true" outlineLevel="0" collapsed="false">
      <c r="A46" s="16"/>
      <c r="B46" s="91"/>
      <c r="C46" s="91"/>
      <c r="D46" s="91"/>
      <c r="E46" s="91"/>
      <c r="F46" s="92"/>
      <c r="G46" s="92"/>
      <c r="H46" s="87"/>
      <c r="I46" s="93"/>
      <c r="J46" s="44"/>
      <c r="K46" s="43"/>
      <c r="L46" s="82"/>
      <c r="M46" s="83"/>
      <c r="N46" s="89"/>
      <c r="O46" s="94"/>
      <c r="P46" s="95"/>
      <c r="Q46" s="88"/>
      <c r="R46" s="89"/>
      <c r="S46" s="16"/>
      <c r="T46" s="16"/>
      <c r="U46" s="16"/>
      <c r="V46" s="16"/>
      <c r="W46" s="16"/>
      <c r="X46" s="16"/>
      <c r="Y46" s="90"/>
      <c r="Z46" s="90"/>
      <c r="AA46" s="96"/>
      <c r="AB46" s="90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  <c r="CE46" s="16"/>
      <c r="CF46" s="16"/>
      <c r="CG46" s="16"/>
      <c r="CH46" s="16"/>
      <c r="CI46" s="16"/>
      <c r="CJ46" s="16"/>
      <c r="CK46" s="16"/>
      <c r="CL46" s="16"/>
      <c r="CM46" s="16"/>
      <c r="CN46" s="16"/>
      <c r="CO46" s="16"/>
      <c r="CP46" s="16"/>
      <c r="CQ46" s="16"/>
      <c r="CR46" s="16"/>
      <c r="CS46" s="16"/>
      <c r="CT46" s="16"/>
      <c r="CU46" s="16"/>
      <c r="CV46" s="16"/>
      <c r="CW46" s="16"/>
      <c r="CX46" s="16"/>
      <c r="CY46" s="16"/>
      <c r="CZ46" s="16"/>
      <c r="DA46" s="16"/>
      <c r="DB46" s="16"/>
      <c r="DC46" s="16"/>
      <c r="DD46" s="16"/>
      <c r="DE46" s="16"/>
      <c r="DF46" s="16"/>
      <c r="DG46" s="16"/>
      <c r="DH46" s="16"/>
      <c r="DI46" s="16"/>
      <c r="DJ46" s="16"/>
      <c r="DK46" s="16"/>
      <c r="DL46" s="16"/>
      <c r="DM46" s="16"/>
      <c r="DN46" s="16"/>
      <c r="DO46" s="16"/>
      <c r="DP46" s="16"/>
      <c r="DQ46" s="16"/>
      <c r="DR46" s="16"/>
      <c r="DS46" s="16"/>
      <c r="DT46" s="16"/>
      <c r="DU46" s="16"/>
      <c r="DV46" s="16"/>
      <c r="DW46" s="16"/>
      <c r="DX46" s="16"/>
      <c r="DY46" s="16"/>
      <c r="DZ46" s="16"/>
      <c r="EA46" s="16"/>
      <c r="EB46" s="16"/>
      <c r="EC46" s="16"/>
      <c r="ED46" s="16"/>
      <c r="EE46" s="16"/>
      <c r="EF46" s="16"/>
      <c r="EG46" s="16"/>
      <c r="EH46" s="16"/>
      <c r="EI46" s="16"/>
      <c r="EJ46" s="16"/>
      <c r="EK46" s="16"/>
      <c r="EL46" s="16"/>
      <c r="EM46" s="16"/>
      <c r="EN46" s="16"/>
      <c r="EO46" s="16"/>
      <c r="EP46" s="16"/>
      <c r="EQ46" s="16"/>
      <c r="ER46" s="16"/>
      <c r="ES46" s="16"/>
      <c r="ET46" s="16"/>
      <c r="EU46" s="16"/>
      <c r="EV46" s="16"/>
      <c r="EW46" s="16"/>
      <c r="EX46" s="16"/>
      <c r="EY46" s="16"/>
      <c r="EZ46" s="16"/>
      <c r="FA46" s="16"/>
      <c r="FB46" s="16"/>
      <c r="FC46" s="16"/>
      <c r="FD46" s="16"/>
      <c r="FE46" s="16"/>
      <c r="FF46" s="16"/>
      <c r="FG46" s="16"/>
      <c r="FH46" s="16"/>
      <c r="FI46" s="16"/>
      <c r="FJ46" s="16"/>
      <c r="FK46" s="16"/>
      <c r="FL46" s="16"/>
      <c r="FM46" s="16"/>
      <c r="FN46" s="16"/>
      <c r="FO46" s="16"/>
      <c r="FP46" s="16"/>
      <c r="FQ46" s="16"/>
      <c r="FR46" s="16"/>
      <c r="FS46" s="16"/>
      <c r="FT46" s="16"/>
      <c r="FU46" s="16"/>
      <c r="FV46" s="16"/>
      <c r="FW46" s="16"/>
      <c r="FX46" s="16"/>
      <c r="FY46" s="16"/>
      <c r="FZ46" s="16"/>
      <c r="GA46" s="16"/>
      <c r="GB46" s="16"/>
      <c r="GC46" s="16"/>
      <c r="GD46" s="16"/>
      <c r="GE46" s="16"/>
      <c r="GF46" s="16"/>
      <c r="GG46" s="16"/>
      <c r="GH46" s="16"/>
      <c r="GI46" s="16"/>
      <c r="GJ46" s="16"/>
      <c r="GK46" s="16"/>
      <c r="GL46" s="16"/>
      <c r="GM46" s="16"/>
      <c r="GN46" s="16"/>
      <c r="GO46" s="16"/>
      <c r="GP46" s="16"/>
      <c r="GQ46" s="16"/>
      <c r="GR46" s="16"/>
      <c r="GS46" s="16"/>
      <c r="GT46" s="16"/>
      <c r="GU46" s="16"/>
      <c r="GV46" s="16"/>
      <c r="GW46" s="16"/>
      <c r="GX46" s="16"/>
      <c r="GY46" s="16"/>
      <c r="GZ46" s="16"/>
      <c r="HA46" s="16"/>
      <c r="HB46" s="16"/>
      <c r="HC46" s="16"/>
      <c r="HD46" s="16"/>
      <c r="HE46" s="16"/>
      <c r="HF46" s="16"/>
      <c r="HG46" s="16"/>
      <c r="HH46" s="16"/>
      <c r="HI46" s="16"/>
      <c r="HJ46" s="16"/>
      <c r="HK46" s="16"/>
      <c r="HL46" s="16"/>
      <c r="HM46" s="16"/>
      <c r="HN46" s="16"/>
      <c r="HO46" s="16"/>
      <c r="HP46" s="16"/>
      <c r="HQ46" s="16"/>
      <c r="HR46" s="16"/>
      <c r="HS46" s="16"/>
      <c r="HT46" s="16"/>
      <c r="HU46" s="16"/>
      <c r="HV46" s="16"/>
      <c r="HW46" s="16"/>
      <c r="HX46" s="16"/>
      <c r="HY46" s="16"/>
      <c r="HZ46" s="16"/>
      <c r="IA46" s="16"/>
      <c r="IB46" s="16"/>
      <c r="IC46" s="16"/>
      <c r="ID46" s="16"/>
      <c r="IE46" s="16"/>
      <c r="IF46" s="16"/>
      <c r="IG46" s="16"/>
      <c r="IH46" s="16"/>
      <c r="II46" s="16"/>
      <c r="IJ46" s="16"/>
      <c r="IK46" s="16"/>
      <c r="IL46" s="16"/>
      <c r="IM46" s="16"/>
      <c r="IN46" s="16"/>
      <c r="IO46" s="16"/>
      <c r="IP46" s="16"/>
      <c r="IQ46" s="16"/>
      <c r="IR46" s="16"/>
      <c r="IS46" s="16"/>
      <c r="IT46" s="16"/>
      <c r="IU46" s="16"/>
      <c r="IV46" s="16"/>
      <c r="IW46" s="16"/>
    </row>
    <row r="47" customFormat="false" ht="10.5" hidden="false" customHeight="true" outlineLevel="0" collapsed="false">
      <c r="A47" s="16" t="s">
        <v>64</v>
      </c>
      <c r="B47" s="97" t="s">
        <v>65</v>
      </c>
      <c r="C47" s="97"/>
      <c r="D47" s="97"/>
      <c r="E47" s="97"/>
      <c r="F47" s="98"/>
      <c r="G47" s="99"/>
      <c r="H47" s="100"/>
      <c r="I47" s="101"/>
      <c r="J47" s="100"/>
      <c r="K47" s="102"/>
      <c r="L47" s="100"/>
      <c r="M47" s="101"/>
      <c r="N47" s="100"/>
      <c r="O47" s="94"/>
      <c r="P47" s="84" t="n">
        <f aca="false">+N44-N42-N43</f>
        <v>0</v>
      </c>
      <c r="Q47" s="88"/>
      <c r="R47" s="89"/>
      <c r="S47" s="16"/>
      <c r="T47" s="16"/>
      <c r="U47" s="16"/>
      <c r="V47" s="16"/>
      <c r="W47" s="16"/>
      <c r="X47" s="16"/>
      <c r="Y47" s="90"/>
      <c r="Z47" s="90"/>
      <c r="AA47" s="90"/>
      <c r="AB47" s="90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  <c r="BF47" s="16"/>
      <c r="BG47" s="16"/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  <c r="CE47" s="16"/>
      <c r="CF47" s="16"/>
      <c r="CG47" s="16"/>
      <c r="CH47" s="16"/>
      <c r="CI47" s="16"/>
      <c r="CJ47" s="16"/>
      <c r="CK47" s="16"/>
      <c r="CL47" s="16"/>
      <c r="CM47" s="16"/>
      <c r="CN47" s="16"/>
      <c r="CO47" s="16"/>
      <c r="CP47" s="16"/>
      <c r="CQ47" s="16"/>
      <c r="CR47" s="16"/>
      <c r="CS47" s="16"/>
      <c r="CT47" s="16"/>
      <c r="CU47" s="16"/>
      <c r="CV47" s="16"/>
      <c r="CW47" s="16"/>
      <c r="CX47" s="16"/>
      <c r="CY47" s="16"/>
      <c r="CZ47" s="16"/>
      <c r="DA47" s="16"/>
      <c r="DB47" s="16"/>
      <c r="DC47" s="16"/>
      <c r="DD47" s="16"/>
      <c r="DE47" s="16"/>
      <c r="DF47" s="16"/>
      <c r="DG47" s="16"/>
      <c r="DH47" s="16"/>
      <c r="DI47" s="16"/>
      <c r="DJ47" s="16"/>
      <c r="DK47" s="16"/>
      <c r="DL47" s="16"/>
      <c r="DM47" s="16"/>
      <c r="DN47" s="16"/>
      <c r="DO47" s="16"/>
      <c r="DP47" s="16"/>
      <c r="DQ47" s="16"/>
      <c r="DR47" s="16"/>
      <c r="DS47" s="16"/>
      <c r="DT47" s="16"/>
      <c r="DU47" s="16"/>
      <c r="DV47" s="16"/>
      <c r="DW47" s="16"/>
      <c r="DX47" s="16"/>
      <c r="DY47" s="16"/>
      <c r="DZ47" s="16"/>
      <c r="EA47" s="16"/>
      <c r="EB47" s="16"/>
      <c r="EC47" s="16"/>
      <c r="ED47" s="16"/>
      <c r="EE47" s="16"/>
      <c r="EF47" s="16"/>
      <c r="EG47" s="16"/>
      <c r="EH47" s="16"/>
      <c r="EI47" s="16"/>
      <c r="EJ47" s="16"/>
      <c r="EK47" s="16"/>
      <c r="EL47" s="16"/>
      <c r="EM47" s="16"/>
      <c r="EN47" s="16"/>
      <c r="EO47" s="16"/>
      <c r="EP47" s="16"/>
      <c r="EQ47" s="16"/>
      <c r="ER47" s="16"/>
      <c r="ES47" s="16"/>
      <c r="ET47" s="16"/>
      <c r="EU47" s="16"/>
      <c r="EV47" s="16"/>
      <c r="EW47" s="16"/>
      <c r="EX47" s="16"/>
      <c r="EY47" s="16"/>
      <c r="EZ47" s="16"/>
      <c r="FA47" s="16"/>
      <c r="FB47" s="16"/>
      <c r="FC47" s="16"/>
      <c r="FD47" s="16"/>
      <c r="FE47" s="16"/>
      <c r="FF47" s="16"/>
      <c r="FG47" s="16"/>
      <c r="FH47" s="16"/>
      <c r="FI47" s="16"/>
      <c r="FJ47" s="16"/>
      <c r="FK47" s="16"/>
      <c r="FL47" s="16"/>
      <c r="FM47" s="16"/>
      <c r="FN47" s="16"/>
      <c r="FO47" s="16"/>
      <c r="FP47" s="16"/>
      <c r="FQ47" s="16"/>
      <c r="FR47" s="16"/>
      <c r="FS47" s="16"/>
      <c r="FT47" s="16"/>
      <c r="FU47" s="16"/>
      <c r="FV47" s="16"/>
      <c r="FW47" s="16"/>
      <c r="FX47" s="16"/>
      <c r="FY47" s="16"/>
      <c r="FZ47" s="16"/>
      <c r="GA47" s="16"/>
      <c r="GB47" s="16"/>
      <c r="GC47" s="16"/>
      <c r="GD47" s="16"/>
      <c r="GE47" s="16"/>
      <c r="GF47" s="16"/>
      <c r="GG47" s="16"/>
      <c r="GH47" s="16"/>
      <c r="GI47" s="16"/>
      <c r="GJ47" s="16"/>
      <c r="GK47" s="16"/>
      <c r="GL47" s="16"/>
      <c r="GM47" s="16"/>
      <c r="GN47" s="16"/>
      <c r="GO47" s="16"/>
      <c r="GP47" s="16"/>
      <c r="GQ47" s="16"/>
      <c r="GR47" s="16"/>
      <c r="GS47" s="16"/>
      <c r="GT47" s="16"/>
      <c r="GU47" s="16"/>
      <c r="GV47" s="16"/>
      <c r="GW47" s="16"/>
      <c r="GX47" s="16"/>
      <c r="GY47" s="16"/>
      <c r="GZ47" s="16"/>
      <c r="HA47" s="16"/>
      <c r="HB47" s="16"/>
      <c r="HC47" s="16"/>
      <c r="HD47" s="16"/>
      <c r="HE47" s="16"/>
      <c r="HF47" s="16"/>
      <c r="HG47" s="16"/>
      <c r="HH47" s="16"/>
      <c r="HI47" s="16"/>
      <c r="HJ47" s="16"/>
      <c r="HK47" s="16"/>
      <c r="HL47" s="16"/>
      <c r="HM47" s="16"/>
      <c r="HN47" s="16"/>
      <c r="HO47" s="16"/>
      <c r="HP47" s="16"/>
      <c r="HQ47" s="16"/>
      <c r="HR47" s="16"/>
      <c r="HS47" s="16"/>
      <c r="HT47" s="16"/>
      <c r="HU47" s="16"/>
      <c r="HV47" s="16"/>
      <c r="HW47" s="16"/>
      <c r="HX47" s="16"/>
      <c r="HY47" s="16"/>
      <c r="HZ47" s="16"/>
      <c r="IA47" s="16"/>
      <c r="IB47" s="16"/>
      <c r="IC47" s="16"/>
      <c r="ID47" s="16"/>
      <c r="IE47" s="16"/>
      <c r="IF47" s="16"/>
      <c r="IG47" s="16"/>
      <c r="IH47" s="16"/>
      <c r="II47" s="16"/>
      <c r="IJ47" s="16"/>
      <c r="IK47" s="16"/>
      <c r="IL47" s="16"/>
      <c r="IM47" s="16"/>
      <c r="IN47" s="16"/>
      <c r="IO47" s="16"/>
      <c r="IP47" s="16"/>
      <c r="IQ47" s="16"/>
      <c r="IR47" s="16"/>
      <c r="IS47" s="16"/>
      <c r="IT47" s="16"/>
      <c r="IU47" s="16"/>
      <c r="IV47" s="16"/>
      <c r="IW47" s="16"/>
    </row>
    <row r="48" customFormat="false" ht="10.5" hidden="false" customHeight="true" outlineLevel="0" collapsed="false">
      <c r="A48" s="16"/>
      <c r="B48" s="16"/>
      <c r="C48" s="16"/>
      <c r="D48" s="16"/>
      <c r="E48" s="97"/>
      <c r="F48" s="98"/>
      <c r="G48" s="99"/>
      <c r="H48" s="100"/>
      <c r="I48" s="101"/>
      <c r="J48" s="100"/>
      <c r="K48" s="102"/>
      <c r="L48" s="100"/>
      <c r="M48" s="101"/>
      <c r="N48" s="100"/>
      <c r="O48" s="94"/>
      <c r="P48" s="103" t="n">
        <f aca="false">+P47/15</f>
        <v>0</v>
      </c>
      <c r="Q48" s="88"/>
      <c r="R48" s="89"/>
      <c r="S48" s="16"/>
      <c r="T48" s="16"/>
      <c r="U48" s="16"/>
      <c r="V48" s="16"/>
      <c r="W48" s="16"/>
      <c r="X48" s="104"/>
      <c r="Y48" s="90"/>
      <c r="Z48" s="90"/>
      <c r="AA48" s="90"/>
      <c r="AB48" s="90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  <c r="BF48" s="16"/>
      <c r="BG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  <c r="CE48" s="16"/>
      <c r="CF48" s="16"/>
      <c r="CG48" s="16"/>
      <c r="CH48" s="16"/>
      <c r="CI48" s="16"/>
      <c r="CJ48" s="16"/>
      <c r="CK48" s="16"/>
      <c r="CL48" s="16"/>
      <c r="CM48" s="16"/>
      <c r="CN48" s="16"/>
      <c r="CO48" s="16"/>
      <c r="CP48" s="16"/>
      <c r="CQ48" s="16"/>
      <c r="CR48" s="16"/>
      <c r="CS48" s="16"/>
      <c r="CT48" s="16"/>
      <c r="CU48" s="16"/>
      <c r="CV48" s="16"/>
      <c r="CW48" s="16"/>
      <c r="CX48" s="16"/>
      <c r="CY48" s="16"/>
      <c r="CZ48" s="16"/>
      <c r="DA48" s="16"/>
      <c r="DB48" s="16"/>
      <c r="DC48" s="16"/>
      <c r="DD48" s="16"/>
      <c r="DE48" s="16"/>
      <c r="DF48" s="16"/>
      <c r="DG48" s="16"/>
      <c r="DH48" s="16"/>
      <c r="DI48" s="16"/>
      <c r="DJ48" s="16"/>
      <c r="DK48" s="16"/>
      <c r="DL48" s="16"/>
      <c r="DM48" s="16"/>
      <c r="DN48" s="16"/>
      <c r="DO48" s="16"/>
      <c r="DP48" s="16"/>
      <c r="DQ48" s="16"/>
      <c r="DR48" s="16"/>
      <c r="DS48" s="16"/>
      <c r="DT48" s="16"/>
      <c r="DU48" s="16"/>
      <c r="DV48" s="16"/>
      <c r="DW48" s="16"/>
      <c r="DX48" s="16"/>
      <c r="DY48" s="16"/>
      <c r="DZ48" s="16"/>
      <c r="EA48" s="16"/>
      <c r="EB48" s="16"/>
      <c r="EC48" s="16"/>
      <c r="ED48" s="16"/>
      <c r="EE48" s="16"/>
      <c r="EF48" s="16"/>
      <c r="EG48" s="16"/>
      <c r="EH48" s="16"/>
      <c r="EI48" s="16"/>
      <c r="EJ48" s="16"/>
      <c r="EK48" s="16"/>
      <c r="EL48" s="16"/>
      <c r="EM48" s="16"/>
      <c r="EN48" s="16"/>
      <c r="EO48" s="16"/>
      <c r="EP48" s="16"/>
      <c r="EQ48" s="16"/>
      <c r="ER48" s="16"/>
      <c r="ES48" s="16"/>
      <c r="ET48" s="16"/>
      <c r="EU48" s="16"/>
      <c r="EV48" s="16"/>
      <c r="EW48" s="16"/>
      <c r="EX48" s="16"/>
      <c r="EY48" s="16"/>
      <c r="EZ48" s="16"/>
      <c r="FA48" s="16"/>
      <c r="FB48" s="16"/>
      <c r="FC48" s="16"/>
      <c r="FD48" s="16"/>
      <c r="FE48" s="16"/>
      <c r="FF48" s="16"/>
      <c r="FG48" s="16"/>
      <c r="FH48" s="16"/>
      <c r="FI48" s="16"/>
      <c r="FJ48" s="16"/>
      <c r="FK48" s="16"/>
      <c r="FL48" s="16"/>
      <c r="FM48" s="16"/>
      <c r="FN48" s="16"/>
      <c r="FO48" s="16"/>
      <c r="FP48" s="16"/>
      <c r="FQ48" s="16"/>
      <c r="FR48" s="16"/>
      <c r="FS48" s="16"/>
      <c r="FT48" s="16"/>
      <c r="FU48" s="16"/>
      <c r="FV48" s="16"/>
      <c r="FW48" s="16"/>
      <c r="FX48" s="16"/>
      <c r="FY48" s="16"/>
      <c r="FZ48" s="16"/>
      <c r="GA48" s="16"/>
      <c r="GB48" s="16"/>
      <c r="GC48" s="16"/>
      <c r="GD48" s="16"/>
      <c r="GE48" s="16"/>
      <c r="GF48" s="16"/>
      <c r="GG48" s="16"/>
      <c r="GH48" s="16"/>
      <c r="GI48" s="16"/>
      <c r="GJ48" s="16"/>
      <c r="GK48" s="16"/>
      <c r="GL48" s="16"/>
      <c r="GM48" s="16"/>
      <c r="GN48" s="16"/>
      <c r="GO48" s="16"/>
      <c r="GP48" s="16"/>
      <c r="GQ48" s="16"/>
      <c r="GR48" s="16"/>
      <c r="GS48" s="16"/>
      <c r="GT48" s="16"/>
      <c r="GU48" s="16"/>
      <c r="GV48" s="16"/>
      <c r="GW48" s="16"/>
      <c r="GX48" s="16"/>
      <c r="GY48" s="16"/>
      <c r="GZ48" s="16"/>
      <c r="HA48" s="16"/>
      <c r="HB48" s="16"/>
      <c r="HC48" s="16"/>
      <c r="HD48" s="16"/>
      <c r="HE48" s="16"/>
      <c r="HF48" s="16"/>
      <c r="HG48" s="16"/>
      <c r="HH48" s="16"/>
      <c r="HI48" s="16"/>
      <c r="HJ48" s="16"/>
      <c r="HK48" s="16"/>
      <c r="HL48" s="16"/>
      <c r="HM48" s="16"/>
      <c r="HN48" s="16"/>
      <c r="HO48" s="16"/>
      <c r="HP48" s="16"/>
      <c r="HQ48" s="16"/>
      <c r="HR48" s="16"/>
      <c r="HS48" s="16"/>
      <c r="HT48" s="16"/>
      <c r="HU48" s="16"/>
      <c r="HV48" s="16"/>
      <c r="HW48" s="16"/>
      <c r="HX48" s="16"/>
      <c r="HY48" s="16"/>
      <c r="HZ48" s="16"/>
      <c r="IA48" s="16"/>
      <c r="IB48" s="16"/>
      <c r="IC48" s="16"/>
      <c r="ID48" s="16"/>
      <c r="IE48" s="16"/>
      <c r="IF48" s="16"/>
      <c r="IG48" s="16"/>
      <c r="IH48" s="16"/>
      <c r="II48" s="16"/>
      <c r="IJ48" s="16"/>
      <c r="IK48" s="16"/>
      <c r="IL48" s="16"/>
      <c r="IM48" s="16"/>
      <c r="IN48" s="16"/>
      <c r="IO48" s="16"/>
      <c r="IP48" s="16"/>
      <c r="IQ48" s="16"/>
      <c r="IR48" s="16"/>
      <c r="IS48" s="16"/>
      <c r="IT48" s="16"/>
      <c r="IU48" s="16"/>
      <c r="IV48" s="16"/>
      <c r="IW48" s="16"/>
    </row>
    <row r="49" customFormat="false" ht="10.5" hidden="false" customHeight="true" outlineLevel="0" collapsed="false">
      <c r="A49" s="16"/>
      <c r="B49" s="97"/>
      <c r="C49" s="97"/>
      <c r="D49" s="97"/>
      <c r="E49" s="97"/>
      <c r="F49" s="98"/>
      <c r="G49" s="99"/>
      <c r="H49" s="100"/>
      <c r="I49" s="101"/>
      <c r="J49" s="100"/>
      <c r="K49" s="102"/>
      <c r="L49" s="100"/>
      <c r="M49" s="101"/>
      <c r="N49" s="100"/>
      <c r="O49" s="94"/>
      <c r="P49" s="95"/>
      <c r="Q49" s="88"/>
      <c r="R49" s="89"/>
      <c r="S49" s="16"/>
      <c r="T49" s="16"/>
      <c r="U49" s="16"/>
      <c r="V49" s="16"/>
      <c r="W49" s="16"/>
      <c r="X49" s="104"/>
      <c r="Y49" s="90"/>
      <c r="Z49" s="90"/>
      <c r="AA49" s="90"/>
      <c r="AB49" s="90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6"/>
      <c r="CQ49" s="16"/>
      <c r="CR49" s="16"/>
      <c r="CS49" s="16"/>
      <c r="CT49" s="16"/>
      <c r="CU49" s="16"/>
      <c r="CV49" s="16"/>
      <c r="CW49" s="16"/>
      <c r="CX49" s="16"/>
      <c r="CY49" s="16"/>
      <c r="CZ49" s="16"/>
      <c r="DA49" s="16"/>
      <c r="DB49" s="16"/>
      <c r="DC49" s="16"/>
      <c r="DD49" s="16"/>
      <c r="DE49" s="16"/>
      <c r="DF49" s="16"/>
      <c r="DG49" s="16"/>
      <c r="DH49" s="16"/>
      <c r="DI49" s="16"/>
      <c r="DJ49" s="16"/>
      <c r="DK49" s="16"/>
      <c r="DL49" s="16"/>
      <c r="DM49" s="16"/>
      <c r="DN49" s="16"/>
      <c r="DO49" s="16"/>
      <c r="DP49" s="16"/>
      <c r="DQ49" s="16"/>
      <c r="DR49" s="16"/>
      <c r="DS49" s="16"/>
      <c r="DT49" s="16"/>
      <c r="DU49" s="16"/>
      <c r="DV49" s="16"/>
      <c r="DW49" s="16"/>
      <c r="DX49" s="16"/>
      <c r="DY49" s="16"/>
      <c r="DZ49" s="16"/>
      <c r="EA49" s="16"/>
      <c r="EB49" s="16"/>
      <c r="EC49" s="16"/>
      <c r="ED49" s="16"/>
      <c r="EE49" s="16"/>
      <c r="EF49" s="16"/>
      <c r="EG49" s="16"/>
      <c r="EH49" s="16"/>
      <c r="EI49" s="16"/>
      <c r="EJ49" s="16"/>
      <c r="EK49" s="16"/>
      <c r="EL49" s="16"/>
      <c r="EM49" s="16"/>
      <c r="EN49" s="16"/>
      <c r="EO49" s="16"/>
      <c r="EP49" s="16"/>
      <c r="EQ49" s="16"/>
      <c r="ER49" s="16"/>
      <c r="ES49" s="16"/>
      <c r="ET49" s="16"/>
      <c r="EU49" s="16"/>
      <c r="EV49" s="16"/>
      <c r="EW49" s="16"/>
      <c r="EX49" s="16"/>
      <c r="EY49" s="16"/>
      <c r="EZ49" s="16"/>
      <c r="FA49" s="16"/>
      <c r="FB49" s="16"/>
      <c r="FC49" s="16"/>
      <c r="FD49" s="16"/>
      <c r="FE49" s="16"/>
      <c r="FF49" s="16"/>
      <c r="FG49" s="16"/>
      <c r="FH49" s="16"/>
      <c r="FI49" s="16"/>
      <c r="FJ49" s="16"/>
      <c r="FK49" s="16"/>
      <c r="FL49" s="16"/>
      <c r="FM49" s="16"/>
      <c r="FN49" s="16"/>
      <c r="FO49" s="16"/>
      <c r="FP49" s="16"/>
      <c r="FQ49" s="16"/>
      <c r="FR49" s="16"/>
      <c r="FS49" s="16"/>
      <c r="FT49" s="16"/>
      <c r="FU49" s="16"/>
      <c r="FV49" s="16"/>
      <c r="FW49" s="16"/>
      <c r="FX49" s="16"/>
      <c r="FY49" s="16"/>
      <c r="FZ49" s="16"/>
      <c r="GA49" s="16"/>
      <c r="GB49" s="16"/>
      <c r="GC49" s="16"/>
      <c r="GD49" s="16"/>
      <c r="GE49" s="16"/>
      <c r="GF49" s="16"/>
      <c r="GG49" s="16"/>
      <c r="GH49" s="16"/>
      <c r="GI49" s="16"/>
      <c r="GJ49" s="16"/>
      <c r="GK49" s="16"/>
      <c r="GL49" s="16"/>
      <c r="GM49" s="16"/>
      <c r="GN49" s="16"/>
      <c r="GO49" s="16"/>
      <c r="GP49" s="16"/>
      <c r="GQ49" s="16"/>
      <c r="GR49" s="16"/>
      <c r="GS49" s="16"/>
      <c r="GT49" s="16"/>
      <c r="GU49" s="16"/>
      <c r="GV49" s="16"/>
      <c r="GW49" s="16"/>
      <c r="GX49" s="16"/>
      <c r="GY49" s="16"/>
      <c r="GZ49" s="16"/>
      <c r="HA49" s="16"/>
      <c r="HB49" s="16"/>
      <c r="HC49" s="16"/>
      <c r="HD49" s="16"/>
      <c r="HE49" s="16"/>
      <c r="HF49" s="16"/>
      <c r="HG49" s="16"/>
      <c r="HH49" s="16"/>
      <c r="HI49" s="16"/>
      <c r="HJ49" s="16"/>
      <c r="HK49" s="16"/>
      <c r="HL49" s="16"/>
      <c r="HM49" s="16"/>
      <c r="HN49" s="16"/>
      <c r="HO49" s="16"/>
      <c r="HP49" s="16"/>
      <c r="HQ49" s="16"/>
      <c r="HR49" s="16"/>
      <c r="HS49" s="16"/>
      <c r="HT49" s="16"/>
      <c r="HU49" s="16"/>
      <c r="HV49" s="16"/>
      <c r="HW49" s="16"/>
      <c r="HX49" s="16"/>
      <c r="HY49" s="16"/>
      <c r="HZ49" s="16"/>
      <c r="IA49" s="16"/>
      <c r="IB49" s="16"/>
      <c r="IC49" s="16"/>
      <c r="ID49" s="16"/>
      <c r="IE49" s="16"/>
      <c r="IF49" s="16"/>
      <c r="IG49" s="16"/>
      <c r="IH49" s="16"/>
      <c r="II49" s="16"/>
      <c r="IJ49" s="16"/>
      <c r="IK49" s="16"/>
      <c r="IL49" s="16"/>
      <c r="IM49" s="16"/>
      <c r="IN49" s="16"/>
      <c r="IO49" s="16"/>
      <c r="IP49" s="16"/>
      <c r="IQ49" s="16"/>
      <c r="IR49" s="16"/>
      <c r="IS49" s="16"/>
      <c r="IT49" s="16"/>
      <c r="IU49" s="16"/>
      <c r="IV49" s="16"/>
      <c r="IW49" s="16"/>
    </row>
    <row r="50" customFormat="false" ht="12.75" hidden="false" customHeight="true" outlineLevel="0" collapsed="false">
      <c r="A50" s="16"/>
      <c r="B50" s="97"/>
      <c r="C50" s="97"/>
      <c r="D50" s="97"/>
      <c r="E50" s="97"/>
      <c r="F50" s="105"/>
      <c r="G50" s="99"/>
      <c r="H50" s="106"/>
      <c r="I50" s="101"/>
      <c r="J50" s="106"/>
      <c r="K50" s="102"/>
      <c r="L50" s="106"/>
      <c r="M50" s="101"/>
      <c r="N50" s="106"/>
      <c r="O50" s="94"/>
      <c r="P50" s="107"/>
      <c r="Q50" s="88"/>
      <c r="R50" s="89"/>
      <c r="S50" s="16"/>
      <c r="T50" s="16"/>
      <c r="U50" s="16"/>
      <c r="V50" s="16"/>
      <c r="W50" s="16"/>
      <c r="X50" s="16"/>
      <c r="Y50" s="90"/>
      <c r="Z50" s="90"/>
      <c r="AA50" s="90"/>
      <c r="AB50" s="90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6"/>
      <c r="IM50" s="16"/>
      <c r="IN50" s="16"/>
      <c r="IO50" s="16"/>
      <c r="IP50" s="16"/>
      <c r="IQ50" s="16"/>
      <c r="IR50" s="16"/>
      <c r="IS50" s="16"/>
      <c r="IT50" s="16"/>
      <c r="IU50" s="16"/>
      <c r="IV50" s="16"/>
      <c r="IW50" s="16"/>
    </row>
    <row r="51" customFormat="false" ht="11.25" hidden="false" customHeight="true" outlineLevel="0" collapsed="false">
      <c r="A51" s="16"/>
      <c r="B51" s="97"/>
      <c r="C51" s="97"/>
      <c r="D51" s="97"/>
      <c r="E51" s="97"/>
      <c r="F51" s="108"/>
      <c r="G51" s="99"/>
      <c r="H51" s="109"/>
      <c r="I51" s="101"/>
      <c r="J51" s="109"/>
      <c r="K51" s="102"/>
      <c r="L51" s="109"/>
      <c r="M51" s="101"/>
      <c r="N51" s="109"/>
      <c r="O51" s="94"/>
      <c r="P51" s="110"/>
      <c r="Q51" s="111"/>
      <c r="R51" s="89"/>
      <c r="S51" s="16"/>
      <c r="T51" s="16"/>
      <c r="U51" s="16"/>
      <c r="V51" s="16"/>
      <c r="W51" s="16"/>
      <c r="X51" s="16"/>
      <c r="Y51" s="90"/>
      <c r="Z51" s="90"/>
      <c r="AA51" s="90"/>
      <c r="AB51" s="90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  <c r="CS51" s="16"/>
      <c r="CT51" s="16"/>
      <c r="CU51" s="16"/>
      <c r="CV51" s="16"/>
      <c r="CW51" s="16"/>
      <c r="CX51" s="16"/>
      <c r="CY51" s="16"/>
      <c r="CZ51" s="16"/>
      <c r="DA51" s="16"/>
      <c r="DB51" s="16"/>
      <c r="DC51" s="16"/>
      <c r="DD51" s="16"/>
      <c r="DE51" s="16"/>
      <c r="DF51" s="16"/>
      <c r="DG51" s="16"/>
      <c r="DH51" s="16"/>
      <c r="DI51" s="16"/>
      <c r="DJ51" s="16"/>
      <c r="DK51" s="16"/>
      <c r="DL51" s="16"/>
      <c r="DM51" s="16"/>
      <c r="DN51" s="16"/>
      <c r="DO51" s="16"/>
      <c r="DP51" s="16"/>
      <c r="DQ51" s="16"/>
      <c r="DR51" s="16"/>
      <c r="DS51" s="16"/>
      <c r="DT51" s="16"/>
      <c r="DU51" s="16"/>
      <c r="DV51" s="16"/>
      <c r="DW51" s="16"/>
      <c r="DX51" s="16"/>
      <c r="DY51" s="16"/>
      <c r="DZ51" s="16"/>
      <c r="EA51" s="16"/>
      <c r="EB51" s="16"/>
      <c r="EC51" s="16"/>
      <c r="ED51" s="16"/>
      <c r="EE51" s="16"/>
      <c r="EF51" s="16"/>
      <c r="EG51" s="16"/>
      <c r="EH51" s="16"/>
      <c r="EI51" s="16"/>
      <c r="EJ51" s="16"/>
      <c r="EK51" s="16"/>
      <c r="EL51" s="16"/>
      <c r="EM51" s="16"/>
      <c r="EN51" s="16"/>
      <c r="EO51" s="16"/>
      <c r="EP51" s="16"/>
      <c r="EQ51" s="16"/>
      <c r="ER51" s="16"/>
      <c r="ES51" s="16"/>
      <c r="ET51" s="16"/>
      <c r="EU51" s="16"/>
      <c r="EV51" s="16"/>
      <c r="EW51" s="16"/>
      <c r="EX51" s="16"/>
      <c r="EY51" s="16"/>
      <c r="EZ51" s="16"/>
      <c r="FA51" s="16"/>
      <c r="FB51" s="16"/>
      <c r="FC51" s="16"/>
      <c r="FD51" s="16"/>
      <c r="FE51" s="16"/>
      <c r="FF51" s="16"/>
      <c r="FG51" s="16"/>
      <c r="FH51" s="16"/>
      <c r="FI51" s="16"/>
      <c r="FJ51" s="16"/>
      <c r="FK51" s="16"/>
      <c r="FL51" s="16"/>
      <c r="FM51" s="16"/>
      <c r="FN51" s="16"/>
      <c r="FO51" s="16"/>
      <c r="FP51" s="16"/>
      <c r="FQ51" s="16"/>
      <c r="FR51" s="16"/>
      <c r="FS51" s="16"/>
      <c r="FT51" s="16"/>
      <c r="FU51" s="16"/>
      <c r="FV51" s="16"/>
      <c r="FW51" s="16"/>
      <c r="FX51" s="16"/>
      <c r="FY51" s="16"/>
      <c r="FZ51" s="16"/>
      <c r="GA51" s="16"/>
      <c r="GB51" s="16"/>
      <c r="GC51" s="16"/>
      <c r="GD51" s="16"/>
      <c r="GE51" s="16"/>
      <c r="GF51" s="16"/>
      <c r="GG51" s="16"/>
      <c r="GH51" s="16"/>
      <c r="GI51" s="16"/>
      <c r="GJ51" s="16"/>
      <c r="GK51" s="16"/>
      <c r="GL51" s="16"/>
      <c r="GM51" s="16"/>
      <c r="GN51" s="16"/>
      <c r="GO51" s="16"/>
      <c r="GP51" s="16"/>
      <c r="GQ51" s="16"/>
      <c r="GR51" s="16"/>
      <c r="GS51" s="16"/>
      <c r="GT51" s="16"/>
      <c r="GU51" s="16"/>
      <c r="GV51" s="16"/>
      <c r="GW51" s="16"/>
      <c r="GX51" s="16"/>
      <c r="GY51" s="16"/>
      <c r="GZ51" s="16"/>
      <c r="HA51" s="16"/>
      <c r="HB51" s="16"/>
      <c r="HC51" s="16"/>
      <c r="HD51" s="16"/>
      <c r="HE51" s="16"/>
      <c r="HF51" s="16"/>
      <c r="HG51" s="16"/>
      <c r="HH51" s="16"/>
      <c r="HI51" s="16"/>
      <c r="HJ51" s="16"/>
      <c r="HK51" s="16"/>
      <c r="HL51" s="16"/>
      <c r="HM51" s="16"/>
      <c r="HN51" s="16"/>
      <c r="HO51" s="16"/>
      <c r="HP51" s="16"/>
      <c r="HQ51" s="16"/>
      <c r="HR51" s="16"/>
      <c r="HS51" s="16"/>
      <c r="HT51" s="16"/>
      <c r="HU51" s="16"/>
      <c r="HV51" s="16"/>
      <c r="HW51" s="16"/>
      <c r="HX51" s="16"/>
      <c r="HY51" s="16"/>
      <c r="HZ51" s="16"/>
      <c r="IA51" s="16"/>
      <c r="IB51" s="16"/>
      <c r="IC51" s="16"/>
      <c r="ID51" s="16"/>
      <c r="IE51" s="16"/>
      <c r="IF51" s="16"/>
      <c r="IG51" s="16"/>
      <c r="IH51" s="16"/>
      <c r="II51" s="16"/>
      <c r="IJ51" s="16"/>
      <c r="IK51" s="16"/>
      <c r="IL51" s="16"/>
      <c r="IM51" s="16"/>
      <c r="IN51" s="16"/>
      <c r="IO51" s="16"/>
      <c r="IP51" s="16"/>
      <c r="IQ51" s="16"/>
      <c r="IR51" s="16"/>
      <c r="IS51" s="16"/>
      <c r="IT51" s="16"/>
      <c r="IU51" s="16"/>
      <c r="IV51" s="16"/>
      <c r="IW51" s="16"/>
    </row>
    <row r="52" customFormat="false" ht="12" hidden="false" customHeight="true" outlineLevel="0" collapsed="false">
      <c r="A52" s="16"/>
      <c r="B52" s="112"/>
      <c r="C52" s="97"/>
      <c r="D52" s="97"/>
      <c r="E52" s="113"/>
      <c r="F52" s="108"/>
      <c r="G52" s="114"/>
      <c r="H52" s="109"/>
      <c r="I52" s="114"/>
      <c r="J52" s="109"/>
      <c r="K52" s="115"/>
      <c r="L52" s="109"/>
      <c r="M52" s="114"/>
      <c r="N52" s="109"/>
      <c r="O52" s="101"/>
      <c r="P52" s="98"/>
      <c r="Q52" s="23"/>
      <c r="R52" s="16"/>
      <c r="S52" s="16"/>
      <c r="T52" s="16"/>
      <c r="U52" s="16"/>
      <c r="V52" s="16"/>
      <c r="W52" s="16"/>
      <c r="X52" s="16"/>
      <c r="Y52" s="90"/>
      <c r="Z52" s="90"/>
      <c r="AA52" s="90"/>
      <c r="AB52" s="90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6"/>
      <c r="DD52" s="16"/>
      <c r="DE52" s="16"/>
      <c r="DF52" s="16"/>
      <c r="DG52" s="16"/>
      <c r="DH52" s="16"/>
      <c r="DI52" s="16"/>
      <c r="DJ52" s="16"/>
      <c r="DK52" s="16"/>
      <c r="DL52" s="16"/>
      <c r="DM52" s="16"/>
      <c r="DN52" s="16"/>
      <c r="DO52" s="16"/>
      <c r="DP52" s="16"/>
      <c r="DQ52" s="16"/>
      <c r="DR52" s="16"/>
      <c r="DS52" s="16"/>
      <c r="DT52" s="16"/>
      <c r="DU52" s="16"/>
      <c r="DV52" s="16"/>
      <c r="DW52" s="16"/>
      <c r="DX52" s="16"/>
      <c r="DY52" s="16"/>
      <c r="DZ52" s="16"/>
      <c r="EA52" s="16"/>
      <c r="EB52" s="16"/>
      <c r="EC52" s="16"/>
      <c r="ED52" s="16"/>
      <c r="EE52" s="16"/>
      <c r="EF52" s="16"/>
      <c r="EG52" s="16"/>
      <c r="EH52" s="16"/>
      <c r="EI52" s="16"/>
      <c r="EJ52" s="16"/>
      <c r="EK52" s="16"/>
      <c r="EL52" s="16"/>
      <c r="EM52" s="16"/>
      <c r="EN52" s="16"/>
      <c r="EO52" s="16"/>
      <c r="EP52" s="16"/>
      <c r="EQ52" s="16"/>
      <c r="ER52" s="16"/>
      <c r="ES52" s="16"/>
      <c r="ET52" s="16"/>
      <c r="EU52" s="16"/>
      <c r="EV52" s="16"/>
      <c r="EW52" s="16"/>
      <c r="EX52" s="16"/>
      <c r="EY52" s="16"/>
      <c r="EZ52" s="16"/>
      <c r="FA52" s="16"/>
      <c r="FB52" s="16"/>
      <c r="FC52" s="16"/>
      <c r="FD52" s="16"/>
      <c r="FE52" s="16"/>
      <c r="FF52" s="16"/>
      <c r="FG52" s="16"/>
      <c r="FH52" s="16"/>
      <c r="FI52" s="16"/>
      <c r="FJ52" s="16"/>
      <c r="FK52" s="16"/>
      <c r="FL52" s="16"/>
      <c r="FM52" s="16"/>
      <c r="FN52" s="16"/>
      <c r="FO52" s="16"/>
      <c r="FP52" s="16"/>
      <c r="FQ52" s="16"/>
      <c r="FR52" s="16"/>
      <c r="FS52" s="16"/>
      <c r="FT52" s="16"/>
      <c r="FU52" s="16"/>
      <c r="FV52" s="16"/>
      <c r="FW52" s="16"/>
      <c r="FX52" s="16"/>
      <c r="FY52" s="16"/>
      <c r="FZ52" s="16"/>
      <c r="GA52" s="16"/>
      <c r="GB52" s="16"/>
      <c r="GC52" s="16"/>
      <c r="GD52" s="16"/>
      <c r="GE52" s="16"/>
      <c r="GF52" s="16"/>
      <c r="GG52" s="16"/>
      <c r="GH52" s="16"/>
      <c r="GI52" s="16"/>
      <c r="GJ52" s="16"/>
      <c r="GK52" s="16"/>
      <c r="GL52" s="16"/>
      <c r="GM52" s="16"/>
      <c r="GN52" s="16"/>
      <c r="GO52" s="16"/>
      <c r="GP52" s="16"/>
      <c r="GQ52" s="16"/>
      <c r="GR52" s="16"/>
      <c r="GS52" s="16"/>
      <c r="GT52" s="16"/>
      <c r="GU52" s="16"/>
      <c r="GV52" s="16"/>
      <c r="GW52" s="16"/>
      <c r="GX52" s="16"/>
      <c r="GY52" s="16"/>
      <c r="GZ52" s="16"/>
      <c r="HA52" s="16"/>
      <c r="HB52" s="16"/>
      <c r="HC52" s="16"/>
      <c r="HD52" s="16"/>
      <c r="HE52" s="16"/>
      <c r="HF52" s="16"/>
      <c r="HG52" s="16"/>
      <c r="HH52" s="16"/>
      <c r="HI52" s="16"/>
      <c r="HJ52" s="16"/>
      <c r="HK52" s="16"/>
      <c r="HL52" s="16"/>
      <c r="HM52" s="16"/>
      <c r="HN52" s="16"/>
      <c r="HO52" s="16"/>
      <c r="HP52" s="16"/>
      <c r="HQ52" s="16"/>
      <c r="HR52" s="16"/>
      <c r="HS52" s="16"/>
      <c r="HT52" s="16"/>
      <c r="HU52" s="16"/>
      <c r="HV52" s="16"/>
      <c r="HW52" s="16"/>
      <c r="HX52" s="16"/>
      <c r="HY52" s="16"/>
      <c r="HZ52" s="16"/>
      <c r="IA52" s="16"/>
      <c r="IB52" s="16"/>
      <c r="IC52" s="16"/>
      <c r="ID52" s="16"/>
      <c r="IE52" s="16"/>
      <c r="IF52" s="16"/>
      <c r="IG52" s="16"/>
      <c r="IH52" s="16"/>
      <c r="II52" s="16"/>
      <c r="IJ52" s="16"/>
      <c r="IK52" s="16"/>
      <c r="IL52" s="16"/>
      <c r="IM52" s="16"/>
      <c r="IN52" s="16"/>
      <c r="IO52" s="16"/>
      <c r="IP52" s="16"/>
      <c r="IQ52" s="16"/>
      <c r="IR52" s="16"/>
      <c r="IS52" s="16"/>
      <c r="IT52" s="16"/>
      <c r="IU52" s="16"/>
      <c r="IV52" s="16"/>
      <c r="IW52" s="16"/>
    </row>
    <row r="53" customFormat="false" ht="10.5" hidden="false" customHeight="true" outlineLevel="0" collapsed="false">
      <c r="A53" s="16"/>
      <c r="B53" s="112"/>
      <c r="C53" s="97"/>
      <c r="D53" s="97"/>
      <c r="E53" s="113"/>
      <c r="F53" s="108"/>
      <c r="G53" s="114"/>
      <c r="H53" s="109"/>
      <c r="I53" s="114"/>
      <c r="J53" s="109"/>
      <c r="K53" s="115"/>
      <c r="L53" s="109"/>
      <c r="M53" s="114"/>
      <c r="N53" s="109"/>
      <c r="O53" s="101"/>
      <c r="P53" s="98"/>
      <c r="Q53" s="23"/>
      <c r="R53" s="16"/>
      <c r="S53" s="16"/>
      <c r="T53" s="16"/>
      <c r="U53" s="16"/>
      <c r="V53" s="16"/>
      <c r="W53" s="16"/>
      <c r="X53" s="16"/>
      <c r="Y53" s="90"/>
      <c r="Z53" s="90"/>
      <c r="AA53" s="90"/>
      <c r="AB53" s="90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6"/>
      <c r="DD53" s="16"/>
      <c r="DE53" s="16"/>
      <c r="DF53" s="16"/>
      <c r="DG53" s="16"/>
      <c r="DH53" s="16"/>
      <c r="DI53" s="16"/>
      <c r="DJ53" s="16"/>
      <c r="DK53" s="16"/>
      <c r="DL53" s="16"/>
      <c r="DM53" s="16"/>
      <c r="DN53" s="16"/>
      <c r="DO53" s="16"/>
      <c r="DP53" s="16"/>
      <c r="DQ53" s="16"/>
      <c r="DR53" s="16"/>
      <c r="DS53" s="16"/>
      <c r="DT53" s="16"/>
      <c r="DU53" s="16"/>
      <c r="DV53" s="16"/>
      <c r="DW53" s="16"/>
      <c r="DX53" s="16"/>
      <c r="DY53" s="16"/>
      <c r="DZ53" s="16"/>
      <c r="EA53" s="16"/>
      <c r="EB53" s="16"/>
      <c r="EC53" s="16"/>
      <c r="ED53" s="16"/>
      <c r="EE53" s="16"/>
      <c r="EF53" s="16"/>
      <c r="EG53" s="16"/>
      <c r="EH53" s="16"/>
      <c r="EI53" s="16"/>
      <c r="EJ53" s="16"/>
      <c r="EK53" s="16"/>
      <c r="EL53" s="16"/>
      <c r="EM53" s="16"/>
      <c r="EN53" s="16"/>
      <c r="EO53" s="16"/>
      <c r="EP53" s="16"/>
      <c r="EQ53" s="16"/>
      <c r="ER53" s="16"/>
      <c r="ES53" s="16"/>
      <c r="ET53" s="16"/>
      <c r="EU53" s="16"/>
      <c r="EV53" s="16"/>
      <c r="EW53" s="16"/>
      <c r="EX53" s="16"/>
      <c r="EY53" s="16"/>
      <c r="EZ53" s="16"/>
      <c r="FA53" s="16"/>
      <c r="FB53" s="16"/>
      <c r="FC53" s="16"/>
      <c r="FD53" s="16"/>
      <c r="FE53" s="16"/>
      <c r="FF53" s="16"/>
      <c r="FG53" s="16"/>
      <c r="FH53" s="16"/>
      <c r="FI53" s="16"/>
      <c r="FJ53" s="16"/>
      <c r="FK53" s="16"/>
      <c r="FL53" s="16"/>
      <c r="FM53" s="16"/>
      <c r="FN53" s="16"/>
      <c r="FO53" s="16"/>
      <c r="FP53" s="16"/>
      <c r="FQ53" s="16"/>
      <c r="FR53" s="16"/>
      <c r="FS53" s="16"/>
      <c r="FT53" s="16"/>
      <c r="FU53" s="16"/>
      <c r="FV53" s="16"/>
      <c r="FW53" s="16"/>
      <c r="FX53" s="16"/>
      <c r="FY53" s="16"/>
      <c r="FZ53" s="16"/>
      <c r="GA53" s="16"/>
      <c r="GB53" s="16"/>
      <c r="GC53" s="16"/>
      <c r="GD53" s="16"/>
      <c r="GE53" s="16"/>
      <c r="GF53" s="16"/>
      <c r="GG53" s="16"/>
      <c r="GH53" s="16"/>
      <c r="GI53" s="16"/>
      <c r="GJ53" s="16"/>
      <c r="GK53" s="16"/>
      <c r="GL53" s="16"/>
      <c r="GM53" s="16"/>
      <c r="GN53" s="16"/>
      <c r="GO53" s="16"/>
      <c r="GP53" s="16"/>
      <c r="GQ53" s="16"/>
      <c r="GR53" s="16"/>
      <c r="GS53" s="16"/>
      <c r="GT53" s="16"/>
      <c r="GU53" s="16"/>
      <c r="GV53" s="16"/>
      <c r="GW53" s="16"/>
      <c r="GX53" s="16"/>
      <c r="GY53" s="16"/>
      <c r="GZ53" s="16"/>
      <c r="HA53" s="16"/>
      <c r="HB53" s="16"/>
      <c r="HC53" s="16"/>
      <c r="HD53" s="16"/>
      <c r="HE53" s="16"/>
      <c r="HF53" s="16"/>
      <c r="HG53" s="16"/>
      <c r="HH53" s="16"/>
      <c r="HI53" s="16"/>
      <c r="HJ53" s="16"/>
      <c r="HK53" s="16"/>
      <c r="HL53" s="16"/>
      <c r="HM53" s="16"/>
      <c r="HN53" s="16"/>
      <c r="HO53" s="16"/>
      <c r="HP53" s="16"/>
      <c r="HQ53" s="16"/>
      <c r="HR53" s="16"/>
      <c r="HS53" s="16"/>
      <c r="HT53" s="16"/>
      <c r="HU53" s="16"/>
      <c r="HV53" s="16"/>
      <c r="HW53" s="16"/>
      <c r="HX53" s="16"/>
      <c r="HY53" s="16"/>
      <c r="HZ53" s="16"/>
      <c r="IA53" s="16"/>
      <c r="IB53" s="16"/>
      <c r="IC53" s="16"/>
      <c r="ID53" s="16"/>
      <c r="IE53" s="16"/>
      <c r="IF53" s="16"/>
      <c r="IG53" s="16"/>
      <c r="IH53" s="16"/>
      <c r="II53" s="16"/>
      <c r="IJ53" s="16"/>
      <c r="IK53" s="16"/>
      <c r="IL53" s="16"/>
      <c r="IM53" s="16"/>
      <c r="IN53" s="16"/>
      <c r="IO53" s="16"/>
      <c r="IP53" s="16"/>
      <c r="IQ53" s="16"/>
      <c r="IR53" s="16"/>
      <c r="IS53" s="16"/>
      <c r="IT53" s="16"/>
      <c r="IU53" s="16"/>
      <c r="IV53" s="16"/>
      <c r="IW53" s="16"/>
    </row>
    <row r="54" customFormat="false" ht="10.5" hidden="false" customHeight="true" outlineLevel="0" collapsed="false">
      <c r="A54" s="16"/>
      <c r="B54" s="116"/>
      <c r="C54" s="97"/>
      <c r="D54" s="97"/>
      <c r="E54" s="113"/>
      <c r="F54" s="108"/>
      <c r="G54" s="114"/>
      <c r="H54" s="109"/>
      <c r="I54" s="114"/>
      <c r="J54" s="109"/>
      <c r="K54" s="115"/>
      <c r="L54" s="109"/>
      <c r="M54" s="114"/>
      <c r="N54" s="109"/>
      <c r="O54" s="101"/>
      <c r="P54" s="98"/>
      <c r="Q54" s="23"/>
      <c r="R54" s="16"/>
      <c r="S54" s="16"/>
      <c r="T54" s="16"/>
      <c r="U54" s="16"/>
      <c r="V54" s="16"/>
      <c r="W54" s="16"/>
      <c r="X54" s="16"/>
      <c r="Y54" s="90"/>
      <c r="Z54" s="90"/>
      <c r="AA54" s="90"/>
      <c r="AB54" s="90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6"/>
      <c r="DD54" s="16"/>
      <c r="DE54" s="16"/>
      <c r="DF54" s="16"/>
      <c r="DG54" s="16"/>
      <c r="DH54" s="16"/>
      <c r="DI54" s="16"/>
      <c r="DJ54" s="16"/>
      <c r="DK54" s="16"/>
      <c r="DL54" s="16"/>
      <c r="DM54" s="16"/>
      <c r="DN54" s="16"/>
      <c r="DO54" s="16"/>
      <c r="DP54" s="16"/>
      <c r="DQ54" s="16"/>
      <c r="DR54" s="16"/>
      <c r="DS54" s="16"/>
      <c r="DT54" s="16"/>
      <c r="DU54" s="16"/>
      <c r="DV54" s="16"/>
      <c r="DW54" s="16"/>
      <c r="DX54" s="16"/>
      <c r="DY54" s="16"/>
      <c r="DZ54" s="16"/>
      <c r="EA54" s="16"/>
      <c r="EB54" s="16"/>
      <c r="EC54" s="16"/>
      <c r="ED54" s="16"/>
      <c r="EE54" s="16"/>
      <c r="EF54" s="16"/>
      <c r="EG54" s="16"/>
      <c r="EH54" s="16"/>
      <c r="EI54" s="16"/>
      <c r="EJ54" s="16"/>
      <c r="EK54" s="16"/>
      <c r="EL54" s="16"/>
      <c r="EM54" s="16"/>
      <c r="EN54" s="16"/>
      <c r="EO54" s="16"/>
      <c r="EP54" s="16"/>
      <c r="EQ54" s="16"/>
      <c r="ER54" s="16"/>
      <c r="ES54" s="16"/>
      <c r="ET54" s="16"/>
      <c r="EU54" s="16"/>
      <c r="EV54" s="16"/>
      <c r="EW54" s="16"/>
      <c r="EX54" s="16"/>
      <c r="EY54" s="16"/>
      <c r="EZ54" s="16"/>
      <c r="FA54" s="16"/>
      <c r="FB54" s="16"/>
      <c r="FC54" s="16"/>
      <c r="FD54" s="16"/>
      <c r="FE54" s="16"/>
      <c r="FF54" s="16"/>
      <c r="FG54" s="16"/>
      <c r="FH54" s="16"/>
      <c r="FI54" s="16"/>
      <c r="FJ54" s="16"/>
      <c r="FK54" s="16"/>
      <c r="FL54" s="16"/>
      <c r="FM54" s="16"/>
      <c r="FN54" s="16"/>
      <c r="FO54" s="16"/>
      <c r="FP54" s="16"/>
      <c r="FQ54" s="16"/>
      <c r="FR54" s="16"/>
      <c r="FS54" s="16"/>
      <c r="FT54" s="16"/>
      <c r="FU54" s="16"/>
      <c r="FV54" s="16"/>
      <c r="FW54" s="16"/>
      <c r="FX54" s="16"/>
      <c r="FY54" s="16"/>
      <c r="FZ54" s="16"/>
      <c r="GA54" s="16"/>
      <c r="GB54" s="16"/>
      <c r="GC54" s="16"/>
      <c r="GD54" s="16"/>
      <c r="GE54" s="16"/>
      <c r="GF54" s="16"/>
      <c r="GG54" s="16"/>
      <c r="GH54" s="16"/>
      <c r="GI54" s="16"/>
      <c r="GJ54" s="16"/>
      <c r="GK54" s="16"/>
      <c r="GL54" s="16"/>
      <c r="GM54" s="16"/>
      <c r="GN54" s="16"/>
      <c r="GO54" s="16"/>
      <c r="GP54" s="16"/>
      <c r="GQ54" s="16"/>
      <c r="GR54" s="16"/>
      <c r="GS54" s="16"/>
      <c r="GT54" s="16"/>
      <c r="GU54" s="16"/>
      <c r="GV54" s="16"/>
      <c r="GW54" s="16"/>
      <c r="GX54" s="16"/>
      <c r="GY54" s="16"/>
      <c r="GZ54" s="16"/>
      <c r="HA54" s="16"/>
      <c r="HB54" s="16"/>
      <c r="HC54" s="16"/>
      <c r="HD54" s="16"/>
      <c r="HE54" s="16"/>
      <c r="HF54" s="16"/>
      <c r="HG54" s="16"/>
      <c r="HH54" s="16"/>
      <c r="HI54" s="16"/>
      <c r="HJ54" s="16"/>
      <c r="HK54" s="16"/>
      <c r="HL54" s="16"/>
      <c r="HM54" s="16"/>
      <c r="HN54" s="16"/>
      <c r="HO54" s="16"/>
      <c r="HP54" s="16"/>
      <c r="HQ54" s="16"/>
      <c r="HR54" s="16"/>
      <c r="HS54" s="16"/>
      <c r="HT54" s="16"/>
      <c r="HU54" s="16"/>
      <c r="HV54" s="16"/>
      <c r="HW54" s="16"/>
      <c r="HX54" s="16"/>
      <c r="HY54" s="16"/>
      <c r="HZ54" s="16"/>
      <c r="IA54" s="16"/>
      <c r="IB54" s="16"/>
      <c r="IC54" s="16"/>
      <c r="ID54" s="16"/>
      <c r="IE54" s="16"/>
      <c r="IF54" s="16"/>
      <c r="IG54" s="16"/>
      <c r="IH54" s="16"/>
      <c r="II54" s="16"/>
      <c r="IJ54" s="16"/>
      <c r="IK54" s="16"/>
      <c r="IL54" s="16"/>
      <c r="IM54" s="16"/>
      <c r="IN54" s="16"/>
      <c r="IO54" s="16"/>
      <c r="IP54" s="16"/>
      <c r="IQ54" s="16"/>
      <c r="IR54" s="16"/>
      <c r="IS54" s="16"/>
      <c r="IT54" s="16"/>
      <c r="IU54" s="16"/>
      <c r="IV54" s="16"/>
      <c r="IW54" s="16"/>
    </row>
    <row r="55" customFormat="false" ht="2.25" hidden="false" customHeight="true" outlineLevel="0" collapsed="false">
      <c r="A55" s="16"/>
      <c r="B55" s="117"/>
      <c r="C55" s="118"/>
      <c r="D55" s="118"/>
      <c r="E55" s="119"/>
      <c r="F55" s="120"/>
      <c r="G55" s="121"/>
      <c r="H55" s="122"/>
      <c r="I55" s="121"/>
      <c r="J55" s="122"/>
      <c r="K55" s="123"/>
      <c r="L55" s="122"/>
      <c r="M55" s="121"/>
      <c r="N55" s="122"/>
      <c r="O55" s="101"/>
      <c r="P55" s="98"/>
      <c r="Q55" s="23"/>
      <c r="R55" s="16"/>
      <c r="S55" s="16"/>
      <c r="T55" s="16"/>
      <c r="U55" s="16"/>
      <c r="V55" s="16"/>
      <c r="W55" s="16"/>
      <c r="X55" s="16"/>
      <c r="Y55" s="90"/>
      <c r="Z55" s="90"/>
      <c r="AA55" s="90"/>
      <c r="AB55" s="90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6"/>
      <c r="CT55" s="16"/>
      <c r="CU55" s="16"/>
      <c r="CV55" s="16"/>
      <c r="CW55" s="16"/>
      <c r="CX55" s="16"/>
      <c r="CY55" s="16"/>
      <c r="CZ55" s="16"/>
      <c r="DA55" s="16"/>
      <c r="DB55" s="16"/>
      <c r="DC55" s="16"/>
      <c r="DD55" s="16"/>
      <c r="DE55" s="16"/>
      <c r="DF55" s="16"/>
      <c r="DG55" s="16"/>
      <c r="DH55" s="16"/>
      <c r="DI55" s="16"/>
      <c r="DJ55" s="16"/>
      <c r="DK55" s="16"/>
      <c r="DL55" s="16"/>
      <c r="DM55" s="16"/>
      <c r="DN55" s="16"/>
      <c r="DO55" s="16"/>
      <c r="DP55" s="16"/>
      <c r="DQ55" s="16"/>
      <c r="DR55" s="16"/>
      <c r="DS55" s="16"/>
      <c r="DT55" s="16"/>
      <c r="DU55" s="16"/>
      <c r="DV55" s="16"/>
      <c r="DW55" s="16"/>
      <c r="DX55" s="16"/>
      <c r="DY55" s="16"/>
      <c r="DZ55" s="16"/>
      <c r="EA55" s="16"/>
      <c r="EB55" s="16"/>
      <c r="EC55" s="16"/>
      <c r="ED55" s="16"/>
      <c r="EE55" s="16"/>
      <c r="EF55" s="16"/>
      <c r="EG55" s="16"/>
      <c r="EH55" s="16"/>
      <c r="EI55" s="16"/>
      <c r="EJ55" s="16"/>
      <c r="EK55" s="16"/>
      <c r="EL55" s="16"/>
      <c r="EM55" s="16"/>
      <c r="EN55" s="16"/>
      <c r="EO55" s="16"/>
      <c r="EP55" s="16"/>
      <c r="EQ55" s="16"/>
      <c r="ER55" s="16"/>
      <c r="ES55" s="16"/>
      <c r="ET55" s="16"/>
      <c r="EU55" s="16"/>
      <c r="EV55" s="16"/>
      <c r="EW55" s="16"/>
      <c r="EX55" s="16"/>
      <c r="EY55" s="16"/>
      <c r="EZ55" s="16"/>
      <c r="FA55" s="16"/>
      <c r="FB55" s="16"/>
      <c r="FC55" s="16"/>
      <c r="FD55" s="16"/>
      <c r="FE55" s="16"/>
      <c r="FF55" s="16"/>
      <c r="FG55" s="16"/>
      <c r="FH55" s="16"/>
      <c r="FI55" s="16"/>
      <c r="FJ55" s="16"/>
      <c r="FK55" s="16"/>
      <c r="FL55" s="16"/>
      <c r="FM55" s="16"/>
      <c r="FN55" s="16"/>
      <c r="FO55" s="16"/>
      <c r="FP55" s="16"/>
      <c r="FQ55" s="16"/>
      <c r="FR55" s="16"/>
      <c r="FS55" s="16"/>
      <c r="FT55" s="16"/>
      <c r="FU55" s="16"/>
      <c r="FV55" s="16"/>
      <c r="FW55" s="16"/>
      <c r="FX55" s="16"/>
      <c r="FY55" s="16"/>
      <c r="FZ55" s="16"/>
      <c r="GA55" s="16"/>
      <c r="GB55" s="16"/>
      <c r="GC55" s="16"/>
      <c r="GD55" s="16"/>
      <c r="GE55" s="16"/>
      <c r="GF55" s="16"/>
      <c r="GG55" s="16"/>
      <c r="GH55" s="16"/>
      <c r="GI55" s="16"/>
      <c r="GJ55" s="16"/>
      <c r="GK55" s="16"/>
      <c r="GL55" s="16"/>
      <c r="GM55" s="16"/>
      <c r="GN55" s="16"/>
      <c r="GO55" s="16"/>
      <c r="GP55" s="16"/>
      <c r="GQ55" s="16"/>
      <c r="GR55" s="16"/>
      <c r="GS55" s="16"/>
      <c r="GT55" s="16"/>
      <c r="GU55" s="16"/>
      <c r="GV55" s="16"/>
      <c r="GW55" s="16"/>
      <c r="GX55" s="16"/>
      <c r="GY55" s="16"/>
      <c r="GZ55" s="16"/>
      <c r="HA55" s="16"/>
      <c r="HB55" s="16"/>
      <c r="HC55" s="16"/>
      <c r="HD55" s="16"/>
      <c r="HE55" s="16"/>
      <c r="HF55" s="16"/>
      <c r="HG55" s="16"/>
      <c r="HH55" s="16"/>
      <c r="HI55" s="16"/>
      <c r="HJ55" s="16"/>
      <c r="HK55" s="16"/>
      <c r="HL55" s="16"/>
      <c r="HM55" s="16"/>
      <c r="HN55" s="16"/>
      <c r="HO55" s="16"/>
      <c r="HP55" s="16"/>
      <c r="HQ55" s="16"/>
      <c r="HR55" s="16"/>
      <c r="HS55" s="16"/>
      <c r="HT55" s="16"/>
      <c r="HU55" s="16"/>
      <c r="HV55" s="16"/>
      <c r="HW55" s="16"/>
      <c r="HX55" s="16"/>
      <c r="HY55" s="16"/>
      <c r="HZ55" s="16"/>
      <c r="IA55" s="16"/>
      <c r="IB55" s="16"/>
      <c r="IC55" s="16"/>
      <c r="ID55" s="16"/>
      <c r="IE55" s="16"/>
      <c r="IF55" s="16"/>
      <c r="IG55" s="16"/>
      <c r="IH55" s="16"/>
      <c r="II55" s="16"/>
      <c r="IJ55" s="16"/>
      <c r="IK55" s="16"/>
      <c r="IL55" s="16"/>
      <c r="IM55" s="16"/>
      <c r="IN55" s="16"/>
      <c r="IO55" s="16"/>
      <c r="IP55" s="16"/>
      <c r="IQ55" s="16"/>
      <c r="IR55" s="16"/>
      <c r="IS55" s="16"/>
      <c r="IT55" s="16"/>
      <c r="IU55" s="16"/>
      <c r="IV55" s="16"/>
      <c r="IW55" s="16"/>
    </row>
    <row r="56" customFormat="false" ht="10.5" hidden="false" customHeight="true" outlineLevel="0" collapsed="false">
      <c r="A56" s="16"/>
      <c r="B56" s="124"/>
      <c r="C56" s="97"/>
      <c r="D56" s="97"/>
      <c r="E56" s="113"/>
      <c r="F56" s="125"/>
      <c r="G56" s="114"/>
      <c r="H56" s="125"/>
      <c r="I56" s="114"/>
      <c r="J56" s="125"/>
      <c r="K56" s="115"/>
      <c r="L56" s="125"/>
      <c r="M56" s="114"/>
      <c r="N56" s="125"/>
      <c r="O56" s="101"/>
      <c r="P56" s="126"/>
      <c r="Q56" s="23"/>
      <c r="R56" s="16"/>
      <c r="S56" s="16"/>
      <c r="T56" s="16"/>
      <c r="U56" s="16"/>
      <c r="V56" s="16"/>
      <c r="W56" s="16"/>
      <c r="X56" s="16"/>
      <c r="Y56" s="90"/>
      <c r="Z56" s="90"/>
      <c r="AA56" s="90"/>
      <c r="AB56" s="90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16"/>
      <c r="FW56" s="16"/>
      <c r="FX56" s="16"/>
      <c r="FY56" s="16"/>
      <c r="FZ56" s="16"/>
      <c r="GA56" s="16"/>
      <c r="GB56" s="16"/>
      <c r="GC56" s="16"/>
      <c r="GD56" s="16"/>
      <c r="GE56" s="16"/>
      <c r="GF56" s="16"/>
      <c r="GG56" s="16"/>
      <c r="GH56" s="16"/>
      <c r="GI56" s="16"/>
      <c r="GJ56" s="16"/>
      <c r="GK56" s="16"/>
      <c r="GL56" s="16"/>
      <c r="GM56" s="16"/>
      <c r="GN56" s="16"/>
      <c r="GO56" s="16"/>
      <c r="GP56" s="16"/>
      <c r="GQ56" s="16"/>
      <c r="GR56" s="16"/>
      <c r="GS56" s="16"/>
      <c r="GT56" s="16"/>
      <c r="GU56" s="16"/>
      <c r="GV56" s="16"/>
      <c r="GW56" s="16"/>
      <c r="GX56" s="16"/>
      <c r="GY56" s="16"/>
      <c r="GZ56" s="16"/>
      <c r="HA56" s="16"/>
      <c r="HB56" s="16"/>
      <c r="HC56" s="16"/>
      <c r="HD56" s="16"/>
      <c r="HE56" s="16"/>
      <c r="HF56" s="16"/>
      <c r="HG56" s="16"/>
      <c r="HH56" s="16"/>
      <c r="HI56" s="16"/>
      <c r="HJ56" s="16"/>
      <c r="HK56" s="16"/>
      <c r="HL56" s="16"/>
      <c r="HM56" s="16"/>
      <c r="HN56" s="16"/>
      <c r="HO56" s="16"/>
      <c r="HP56" s="16"/>
      <c r="HQ56" s="16"/>
      <c r="HR56" s="16"/>
      <c r="HS56" s="16"/>
      <c r="HT56" s="16"/>
      <c r="HU56" s="16"/>
      <c r="HV56" s="16"/>
      <c r="HW56" s="16"/>
      <c r="HX56" s="16"/>
      <c r="HY56" s="16"/>
      <c r="HZ56" s="16"/>
      <c r="IA56" s="16"/>
      <c r="IB56" s="16"/>
      <c r="IC56" s="16"/>
      <c r="ID56" s="16"/>
      <c r="IE56" s="16"/>
      <c r="IF56" s="16"/>
      <c r="IG56" s="16"/>
      <c r="IH56" s="16"/>
      <c r="II56" s="16"/>
      <c r="IJ56" s="16"/>
      <c r="IK56" s="16"/>
      <c r="IL56" s="16"/>
      <c r="IM56" s="16"/>
      <c r="IN56" s="16"/>
      <c r="IO56" s="16"/>
      <c r="IP56" s="16"/>
      <c r="IQ56" s="16"/>
      <c r="IR56" s="16"/>
      <c r="IS56" s="16"/>
      <c r="IT56" s="16"/>
      <c r="IU56" s="16"/>
      <c r="IV56" s="16"/>
      <c r="IW56" s="16"/>
    </row>
    <row r="57" customFormat="false" ht="10.5" hidden="false" customHeight="true" outlineLevel="0" collapsed="false">
      <c r="A57" s="16"/>
      <c r="B57" s="127"/>
      <c r="C57" s="97"/>
      <c r="D57" s="97"/>
      <c r="E57" s="113"/>
      <c r="F57" s="125"/>
      <c r="G57" s="114"/>
      <c r="H57" s="125"/>
      <c r="I57" s="114"/>
      <c r="J57" s="125"/>
      <c r="K57" s="115"/>
      <c r="L57" s="125"/>
      <c r="M57" s="114"/>
      <c r="N57" s="125"/>
      <c r="O57" s="114"/>
      <c r="P57" s="126"/>
      <c r="Q57" s="23"/>
      <c r="R57" s="16"/>
      <c r="S57" s="16"/>
      <c r="T57" s="16"/>
      <c r="U57" s="16"/>
      <c r="V57" s="16"/>
      <c r="W57" s="16"/>
      <c r="X57" s="16"/>
      <c r="Y57" s="90"/>
      <c r="Z57" s="90"/>
      <c r="AA57" s="90"/>
      <c r="AB57" s="90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  <c r="GA57" s="16"/>
      <c r="GB57" s="16"/>
      <c r="GC57" s="16"/>
      <c r="GD57" s="16"/>
      <c r="GE57" s="16"/>
      <c r="GF57" s="16"/>
      <c r="GG57" s="16"/>
      <c r="GH57" s="16"/>
      <c r="GI57" s="16"/>
      <c r="GJ57" s="16"/>
      <c r="GK57" s="16"/>
      <c r="GL57" s="16"/>
      <c r="GM57" s="16"/>
      <c r="GN57" s="16"/>
      <c r="GO57" s="16"/>
      <c r="GP57" s="16"/>
      <c r="GQ57" s="16"/>
      <c r="GR57" s="16"/>
      <c r="GS57" s="16"/>
      <c r="GT57" s="16"/>
      <c r="GU57" s="16"/>
      <c r="GV57" s="16"/>
      <c r="GW57" s="16"/>
      <c r="GX57" s="16"/>
      <c r="GY57" s="16"/>
      <c r="GZ57" s="16"/>
      <c r="HA57" s="16"/>
      <c r="HB57" s="16"/>
      <c r="HC57" s="16"/>
      <c r="HD57" s="16"/>
      <c r="HE57" s="16"/>
      <c r="HF57" s="16"/>
      <c r="HG57" s="16"/>
      <c r="HH57" s="16"/>
      <c r="HI57" s="16"/>
      <c r="HJ57" s="16"/>
      <c r="HK57" s="16"/>
      <c r="HL57" s="16"/>
      <c r="HM57" s="16"/>
      <c r="HN57" s="16"/>
      <c r="HO57" s="16"/>
      <c r="HP57" s="16"/>
      <c r="HQ57" s="16"/>
      <c r="HR57" s="16"/>
      <c r="HS57" s="16"/>
      <c r="HT57" s="16"/>
      <c r="HU57" s="16"/>
      <c r="HV57" s="16"/>
      <c r="HW57" s="16"/>
      <c r="HX57" s="16"/>
      <c r="HY57" s="16"/>
      <c r="HZ57" s="16"/>
      <c r="IA57" s="16"/>
      <c r="IB57" s="16"/>
      <c r="IC57" s="16"/>
      <c r="ID57" s="16"/>
      <c r="IE57" s="16"/>
      <c r="IF57" s="16"/>
      <c r="IG57" s="16"/>
      <c r="IH57" s="16"/>
      <c r="II57" s="16"/>
      <c r="IJ57" s="16"/>
      <c r="IK57" s="16"/>
      <c r="IL57" s="16"/>
      <c r="IM57" s="16"/>
      <c r="IN57" s="16"/>
      <c r="IO57" s="16"/>
      <c r="IP57" s="16"/>
      <c r="IQ57" s="16"/>
      <c r="IR57" s="16"/>
      <c r="IS57" s="16"/>
      <c r="IT57" s="16"/>
      <c r="IU57" s="16"/>
      <c r="IV57" s="16"/>
      <c r="IW57" s="16"/>
    </row>
    <row r="58" customFormat="false" ht="10.5" hidden="false" customHeight="true" outlineLevel="0" collapsed="false">
      <c r="A58" s="16"/>
      <c r="B58" s="127"/>
      <c r="C58" s="97"/>
      <c r="D58" s="97"/>
      <c r="E58" s="113"/>
      <c r="F58" s="125"/>
      <c r="G58" s="114"/>
      <c r="H58" s="125"/>
      <c r="I58" s="114"/>
      <c r="J58" s="125"/>
      <c r="K58" s="115"/>
      <c r="L58" s="125"/>
      <c r="M58" s="114"/>
      <c r="N58" s="125"/>
      <c r="O58" s="114"/>
      <c r="P58" s="126"/>
      <c r="Q58" s="23"/>
      <c r="R58" s="16"/>
      <c r="S58" s="16"/>
      <c r="T58" s="16"/>
      <c r="U58" s="16"/>
      <c r="V58" s="16"/>
      <c r="W58" s="16"/>
      <c r="X58" s="16"/>
      <c r="Y58" s="90"/>
      <c r="Z58" s="90"/>
      <c r="AA58" s="90"/>
      <c r="AB58" s="90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6"/>
      <c r="CI58" s="16"/>
      <c r="CJ58" s="16"/>
      <c r="CK58" s="16"/>
      <c r="CL58" s="16"/>
      <c r="CM58" s="16"/>
      <c r="CN58" s="16"/>
      <c r="CO58" s="16"/>
      <c r="CP58" s="16"/>
      <c r="CQ58" s="16"/>
      <c r="CR58" s="16"/>
      <c r="CS58" s="16"/>
      <c r="CT58" s="16"/>
      <c r="CU58" s="16"/>
      <c r="CV58" s="16"/>
      <c r="CW58" s="16"/>
      <c r="CX58" s="16"/>
      <c r="CY58" s="16"/>
      <c r="CZ58" s="16"/>
      <c r="DA58" s="16"/>
      <c r="DB58" s="16"/>
      <c r="DC58" s="16"/>
      <c r="DD58" s="16"/>
      <c r="DE58" s="16"/>
      <c r="DF58" s="16"/>
      <c r="DG58" s="16"/>
      <c r="DH58" s="16"/>
      <c r="DI58" s="16"/>
      <c r="DJ58" s="16"/>
      <c r="DK58" s="16"/>
      <c r="DL58" s="16"/>
      <c r="DM58" s="16"/>
      <c r="DN58" s="16"/>
      <c r="DO58" s="16"/>
      <c r="DP58" s="16"/>
      <c r="DQ58" s="16"/>
      <c r="DR58" s="16"/>
      <c r="DS58" s="16"/>
      <c r="DT58" s="16"/>
      <c r="DU58" s="16"/>
      <c r="DV58" s="16"/>
      <c r="DW58" s="16"/>
      <c r="DX58" s="16"/>
      <c r="DY58" s="16"/>
      <c r="DZ58" s="16"/>
      <c r="EA58" s="16"/>
      <c r="EB58" s="16"/>
      <c r="EC58" s="16"/>
      <c r="ED58" s="16"/>
      <c r="EE58" s="16"/>
      <c r="EF58" s="16"/>
      <c r="EG58" s="16"/>
      <c r="EH58" s="16"/>
      <c r="EI58" s="16"/>
      <c r="EJ58" s="16"/>
      <c r="EK58" s="16"/>
      <c r="EL58" s="16"/>
      <c r="EM58" s="16"/>
      <c r="EN58" s="16"/>
      <c r="EO58" s="16"/>
      <c r="EP58" s="16"/>
      <c r="EQ58" s="16"/>
      <c r="ER58" s="16"/>
      <c r="ES58" s="16"/>
      <c r="ET58" s="16"/>
      <c r="EU58" s="16"/>
      <c r="EV58" s="16"/>
      <c r="EW58" s="16"/>
      <c r="EX58" s="16"/>
      <c r="EY58" s="16"/>
      <c r="EZ58" s="16"/>
      <c r="FA58" s="16"/>
      <c r="FB58" s="16"/>
      <c r="FC58" s="16"/>
      <c r="FD58" s="16"/>
      <c r="FE58" s="16"/>
      <c r="FF58" s="16"/>
      <c r="FG58" s="16"/>
      <c r="FH58" s="16"/>
      <c r="FI58" s="16"/>
      <c r="FJ58" s="16"/>
      <c r="FK58" s="16"/>
      <c r="FL58" s="16"/>
      <c r="FM58" s="16"/>
      <c r="FN58" s="16"/>
      <c r="FO58" s="16"/>
      <c r="FP58" s="16"/>
      <c r="FQ58" s="16"/>
      <c r="FR58" s="16"/>
      <c r="FS58" s="16"/>
      <c r="FT58" s="16"/>
      <c r="FU58" s="16"/>
      <c r="FV58" s="16"/>
      <c r="FW58" s="16"/>
      <c r="FX58" s="16"/>
      <c r="FY58" s="16"/>
      <c r="FZ58" s="16"/>
      <c r="GA58" s="16"/>
      <c r="GB58" s="16"/>
      <c r="GC58" s="16"/>
      <c r="GD58" s="16"/>
      <c r="GE58" s="16"/>
      <c r="GF58" s="16"/>
      <c r="GG58" s="16"/>
      <c r="GH58" s="16"/>
      <c r="GI58" s="16"/>
      <c r="GJ58" s="16"/>
      <c r="GK58" s="16"/>
      <c r="GL58" s="16"/>
      <c r="GM58" s="16"/>
      <c r="GN58" s="16"/>
      <c r="GO58" s="16"/>
      <c r="GP58" s="16"/>
      <c r="GQ58" s="16"/>
      <c r="GR58" s="16"/>
      <c r="GS58" s="16"/>
      <c r="GT58" s="16"/>
      <c r="GU58" s="16"/>
      <c r="GV58" s="16"/>
      <c r="GW58" s="16"/>
      <c r="GX58" s="16"/>
      <c r="GY58" s="16"/>
      <c r="GZ58" s="16"/>
      <c r="HA58" s="16"/>
      <c r="HB58" s="16"/>
      <c r="HC58" s="16"/>
      <c r="HD58" s="16"/>
      <c r="HE58" s="16"/>
      <c r="HF58" s="16"/>
      <c r="HG58" s="16"/>
      <c r="HH58" s="16"/>
      <c r="HI58" s="16"/>
      <c r="HJ58" s="16"/>
      <c r="HK58" s="16"/>
      <c r="HL58" s="16"/>
      <c r="HM58" s="16"/>
      <c r="HN58" s="16"/>
      <c r="HO58" s="16"/>
      <c r="HP58" s="16"/>
      <c r="HQ58" s="16"/>
      <c r="HR58" s="16"/>
      <c r="HS58" s="16"/>
      <c r="HT58" s="16"/>
      <c r="HU58" s="16"/>
      <c r="HV58" s="16"/>
      <c r="HW58" s="16"/>
      <c r="HX58" s="16"/>
      <c r="HY58" s="16"/>
      <c r="HZ58" s="16"/>
      <c r="IA58" s="16"/>
      <c r="IB58" s="16"/>
      <c r="IC58" s="16"/>
      <c r="ID58" s="16"/>
      <c r="IE58" s="16"/>
      <c r="IF58" s="16"/>
      <c r="IG58" s="16"/>
      <c r="IH58" s="16"/>
      <c r="II58" s="16"/>
      <c r="IJ58" s="16"/>
      <c r="IK58" s="16"/>
      <c r="IL58" s="16"/>
      <c r="IM58" s="16"/>
      <c r="IN58" s="16"/>
      <c r="IO58" s="16"/>
      <c r="IP58" s="16"/>
      <c r="IQ58" s="16"/>
      <c r="IR58" s="16"/>
      <c r="IS58" s="16"/>
      <c r="IT58" s="16"/>
      <c r="IU58" s="16"/>
      <c r="IV58" s="16"/>
      <c r="IW58" s="16"/>
    </row>
    <row r="59" customFormat="false" ht="10.5" hidden="false" customHeight="true" outlineLevel="0" collapsed="false">
      <c r="A59" s="16"/>
      <c r="B59" s="127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14"/>
      <c r="P59" s="126"/>
      <c r="Q59" s="23"/>
      <c r="R59" s="16"/>
      <c r="S59" s="16"/>
      <c r="T59" s="16"/>
      <c r="U59" s="16"/>
      <c r="V59" s="16"/>
      <c r="W59" s="16"/>
      <c r="X59" s="16"/>
      <c r="Y59" s="90"/>
      <c r="Z59" s="90"/>
      <c r="AA59" s="96"/>
      <c r="AB59" s="90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16"/>
      <c r="AR59" s="16"/>
      <c r="AS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  <c r="BF59" s="16"/>
      <c r="BG59" s="16"/>
      <c r="BH59" s="16"/>
      <c r="BI59" s="16"/>
      <c r="BJ59" s="16"/>
      <c r="BK59" s="16"/>
      <c r="BL59" s="16"/>
      <c r="BM59" s="16"/>
      <c r="BN59" s="16"/>
      <c r="BO59" s="16"/>
      <c r="BP59" s="16"/>
      <c r="BQ59" s="16"/>
      <c r="BR59" s="16"/>
      <c r="BS59" s="16"/>
      <c r="BT59" s="16"/>
      <c r="BU59" s="16"/>
      <c r="BV59" s="16"/>
      <c r="BW59" s="16"/>
      <c r="BX59" s="16"/>
      <c r="BY59" s="16"/>
      <c r="BZ59" s="16"/>
      <c r="CA59" s="16"/>
      <c r="CB59" s="16"/>
      <c r="CC59" s="16"/>
      <c r="CD59" s="16"/>
      <c r="CE59" s="16"/>
      <c r="CF59" s="16"/>
      <c r="CG59" s="16"/>
      <c r="CH59" s="16"/>
      <c r="CI59" s="16"/>
      <c r="CJ59" s="16"/>
      <c r="CK59" s="16"/>
      <c r="CL59" s="16"/>
      <c r="CM59" s="16"/>
      <c r="CN59" s="16"/>
      <c r="CO59" s="16"/>
      <c r="CP59" s="16"/>
      <c r="CQ59" s="16"/>
      <c r="CR59" s="16"/>
      <c r="CS59" s="16"/>
      <c r="CT59" s="16"/>
      <c r="CU59" s="16"/>
      <c r="CV59" s="16"/>
      <c r="CW59" s="16"/>
      <c r="CX59" s="16"/>
      <c r="CY59" s="16"/>
      <c r="CZ59" s="16"/>
      <c r="DA59" s="16"/>
      <c r="DB59" s="16"/>
      <c r="DC59" s="16"/>
      <c r="DD59" s="16"/>
      <c r="DE59" s="16"/>
      <c r="DF59" s="16"/>
      <c r="DG59" s="16"/>
      <c r="DH59" s="16"/>
      <c r="DI59" s="16"/>
      <c r="DJ59" s="16"/>
      <c r="DK59" s="16"/>
      <c r="DL59" s="16"/>
      <c r="DM59" s="16"/>
      <c r="DN59" s="16"/>
      <c r="DO59" s="16"/>
      <c r="DP59" s="16"/>
      <c r="DQ59" s="16"/>
      <c r="DR59" s="16"/>
      <c r="DS59" s="16"/>
      <c r="DT59" s="16"/>
      <c r="DU59" s="16"/>
      <c r="DV59" s="16"/>
      <c r="DW59" s="16"/>
      <c r="DX59" s="16"/>
      <c r="DY59" s="16"/>
      <c r="DZ59" s="16"/>
      <c r="EA59" s="16"/>
      <c r="EB59" s="16"/>
      <c r="EC59" s="16"/>
      <c r="ED59" s="16"/>
      <c r="EE59" s="16"/>
      <c r="EF59" s="16"/>
      <c r="EG59" s="16"/>
      <c r="EH59" s="16"/>
      <c r="EI59" s="16"/>
      <c r="EJ59" s="16"/>
      <c r="EK59" s="16"/>
      <c r="EL59" s="16"/>
      <c r="EM59" s="16"/>
      <c r="EN59" s="16"/>
      <c r="EO59" s="16"/>
      <c r="EP59" s="16"/>
      <c r="EQ59" s="16"/>
      <c r="ER59" s="16"/>
      <c r="ES59" s="16"/>
      <c r="ET59" s="16"/>
      <c r="EU59" s="16"/>
      <c r="EV59" s="16"/>
      <c r="EW59" s="16"/>
      <c r="EX59" s="16"/>
      <c r="EY59" s="16"/>
      <c r="EZ59" s="16"/>
      <c r="FA59" s="16"/>
      <c r="FB59" s="16"/>
      <c r="FC59" s="16"/>
      <c r="FD59" s="16"/>
      <c r="FE59" s="16"/>
      <c r="FF59" s="16"/>
      <c r="FG59" s="16"/>
      <c r="FH59" s="16"/>
      <c r="FI59" s="16"/>
      <c r="FJ59" s="16"/>
      <c r="FK59" s="16"/>
      <c r="FL59" s="16"/>
      <c r="FM59" s="16"/>
      <c r="FN59" s="16"/>
      <c r="FO59" s="16"/>
      <c r="FP59" s="16"/>
      <c r="FQ59" s="16"/>
      <c r="FR59" s="16"/>
      <c r="FS59" s="16"/>
      <c r="FT59" s="16"/>
      <c r="FU59" s="16"/>
      <c r="FV59" s="16"/>
      <c r="FW59" s="16"/>
      <c r="FX59" s="16"/>
      <c r="FY59" s="16"/>
      <c r="FZ59" s="16"/>
      <c r="GA59" s="16"/>
      <c r="GB59" s="16"/>
      <c r="GC59" s="16"/>
      <c r="GD59" s="16"/>
      <c r="GE59" s="16"/>
      <c r="GF59" s="16"/>
      <c r="GG59" s="16"/>
      <c r="GH59" s="16"/>
      <c r="GI59" s="16"/>
      <c r="GJ59" s="16"/>
      <c r="GK59" s="16"/>
      <c r="GL59" s="16"/>
      <c r="GM59" s="16"/>
      <c r="GN59" s="16"/>
      <c r="GO59" s="16"/>
      <c r="GP59" s="16"/>
      <c r="GQ59" s="16"/>
      <c r="GR59" s="16"/>
      <c r="GS59" s="16"/>
      <c r="GT59" s="16"/>
      <c r="GU59" s="16"/>
      <c r="GV59" s="16"/>
      <c r="GW59" s="16"/>
      <c r="GX59" s="16"/>
      <c r="GY59" s="16"/>
      <c r="GZ59" s="16"/>
      <c r="HA59" s="16"/>
      <c r="HB59" s="16"/>
      <c r="HC59" s="16"/>
      <c r="HD59" s="16"/>
      <c r="HE59" s="16"/>
      <c r="HF59" s="16"/>
      <c r="HG59" s="16"/>
      <c r="HH59" s="16"/>
      <c r="HI59" s="16"/>
      <c r="HJ59" s="16"/>
      <c r="HK59" s="16"/>
      <c r="HL59" s="16"/>
      <c r="HM59" s="16"/>
      <c r="HN59" s="16"/>
      <c r="HO59" s="16"/>
      <c r="HP59" s="16"/>
      <c r="HQ59" s="16"/>
      <c r="HR59" s="16"/>
      <c r="HS59" s="16"/>
      <c r="HT59" s="16"/>
      <c r="HU59" s="16"/>
      <c r="HV59" s="16"/>
      <c r="HW59" s="16"/>
      <c r="HX59" s="16"/>
      <c r="HY59" s="16"/>
      <c r="HZ59" s="16"/>
      <c r="IA59" s="16"/>
      <c r="IB59" s="16"/>
      <c r="IC59" s="16"/>
      <c r="ID59" s="16"/>
      <c r="IE59" s="16"/>
      <c r="IF59" s="16"/>
      <c r="IG59" s="16"/>
      <c r="IH59" s="16"/>
      <c r="II59" s="16"/>
      <c r="IJ59" s="16"/>
      <c r="IK59" s="16"/>
      <c r="IL59" s="16"/>
      <c r="IM59" s="16"/>
      <c r="IN59" s="16"/>
      <c r="IO59" s="16"/>
      <c r="IP59" s="16"/>
      <c r="IQ59" s="16"/>
      <c r="IR59" s="16"/>
      <c r="IS59" s="16"/>
      <c r="IT59" s="16"/>
      <c r="IU59" s="16"/>
      <c r="IV59" s="16"/>
      <c r="IW59" s="16"/>
    </row>
    <row r="60" customFormat="false" ht="10.5" hidden="false" customHeight="true" outlineLevel="0" collapsed="false">
      <c r="A60" s="128"/>
      <c r="B60" s="128"/>
      <c r="C60" s="128"/>
      <c r="D60" s="128"/>
      <c r="E60" s="128"/>
      <c r="F60" s="128"/>
      <c r="G60" s="128"/>
      <c r="H60" s="128"/>
      <c r="I60" s="128"/>
      <c r="J60" s="128"/>
      <c r="K60" s="129"/>
      <c r="L60" s="128"/>
      <c r="M60" s="128"/>
      <c r="N60" s="128"/>
      <c r="O60" s="114"/>
      <c r="P60" s="130"/>
      <c r="Q60" s="23"/>
      <c r="R60" s="16"/>
      <c r="S60" s="16"/>
      <c r="T60" s="16"/>
      <c r="U60" s="16"/>
      <c r="V60" s="16"/>
      <c r="W60" s="16"/>
      <c r="X60" s="16"/>
      <c r="Y60" s="90"/>
      <c r="Z60" s="90"/>
      <c r="AA60" s="96"/>
      <c r="AB60" s="90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/>
      <c r="AR60" s="16"/>
      <c r="AS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  <c r="BF60" s="16"/>
      <c r="BG60" s="16"/>
      <c r="BH60" s="16"/>
      <c r="BI60" s="16"/>
      <c r="BJ60" s="16"/>
      <c r="BK60" s="16"/>
      <c r="BL60" s="16"/>
      <c r="BM60" s="16"/>
      <c r="BN60" s="16"/>
      <c r="BO60" s="16"/>
      <c r="BP60" s="16"/>
      <c r="BQ60" s="16"/>
      <c r="BR60" s="16"/>
      <c r="BS60" s="16"/>
      <c r="BT60" s="16"/>
      <c r="BU60" s="16"/>
      <c r="BV60" s="16"/>
      <c r="BW60" s="16"/>
      <c r="BX60" s="16"/>
      <c r="BY60" s="16"/>
      <c r="BZ60" s="16"/>
      <c r="CA60" s="16"/>
      <c r="CB60" s="16"/>
      <c r="CC60" s="16"/>
      <c r="CD60" s="16"/>
      <c r="CE60" s="16"/>
      <c r="CF60" s="16"/>
      <c r="CG60" s="16"/>
      <c r="CH60" s="16"/>
      <c r="CI60" s="16"/>
      <c r="CJ60" s="16"/>
      <c r="CK60" s="16"/>
      <c r="CL60" s="16"/>
      <c r="CM60" s="16"/>
      <c r="CN60" s="16"/>
      <c r="CO60" s="16"/>
      <c r="CP60" s="16"/>
      <c r="CQ60" s="16"/>
      <c r="CR60" s="16"/>
      <c r="CS60" s="16"/>
      <c r="CT60" s="16"/>
      <c r="CU60" s="16"/>
      <c r="CV60" s="16"/>
      <c r="CW60" s="16"/>
      <c r="CX60" s="16"/>
      <c r="CY60" s="16"/>
      <c r="CZ60" s="16"/>
      <c r="DA60" s="16"/>
      <c r="DB60" s="16"/>
      <c r="DC60" s="16"/>
      <c r="DD60" s="16"/>
      <c r="DE60" s="16"/>
      <c r="DF60" s="16"/>
      <c r="DG60" s="16"/>
      <c r="DH60" s="16"/>
      <c r="DI60" s="16"/>
      <c r="DJ60" s="16"/>
      <c r="DK60" s="16"/>
      <c r="DL60" s="16"/>
      <c r="DM60" s="16"/>
      <c r="DN60" s="16"/>
      <c r="DO60" s="16"/>
      <c r="DP60" s="16"/>
      <c r="DQ60" s="16"/>
      <c r="DR60" s="16"/>
      <c r="DS60" s="16"/>
      <c r="DT60" s="16"/>
      <c r="DU60" s="16"/>
      <c r="DV60" s="16"/>
      <c r="DW60" s="16"/>
      <c r="DX60" s="16"/>
      <c r="DY60" s="16"/>
      <c r="DZ60" s="16"/>
      <c r="EA60" s="16"/>
      <c r="EB60" s="16"/>
      <c r="EC60" s="16"/>
      <c r="ED60" s="16"/>
      <c r="EE60" s="16"/>
      <c r="EF60" s="16"/>
      <c r="EG60" s="16"/>
      <c r="EH60" s="16"/>
      <c r="EI60" s="16"/>
      <c r="EJ60" s="16"/>
      <c r="EK60" s="16"/>
      <c r="EL60" s="16"/>
      <c r="EM60" s="16"/>
      <c r="EN60" s="16"/>
      <c r="EO60" s="16"/>
      <c r="EP60" s="16"/>
      <c r="EQ60" s="16"/>
      <c r="ER60" s="16"/>
      <c r="ES60" s="16"/>
      <c r="ET60" s="16"/>
      <c r="EU60" s="16"/>
      <c r="EV60" s="16"/>
      <c r="EW60" s="16"/>
      <c r="EX60" s="16"/>
      <c r="EY60" s="16"/>
      <c r="EZ60" s="16"/>
      <c r="FA60" s="16"/>
      <c r="FB60" s="16"/>
      <c r="FC60" s="16"/>
      <c r="FD60" s="16"/>
      <c r="FE60" s="16"/>
      <c r="FF60" s="16"/>
      <c r="FG60" s="16"/>
      <c r="FH60" s="16"/>
      <c r="FI60" s="16"/>
      <c r="FJ60" s="16"/>
      <c r="FK60" s="16"/>
      <c r="FL60" s="16"/>
      <c r="FM60" s="16"/>
      <c r="FN60" s="16"/>
      <c r="FO60" s="16"/>
      <c r="FP60" s="16"/>
      <c r="FQ60" s="16"/>
      <c r="FR60" s="16"/>
      <c r="FS60" s="16"/>
      <c r="FT60" s="16"/>
      <c r="FU60" s="16"/>
      <c r="FV60" s="16"/>
      <c r="FW60" s="16"/>
      <c r="FX60" s="16"/>
      <c r="FY60" s="16"/>
      <c r="FZ60" s="16"/>
      <c r="GA60" s="16"/>
      <c r="GB60" s="16"/>
      <c r="GC60" s="16"/>
      <c r="GD60" s="16"/>
      <c r="GE60" s="16"/>
      <c r="GF60" s="16"/>
      <c r="GG60" s="16"/>
      <c r="GH60" s="16"/>
      <c r="GI60" s="16"/>
      <c r="GJ60" s="16"/>
      <c r="GK60" s="16"/>
      <c r="GL60" s="16"/>
      <c r="GM60" s="16"/>
      <c r="GN60" s="16"/>
      <c r="GO60" s="16"/>
      <c r="GP60" s="16"/>
      <c r="GQ60" s="16"/>
      <c r="GR60" s="16"/>
      <c r="GS60" s="16"/>
      <c r="GT60" s="16"/>
      <c r="GU60" s="16"/>
      <c r="GV60" s="16"/>
      <c r="GW60" s="16"/>
      <c r="GX60" s="16"/>
      <c r="GY60" s="16"/>
      <c r="GZ60" s="16"/>
      <c r="HA60" s="16"/>
      <c r="HB60" s="16"/>
      <c r="HC60" s="16"/>
      <c r="HD60" s="16"/>
      <c r="HE60" s="16"/>
      <c r="HF60" s="16"/>
      <c r="HG60" s="16"/>
      <c r="HH60" s="16"/>
      <c r="HI60" s="16"/>
      <c r="HJ60" s="16"/>
      <c r="HK60" s="16"/>
      <c r="HL60" s="16"/>
      <c r="HM60" s="16"/>
      <c r="HN60" s="16"/>
      <c r="HO60" s="16"/>
      <c r="HP60" s="16"/>
      <c r="HQ60" s="16"/>
      <c r="HR60" s="16"/>
      <c r="HS60" s="16"/>
      <c r="HT60" s="16"/>
      <c r="HU60" s="16"/>
      <c r="HV60" s="16"/>
      <c r="HW60" s="16"/>
      <c r="HX60" s="16"/>
      <c r="HY60" s="16"/>
      <c r="HZ60" s="16"/>
      <c r="IA60" s="16"/>
      <c r="IB60" s="16"/>
      <c r="IC60" s="16"/>
      <c r="ID60" s="16"/>
      <c r="IE60" s="16"/>
      <c r="IF60" s="16"/>
      <c r="IG60" s="16"/>
      <c r="IH60" s="16"/>
      <c r="II60" s="16"/>
      <c r="IJ60" s="16"/>
      <c r="IK60" s="16"/>
      <c r="IL60" s="16"/>
      <c r="IM60" s="16"/>
      <c r="IN60" s="16"/>
      <c r="IO60" s="16"/>
      <c r="IP60" s="16"/>
      <c r="IQ60" s="16"/>
      <c r="IR60" s="16"/>
      <c r="IS60" s="16"/>
      <c r="IT60" s="16"/>
      <c r="IU60" s="16"/>
      <c r="IV60" s="16"/>
      <c r="IW60" s="16"/>
    </row>
    <row r="61" customFormat="false" ht="9" hidden="false" customHeight="true" outlineLevel="0" collapsed="false">
      <c r="A61" s="128"/>
      <c r="B61" s="128"/>
      <c r="C61" s="128"/>
      <c r="D61" s="128"/>
      <c r="E61" s="128"/>
      <c r="F61" s="128"/>
      <c r="G61" s="128"/>
      <c r="H61" s="128"/>
      <c r="I61" s="128"/>
      <c r="J61" s="128"/>
      <c r="K61" s="129"/>
      <c r="L61" s="128"/>
      <c r="M61" s="128"/>
      <c r="N61" s="128"/>
      <c r="O61" s="114"/>
      <c r="P61" s="131"/>
      <c r="Q61" s="23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  <c r="BF61" s="16"/>
      <c r="BG61" s="16"/>
      <c r="BH61" s="16"/>
      <c r="BI61" s="16"/>
      <c r="BJ61" s="16"/>
      <c r="BK61" s="16"/>
      <c r="BL61" s="16"/>
      <c r="BM61" s="16"/>
      <c r="BN61" s="16"/>
      <c r="BO61" s="16"/>
      <c r="BP61" s="16"/>
      <c r="BQ61" s="16"/>
      <c r="BR61" s="16"/>
      <c r="BS61" s="16"/>
      <c r="BT61" s="16"/>
      <c r="BU61" s="16"/>
      <c r="BV61" s="16"/>
      <c r="BW61" s="16"/>
      <c r="BX61" s="16"/>
      <c r="BY61" s="16"/>
      <c r="BZ61" s="16"/>
      <c r="CA61" s="16"/>
      <c r="CB61" s="16"/>
      <c r="CC61" s="16"/>
      <c r="CD61" s="16"/>
      <c r="CE61" s="16"/>
      <c r="CF61" s="16"/>
      <c r="CG61" s="16"/>
      <c r="CH61" s="16"/>
      <c r="CI61" s="16"/>
      <c r="CJ61" s="16"/>
      <c r="CK61" s="16"/>
      <c r="CL61" s="16"/>
      <c r="CM61" s="16"/>
      <c r="CN61" s="16"/>
      <c r="CO61" s="16"/>
      <c r="CP61" s="16"/>
      <c r="CQ61" s="16"/>
      <c r="CR61" s="16"/>
      <c r="CS61" s="16"/>
      <c r="CT61" s="16"/>
      <c r="CU61" s="16"/>
      <c r="CV61" s="16"/>
      <c r="CW61" s="16"/>
      <c r="CX61" s="16"/>
      <c r="CY61" s="16"/>
      <c r="CZ61" s="16"/>
      <c r="DA61" s="16"/>
      <c r="DB61" s="16"/>
      <c r="DC61" s="16"/>
      <c r="DD61" s="16"/>
      <c r="DE61" s="16"/>
      <c r="DF61" s="16"/>
      <c r="DG61" s="16"/>
      <c r="DH61" s="16"/>
      <c r="DI61" s="16"/>
      <c r="DJ61" s="16"/>
      <c r="DK61" s="16"/>
      <c r="DL61" s="16"/>
      <c r="DM61" s="16"/>
      <c r="DN61" s="16"/>
      <c r="DO61" s="16"/>
      <c r="DP61" s="16"/>
      <c r="DQ61" s="16"/>
      <c r="DR61" s="16"/>
      <c r="DS61" s="16"/>
      <c r="DT61" s="16"/>
      <c r="DU61" s="16"/>
      <c r="DV61" s="16"/>
      <c r="DW61" s="16"/>
      <c r="DX61" s="16"/>
      <c r="DY61" s="16"/>
      <c r="DZ61" s="16"/>
      <c r="EA61" s="16"/>
      <c r="EB61" s="16"/>
      <c r="EC61" s="16"/>
      <c r="ED61" s="16"/>
      <c r="EE61" s="16"/>
      <c r="EF61" s="16"/>
      <c r="EG61" s="16"/>
      <c r="EH61" s="16"/>
      <c r="EI61" s="16"/>
      <c r="EJ61" s="16"/>
      <c r="EK61" s="16"/>
      <c r="EL61" s="16"/>
      <c r="EM61" s="16"/>
      <c r="EN61" s="16"/>
      <c r="EO61" s="16"/>
      <c r="EP61" s="16"/>
      <c r="EQ61" s="16"/>
      <c r="ER61" s="16"/>
      <c r="ES61" s="16"/>
      <c r="ET61" s="16"/>
      <c r="EU61" s="16"/>
      <c r="EV61" s="16"/>
      <c r="EW61" s="16"/>
      <c r="EX61" s="16"/>
      <c r="EY61" s="16"/>
      <c r="EZ61" s="16"/>
      <c r="FA61" s="16"/>
      <c r="FB61" s="16"/>
      <c r="FC61" s="16"/>
      <c r="FD61" s="16"/>
      <c r="FE61" s="16"/>
      <c r="FF61" s="16"/>
      <c r="FG61" s="16"/>
      <c r="FH61" s="16"/>
      <c r="FI61" s="16"/>
      <c r="FJ61" s="16"/>
      <c r="FK61" s="16"/>
      <c r="FL61" s="16"/>
      <c r="FM61" s="16"/>
      <c r="FN61" s="16"/>
      <c r="FO61" s="16"/>
      <c r="FP61" s="16"/>
      <c r="FQ61" s="16"/>
      <c r="FR61" s="16"/>
      <c r="FS61" s="16"/>
      <c r="FT61" s="16"/>
      <c r="FU61" s="16"/>
      <c r="FV61" s="16"/>
      <c r="FW61" s="16"/>
      <c r="FX61" s="16"/>
      <c r="FY61" s="16"/>
      <c r="FZ61" s="16"/>
      <c r="GA61" s="16"/>
      <c r="GB61" s="16"/>
      <c r="GC61" s="16"/>
      <c r="GD61" s="16"/>
      <c r="GE61" s="16"/>
      <c r="GF61" s="16"/>
      <c r="GG61" s="16"/>
      <c r="GH61" s="16"/>
      <c r="GI61" s="16"/>
      <c r="GJ61" s="16"/>
      <c r="GK61" s="16"/>
      <c r="GL61" s="16"/>
      <c r="GM61" s="16"/>
      <c r="GN61" s="16"/>
      <c r="GO61" s="16"/>
      <c r="GP61" s="16"/>
      <c r="GQ61" s="16"/>
      <c r="GR61" s="16"/>
      <c r="GS61" s="16"/>
      <c r="GT61" s="16"/>
      <c r="GU61" s="16"/>
      <c r="GV61" s="16"/>
      <c r="GW61" s="16"/>
      <c r="GX61" s="16"/>
      <c r="GY61" s="16"/>
      <c r="GZ61" s="16"/>
      <c r="HA61" s="16"/>
      <c r="HB61" s="16"/>
      <c r="HC61" s="16"/>
      <c r="HD61" s="16"/>
      <c r="HE61" s="16"/>
      <c r="HF61" s="16"/>
      <c r="HG61" s="16"/>
      <c r="HH61" s="16"/>
      <c r="HI61" s="16"/>
      <c r="HJ61" s="16"/>
      <c r="HK61" s="16"/>
      <c r="HL61" s="16"/>
      <c r="HM61" s="16"/>
      <c r="HN61" s="16"/>
      <c r="HO61" s="16"/>
      <c r="HP61" s="16"/>
      <c r="HQ61" s="16"/>
      <c r="HR61" s="16"/>
      <c r="HS61" s="16"/>
      <c r="HT61" s="16"/>
      <c r="HU61" s="16"/>
      <c r="HV61" s="16"/>
      <c r="HW61" s="16"/>
      <c r="HX61" s="16"/>
      <c r="HY61" s="16"/>
      <c r="HZ61" s="16"/>
      <c r="IA61" s="16"/>
      <c r="IB61" s="16"/>
      <c r="IC61" s="16"/>
      <c r="ID61" s="16"/>
      <c r="IE61" s="16"/>
      <c r="IF61" s="16"/>
      <c r="IG61" s="16"/>
      <c r="IH61" s="16"/>
      <c r="II61" s="16"/>
      <c r="IJ61" s="16"/>
      <c r="IK61" s="16"/>
      <c r="IL61" s="16"/>
      <c r="IM61" s="16"/>
      <c r="IN61" s="16"/>
      <c r="IO61" s="16"/>
      <c r="IP61" s="16"/>
      <c r="IQ61" s="16"/>
      <c r="IR61" s="16"/>
      <c r="IS61" s="16"/>
      <c r="IT61" s="16"/>
      <c r="IU61" s="16"/>
      <c r="IV61" s="16"/>
      <c r="IW61" s="16"/>
    </row>
    <row r="62" customFormat="false" ht="9" hidden="false" customHeight="true" outlineLevel="0" collapsed="false">
      <c r="A62" s="132"/>
      <c r="B62" s="132"/>
      <c r="C62" s="133"/>
      <c r="D62" s="133"/>
      <c r="E62" s="133"/>
      <c r="F62" s="132"/>
      <c r="G62" s="132"/>
      <c r="H62" s="132"/>
      <c r="I62" s="132"/>
      <c r="J62" s="132"/>
      <c r="K62" s="134"/>
      <c r="L62" s="132"/>
      <c r="M62" s="132"/>
      <c r="N62" s="132"/>
      <c r="O62" s="114"/>
      <c r="P62" s="131"/>
      <c r="Q62" s="23"/>
      <c r="R62" s="16"/>
      <c r="S62" s="16"/>
      <c r="T62" s="16"/>
      <c r="U62" s="16"/>
      <c r="V62" s="16"/>
      <c r="W62" s="16"/>
      <c r="X62" s="104"/>
      <c r="Y62" s="90"/>
      <c r="Z62" s="90"/>
      <c r="AA62" s="90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16"/>
      <c r="AQ62" s="16"/>
      <c r="AR62" s="16"/>
      <c r="AS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  <c r="BF62" s="16"/>
      <c r="BG62" s="16"/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S62" s="16"/>
      <c r="BT62" s="16"/>
      <c r="BU62" s="16"/>
      <c r="BV62" s="16"/>
      <c r="BW62" s="16"/>
      <c r="BX62" s="16"/>
      <c r="BY62" s="16"/>
      <c r="BZ62" s="16"/>
      <c r="CA62" s="16"/>
      <c r="CB62" s="16"/>
      <c r="CC62" s="16"/>
      <c r="CD62" s="16"/>
      <c r="CE62" s="16"/>
      <c r="CF62" s="16"/>
      <c r="CG62" s="16"/>
      <c r="CH62" s="16"/>
      <c r="CI62" s="16"/>
      <c r="CJ62" s="16"/>
      <c r="CK62" s="16"/>
      <c r="CL62" s="16"/>
      <c r="CM62" s="16"/>
      <c r="CN62" s="16"/>
      <c r="CO62" s="16"/>
      <c r="CP62" s="16"/>
      <c r="CQ62" s="16"/>
      <c r="CR62" s="16"/>
      <c r="CS62" s="16"/>
      <c r="CT62" s="16"/>
      <c r="CU62" s="16"/>
      <c r="CV62" s="16"/>
      <c r="CW62" s="16"/>
      <c r="CX62" s="16"/>
      <c r="CY62" s="16"/>
      <c r="CZ62" s="16"/>
      <c r="DA62" s="16"/>
      <c r="DB62" s="16"/>
      <c r="DC62" s="16"/>
      <c r="DD62" s="16"/>
      <c r="DE62" s="16"/>
      <c r="DF62" s="16"/>
      <c r="DG62" s="16"/>
      <c r="DH62" s="16"/>
      <c r="DI62" s="16"/>
      <c r="DJ62" s="16"/>
      <c r="DK62" s="16"/>
      <c r="DL62" s="16"/>
      <c r="DM62" s="16"/>
      <c r="DN62" s="16"/>
      <c r="DO62" s="16"/>
      <c r="DP62" s="16"/>
      <c r="DQ62" s="16"/>
      <c r="DR62" s="16"/>
      <c r="DS62" s="16"/>
      <c r="DT62" s="16"/>
      <c r="DU62" s="16"/>
      <c r="DV62" s="16"/>
      <c r="DW62" s="16"/>
      <c r="DX62" s="16"/>
      <c r="DY62" s="16"/>
      <c r="DZ62" s="16"/>
      <c r="EA62" s="16"/>
      <c r="EB62" s="16"/>
      <c r="EC62" s="16"/>
      <c r="ED62" s="16"/>
      <c r="EE62" s="16"/>
      <c r="EF62" s="16"/>
      <c r="EG62" s="16"/>
      <c r="EH62" s="16"/>
      <c r="EI62" s="16"/>
      <c r="EJ62" s="16"/>
      <c r="EK62" s="16"/>
      <c r="EL62" s="16"/>
      <c r="EM62" s="16"/>
      <c r="EN62" s="16"/>
      <c r="EO62" s="16"/>
      <c r="EP62" s="16"/>
      <c r="EQ62" s="16"/>
      <c r="ER62" s="16"/>
      <c r="ES62" s="16"/>
      <c r="ET62" s="16"/>
      <c r="EU62" s="16"/>
      <c r="EV62" s="16"/>
      <c r="EW62" s="16"/>
      <c r="EX62" s="16"/>
      <c r="EY62" s="16"/>
      <c r="EZ62" s="16"/>
      <c r="FA62" s="16"/>
      <c r="FB62" s="16"/>
      <c r="FC62" s="16"/>
      <c r="FD62" s="16"/>
      <c r="FE62" s="16"/>
      <c r="FF62" s="16"/>
      <c r="FG62" s="16"/>
      <c r="FH62" s="16"/>
      <c r="FI62" s="16"/>
      <c r="FJ62" s="16"/>
      <c r="FK62" s="16"/>
      <c r="FL62" s="16"/>
      <c r="FM62" s="16"/>
      <c r="FN62" s="16"/>
      <c r="FO62" s="16"/>
      <c r="FP62" s="16"/>
      <c r="FQ62" s="16"/>
      <c r="FR62" s="16"/>
      <c r="FS62" s="16"/>
      <c r="FT62" s="16"/>
      <c r="FU62" s="16"/>
      <c r="FV62" s="16"/>
      <c r="FW62" s="16"/>
      <c r="FX62" s="16"/>
      <c r="FY62" s="16"/>
      <c r="FZ62" s="16"/>
      <c r="GA62" s="16"/>
      <c r="GB62" s="16"/>
      <c r="GC62" s="16"/>
      <c r="GD62" s="16"/>
      <c r="GE62" s="16"/>
      <c r="GF62" s="16"/>
      <c r="GG62" s="16"/>
      <c r="GH62" s="16"/>
      <c r="GI62" s="16"/>
      <c r="GJ62" s="16"/>
      <c r="GK62" s="16"/>
      <c r="GL62" s="16"/>
      <c r="GM62" s="16"/>
      <c r="GN62" s="16"/>
      <c r="GO62" s="16"/>
      <c r="GP62" s="16"/>
      <c r="GQ62" s="16"/>
      <c r="GR62" s="16"/>
      <c r="GS62" s="16"/>
      <c r="GT62" s="16"/>
      <c r="GU62" s="16"/>
      <c r="GV62" s="16"/>
      <c r="GW62" s="16"/>
      <c r="GX62" s="16"/>
      <c r="GY62" s="16"/>
      <c r="GZ62" s="16"/>
      <c r="HA62" s="16"/>
      <c r="HB62" s="16"/>
      <c r="HC62" s="16"/>
      <c r="HD62" s="16"/>
      <c r="HE62" s="16"/>
      <c r="HF62" s="16"/>
      <c r="HG62" s="16"/>
      <c r="HH62" s="16"/>
      <c r="HI62" s="16"/>
      <c r="HJ62" s="16"/>
      <c r="HK62" s="16"/>
      <c r="HL62" s="16"/>
      <c r="HM62" s="16"/>
      <c r="HN62" s="16"/>
      <c r="HO62" s="16"/>
      <c r="HP62" s="16"/>
      <c r="HQ62" s="16"/>
      <c r="HR62" s="16"/>
      <c r="HS62" s="16"/>
      <c r="HT62" s="16"/>
      <c r="HU62" s="16"/>
      <c r="HV62" s="16"/>
      <c r="HW62" s="16"/>
      <c r="HX62" s="16"/>
      <c r="HY62" s="16"/>
      <c r="HZ62" s="16"/>
      <c r="IA62" s="16"/>
      <c r="IB62" s="16"/>
      <c r="IC62" s="16"/>
      <c r="ID62" s="16"/>
      <c r="IE62" s="16"/>
      <c r="IF62" s="16"/>
      <c r="IG62" s="16"/>
      <c r="IH62" s="16"/>
      <c r="II62" s="16"/>
      <c r="IJ62" s="16"/>
      <c r="IK62" s="16"/>
      <c r="IL62" s="16"/>
      <c r="IM62" s="16"/>
      <c r="IN62" s="16"/>
      <c r="IO62" s="16"/>
      <c r="IP62" s="16"/>
      <c r="IQ62" s="16"/>
      <c r="IR62" s="16"/>
      <c r="IS62" s="16"/>
      <c r="IT62" s="16"/>
      <c r="IU62" s="16"/>
      <c r="IV62" s="16"/>
      <c r="IW62" s="16"/>
    </row>
    <row r="63" customFormat="false" ht="9" hidden="false" customHeight="true" outlineLevel="0" collapsed="false">
      <c r="A63" s="132"/>
      <c r="B63" s="132"/>
      <c r="C63" s="132"/>
      <c r="D63" s="132"/>
      <c r="E63" s="132"/>
      <c r="F63" s="133"/>
      <c r="G63" s="132"/>
      <c r="H63" s="132"/>
      <c r="I63" s="132"/>
      <c r="J63" s="132"/>
      <c r="K63" s="134"/>
      <c r="L63" s="132"/>
      <c r="M63" s="132"/>
      <c r="N63" s="132"/>
      <c r="O63" s="114"/>
      <c r="P63" s="131"/>
      <c r="Q63" s="23"/>
      <c r="R63" s="16"/>
      <c r="S63" s="16"/>
      <c r="T63" s="16"/>
      <c r="U63" s="16"/>
      <c r="V63" s="16"/>
      <c r="W63" s="16"/>
      <c r="X63" s="104"/>
      <c r="Y63" s="90"/>
      <c r="Z63" s="90"/>
      <c r="AA63" s="90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  <c r="BF63" s="16"/>
      <c r="BG63" s="16"/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  <c r="CE63" s="16"/>
      <c r="CF63" s="16"/>
      <c r="CG63" s="16"/>
      <c r="CH63" s="16"/>
      <c r="CI63" s="16"/>
      <c r="CJ63" s="16"/>
      <c r="CK63" s="16"/>
      <c r="CL63" s="16"/>
      <c r="CM63" s="16"/>
      <c r="CN63" s="16"/>
      <c r="CO63" s="16"/>
      <c r="CP63" s="16"/>
      <c r="CQ63" s="16"/>
      <c r="CR63" s="16"/>
      <c r="CS63" s="16"/>
      <c r="CT63" s="16"/>
      <c r="CU63" s="16"/>
      <c r="CV63" s="16"/>
      <c r="CW63" s="16"/>
      <c r="CX63" s="16"/>
      <c r="CY63" s="16"/>
      <c r="CZ63" s="16"/>
      <c r="DA63" s="16"/>
      <c r="DB63" s="16"/>
      <c r="DC63" s="16"/>
      <c r="DD63" s="16"/>
      <c r="DE63" s="16"/>
      <c r="DF63" s="16"/>
      <c r="DG63" s="16"/>
      <c r="DH63" s="16"/>
      <c r="DI63" s="16"/>
      <c r="DJ63" s="16"/>
      <c r="DK63" s="16"/>
      <c r="DL63" s="16"/>
      <c r="DM63" s="16"/>
      <c r="DN63" s="16"/>
      <c r="DO63" s="16"/>
      <c r="DP63" s="16"/>
      <c r="DQ63" s="16"/>
      <c r="DR63" s="16"/>
      <c r="DS63" s="16"/>
      <c r="DT63" s="16"/>
      <c r="DU63" s="16"/>
      <c r="DV63" s="16"/>
      <c r="DW63" s="16"/>
      <c r="DX63" s="16"/>
      <c r="DY63" s="16"/>
      <c r="DZ63" s="16"/>
      <c r="EA63" s="16"/>
      <c r="EB63" s="16"/>
      <c r="EC63" s="16"/>
      <c r="ED63" s="16"/>
      <c r="EE63" s="16"/>
      <c r="EF63" s="16"/>
      <c r="EG63" s="16"/>
      <c r="EH63" s="16"/>
      <c r="EI63" s="16"/>
      <c r="EJ63" s="16"/>
      <c r="EK63" s="16"/>
      <c r="EL63" s="16"/>
      <c r="EM63" s="16"/>
      <c r="EN63" s="16"/>
      <c r="EO63" s="16"/>
      <c r="EP63" s="16"/>
      <c r="EQ63" s="16"/>
      <c r="ER63" s="16"/>
      <c r="ES63" s="16"/>
      <c r="ET63" s="16"/>
      <c r="EU63" s="16"/>
      <c r="EV63" s="16"/>
      <c r="EW63" s="16"/>
      <c r="EX63" s="16"/>
      <c r="EY63" s="16"/>
      <c r="EZ63" s="16"/>
      <c r="FA63" s="16"/>
      <c r="FB63" s="16"/>
      <c r="FC63" s="16"/>
      <c r="FD63" s="16"/>
      <c r="FE63" s="16"/>
      <c r="FF63" s="16"/>
      <c r="FG63" s="16"/>
      <c r="FH63" s="16"/>
      <c r="FI63" s="16"/>
      <c r="FJ63" s="16"/>
      <c r="FK63" s="16"/>
      <c r="FL63" s="16"/>
      <c r="FM63" s="16"/>
      <c r="FN63" s="16"/>
      <c r="FO63" s="16"/>
      <c r="FP63" s="16"/>
      <c r="FQ63" s="16"/>
      <c r="FR63" s="16"/>
      <c r="FS63" s="16"/>
      <c r="FT63" s="16"/>
      <c r="FU63" s="16"/>
      <c r="FV63" s="16"/>
      <c r="FW63" s="16"/>
      <c r="FX63" s="16"/>
      <c r="FY63" s="16"/>
      <c r="FZ63" s="16"/>
      <c r="GA63" s="16"/>
      <c r="GB63" s="16"/>
      <c r="GC63" s="16"/>
      <c r="GD63" s="16"/>
      <c r="GE63" s="16"/>
      <c r="GF63" s="16"/>
      <c r="GG63" s="16"/>
      <c r="GH63" s="16"/>
      <c r="GI63" s="16"/>
      <c r="GJ63" s="16"/>
      <c r="GK63" s="16"/>
      <c r="GL63" s="16"/>
      <c r="GM63" s="16"/>
      <c r="GN63" s="16"/>
      <c r="GO63" s="16"/>
      <c r="GP63" s="16"/>
      <c r="GQ63" s="16"/>
      <c r="GR63" s="16"/>
      <c r="GS63" s="16"/>
      <c r="GT63" s="16"/>
      <c r="GU63" s="16"/>
      <c r="GV63" s="16"/>
      <c r="GW63" s="16"/>
      <c r="GX63" s="16"/>
      <c r="GY63" s="16"/>
      <c r="GZ63" s="16"/>
      <c r="HA63" s="16"/>
      <c r="HB63" s="16"/>
      <c r="HC63" s="16"/>
      <c r="HD63" s="16"/>
      <c r="HE63" s="16"/>
      <c r="HF63" s="16"/>
      <c r="HG63" s="16"/>
      <c r="HH63" s="16"/>
      <c r="HI63" s="16"/>
      <c r="HJ63" s="16"/>
      <c r="HK63" s="16"/>
      <c r="HL63" s="16"/>
      <c r="HM63" s="16"/>
      <c r="HN63" s="16"/>
      <c r="HO63" s="16"/>
      <c r="HP63" s="16"/>
      <c r="HQ63" s="16"/>
      <c r="HR63" s="16"/>
      <c r="HS63" s="16"/>
      <c r="HT63" s="16"/>
      <c r="HU63" s="16"/>
      <c r="HV63" s="16"/>
      <c r="HW63" s="16"/>
      <c r="HX63" s="16"/>
      <c r="HY63" s="16"/>
      <c r="HZ63" s="16"/>
      <c r="IA63" s="16"/>
      <c r="IB63" s="16"/>
      <c r="IC63" s="16"/>
      <c r="ID63" s="16"/>
      <c r="IE63" s="16"/>
      <c r="IF63" s="16"/>
      <c r="IG63" s="16"/>
      <c r="IH63" s="16"/>
      <c r="II63" s="16"/>
      <c r="IJ63" s="16"/>
      <c r="IK63" s="16"/>
      <c r="IL63" s="16"/>
      <c r="IM63" s="16"/>
      <c r="IN63" s="16"/>
      <c r="IO63" s="16"/>
      <c r="IP63" s="16"/>
      <c r="IQ63" s="16"/>
      <c r="IR63" s="16"/>
      <c r="IS63" s="16"/>
      <c r="IT63" s="16"/>
      <c r="IU63" s="16"/>
      <c r="IV63" s="16"/>
      <c r="IW63" s="16"/>
    </row>
    <row r="64" customFormat="false" ht="9" hidden="false" customHeight="true" outlineLevel="0" collapsed="false">
      <c r="O64" s="16"/>
      <c r="P64" s="16"/>
      <c r="Q64" s="23"/>
      <c r="R64" s="16"/>
      <c r="S64" s="16"/>
      <c r="T64" s="16"/>
      <c r="U64" s="16"/>
      <c r="V64" s="16"/>
      <c r="W64" s="16"/>
      <c r="X64" s="104"/>
      <c r="Y64" s="90"/>
      <c r="Z64" s="90"/>
      <c r="AA64" s="90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S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  <c r="BF64" s="16"/>
      <c r="BG64" s="16"/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  <c r="CA64" s="16"/>
      <c r="CB64" s="16"/>
      <c r="CC64" s="16"/>
      <c r="CD64" s="16"/>
      <c r="CE64" s="16"/>
      <c r="CF64" s="16"/>
      <c r="CG64" s="16"/>
      <c r="CH64" s="16"/>
      <c r="CI64" s="16"/>
      <c r="CJ64" s="16"/>
      <c r="CK64" s="16"/>
      <c r="CL64" s="16"/>
      <c r="CM64" s="16"/>
      <c r="CN64" s="16"/>
      <c r="CO64" s="16"/>
      <c r="CP64" s="16"/>
      <c r="CQ64" s="16"/>
      <c r="CR64" s="16"/>
      <c r="CS64" s="16"/>
      <c r="CT64" s="16"/>
      <c r="CU64" s="16"/>
      <c r="CV64" s="16"/>
      <c r="CW64" s="16"/>
      <c r="CX64" s="16"/>
      <c r="CY64" s="16"/>
      <c r="CZ64" s="16"/>
      <c r="DA64" s="16"/>
      <c r="DB64" s="16"/>
      <c r="DC64" s="16"/>
      <c r="DD64" s="16"/>
      <c r="DE64" s="16"/>
      <c r="DF64" s="16"/>
      <c r="DG64" s="16"/>
      <c r="DH64" s="16"/>
      <c r="DI64" s="16"/>
      <c r="DJ64" s="16"/>
      <c r="DK64" s="16"/>
      <c r="DL64" s="16"/>
      <c r="DM64" s="16"/>
      <c r="DN64" s="16"/>
      <c r="DO64" s="16"/>
      <c r="DP64" s="16"/>
      <c r="DQ64" s="16"/>
      <c r="DR64" s="16"/>
      <c r="DS64" s="16"/>
      <c r="DT64" s="16"/>
      <c r="DU64" s="16"/>
      <c r="DV64" s="16"/>
      <c r="DW64" s="16"/>
      <c r="DX64" s="16"/>
      <c r="DY64" s="16"/>
      <c r="DZ64" s="16"/>
      <c r="EA64" s="16"/>
      <c r="EB64" s="16"/>
      <c r="EC64" s="16"/>
      <c r="ED64" s="16"/>
      <c r="EE64" s="16"/>
      <c r="EF64" s="16"/>
      <c r="EG64" s="16"/>
      <c r="EH64" s="16"/>
      <c r="EI64" s="16"/>
      <c r="EJ64" s="16"/>
      <c r="EK64" s="16"/>
      <c r="EL64" s="16"/>
      <c r="EM64" s="16"/>
      <c r="EN64" s="16"/>
      <c r="EO64" s="16"/>
      <c r="EP64" s="16"/>
      <c r="EQ64" s="16"/>
      <c r="ER64" s="16"/>
      <c r="ES64" s="16"/>
      <c r="ET64" s="16"/>
      <c r="EU64" s="16"/>
      <c r="EV64" s="16"/>
      <c r="EW64" s="16"/>
      <c r="EX64" s="16"/>
      <c r="EY64" s="16"/>
      <c r="EZ64" s="16"/>
      <c r="FA64" s="16"/>
      <c r="FB64" s="16"/>
      <c r="FC64" s="16"/>
      <c r="FD64" s="16"/>
      <c r="FE64" s="16"/>
      <c r="FF64" s="16"/>
      <c r="FG64" s="16"/>
      <c r="FH64" s="16"/>
      <c r="FI64" s="16"/>
      <c r="FJ64" s="16"/>
      <c r="FK64" s="16"/>
      <c r="FL64" s="16"/>
      <c r="FM64" s="16"/>
      <c r="FN64" s="16"/>
      <c r="FO64" s="16"/>
      <c r="FP64" s="16"/>
      <c r="FQ64" s="16"/>
      <c r="FR64" s="16"/>
      <c r="FS64" s="16"/>
      <c r="FT64" s="16"/>
      <c r="FU64" s="16"/>
      <c r="FV64" s="16"/>
      <c r="FW64" s="16"/>
      <c r="FX64" s="16"/>
      <c r="FY64" s="16"/>
      <c r="FZ64" s="16"/>
      <c r="GA64" s="16"/>
      <c r="GB64" s="16"/>
      <c r="GC64" s="16"/>
      <c r="GD64" s="16"/>
      <c r="GE64" s="16"/>
      <c r="GF64" s="16"/>
      <c r="GG64" s="16"/>
      <c r="GH64" s="16"/>
      <c r="GI64" s="16"/>
      <c r="GJ64" s="16"/>
      <c r="GK64" s="16"/>
      <c r="GL64" s="16"/>
      <c r="GM64" s="16"/>
      <c r="GN64" s="16"/>
      <c r="GO64" s="16"/>
      <c r="GP64" s="16"/>
      <c r="GQ64" s="16"/>
      <c r="GR64" s="16"/>
      <c r="GS64" s="16"/>
      <c r="GT64" s="16"/>
      <c r="GU64" s="16"/>
      <c r="GV64" s="16"/>
      <c r="GW64" s="16"/>
      <c r="GX64" s="16"/>
      <c r="GY64" s="16"/>
      <c r="GZ64" s="16"/>
      <c r="HA64" s="16"/>
      <c r="HB64" s="16"/>
      <c r="HC64" s="16"/>
      <c r="HD64" s="16"/>
      <c r="HE64" s="16"/>
      <c r="HF64" s="16"/>
      <c r="HG64" s="16"/>
      <c r="HH64" s="16"/>
      <c r="HI64" s="16"/>
      <c r="HJ64" s="16"/>
      <c r="HK64" s="16"/>
      <c r="HL64" s="16"/>
      <c r="HM64" s="16"/>
      <c r="HN64" s="16"/>
      <c r="HO64" s="16"/>
      <c r="HP64" s="16"/>
      <c r="HQ64" s="16"/>
      <c r="HR64" s="16"/>
      <c r="HS64" s="16"/>
      <c r="HT64" s="16"/>
      <c r="HU64" s="16"/>
      <c r="HV64" s="16"/>
      <c r="HW64" s="16"/>
      <c r="HX64" s="16"/>
      <c r="HY64" s="16"/>
      <c r="HZ64" s="16"/>
      <c r="IA64" s="16"/>
      <c r="IB64" s="16"/>
      <c r="IC64" s="16"/>
      <c r="ID64" s="16"/>
      <c r="IE64" s="16"/>
      <c r="IF64" s="16"/>
      <c r="IG64" s="16"/>
      <c r="IH64" s="16"/>
      <c r="II64" s="16"/>
      <c r="IJ64" s="16"/>
      <c r="IK64" s="16"/>
      <c r="IL64" s="16"/>
      <c r="IM64" s="16"/>
      <c r="IN64" s="16"/>
      <c r="IO64" s="16"/>
      <c r="IP64" s="16"/>
      <c r="IQ64" s="16"/>
      <c r="IR64" s="16"/>
      <c r="IS64" s="16"/>
      <c r="IT64" s="16"/>
      <c r="IU64" s="16"/>
      <c r="IV64" s="16"/>
      <c r="IW64" s="16"/>
    </row>
    <row r="65" customFormat="false" ht="13.5" hidden="false" customHeight="true" outlineLevel="0" collapsed="false">
      <c r="O65" s="128"/>
      <c r="P65" s="128"/>
      <c r="Q65" s="135"/>
      <c r="R65" s="135"/>
      <c r="S65" s="128"/>
      <c r="T65" s="128"/>
      <c r="U65" s="128"/>
      <c r="V65" s="128"/>
      <c r="W65" s="128"/>
      <c r="X65" s="16"/>
      <c r="Y65" s="90"/>
      <c r="Z65" s="90"/>
      <c r="AA65" s="90"/>
      <c r="AB65" s="128"/>
      <c r="AC65" s="128"/>
      <c r="AD65" s="128"/>
      <c r="AE65" s="128"/>
      <c r="AF65" s="128"/>
      <c r="AG65" s="128"/>
      <c r="AH65" s="128"/>
      <c r="AI65" s="128"/>
      <c r="AJ65" s="128"/>
      <c r="AK65" s="128"/>
      <c r="AL65" s="128"/>
      <c r="AM65" s="128"/>
      <c r="AN65" s="128"/>
      <c r="AO65" s="128"/>
      <c r="AP65" s="128"/>
      <c r="AQ65" s="128"/>
      <c r="AR65" s="128"/>
      <c r="AS65" s="128"/>
      <c r="AT65" s="128"/>
      <c r="AU65" s="128"/>
      <c r="AV65" s="128"/>
      <c r="AW65" s="128"/>
      <c r="AX65" s="128"/>
      <c r="AY65" s="128"/>
      <c r="AZ65" s="128"/>
      <c r="BA65" s="128"/>
      <c r="BB65" s="128"/>
      <c r="BC65" s="128"/>
      <c r="BD65" s="128"/>
      <c r="BE65" s="128"/>
      <c r="BF65" s="128"/>
      <c r="BG65" s="128"/>
      <c r="BH65" s="128"/>
      <c r="BI65" s="128"/>
      <c r="BJ65" s="128"/>
      <c r="BK65" s="128"/>
      <c r="BL65" s="128"/>
      <c r="BM65" s="128"/>
      <c r="BN65" s="128"/>
      <c r="BO65" s="128"/>
      <c r="BP65" s="128"/>
      <c r="BQ65" s="128"/>
      <c r="BR65" s="128"/>
      <c r="BS65" s="128"/>
      <c r="BT65" s="128"/>
      <c r="BU65" s="128"/>
      <c r="BV65" s="128"/>
      <c r="BW65" s="128"/>
      <c r="BX65" s="128"/>
      <c r="BY65" s="128"/>
      <c r="BZ65" s="128"/>
      <c r="CA65" s="128"/>
      <c r="CB65" s="128"/>
      <c r="CC65" s="128"/>
      <c r="CD65" s="128"/>
      <c r="CE65" s="128"/>
      <c r="CF65" s="128"/>
      <c r="CG65" s="128"/>
      <c r="CH65" s="128"/>
      <c r="CI65" s="128"/>
      <c r="CJ65" s="128"/>
      <c r="CK65" s="128"/>
      <c r="CL65" s="128"/>
      <c r="CM65" s="128"/>
      <c r="CN65" s="128"/>
      <c r="CO65" s="128"/>
      <c r="CP65" s="128"/>
      <c r="CQ65" s="128"/>
      <c r="CR65" s="128"/>
      <c r="CS65" s="128"/>
      <c r="CT65" s="128"/>
      <c r="CU65" s="128"/>
      <c r="CV65" s="128"/>
      <c r="CW65" s="128"/>
      <c r="CX65" s="128"/>
      <c r="CY65" s="128"/>
      <c r="CZ65" s="128"/>
      <c r="DA65" s="128"/>
      <c r="DB65" s="128"/>
      <c r="DC65" s="128"/>
      <c r="DD65" s="128"/>
      <c r="DE65" s="128"/>
      <c r="DF65" s="128"/>
      <c r="DG65" s="128"/>
      <c r="DH65" s="128"/>
      <c r="DI65" s="128"/>
      <c r="DJ65" s="128"/>
      <c r="DK65" s="128"/>
      <c r="DL65" s="128"/>
      <c r="DM65" s="128"/>
      <c r="DN65" s="128"/>
      <c r="DO65" s="128"/>
      <c r="DP65" s="128"/>
      <c r="DQ65" s="128"/>
      <c r="DR65" s="128"/>
      <c r="DS65" s="128"/>
      <c r="DT65" s="128"/>
      <c r="DU65" s="128"/>
      <c r="DV65" s="128"/>
      <c r="DW65" s="128"/>
      <c r="DX65" s="128"/>
      <c r="DY65" s="128"/>
      <c r="DZ65" s="128"/>
      <c r="EA65" s="128"/>
      <c r="EB65" s="128"/>
      <c r="EC65" s="128"/>
      <c r="ED65" s="128"/>
      <c r="EE65" s="128"/>
      <c r="EF65" s="128"/>
      <c r="EG65" s="128"/>
      <c r="EH65" s="128"/>
      <c r="EI65" s="128"/>
      <c r="EJ65" s="128"/>
      <c r="EK65" s="128"/>
      <c r="EL65" s="128"/>
      <c r="EM65" s="128"/>
      <c r="EN65" s="128"/>
      <c r="EO65" s="128"/>
      <c r="EP65" s="128"/>
      <c r="EQ65" s="128"/>
      <c r="ER65" s="128"/>
      <c r="ES65" s="128"/>
      <c r="ET65" s="128"/>
      <c r="EU65" s="128"/>
      <c r="EV65" s="128"/>
      <c r="EW65" s="128"/>
      <c r="EX65" s="128"/>
      <c r="EY65" s="128"/>
      <c r="EZ65" s="128"/>
      <c r="FA65" s="128"/>
      <c r="FB65" s="128"/>
      <c r="FC65" s="128"/>
      <c r="FD65" s="128"/>
      <c r="FE65" s="128"/>
      <c r="FF65" s="128"/>
      <c r="FG65" s="128"/>
      <c r="FH65" s="128"/>
      <c r="FI65" s="128"/>
      <c r="FJ65" s="128"/>
      <c r="FK65" s="128"/>
      <c r="FL65" s="128"/>
      <c r="FM65" s="128"/>
      <c r="FN65" s="128"/>
      <c r="FO65" s="128"/>
      <c r="FP65" s="128"/>
      <c r="FQ65" s="128"/>
      <c r="FR65" s="128"/>
      <c r="FS65" s="128"/>
      <c r="FT65" s="128"/>
      <c r="FU65" s="128"/>
      <c r="FV65" s="128"/>
      <c r="FW65" s="128"/>
      <c r="FX65" s="128"/>
      <c r="FY65" s="128"/>
      <c r="FZ65" s="128"/>
      <c r="GA65" s="128"/>
      <c r="GB65" s="128"/>
      <c r="GC65" s="128"/>
      <c r="GD65" s="128"/>
      <c r="GE65" s="128"/>
      <c r="GF65" s="128"/>
      <c r="GG65" s="128"/>
      <c r="GH65" s="128"/>
      <c r="GI65" s="128"/>
      <c r="GJ65" s="128"/>
      <c r="GK65" s="128"/>
      <c r="GL65" s="128"/>
      <c r="GM65" s="128"/>
      <c r="GN65" s="128"/>
      <c r="GO65" s="128"/>
      <c r="GP65" s="128"/>
      <c r="GQ65" s="128"/>
      <c r="GR65" s="128"/>
      <c r="GS65" s="128"/>
      <c r="GT65" s="128"/>
      <c r="GU65" s="128"/>
      <c r="GV65" s="128"/>
      <c r="GW65" s="128"/>
      <c r="GX65" s="128"/>
      <c r="GY65" s="128"/>
      <c r="GZ65" s="128"/>
      <c r="HA65" s="128"/>
      <c r="HB65" s="128"/>
      <c r="HC65" s="128"/>
      <c r="HD65" s="128"/>
      <c r="HE65" s="128"/>
      <c r="HF65" s="128"/>
      <c r="HG65" s="128"/>
      <c r="HH65" s="128"/>
      <c r="HI65" s="128"/>
      <c r="HJ65" s="128"/>
      <c r="HK65" s="128"/>
      <c r="HL65" s="128"/>
      <c r="HM65" s="128"/>
      <c r="HN65" s="128"/>
      <c r="HO65" s="128"/>
      <c r="HP65" s="128"/>
      <c r="HQ65" s="128"/>
      <c r="HR65" s="128"/>
      <c r="HS65" s="128"/>
      <c r="HT65" s="128"/>
      <c r="HU65" s="128"/>
      <c r="HV65" s="128"/>
      <c r="HW65" s="128"/>
      <c r="HX65" s="128"/>
      <c r="HY65" s="128"/>
      <c r="HZ65" s="128"/>
      <c r="IA65" s="128"/>
      <c r="IB65" s="128"/>
      <c r="IC65" s="128"/>
      <c r="ID65" s="128"/>
      <c r="IE65" s="128"/>
      <c r="IF65" s="128"/>
      <c r="IG65" s="128"/>
      <c r="IH65" s="128"/>
      <c r="II65" s="128"/>
      <c r="IJ65" s="128"/>
      <c r="IK65" s="128"/>
      <c r="IL65" s="128"/>
      <c r="IM65" s="128"/>
      <c r="IN65" s="128"/>
      <c r="IO65" s="128"/>
      <c r="IP65" s="128"/>
      <c r="IQ65" s="128"/>
      <c r="IR65" s="128"/>
      <c r="IS65" s="128"/>
      <c r="IT65" s="128"/>
      <c r="IU65" s="128"/>
      <c r="IV65" s="128"/>
      <c r="IW65" s="128"/>
    </row>
    <row r="66" customFormat="false" ht="13.5" hidden="false" customHeight="true" outlineLevel="0" collapsed="false">
      <c r="O66" s="128"/>
      <c r="P66" s="128"/>
      <c r="Q66" s="128"/>
      <c r="R66" s="128"/>
      <c r="S66" s="128"/>
      <c r="T66" s="128"/>
      <c r="U66" s="128"/>
      <c r="V66" s="128"/>
      <c r="W66" s="128"/>
      <c r="X66" s="16"/>
      <c r="Y66" s="90"/>
      <c r="Z66" s="90"/>
      <c r="AA66" s="90"/>
      <c r="AB66" s="128"/>
      <c r="AC66" s="128"/>
      <c r="AD66" s="128"/>
      <c r="AE66" s="128"/>
      <c r="AF66" s="128"/>
      <c r="AG66" s="128"/>
      <c r="AH66" s="128"/>
      <c r="AI66" s="128"/>
      <c r="AJ66" s="128"/>
      <c r="AK66" s="128"/>
      <c r="AL66" s="128"/>
      <c r="AM66" s="128"/>
      <c r="AN66" s="128"/>
      <c r="AO66" s="128"/>
      <c r="AP66" s="128"/>
      <c r="AQ66" s="128"/>
      <c r="AR66" s="128"/>
      <c r="AS66" s="128"/>
      <c r="AT66" s="128"/>
      <c r="AU66" s="128"/>
      <c r="AV66" s="128"/>
      <c r="AW66" s="128"/>
      <c r="AX66" s="128"/>
      <c r="AY66" s="128"/>
      <c r="AZ66" s="128"/>
      <c r="BA66" s="128"/>
      <c r="BB66" s="128"/>
      <c r="BC66" s="128"/>
      <c r="BD66" s="128"/>
      <c r="BE66" s="128"/>
      <c r="BF66" s="128"/>
      <c r="BG66" s="128"/>
      <c r="BH66" s="128"/>
      <c r="BI66" s="128"/>
      <c r="BJ66" s="128"/>
      <c r="BK66" s="128"/>
      <c r="BL66" s="128"/>
      <c r="BM66" s="128"/>
      <c r="BN66" s="128"/>
      <c r="BO66" s="128"/>
      <c r="BP66" s="128"/>
      <c r="BQ66" s="128"/>
      <c r="BR66" s="128"/>
      <c r="BS66" s="128"/>
      <c r="BT66" s="128"/>
      <c r="BU66" s="128"/>
      <c r="BV66" s="128"/>
      <c r="BW66" s="128"/>
      <c r="BX66" s="128"/>
      <c r="BY66" s="128"/>
      <c r="BZ66" s="128"/>
      <c r="CA66" s="128"/>
      <c r="CB66" s="128"/>
      <c r="CC66" s="128"/>
      <c r="CD66" s="128"/>
      <c r="CE66" s="128"/>
      <c r="CF66" s="128"/>
      <c r="CG66" s="128"/>
      <c r="CH66" s="128"/>
      <c r="CI66" s="128"/>
      <c r="CJ66" s="128"/>
      <c r="CK66" s="128"/>
      <c r="CL66" s="128"/>
      <c r="CM66" s="128"/>
      <c r="CN66" s="128"/>
      <c r="CO66" s="128"/>
      <c r="CP66" s="128"/>
      <c r="CQ66" s="128"/>
      <c r="CR66" s="128"/>
      <c r="CS66" s="128"/>
      <c r="CT66" s="128"/>
      <c r="CU66" s="128"/>
      <c r="CV66" s="128"/>
      <c r="CW66" s="128"/>
      <c r="CX66" s="128"/>
      <c r="CY66" s="128"/>
      <c r="CZ66" s="128"/>
      <c r="DA66" s="128"/>
      <c r="DB66" s="128"/>
      <c r="DC66" s="128"/>
      <c r="DD66" s="128"/>
      <c r="DE66" s="128"/>
      <c r="DF66" s="128"/>
      <c r="DG66" s="128"/>
      <c r="DH66" s="128"/>
      <c r="DI66" s="128"/>
      <c r="DJ66" s="128"/>
      <c r="DK66" s="128"/>
      <c r="DL66" s="128"/>
      <c r="DM66" s="128"/>
      <c r="DN66" s="128"/>
      <c r="DO66" s="128"/>
      <c r="DP66" s="128"/>
      <c r="DQ66" s="128"/>
      <c r="DR66" s="128"/>
      <c r="DS66" s="128"/>
      <c r="DT66" s="128"/>
      <c r="DU66" s="128"/>
      <c r="DV66" s="128"/>
      <c r="DW66" s="128"/>
      <c r="DX66" s="128"/>
      <c r="DY66" s="128"/>
      <c r="DZ66" s="128"/>
      <c r="EA66" s="128"/>
      <c r="EB66" s="128"/>
      <c r="EC66" s="128"/>
      <c r="ED66" s="128"/>
      <c r="EE66" s="128"/>
      <c r="EF66" s="128"/>
      <c r="EG66" s="128"/>
      <c r="EH66" s="128"/>
      <c r="EI66" s="128"/>
      <c r="EJ66" s="128"/>
      <c r="EK66" s="128"/>
      <c r="EL66" s="128"/>
      <c r="EM66" s="128"/>
      <c r="EN66" s="128"/>
      <c r="EO66" s="128"/>
      <c r="EP66" s="128"/>
      <c r="EQ66" s="128"/>
      <c r="ER66" s="128"/>
      <c r="ES66" s="128"/>
      <c r="ET66" s="128"/>
      <c r="EU66" s="128"/>
      <c r="EV66" s="128"/>
      <c r="EW66" s="128"/>
      <c r="EX66" s="128"/>
      <c r="EY66" s="128"/>
      <c r="EZ66" s="128"/>
      <c r="FA66" s="128"/>
      <c r="FB66" s="128"/>
      <c r="FC66" s="128"/>
      <c r="FD66" s="128"/>
      <c r="FE66" s="128"/>
      <c r="FF66" s="128"/>
      <c r="FG66" s="128"/>
      <c r="FH66" s="128"/>
      <c r="FI66" s="128"/>
      <c r="FJ66" s="128"/>
      <c r="FK66" s="128"/>
      <c r="FL66" s="128"/>
      <c r="FM66" s="128"/>
      <c r="FN66" s="128"/>
      <c r="FO66" s="128"/>
      <c r="FP66" s="128"/>
      <c r="FQ66" s="128"/>
      <c r="FR66" s="128"/>
      <c r="FS66" s="128"/>
      <c r="FT66" s="128"/>
      <c r="FU66" s="128"/>
      <c r="FV66" s="128"/>
      <c r="FW66" s="128"/>
      <c r="FX66" s="128"/>
      <c r="FY66" s="128"/>
      <c r="FZ66" s="128"/>
      <c r="GA66" s="128"/>
      <c r="GB66" s="128"/>
      <c r="GC66" s="128"/>
      <c r="GD66" s="128"/>
      <c r="GE66" s="128"/>
      <c r="GF66" s="128"/>
      <c r="GG66" s="128"/>
      <c r="GH66" s="128"/>
      <c r="GI66" s="128"/>
      <c r="GJ66" s="128"/>
      <c r="GK66" s="128"/>
      <c r="GL66" s="128"/>
      <c r="GM66" s="128"/>
      <c r="GN66" s="128"/>
      <c r="GO66" s="128"/>
      <c r="GP66" s="128"/>
      <c r="GQ66" s="128"/>
      <c r="GR66" s="128"/>
      <c r="GS66" s="128"/>
      <c r="GT66" s="128"/>
      <c r="GU66" s="128"/>
      <c r="GV66" s="128"/>
      <c r="GW66" s="128"/>
      <c r="GX66" s="128"/>
      <c r="GY66" s="128"/>
      <c r="GZ66" s="128"/>
      <c r="HA66" s="128"/>
      <c r="HB66" s="128"/>
      <c r="HC66" s="128"/>
      <c r="HD66" s="128"/>
      <c r="HE66" s="128"/>
      <c r="HF66" s="128"/>
      <c r="HG66" s="128"/>
      <c r="HH66" s="128"/>
      <c r="HI66" s="128"/>
      <c r="HJ66" s="128"/>
      <c r="HK66" s="128"/>
      <c r="HL66" s="128"/>
      <c r="HM66" s="128"/>
      <c r="HN66" s="128"/>
      <c r="HO66" s="128"/>
      <c r="HP66" s="128"/>
      <c r="HQ66" s="128"/>
      <c r="HR66" s="128"/>
      <c r="HS66" s="128"/>
      <c r="HT66" s="128"/>
      <c r="HU66" s="128"/>
      <c r="HV66" s="128"/>
      <c r="HW66" s="128"/>
      <c r="HX66" s="128"/>
      <c r="HY66" s="128"/>
      <c r="HZ66" s="128"/>
      <c r="IA66" s="128"/>
      <c r="IB66" s="128"/>
      <c r="IC66" s="128"/>
      <c r="ID66" s="128"/>
      <c r="IE66" s="128"/>
      <c r="IF66" s="128"/>
      <c r="IG66" s="128"/>
      <c r="IH66" s="128"/>
      <c r="II66" s="128"/>
      <c r="IJ66" s="128"/>
      <c r="IK66" s="128"/>
      <c r="IL66" s="128"/>
      <c r="IM66" s="128"/>
      <c r="IN66" s="128"/>
      <c r="IO66" s="128"/>
      <c r="IP66" s="128"/>
      <c r="IQ66" s="128"/>
      <c r="IR66" s="128"/>
      <c r="IS66" s="128"/>
      <c r="IT66" s="128"/>
      <c r="IU66" s="128"/>
      <c r="IV66" s="128"/>
      <c r="IW66" s="128"/>
    </row>
    <row r="67" customFormat="false" ht="12.75" hidden="false" customHeight="false" outlineLevel="0" collapsed="false">
      <c r="O67" s="132"/>
      <c r="P67" s="132"/>
      <c r="Q67" s="132"/>
      <c r="R67" s="132"/>
      <c r="S67" s="132"/>
      <c r="T67" s="132"/>
      <c r="U67" s="132"/>
      <c r="V67" s="132"/>
      <c r="W67" s="132"/>
      <c r="X67" s="16"/>
      <c r="Y67" s="90"/>
      <c r="Z67" s="90"/>
      <c r="AA67" s="90"/>
      <c r="AB67" s="132"/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32"/>
      <c r="AS67" s="132"/>
      <c r="AT67" s="132"/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  <c r="BF67" s="132"/>
      <c r="BG67" s="132"/>
      <c r="BH67" s="132"/>
      <c r="BI67" s="132"/>
      <c r="BJ67" s="132"/>
      <c r="BK67" s="132"/>
      <c r="BL67" s="132"/>
      <c r="BM67" s="132"/>
      <c r="BN67" s="132"/>
      <c r="BO67" s="132"/>
      <c r="BP67" s="132"/>
      <c r="BQ67" s="132"/>
      <c r="BR67" s="132"/>
      <c r="BS67" s="132"/>
      <c r="BT67" s="132"/>
      <c r="BU67" s="132"/>
      <c r="BV67" s="132"/>
      <c r="BW67" s="132"/>
      <c r="BX67" s="132"/>
      <c r="BY67" s="132"/>
      <c r="BZ67" s="132"/>
      <c r="CA67" s="132"/>
      <c r="CB67" s="132"/>
      <c r="CC67" s="132"/>
      <c r="CD67" s="132"/>
      <c r="CE67" s="132"/>
      <c r="CF67" s="132"/>
      <c r="CG67" s="132"/>
      <c r="CH67" s="132"/>
      <c r="CI67" s="132"/>
      <c r="CJ67" s="132"/>
      <c r="CK67" s="132"/>
      <c r="CL67" s="132"/>
      <c r="CM67" s="132"/>
      <c r="CN67" s="132"/>
      <c r="CO67" s="132"/>
      <c r="CP67" s="132"/>
      <c r="CQ67" s="132"/>
      <c r="CR67" s="132"/>
      <c r="CS67" s="132"/>
      <c r="CT67" s="132"/>
      <c r="CU67" s="132"/>
      <c r="CV67" s="132"/>
      <c r="CW67" s="132"/>
      <c r="CX67" s="132"/>
      <c r="CY67" s="132"/>
      <c r="CZ67" s="132"/>
      <c r="DA67" s="132"/>
      <c r="DB67" s="132"/>
      <c r="DC67" s="132"/>
      <c r="DD67" s="132"/>
      <c r="DE67" s="132"/>
      <c r="DF67" s="132"/>
      <c r="DG67" s="132"/>
      <c r="DH67" s="132"/>
      <c r="DI67" s="132"/>
      <c r="DJ67" s="132"/>
      <c r="DK67" s="132"/>
      <c r="DL67" s="132"/>
      <c r="DM67" s="132"/>
      <c r="DN67" s="132"/>
      <c r="DO67" s="132"/>
      <c r="DP67" s="132"/>
      <c r="DQ67" s="132"/>
      <c r="DR67" s="132"/>
      <c r="DS67" s="132"/>
      <c r="DT67" s="132"/>
      <c r="DU67" s="132"/>
      <c r="DV67" s="132"/>
      <c r="DW67" s="132"/>
      <c r="DX67" s="132"/>
      <c r="DY67" s="132"/>
      <c r="DZ67" s="132"/>
      <c r="EA67" s="132"/>
      <c r="EB67" s="132"/>
      <c r="EC67" s="132"/>
      <c r="ED67" s="132"/>
      <c r="EE67" s="132"/>
      <c r="EF67" s="132"/>
      <c r="EG67" s="132"/>
      <c r="EH67" s="132"/>
      <c r="EI67" s="132"/>
      <c r="EJ67" s="132"/>
      <c r="EK67" s="132"/>
      <c r="EL67" s="132"/>
      <c r="EM67" s="132"/>
      <c r="EN67" s="132"/>
      <c r="EO67" s="132"/>
      <c r="EP67" s="132"/>
      <c r="EQ67" s="132"/>
      <c r="ER67" s="132"/>
      <c r="ES67" s="132"/>
      <c r="ET67" s="132"/>
      <c r="EU67" s="132"/>
      <c r="EV67" s="132"/>
      <c r="EW67" s="132"/>
      <c r="EX67" s="132"/>
      <c r="EY67" s="132"/>
      <c r="EZ67" s="132"/>
      <c r="FA67" s="132"/>
      <c r="FB67" s="132"/>
      <c r="FC67" s="132"/>
      <c r="FD67" s="132"/>
      <c r="FE67" s="132"/>
      <c r="FF67" s="132"/>
      <c r="FG67" s="132"/>
      <c r="FH67" s="132"/>
      <c r="FI67" s="132"/>
      <c r="FJ67" s="132"/>
      <c r="FK67" s="132"/>
      <c r="FL67" s="132"/>
      <c r="FM67" s="132"/>
      <c r="FN67" s="132"/>
      <c r="FO67" s="132"/>
      <c r="FP67" s="132"/>
      <c r="FQ67" s="132"/>
      <c r="FR67" s="132"/>
      <c r="FS67" s="132"/>
      <c r="FT67" s="132"/>
      <c r="FU67" s="132"/>
      <c r="FV67" s="132"/>
      <c r="FW67" s="132"/>
      <c r="FX67" s="132"/>
      <c r="FY67" s="132"/>
      <c r="FZ67" s="132"/>
      <c r="GA67" s="132"/>
      <c r="GB67" s="132"/>
      <c r="GC67" s="132"/>
      <c r="GD67" s="132"/>
      <c r="GE67" s="132"/>
      <c r="GF67" s="132"/>
      <c r="GG67" s="132"/>
      <c r="GH67" s="132"/>
      <c r="GI67" s="132"/>
      <c r="GJ67" s="132"/>
      <c r="GK67" s="132"/>
      <c r="GL67" s="132"/>
      <c r="GM67" s="132"/>
      <c r="GN67" s="132"/>
      <c r="GO67" s="132"/>
      <c r="GP67" s="132"/>
      <c r="GQ67" s="132"/>
      <c r="GR67" s="132"/>
      <c r="GS67" s="132"/>
      <c r="GT67" s="132"/>
      <c r="GU67" s="132"/>
      <c r="GV67" s="132"/>
      <c r="GW67" s="132"/>
      <c r="GX67" s="132"/>
      <c r="GY67" s="132"/>
      <c r="GZ67" s="132"/>
      <c r="HA67" s="132"/>
      <c r="HB67" s="132"/>
      <c r="HC67" s="132"/>
      <c r="HD67" s="132"/>
      <c r="HE67" s="132"/>
      <c r="HF67" s="132"/>
      <c r="HG67" s="132"/>
      <c r="HH67" s="132"/>
      <c r="HI67" s="132"/>
      <c r="HJ67" s="132"/>
      <c r="HK67" s="132"/>
      <c r="HL67" s="132"/>
      <c r="HM67" s="132"/>
      <c r="HN67" s="132"/>
      <c r="HO67" s="132"/>
      <c r="HP67" s="132"/>
      <c r="HQ67" s="132"/>
      <c r="HR67" s="132"/>
      <c r="HS67" s="132"/>
      <c r="HT67" s="132"/>
      <c r="HU67" s="132"/>
      <c r="HV67" s="132"/>
      <c r="HW67" s="132"/>
      <c r="HX67" s="132"/>
      <c r="HY67" s="132"/>
      <c r="HZ67" s="132"/>
      <c r="IA67" s="132"/>
      <c r="IB67" s="132"/>
      <c r="IC67" s="132"/>
      <c r="ID67" s="132"/>
      <c r="IE67" s="132"/>
      <c r="IF67" s="132"/>
      <c r="IG67" s="132"/>
      <c r="IH67" s="132"/>
      <c r="II67" s="132"/>
      <c r="IJ67" s="132"/>
      <c r="IK67" s="132"/>
      <c r="IL67" s="132"/>
      <c r="IM67" s="132"/>
      <c r="IN67" s="132"/>
      <c r="IO67" s="132"/>
      <c r="IP67" s="132"/>
      <c r="IQ67" s="132"/>
      <c r="IR67" s="132"/>
      <c r="IS67" s="132"/>
      <c r="IT67" s="132"/>
      <c r="IU67" s="132"/>
      <c r="IV67" s="132"/>
      <c r="IW67" s="132"/>
    </row>
    <row r="68" customFormat="false" ht="12.75" hidden="false" customHeight="false" outlineLevel="0" collapsed="false">
      <c r="O68" s="132"/>
      <c r="P68" s="132"/>
      <c r="Q68" s="133"/>
      <c r="R68" s="132"/>
      <c r="S68" s="132"/>
      <c r="T68" s="132"/>
      <c r="U68" s="132"/>
      <c r="V68" s="132"/>
      <c r="W68" s="132"/>
      <c r="X68" s="16"/>
      <c r="Y68" s="90"/>
      <c r="Z68" s="90"/>
      <c r="AA68" s="90"/>
      <c r="AB68" s="132"/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32"/>
      <c r="AS68" s="132"/>
      <c r="AT68" s="132"/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  <c r="BF68" s="132"/>
      <c r="BG68" s="132"/>
      <c r="BH68" s="132"/>
      <c r="BI68" s="132"/>
      <c r="BJ68" s="132"/>
      <c r="BK68" s="132"/>
      <c r="BL68" s="132"/>
      <c r="BM68" s="132"/>
      <c r="BN68" s="132"/>
      <c r="BO68" s="132"/>
      <c r="BP68" s="132"/>
      <c r="BQ68" s="132"/>
      <c r="BR68" s="132"/>
      <c r="BS68" s="132"/>
      <c r="BT68" s="132"/>
      <c r="BU68" s="132"/>
      <c r="BV68" s="132"/>
      <c r="BW68" s="132"/>
      <c r="BX68" s="132"/>
      <c r="BY68" s="132"/>
      <c r="BZ68" s="132"/>
      <c r="CA68" s="132"/>
      <c r="CB68" s="132"/>
      <c r="CC68" s="132"/>
      <c r="CD68" s="132"/>
      <c r="CE68" s="132"/>
      <c r="CF68" s="132"/>
      <c r="CG68" s="132"/>
      <c r="CH68" s="132"/>
      <c r="CI68" s="132"/>
      <c r="CJ68" s="132"/>
      <c r="CK68" s="132"/>
      <c r="CL68" s="132"/>
      <c r="CM68" s="132"/>
      <c r="CN68" s="132"/>
      <c r="CO68" s="132"/>
      <c r="CP68" s="132"/>
      <c r="CQ68" s="132"/>
      <c r="CR68" s="132"/>
      <c r="CS68" s="132"/>
      <c r="CT68" s="132"/>
      <c r="CU68" s="132"/>
      <c r="CV68" s="132"/>
      <c r="CW68" s="132"/>
      <c r="CX68" s="132"/>
      <c r="CY68" s="132"/>
      <c r="CZ68" s="132"/>
      <c r="DA68" s="132"/>
      <c r="DB68" s="132"/>
      <c r="DC68" s="132"/>
      <c r="DD68" s="132"/>
      <c r="DE68" s="132"/>
      <c r="DF68" s="132"/>
      <c r="DG68" s="132"/>
      <c r="DH68" s="132"/>
      <c r="DI68" s="132"/>
      <c r="DJ68" s="132"/>
      <c r="DK68" s="132"/>
      <c r="DL68" s="132"/>
      <c r="DM68" s="132"/>
      <c r="DN68" s="132"/>
      <c r="DO68" s="132"/>
      <c r="DP68" s="132"/>
      <c r="DQ68" s="132"/>
      <c r="DR68" s="132"/>
      <c r="DS68" s="132"/>
      <c r="DT68" s="132"/>
      <c r="DU68" s="132"/>
      <c r="DV68" s="132"/>
      <c r="DW68" s="132"/>
      <c r="DX68" s="132"/>
      <c r="DY68" s="132"/>
      <c r="DZ68" s="132"/>
      <c r="EA68" s="132"/>
      <c r="EB68" s="132"/>
      <c r="EC68" s="132"/>
      <c r="ED68" s="132"/>
      <c r="EE68" s="132"/>
      <c r="EF68" s="132"/>
      <c r="EG68" s="132"/>
      <c r="EH68" s="132"/>
      <c r="EI68" s="132"/>
      <c r="EJ68" s="132"/>
      <c r="EK68" s="132"/>
      <c r="EL68" s="132"/>
      <c r="EM68" s="132"/>
      <c r="EN68" s="132"/>
      <c r="EO68" s="132"/>
      <c r="EP68" s="132"/>
      <c r="EQ68" s="132"/>
      <c r="ER68" s="132"/>
      <c r="ES68" s="132"/>
      <c r="ET68" s="132"/>
      <c r="EU68" s="132"/>
      <c r="EV68" s="132"/>
      <c r="EW68" s="132"/>
      <c r="EX68" s="132"/>
      <c r="EY68" s="132"/>
      <c r="EZ68" s="132"/>
      <c r="FA68" s="132"/>
      <c r="FB68" s="132"/>
      <c r="FC68" s="132"/>
      <c r="FD68" s="132"/>
      <c r="FE68" s="132"/>
      <c r="FF68" s="132"/>
      <c r="FG68" s="132"/>
      <c r="FH68" s="132"/>
      <c r="FI68" s="132"/>
      <c r="FJ68" s="132"/>
      <c r="FK68" s="132"/>
      <c r="FL68" s="132"/>
      <c r="FM68" s="132"/>
      <c r="FN68" s="132"/>
      <c r="FO68" s="132"/>
      <c r="FP68" s="132"/>
      <c r="FQ68" s="132"/>
      <c r="FR68" s="132"/>
      <c r="FS68" s="132"/>
      <c r="FT68" s="132"/>
      <c r="FU68" s="132"/>
      <c r="FV68" s="132"/>
      <c r="FW68" s="132"/>
      <c r="FX68" s="132"/>
      <c r="FY68" s="132"/>
      <c r="FZ68" s="132"/>
      <c r="GA68" s="132"/>
      <c r="GB68" s="132"/>
      <c r="GC68" s="132"/>
      <c r="GD68" s="132"/>
      <c r="GE68" s="132"/>
      <c r="GF68" s="132"/>
      <c r="GG68" s="132"/>
      <c r="GH68" s="132"/>
      <c r="GI68" s="132"/>
      <c r="GJ68" s="132"/>
      <c r="GK68" s="132"/>
      <c r="GL68" s="132"/>
      <c r="GM68" s="132"/>
      <c r="GN68" s="132"/>
      <c r="GO68" s="132"/>
      <c r="GP68" s="132"/>
      <c r="GQ68" s="132"/>
      <c r="GR68" s="132"/>
      <c r="GS68" s="132"/>
      <c r="GT68" s="132"/>
      <c r="GU68" s="132"/>
      <c r="GV68" s="132"/>
      <c r="GW68" s="132"/>
      <c r="GX68" s="132"/>
      <c r="GY68" s="132"/>
      <c r="GZ68" s="132"/>
      <c r="HA68" s="132"/>
      <c r="HB68" s="132"/>
      <c r="HC68" s="132"/>
      <c r="HD68" s="132"/>
      <c r="HE68" s="132"/>
      <c r="HF68" s="132"/>
      <c r="HG68" s="132"/>
      <c r="HH68" s="132"/>
      <c r="HI68" s="132"/>
      <c r="HJ68" s="132"/>
      <c r="HK68" s="132"/>
      <c r="HL68" s="132"/>
      <c r="HM68" s="132"/>
      <c r="HN68" s="132"/>
      <c r="HO68" s="132"/>
      <c r="HP68" s="132"/>
      <c r="HQ68" s="132"/>
      <c r="HR68" s="132"/>
      <c r="HS68" s="132"/>
      <c r="HT68" s="132"/>
      <c r="HU68" s="132"/>
      <c r="HV68" s="132"/>
      <c r="HW68" s="132"/>
      <c r="HX68" s="132"/>
      <c r="HY68" s="132"/>
      <c r="HZ68" s="132"/>
      <c r="IA68" s="132"/>
      <c r="IB68" s="132"/>
      <c r="IC68" s="132"/>
      <c r="ID68" s="132"/>
      <c r="IE68" s="132"/>
      <c r="IF68" s="132"/>
      <c r="IG68" s="132"/>
      <c r="IH68" s="132"/>
      <c r="II68" s="132"/>
      <c r="IJ68" s="132"/>
      <c r="IK68" s="132"/>
      <c r="IL68" s="132"/>
      <c r="IM68" s="132"/>
      <c r="IN68" s="132"/>
      <c r="IO68" s="132"/>
      <c r="IP68" s="132"/>
      <c r="IQ68" s="132"/>
      <c r="IR68" s="132"/>
      <c r="IS68" s="132"/>
      <c r="IT68" s="132"/>
      <c r="IU68" s="132"/>
      <c r="IV68" s="132"/>
      <c r="IW68" s="132"/>
    </row>
    <row r="69" customFormat="false" ht="12.75" hidden="false" customHeight="false" outlineLevel="0" collapsed="false">
      <c r="X69" s="16"/>
      <c r="Y69" s="90"/>
      <c r="Z69" s="90"/>
      <c r="AA69" s="90"/>
    </row>
    <row r="70" customFormat="false" ht="12.75" hidden="false" customHeight="false" outlineLevel="0" collapsed="false">
      <c r="X70" s="16"/>
      <c r="Y70" s="90"/>
      <c r="Z70" s="90"/>
      <c r="AA70" s="90"/>
    </row>
    <row r="71" customFormat="false" ht="12.75" hidden="false" customHeight="false" outlineLevel="0" collapsed="false">
      <c r="X71" s="16"/>
      <c r="Y71" s="90"/>
      <c r="Z71" s="90"/>
      <c r="AA71" s="90"/>
    </row>
    <row r="72" customFormat="false" ht="12.75" hidden="false" customHeight="false" outlineLevel="0" collapsed="false">
      <c r="X72" s="16"/>
      <c r="Y72" s="90"/>
      <c r="Z72" s="90"/>
      <c r="AA72" s="90"/>
    </row>
    <row r="73" customFormat="false" ht="12.75" hidden="false" customHeight="false" outlineLevel="0" collapsed="false">
      <c r="X73" s="16"/>
      <c r="Y73" s="90"/>
      <c r="Z73" s="90"/>
      <c r="AA73" s="90"/>
    </row>
    <row r="74" customFormat="false" ht="12.75" hidden="false" customHeight="false" outlineLevel="0" collapsed="false">
      <c r="X74" s="16"/>
      <c r="Y74" s="90"/>
      <c r="Z74" s="90"/>
      <c r="AA74" s="96"/>
    </row>
    <row r="75" customFormat="false" ht="12.75" hidden="false" customHeight="false" outlineLevel="0" collapsed="false">
      <c r="X75" s="16"/>
      <c r="Y75" s="90"/>
      <c r="Z75" s="90"/>
      <c r="AA75" s="96"/>
    </row>
    <row r="76" customFormat="false" ht="12.75" hidden="false" customHeight="false" outlineLevel="0" collapsed="false">
      <c r="AC76" s="1" t="s">
        <v>66</v>
      </c>
      <c r="AE76" s="1" t="s">
        <v>67</v>
      </c>
    </row>
    <row r="77" customFormat="false" ht="12.75" hidden="false" customHeight="false" outlineLevel="0" collapsed="false">
      <c r="Z77" s="136"/>
      <c r="AA77" s="137"/>
      <c r="AC77" s="138" t="n">
        <f aca="false">+(2107+36)+(784+1)-(1177+24)</f>
        <v>1727</v>
      </c>
      <c r="AE77" s="139" t="n">
        <f aca="false">+AA77-AC77</f>
        <v>-1727</v>
      </c>
    </row>
    <row r="78" customFormat="false" ht="12.75" hidden="false" customHeight="false" outlineLevel="0" collapsed="false">
      <c r="Z78" s="136"/>
      <c r="AA78" s="140"/>
      <c r="AC78" s="138" t="n">
        <f aca="false">+(26263-16226-726-5532)+(11486-6754-370-2896)-(12600-7667-355-2669)</f>
        <v>3336</v>
      </c>
      <c r="AE78" s="139" t="n">
        <f aca="false">+AA78-AC78</f>
        <v>-3336</v>
      </c>
    </row>
    <row r="79" customFormat="false" ht="12.75" hidden="false" customHeight="false" outlineLevel="0" collapsed="false">
      <c r="Z79" s="138"/>
      <c r="AA79" s="141"/>
    </row>
    <row r="80" customFormat="false" ht="12.75" hidden="false" customHeight="false" outlineLevel="0" collapsed="false">
      <c r="Z80" s="138"/>
      <c r="AA80" s="141"/>
    </row>
    <row r="81" customFormat="false" ht="12.75" hidden="false" customHeight="false" outlineLevel="0" collapsed="false">
      <c r="AA81" s="141"/>
    </row>
  </sheetData>
  <mergeCells count="2">
    <mergeCell ref="J40:L40"/>
    <mergeCell ref="B45:E46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65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7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7.85"/>
    <col collapsed="false" customWidth="true" hidden="false" outlineLevel="0" max="4" min="4" style="0" width="9.28"/>
    <col collapsed="false" customWidth="true" hidden="false" outlineLevel="0" max="6" min="5" style="0" width="9.85"/>
    <col collapsed="false" customWidth="true" hidden="false" outlineLevel="0" max="7" min="7" style="0" width="8.28"/>
    <col collapsed="false" customWidth="true" hidden="false" outlineLevel="0" max="9" min="9" style="0" width="7.56"/>
    <col collapsed="false" customWidth="true" hidden="false" outlineLevel="0" max="11" min="11" style="0" width="2.99"/>
    <col collapsed="false" customWidth="true" hidden="false" outlineLevel="0" max="13" min="13" style="0" width="10.85"/>
  </cols>
  <sheetData>
    <row r="1" customFormat="false" ht="20.25" hidden="false" customHeight="false" outlineLevel="0" collapsed="false">
      <c r="A1" s="142" t="s">
        <v>68</v>
      </c>
      <c r="E1" s="143"/>
      <c r="F1" s="143"/>
      <c r="G1" s="143"/>
    </row>
    <row r="2" customFormat="false" ht="20.25" hidden="false" customHeight="false" outlineLevel="0" collapsed="false">
      <c r="A2" s="142"/>
      <c r="E2" s="143"/>
      <c r="F2" s="143"/>
      <c r="G2" s="143"/>
    </row>
    <row r="3" customFormat="false" ht="15" hidden="false" customHeight="false" outlineLevel="0" collapsed="false">
      <c r="A3" s="144"/>
      <c r="B3" s="144"/>
      <c r="C3" s="144"/>
      <c r="D3" s="144"/>
      <c r="E3" s="145"/>
      <c r="F3" s="145"/>
      <c r="G3" s="145"/>
    </row>
    <row r="4" customFormat="false" ht="18.75" hidden="false" customHeight="false" outlineLevel="0" collapsed="false">
      <c r="A4" s="146" t="s">
        <v>69</v>
      </c>
      <c r="B4" s="147"/>
      <c r="C4" s="147"/>
      <c r="D4" s="147"/>
      <c r="E4" s="145"/>
      <c r="F4" s="145"/>
      <c r="G4" s="145"/>
    </row>
    <row r="5" customFormat="false" ht="15.75" hidden="false" customHeight="false" outlineLevel="0" collapsed="false">
      <c r="A5" s="148"/>
      <c r="B5" s="148"/>
      <c r="C5" s="148"/>
      <c r="D5" s="148"/>
      <c r="E5" s="149" t="s">
        <v>70</v>
      </c>
      <c r="F5" s="149"/>
      <c r="G5" s="149"/>
    </row>
    <row r="6" customFormat="false" ht="12.75" hidden="false" customHeight="false" outlineLevel="0" collapsed="false">
      <c r="A6" s="150"/>
      <c r="B6" s="150"/>
      <c r="C6" s="150"/>
      <c r="D6" s="150"/>
      <c r="E6" s="151" t="s">
        <v>71</v>
      </c>
      <c r="F6" s="151" t="s">
        <v>72</v>
      </c>
      <c r="G6" s="151" t="s">
        <v>73</v>
      </c>
    </row>
    <row r="7" customFormat="false" ht="12.75" hidden="false" customHeight="false" outlineLevel="0" collapsed="false">
      <c r="E7" s="143"/>
      <c r="F7" s="143"/>
      <c r="G7" s="143"/>
    </row>
    <row r="8" customFormat="false" ht="12.75" hidden="false" customHeight="false" outlineLevel="0" collapsed="false">
      <c r="A8" s="152" t="s">
        <v>74</v>
      </c>
      <c r="B8" s="153"/>
      <c r="C8" s="153"/>
      <c r="D8" s="153"/>
      <c r="E8" s="154" t="n">
        <v>123.624033675951</v>
      </c>
      <c r="F8" s="154" t="n">
        <v>123.040164143352</v>
      </c>
      <c r="G8" s="154" t="n">
        <v>122.528821016239</v>
      </c>
    </row>
    <row r="9" customFormat="false" ht="12.75" hidden="false" customHeight="false" outlineLevel="0" collapsed="false">
      <c r="A9" s="17"/>
      <c r="B9" s="17" t="s">
        <v>75</v>
      </c>
      <c r="C9" s="17"/>
      <c r="D9" s="17"/>
      <c r="E9" s="145"/>
      <c r="F9" s="155" t="n">
        <v>-0.00472294516881133</v>
      </c>
      <c r="G9" s="155" t="n">
        <v>-0.00415590413644806</v>
      </c>
    </row>
    <row r="10" customFormat="false" ht="12.75" hidden="false" customHeight="false" outlineLevel="0" collapsed="false">
      <c r="A10" s="17"/>
      <c r="B10" s="156"/>
      <c r="C10" s="156"/>
      <c r="D10" s="156"/>
      <c r="E10" s="145"/>
      <c r="F10" s="145"/>
      <c r="G10" s="145"/>
    </row>
    <row r="11" customFormat="false" ht="12.75" hidden="false" customHeight="false" outlineLevel="0" collapsed="false">
      <c r="A11" s="0" t="s">
        <v>76</v>
      </c>
      <c r="E11" s="143" t="n">
        <v>44.2250641998661</v>
      </c>
      <c r="F11" s="143" t="n">
        <v>44.2250641998661</v>
      </c>
      <c r="G11" s="143" t="n">
        <v>44.2250641998661</v>
      </c>
    </row>
    <row r="12" customFormat="false" ht="12.75" hidden="false" customHeight="false" outlineLevel="0" collapsed="false">
      <c r="E12" s="143"/>
      <c r="F12" s="143"/>
      <c r="G12" s="143"/>
    </row>
    <row r="13" customFormat="false" ht="12.75" hidden="false" customHeight="false" outlineLevel="0" collapsed="false">
      <c r="A13" s="152" t="s">
        <v>77</v>
      </c>
      <c r="B13" s="152"/>
      <c r="C13" s="152"/>
      <c r="D13" s="152"/>
      <c r="E13" s="154" t="n">
        <v>79.3989694760847</v>
      </c>
      <c r="F13" s="154" t="n">
        <v>78.8150999434859</v>
      </c>
      <c r="G13" s="154" t="n">
        <v>78.3037568163733</v>
      </c>
    </row>
    <row r="14" customFormat="false" ht="12.75" hidden="false" customHeight="false" outlineLevel="0" collapsed="false">
      <c r="A14" s="0" t="s">
        <v>78</v>
      </c>
      <c r="D14" s="157" t="n">
        <v>0.387</v>
      </c>
      <c r="E14" s="158" t="n">
        <v>-30.7418224129083</v>
      </c>
      <c r="F14" s="158" t="n">
        <v>-30.5157588556367</v>
      </c>
      <c r="G14" s="158" t="n">
        <v>-30.317776190251</v>
      </c>
    </row>
    <row r="15" customFormat="false" ht="12.75" hidden="false" customHeight="false" outlineLevel="0" collapsed="false">
      <c r="A15" s="0" t="s">
        <v>79</v>
      </c>
      <c r="E15" s="143" t="n">
        <v>48.6571470631765</v>
      </c>
      <c r="F15" s="143" t="n">
        <v>48.2993410878492</v>
      </c>
      <c r="G15" s="143" t="n">
        <v>47.9859806261224</v>
      </c>
    </row>
    <row r="16" customFormat="false" ht="12.75" hidden="false" customHeight="false" outlineLevel="0" collapsed="false">
      <c r="E16" s="143"/>
      <c r="F16" s="143"/>
      <c r="G16" s="143"/>
    </row>
    <row r="17" customFormat="false" ht="12.75" hidden="false" customHeight="false" outlineLevel="0" collapsed="false">
      <c r="A17" s="0" t="s">
        <v>80</v>
      </c>
      <c r="E17" s="143" t="n">
        <v>44.2250641998661</v>
      </c>
      <c r="F17" s="143" t="n">
        <v>44.2250641998661</v>
      </c>
      <c r="G17" s="143" t="n">
        <v>44.2250641998661</v>
      </c>
    </row>
    <row r="18" customFormat="false" ht="12.75" hidden="false" customHeight="false" outlineLevel="0" collapsed="false">
      <c r="A18" s="0" t="s">
        <v>81</v>
      </c>
      <c r="E18" s="143" t="n">
        <v>20.3161325977545</v>
      </c>
      <c r="F18" s="143" t="n">
        <v>20.5567677038479</v>
      </c>
      <c r="G18" s="143" t="n">
        <v>21.0161599123755</v>
      </c>
    </row>
    <row r="19" customFormat="false" ht="12.75" hidden="false" customHeight="false" outlineLevel="0" collapsed="false">
      <c r="A19" s="0" t="s">
        <v>82</v>
      </c>
      <c r="E19" s="143" t="n">
        <v>0.1795618986</v>
      </c>
      <c r="F19" s="143" t="n">
        <v>0.346647</v>
      </c>
      <c r="G19" s="143" t="n">
        <v>0.190086</v>
      </c>
    </row>
    <row r="20" customFormat="false" ht="12.75" hidden="false" customHeight="false" outlineLevel="0" collapsed="false">
      <c r="E20" s="143"/>
      <c r="F20" s="143"/>
      <c r="G20" s="143"/>
    </row>
    <row r="21" customFormat="false" ht="12.75" hidden="false" customHeight="false" outlineLevel="0" collapsed="false">
      <c r="A21" s="159" t="s">
        <v>83</v>
      </c>
      <c r="B21" s="160"/>
      <c r="C21" s="160"/>
      <c r="D21" s="160"/>
      <c r="E21" s="161" t="n">
        <v>113.377905759397</v>
      </c>
      <c r="F21" s="161" t="n">
        <v>113.427819991563</v>
      </c>
      <c r="G21" s="161" t="n">
        <v>113.417290738364</v>
      </c>
    </row>
    <row r="22" customFormat="false" ht="12.75" hidden="false" customHeight="false" outlineLevel="0" collapsed="false">
      <c r="A22" s="162"/>
      <c r="B22" s="163" t="s">
        <v>75</v>
      </c>
      <c r="C22" s="163"/>
      <c r="D22" s="163"/>
      <c r="E22" s="164"/>
      <c r="F22" s="165" t="n">
        <v>0.000440246552728674</v>
      </c>
      <c r="G22" s="165" t="n">
        <v>-9.28277842251468E-005</v>
      </c>
    </row>
    <row r="26" customFormat="false" ht="18.75" hidden="false" customHeight="false" outlineLevel="0" collapsed="false">
      <c r="A26" s="166" t="s">
        <v>84</v>
      </c>
    </row>
    <row r="27" customFormat="false" ht="13.5" hidden="false" customHeight="false" outlineLevel="0" collapsed="false">
      <c r="A27" s="167"/>
      <c r="B27" s="168"/>
      <c r="C27" s="167"/>
      <c r="D27" s="169" t="s">
        <v>85</v>
      </c>
      <c r="E27" s="169"/>
      <c r="F27" s="169"/>
      <c r="G27" s="169"/>
      <c r="H27" s="169"/>
      <c r="I27" s="169"/>
      <c r="J27" s="169"/>
      <c r="K27" s="167"/>
      <c r="L27" s="167"/>
      <c r="M27" s="167"/>
    </row>
    <row r="28" customFormat="false" ht="12.75" hidden="false" customHeight="false" outlineLevel="0" collapsed="false">
      <c r="A28" s="170"/>
      <c r="B28" s="171" t="s">
        <v>86</v>
      </c>
      <c r="C28" s="172"/>
      <c r="D28" s="173" t="n">
        <v>400</v>
      </c>
      <c r="E28" s="174"/>
      <c r="F28" s="173" t="n">
        <v>410</v>
      </c>
      <c r="G28" s="173"/>
      <c r="H28" s="173" t="n">
        <v>420</v>
      </c>
      <c r="I28" s="173"/>
      <c r="J28" s="173" t="n">
        <v>430</v>
      </c>
      <c r="K28" s="175"/>
      <c r="L28" s="175"/>
      <c r="M28" s="175"/>
    </row>
    <row r="29" customFormat="false" ht="12.75" hidden="false" customHeight="false" outlineLevel="0" collapsed="false">
      <c r="D29" s="176" t="s">
        <v>87</v>
      </c>
      <c r="E29" s="176"/>
      <c r="F29" s="176"/>
      <c r="G29" s="176"/>
      <c r="H29" s="177"/>
      <c r="I29" s="176"/>
      <c r="J29" s="176"/>
      <c r="L29" s="17"/>
    </row>
    <row r="30" customFormat="false" ht="12.75" hidden="false" customHeight="false" outlineLevel="0" collapsed="false">
      <c r="B30" s="178" t="n">
        <v>0.095</v>
      </c>
      <c r="D30" s="179" t="n">
        <f aca="false">NPV($B30,$E$21:$G$21)</f>
        <v>284.526228612716</v>
      </c>
      <c r="E30" s="180"/>
      <c r="F30" s="179" t="n">
        <f aca="false">NPV($B30,$E$21:$G$21)</f>
        <v>284.526228612716</v>
      </c>
      <c r="G30" s="180"/>
      <c r="H30" s="179" t="n">
        <f aca="false">NPV($B30,$E$21:$G$21)</f>
        <v>284.526228612716</v>
      </c>
      <c r="I30" s="180"/>
      <c r="J30" s="179" t="n">
        <f aca="false">NPV($B30,$E$21:$G$21)</f>
        <v>284.526228612716</v>
      </c>
      <c r="L30" s="176" t="s">
        <v>88</v>
      </c>
    </row>
    <row r="31" customFormat="false" ht="12.75" hidden="false" customHeight="false" outlineLevel="0" collapsed="false">
      <c r="B31" s="181"/>
      <c r="D31" s="182" t="n">
        <f aca="false">+(D$28*3094/1000)/((1+$B30)^3)</f>
        <v>942.622806448809</v>
      </c>
      <c r="E31" s="183"/>
      <c r="F31" s="182" t="n">
        <f aca="false">+(F$28*3094/1000)/((1+$B30)^3)</f>
        <v>966.188376610029</v>
      </c>
      <c r="G31" s="183"/>
      <c r="H31" s="182" t="n">
        <f aca="false">+(H$28*3094/1000)/((1+$B30)^3)</f>
        <v>989.753946771249</v>
      </c>
      <c r="I31" s="183"/>
      <c r="J31" s="182" t="n">
        <f aca="false">+(J$28*3094/1000)/((1+$B30)^3)</f>
        <v>1013.31951693247</v>
      </c>
      <c r="L31" s="176" t="s">
        <v>89</v>
      </c>
    </row>
    <row r="32" customFormat="false" ht="12.75" hidden="false" customHeight="false" outlineLevel="0" collapsed="false">
      <c r="B32" s="181"/>
      <c r="D32" s="184" t="n">
        <f aca="false">+SUM(D30:D31)</f>
        <v>1227.14903506153</v>
      </c>
      <c r="E32" s="184"/>
      <c r="F32" s="184" t="n">
        <f aca="false">+SUM(F30:F31)</f>
        <v>1250.71460522275</v>
      </c>
      <c r="G32" s="184"/>
      <c r="H32" s="184" t="n">
        <f aca="false">+SUM(H30:H31)</f>
        <v>1274.28017538397</v>
      </c>
      <c r="I32" s="184"/>
      <c r="J32" s="184" t="n">
        <f aca="false">+SUM(J30:J31)</f>
        <v>1297.84574554519</v>
      </c>
      <c r="L32" s="176" t="s">
        <v>90</v>
      </c>
    </row>
    <row r="33" customFormat="false" ht="12.75" hidden="false" customHeight="false" outlineLevel="0" collapsed="false">
      <c r="B33" s="19"/>
      <c r="D33" s="185"/>
      <c r="E33" s="185"/>
      <c r="F33" s="185"/>
      <c r="G33" s="185"/>
      <c r="H33" s="186"/>
      <c r="I33" s="185"/>
      <c r="J33" s="185"/>
      <c r="L33" s="176"/>
    </row>
    <row r="34" customFormat="false" ht="12.75" hidden="false" customHeight="false" outlineLevel="0" collapsed="false">
      <c r="B34" s="181" t="n">
        <f aca="false">+B30+0.005</f>
        <v>0.1</v>
      </c>
      <c r="D34" s="179" t="n">
        <f aca="false">NPV($B34,$E$21:$G$21)</f>
        <v>282.024912620551</v>
      </c>
      <c r="E34" s="180"/>
      <c r="F34" s="187" t="n">
        <f aca="false">NPV($B34,$E$21:$G$21)</f>
        <v>282.024912620551</v>
      </c>
      <c r="G34" s="188"/>
      <c r="H34" s="189" t="n">
        <f aca="false">NPV($B34,$E$21:$G$21)</f>
        <v>282.024912620551</v>
      </c>
      <c r="I34" s="180"/>
      <c r="J34" s="179" t="n">
        <f aca="false">NPV($B34,$E$21:$G$21)</f>
        <v>282.024912620551</v>
      </c>
      <c r="L34" s="176" t="s">
        <v>88</v>
      </c>
    </row>
    <row r="35" customFormat="false" ht="12.75" hidden="false" customHeight="false" outlineLevel="0" collapsed="false">
      <c r="B35" s="181"/>
      <c r="D35" s="182" t="n">
        <f aca="false">+(D$28*3094/1000)/((1+$B34)^3)</f>
        <v>929.827197595792</v>
      </c>
      <c r="E35" s="183"/>
      <c r="F35" s="190" t="n">
        <f aca="false">+(F$28*3094/1000)/((1+$B34)^3)</f>
        <v>953.072877535687</v>
      </c>
      <c r="G35" s="191"/>
      <c r="H35" s="192" t="n">
        <f aca="false">+(H$28*3094/1000)/((1+$B34)^3)</f>
        <v>976.318557475582</v>
      </c>
      <c r="I35" s="183"/>
      <c r="J35" s="182" t="n">
        <f aca="false">+(J$28*3094/1000)/((1+$B34)^3)</f>
        <v>999.564237415477</v>
      </c>
      <c r="L35" s="176" t="s">
        <v>89</v>
      </c>
    </row>
    <row r="36" customFormat="false" ht="12.75" hidden="false" customHeight="false" outlineLevel="0" collapsed="false">
      <c r="B36" s="181"/>
      <c r="D36" s="184" t="n">
        <f aca="false">+SUM(D34:D35)</f>
        <v>1211.85211021634</v>
      </c>
      <c r="E36" s="184"/>
      <c r="F36" s="193" t="n">
        <f aca="false">+SUM(F34:F35)</f>
        <v>1235.09779015624</v>
      </c>
      <c r="G36" s="194"/>
      <c r="H36" s="195" t="n">
        <f aca="false">+SUM(H34:H35)</f>
        <v>1258.34347009613</v>
      </c>
      <c r="I36" s="184"/>
      <c r="J36" s="184" t="n">
        <f aca="false">+SUM(J34:J35)</f>
        <v>1281.58915003603</v>
      </c>
      <c r="L36" s="176" t="s">
        <v>90</v>
      </c>
    </row>
    <row r="37" customFormat="false" ht="12.75" hidden="false" customHeight="false" outlineLevel="0" collapsed="false">
      <c r="B37" s="181"/>
      <c r="D37" s="185"/>
      <c r="E37" s="185"/>
      <c r="F37" s="196"/>
      <c r="G37" s="197"/>
      <c r="H37" s="198"/>
      <c r="I37" s="185"/>
      <c r="J37" s="185"/>
    </row>
    <row r="38" customFormat="false" ht="12.75" hidden="false" customHeight="false" outlineLevel="0" collapsed="false">
      <c r="B38" s="181" t="n">
        <f aca="false">+B34+0.005</f>
        <v>0.105</v>
      </c>
      <c r="D38" s="179" t="n">
        <f aca="false">NPV($B38,$E$21:$G$21)</f>
        <v>279.56060520617</v>
      </c>
      <c r="E38" s="180"/>
      <c r="F38" s="199" t="n">
        <f aca="false">NPV($B38,$E$21:$G$21)</f>
        <v>279.56060520617</v>
      </c>
      <c r="G38" s="200"/>
      <c r="H38" s="201" t="n">
        <f aca="false">NPV($B38,$E$21:$G$21)</f>
        <v>279.56060520617</v>
      </c>
      <c r="I38" s="180"/>
      <c r="J38" s="179" t="n">
        <f aca="false">NPV($B38,$E$21:$G$21)</f>
        <v>279.56060520617</v>
      </c>
      <c r="L38" s="176" t="s">
        <v>88</v>
      </c>
    </row>
    <row r="39" customFormat="false" ht="12.75" hidden="false" customHeight="false" outlineLevel="0" collapsed="false">
      <c r="B39" s="19"/>
      <c r="D39" s="182" t="n">
        <f aca="false">+(D$28*3094/1000)/((1+$B38)^3)</f>
        <v>917.262136319895</v>
      </c>
      <c r="E39" s="183"/>
      <c r="F39" s="190" t="n">
        <f aca="false">+(F$28*3094/1000)/((1+$B38)^3)</f>
        <v>940.193689727893</v>
      </c>
      <c r="G39" s="191"/>
      <c r="H39" s="192" t="n">
        <f aca="false">+(H$28*3094/1000)/((1+$B38)^3)</f>
        <v>963.12524313589</v>
      </c>
      <c r="I39" s="183"/>
      <c r="J39" s="182" t="n">
        <f aca="false">+(J$28*3094/1000)/((1+$B38)^3)</f>
        <v>986.056796543887</v>
      </c>
      <c r="L39" s="176" t="s">
        <v>89</v>
      </c>
    </row>
    <row r="40" customFormat="false" ht="12.75" hidden="false" customHeight="false" outlineLevel="0" collapsed="false">
      <c r="B40" s="19"/>
      <c r="D40" s="184" t="n">
        <f aca="false">+SUM(D38:D39)</f>
        <v>1196.82274152606</v>
      </c>
      <c r="E40" s="184"/>
      <c r="F40" s="202" t="n">
        <f aca="false">+SUM(F38:F39)</f>
        <v>1219.75429493406</v>
      </c>
      <c r="G40" s="203"/>
      <c r="H40" s="204" t="n">
        <f aca="false">+SUM(H38:H39)</f>
        <v>1242.68584834206</v>
      </c>
      <c r="I40" s="184"/>
      <c r="J40" s="184" t="n">
        <f aca="false">+SUM(J38:J39)</f>
        <v>1265.61740175006</v>
      </c>
      <c r="L40" s="176" t="s">
        <v>90</v>
      </c>
    </row>
    <row r="41" customFormat="false" ht="12.75" hidden="false" customHeight="false" outlineLevel="0" collapsed="false">
      <c r="B41" s="19"/>
      <c r="D41" s="185"/>
      <c r="E41" s="185"/>
      <c r="F41" s="205"/>
      <c r="G41" s="205"/>
      <c r="H41" s="205"/>
      <c r="I41" s="185"/>
      <c r="J41" s="185"/>
      <c r="L41" s="176"/>
    </row>
    <row r="42" customFormat="false" ht="12.75" hidden="false" customHeight="false" outlineLevel="0" collapsed="false">
      <c r="B42" s="181" t="n">
        <f aca="false">+B38+0.005</f>
        <v>0.11</v>
      </c>
      <c r="D42" s="179" t="n">
        <f aca="false">NPV($B42,$E$21:$G$21)</f>
        <v>277.132566178415</v>
      </c>
      <c r="E42" s="180"/>
      <c r="F42" s="179" t="n">
        <f aca="false">NPV($B42,$E$21:$G$21)</f>
        <v>277.132566178415</v>
      </c>
      <c r="G42" s="180"/>
      <c r="H42" s="179" t="n">
        <f aca="false">NPV($B42,$E$21:$G$21)</f>
        <v>277.132566178415</v>
      </c>
      <c r="I42" s="180"/>
      <c r="J42" s="179" t="n">
        <f aca="false">NPV($B42,$E$21:$G$21)</f>
        <v>277.132566178415</v>
      </c>
      <c r="L42" s="176" t="s">
        <v>88</v>
      </c>
    </row>
    <row r="43" customFormat="false" ht="12.75" hidden="false" customHeight="false" outlineLevel="0" collapsed="false">
      <c r="D43" s="182" t="n">
        <f aca="false">+(D$28*3094/1000)/((1+$B42)^3)</f>
        <v>904.922453498056</v>
      </c>
      <c r="E43" s="183"/>
      <c r="F43" s="182" t="n">
        <f aca="false">+(F$28*3094/1000)/((1+$B42)^3)</f>
        <v>927.545514835507</v>
      </c>
      <c r="G43" s="183"/>
      <c r="H43" s="182" t="n">
        <f aca="false">+(H$28*3094/1000)/((1+$B42)^3)</f>
        <v>950.168576172959</v>
      </c>
      <c r="I43" s="183"/>
      <c r="J43" s="182" t="n">
        <f aca="false">+(J$28*3094/1000)/((1+$B42)^3)</f>
        <v>972.79163751041</v>
      </c>
      <c r="L43" s="176" t="s">
        <v>89</v>
      </c>
    </row>
    <row r="44" customFormat="false" ht="12.75" hidden="false" customHeight="false" outlineLevel="0" collapsed="false">
      <c r="D44" s="184" t="n">
        <f aca="false">+SUM(D42:D43)</f>
        <v>1182.05501967647</v>
      </c>
      <c r="E44" s="184"/>
      <c r="F44" s="184" t="n">
        <f aca="false">+SUM(F42:F43)</f>
        <v>1204.67808101392</v>
      </c>
      <c r="G44" s="184"/>
      <c r="H44" s="184" t="n">
        <f aca="false">+SUM(H42:H43)</f>
        <v>1227.30114235137</v>
      </c>
      <c r="I44" s="184"/>
      <c r="J44" s="184" t="n">
        <f aca="false">+SUM(J42:J43)</f>
        <v>1249.92420368883</v>
      </c>
      <c r="L44" s="176" t="s">
        <v>90</v>
      </c>
    </row>
    <row r="45" customFormat="false" ht="6" hidden="false" customHeight="true" outlineLevel="0" collapsed="false">
      <c r="A45" s="172"/>
      <c r="B45" s="172"/>
      <c r="C45" s="172"/>
      <c r="D45" s="172"/>
      <c r="E45" s="172"/>
      <c r="F45" s="172"/>
      <c r="G45" s="172"/>
      <c r="H45" s="172"/>
      <c r="I45" s="172"/>
      <c r="J45" s="172"/>
      <c r="K45" s="172"/>
      <c r="L45" s="206"/>
      <c r="M45" s="172"/>
    </row>
    <row r="46" customFormat="false" ht="12.75" hidden="false" customHeight="false" outlineLevel="0" collapsed="false">
      <c r="A46" s="207"/>
      <c r="B46" s="207"/>
      <c r="C46" s="207"/>
      <c r="D46" s="207"/>
      <c r="E46" s="207"/>
      <c r="F46" s="207"/>
      <c r="G46" s="207"/>
      <c r="H46" s="207"/>
      <c r="I46" s="207"/>
      <c r="J46" s="207"/>
      <c r="K46" s="207"/>
      <c r="L46" s="177"/>
      <c r="M46" s="207"/>
    </row>
    <row r="47" customFormat="false" ht="12.75" hidden="false" customHeight="false" outlineLevel="0" collapsed="false">
      <c r="A47" s="207"/>
      <c r="B47" s="207"/>
      <c r="C47" s="207"/>
      <c r="D47" s="207"/>
      <c r="E47" s="207"/>
      <c r="F47" s="207"/>
      <c r="G47" s="207"/>
      <c r="H47" s="207"/>
      <c r="I47" s="207"/>
      <c r="J47" s="207"/>
      <c r="K47" s="207"/>
      <c r="L47" s="177"/>
      <c r="M47" s="207"/>
    </row>
    <row r="48" customFormat="false" ht="12.75" hidden="false" customHeight="false" outlineLevel="0" collapsed="false">
      <c r="A48" s="207"/>
      <c r="B48" s="207"/>
      <c r="C48" s="207"/>
      <c r="D48" s="207"/>
      <c r="E48" s="207"/>
      <c r="F48" s="207"/>
      <c r="G48" s="207"/>
      <c r="H48" s="207"/>
      <c r="I48" s="207"/>
      <c r="J48" s="207"/>
      <c r="K48" s="207"/>
      <c r="L48" s="177"/>
      <c r="M48" s="207"/>
    </row>
    <row r="49" customFormat="false" ht="12.75" hidden="false" customHeight="false" outlineLevel="0" collapsed="false">
      <c r="A49" s="207"/>
      <c r="B49" s="207"/>
      <c r="C49" s="207"/>
      <c r="D49" s="207"/>
      <c r="E49" s="207"/>
      <c r="F49" s="207"/>
      <c r="G49" s="207"/>
      <c r="H49" s="207"/>
      <c r="I49" s="207"/>
      <c r="J49" s="207"/>
      <c r="K49" s="207"/>
      <c r="L49" s="177"/>
      <c r="M49" s="207"/>
    </row>
    <row r="50" customFormat="false" ht="12.75" hidden="false" customHeight="false" outlineLevel="0" collapsed="false">
      <c r="A50" s="207"/>
      <c r="B50" s="207"/>
      <c r="C50" s="207"/>
      <c r="D50" s="207"/>
      <c r="E50" s="207"/>
      <c r="F50" s="207"/>
      <c r="G50" s="207"/>
      <c r="H50" s="207"/>
      <c r="I50" s="207"/>
      <c r="J50" s="207"/>
      <c r="K50" s="207"/>
      <c r="L50" s="177"/>
      <c r="M50" s="207"/>
    </row>
    <row r="51" customFormat="false" ht="12.75" hidden="false" customHeight="false" outlineLevel="0" collapsed="false">
      <c r="A51" s="207"/>
      <c r="B51" s="207"/>
      <c r="C51" s="207"/>
      <c r="D51" s="207"/>
      <c r="E51" s="207"/>
      <c r="F51" s="207"/>
      <c r="G51" s="207"/>
      <c r="H51" s="207"/>
      <c r="I51" s="207"/>
      <c r="J51" s="207"/>
      <c r="K51" s="207"/>
      <c r="L51" s="177"/>
      <c r="M51" s="207"/>
    </row>
    <row r="52" customFormat="false" ht="12.75" hidden="false" customHeight="false" outlineLevel="0" collapsed="false">
      <c r="A52" s="207"/>
      <c r="B52" s="207"/>
      <c r="C52" s="207"/>
      <c r="D52" s="207"/>
      <c r="E52" s="207"/>
      <c r="F52" s="207"/>
      <c r="G52" s="207"/>
      <c r="H52" s="207"/>
      <c r="I52" s="207"/>
      <c r="J52" s="207"/>
      <c r="K52" s="207"/>
      <c r="L52" s="177"/>
      <c r="M52" s="207"/>
    </row>
    <row r="53" customFormat="false" ht="12.75" hidden="false" customHeight="false" outlineLevel="0" collapsed="false">
      <c r="A53" s="207"/>
      <c r="B53" s="207"/>
      <c r="C53" s="207"/>
      <c r="D53" s="207"/>
      <c r="E53" s="207"/>
      <c r="F53" s="207"/>
      <c r="G53" s="207"/>
      <c r="H53" s="207"/>
      <c r="I53" s="207"/>
      <c r="J53" s="207"/>
      <c r="K53" s="207"/>
      <c r="L53" s="177"/>
      <c r="M53" s="207"/>
    </row>
    <row r="54" customFormat="false" ht="12.75" hidden="false" customHeight="false" outlineLevel="0" collapsed="false">
      <c r="A54" s="207"/>
      <c r="B54" s="207"/>
      <c r="C54" s="207"/>
      <c r="D54" s="207"/>
      <c r="E54" s="207"/>
      <c r="F54" s="207"/>
      <c r="G54" s="207"/>
      <c r="H54" s="207"/>
      <c r="I54" s="207"/>
      <c r="J54" s="207"/>
      <c r="K54" s="207"/>
      <c r="L54" s="207"/>
      <c r="M54" s="207"/>
    </row>
    <row r="55" customFormat="false" ht="12.75" hidden="false" customHeight="false" outlineLevel="0" collapsed="false">
      <c r="A55" s="207"/>
      <c r="B55" s="207"/>
      <c r="C55" s="207"/>
      <c r="D55" s="207"/>
      <c r="E55" s="207"/>
      <c r="F55" s="207"/>
      <c r="G55" s="207"/>
      <c r="H55" s="207"/>
      <c r="I55" s="207"/>
      <c r="J55" s="207"/>
      <c r="K55" s="207"/>
      <c r="L55" s="207"/>
      <c r="M55" s="207"/>
    </row>
    <row r="56" customFormat="false" ht="12.75" hidden="false" customHeight="false" outlineLevel="0" collapsed="false">
      <c r="A56" s="207"/>
      <c r="B56" s="207"/>
      <c r="C56" s="207"/>
      <c r="D56" s="207"/>
      <c r="E56" s="207"/>
      <c r="F56" s="207"/>
      <c r="G56" s="207"/>
      <c r="H56" s="207"/>
      <c r="I56" s="207"/>
      <c r="J56" s="207"/>
      <c r="K56" s="207"/>
      <c r="L56" s="207"/>
      <c r="M56" s="207"/>
    </row>
    <row r="57" customFormat="false" ht="12.75" hidden="false" customHeight="false" outlineLevel="0" collapsed="false">
      <c r="A57" s="207"/>
      <c r="B57" s="207"/>
      <c r="C57" s="207"/>
      <c r="D57" s="207"/>
      <c r="E57" s="207"/>
      <c r="F57" s="207"/>
      <c r="G57" s="207"/>
      <c r="H57" s="207"/>
      <c r="I57" s="207"/>
      <c r="J57" s="207"/>
      <c r="K57" s="207"/>
      <c r="L57" s="207"/>
      <c r="M57" s="207"/>
    </row>
    <row r="58" customFormat="false" ht="12.75" hidden="false" customHeight="false" outlineLevel="0" collapsed="false">
      <c r="A58" s="207"/>
      <c r="B58" s="207"/>
      <c r="C58" s="207"/>
      <c r="D58" s="207"/>
      <c r="E58" s="207"/>
      <c r="F58" s="207"/>
      <c r="G58" s="207"/>
      <c r="H58" s="207"/>
      <c r="I58" s="207"/>
      <c r="J58" s="207"/>
      <c r="K58" s="207"/>
      <c r="L58" s="207"/>
      <c r="M58" s="207"/>
    </row>
    <row r="59" customFormat="false" ht="12.75" hidden="false" customHeight="false" outlineLevel="0" collapsed="false">
      <c r="A59" s="207"/>
      <c r="B59" s="207"/>
      <c r="C59" s="207"/>
      <c r="D59" s="207"/>
      <c r="E59" s="207"/>
      <c r="F59" s="207"/>
      <c r="G59" s="207"/>
      <c r="H59" s="207"/>
      <c r="I59" s="207"/>
      <c r="J59" s="207"/>
      <c r="K59" s="207"/>
      <c r="L59" s="207"/>
      <c r="M59" s="207"/>
    </row>
    <row r="60" customFormat="false" ht="12.75" hidden="false" customHeight="false" outlineLevel="0" collapsed="false">
      <c r="A60" s="207"/>
      <c r="B60" s="207"/>
      <c r="C60" s="207"/>
      <c r="D60" s="207"/>
      <c r="E60" s="207"/>
      <c r="F60" s="207"/>
      <c r="G60" s="207"/>
      <c r="H60" s="207"/>
      <c r="I60" s="207"/>
      <c r="J60" s="207"/>
      <c r="K60" s="207"/>
      <c r="L60" s="207"/>
      <c r="M60" s="207"/>
    </row>
    <row r="61" customFormat="false" ht="12.75" hidden="false" customHeight="false" outlineLevel="0" collapsed="false">
      <c r="A61" s="207"/>
      <c r="B61" s="207"/>
      <c r="C61" s="207"/>
      <c r="D61" s="207"/>
      <c r="E61" s="207"/>
      <c r="F61" s="207"/>
      <c r="G61" s="207"/>
      <c r="H61" s="207"/>
      <c r="I61" s="207"/>
      <c r="J61" s="207"/>
      <c r="K61" s="207"/>
      <c r="L61" s="207"/>
      <c r="M61" s="207"/>
    </row>
    <row r="62" customFormat="false" ht="12.75" hidden="false" customHeight="false" outlineLevel="0" collapsed="false">
      <c r="A62" s="207"/>
      <c r="B62" s="207"/>
      <c r="C62" s="207"/>
      <c r="D62" s="207"/>
      <c r="E62" s="207"/>
      <c r="F62" s="207"/>
      <c r="G62" s="207"/>
      <c r="H62" s="207"/>
      <c r="I62" s="207"/>
      <c r="J62" s="207"/>
      <c r="K62" s="207"/>
      <c r="L62" s="207"/>
      <c r="M62" s="207"/>
    </row>
    <row r="63" customFormat="false" ht="12.75" hidden="false" customHeight="false" outlineLevel="0" collapsed="false">
      <c r="A63" s="207"/>
      <c r="B63" s="207"/>
      <c r="C63" s="207"/>
      <c r="D63" s="207"/>
      <c r="E63" s="207"/>
      <c r="F63" s="207"/>
      <c r="G63" s="207"/>
      <c r="H63" s="207"/>
      <c r="I63" s="207"/>
      <c r="J63" s="207"/>
      <c r="K63" s="207"/>
      <c r="L63" s="207"/>
      <c r="M63" s="207"/>
    </row>
    <row r="64" customFormat="false" ht="12.75" hidden="false" customHeight="false" outlineLevel="0" collapsed="false">
      <c r="A64" s="207"/>
      <c r="B64" s="207"/>
      <c r="C64" s="207"/>
      <c r="D64" s="207"/>
      <c r="E64" s="207"/>
      <c r="F64" s="207"/>
      <c r="G64" s="207"/>
      <c r="H64" s="207"/>
      <c r="I64" s="207"/>
      <c r="J64" s="207"/>
      <c r="K64" s="207"/>
      <c r="L64" s="207"/>
      <c r="M64" s="207"/>
    </row>
    <row r="65" customFormat="false" ht="12.75" hidden="false" customHeight="false" outlineLevel="0" collapsed="false">
      <c r="A65" s="207"/>
      <c r="B65" s="207"/>
      <c r="C65" s="207"/>
      <c r="D65" s="207"/>
      <c r="E65" s="207"/>
      <c r="F65" s="207"/>
      <c r="G65" s="207"/>
      <c r="H65" s="207"/>
      <c r="I65" s="207"/>
      <c r="J65" s="207"/>
      <c r="K65" s="207"/>
      <c r="L65" s="207"/>
      <c r="M65" s="207"/>
    </row>
    <row r="66" customFormat="false" ht="12.75" hidden="false" customHeight="false" outlineLevel="0" collapsed="false">
      <c r="A66" s="207"/>
      <c r="B66" s="207"/>
      <c r="C66" s="207"/>
      <c r="D66" s="207"/>
      <c r="E66" s="207"/>
      <c r="F66" s="207"/>
      <c r="G66" s="207"/>
      <c r="H66" s="207"/>
      <c r="I66" s="207"/>
      <c r="J66" s="207"/>
      <c r="K66" s="207"/>
      <c r="L66" s="207"/>
      <c r="M66" s="207"/>
    </row>
    <row r="67" customFormat="false" ht="12.75" hidden="false" customHeight="false" outlineLevel="0" collapsed="false">
      <c r="A67" s="207"/>
      <c r="B67" s="207"/>
      <c r="C67" s="207"/>
      <c r="D67" s="207"/>
      <c r="E67" s="207"/>
      <c r="F67" s="207"/>
      <c r="G67" s="207"/>
      <c r="H67" s="207"/>
      <c r="I67" s="207"/>
      <c r="J67" s="207"/>
      <c r="K67" s="207"/>
      <c r="L67" s="207"/>
      <c r="M67" s="207"/>
    </row>
    <row r="68" customFormat="false" ht="12.75" hidden="false" customHeight="false" outlineLevel="0" collapsed="false">
      <c r="A68" s="207"/>
      <c r="B68" s="207"/>
      <c r="C68" s="207"/>
      <c r="D68" s="207"/>
      <c r="E68" s="207"/>
      <c r="F68" s="207"/>
      <c r="G68" s="207"/>
      <c r="H68" s="207"/>
      <c r="I68" s="207"/>
      <c r="J68" s="207"/>
      <c r="K68" s="207"/>
      <c r="L68" s="207"/>
      <c r="M68" s="207"/>
    </row>
    <row r="69" customFormat="false" ht="12.75" hidden="false" customHeight="false" outlineLevel="0" collapsed="false">
      <c r="A69" s="207"/>
      <c r="B69" s="207"/>
      <c r="C69" s="207"/>
      <c r="D69" s="207"/>
      <c r="E69" s="207"/>
      <c r="F69" s="207"/>
      <c r="G69" s="207"/>
      <c r="H69" s="207"/>
      <c r="I69" s="207"/>
      <c r="J69" s="207"/>
      <c r="K69" s="207"/>
      <c r="L69" s="207"/>
      <c r="M69" s="207"/>
    </row>
    <row r="70" customFormat="false" ht="12.75" hidden="false" customHeight="false" outlineLevel="0" collapsed="false">
      <c r="A70" s="207"/>
      <c r="B70" s="207"/>
      <c r="C70" s="207"/>
      <c r="D70" s="207"/>
      <c r="E70" s="207"/>
      <c r="F70" s="207"/>
      <c r="G70" s="207"/>
      <c r="H70" s="207"/>
      <c r="I70" s="207"/>
      <c r="J70" s="207"/>
      <c r="K70" s="207"/>
      <c r="L70" s="207"/>
      <c r="M70" s="207"/>
    </row>
    <row r="71" customFormat="false" ht="12.75" hidden="false" customHeight="false" outlineLevel="0" collapsed="false">
      <c r="A71" s="207"/>
      <c r="B71" s="207"/>
      <c r="C71" s="207"/>
      <c r="D71" s="207"/>
      <c r="E71" s="207"/>
      <c r="F71" s="207"/>
      <c r="G71" s="207"/>
      <c r="H71" s="207"/>
      <c r="I71" s="207"/>
      <c r="J71" s="207"/>
      <c r="K71" s="207"/>
      <c r="L71" s="207"/>
      <c r="M71" s="207"/>
    </row>
  </sheetData>
  <mergeCells count="2">
    <mergeCell ref="E5:G5"/>
    <mergeCell ref="D27:J27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75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7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7.85"/>
    <col collapsed="false" customWidth="true" hidden="false" outlineLevel="0" max="4" min="4" style="0" width="9.28"/>
    <col collapsed="false" customWidth="true" hidden="false" outlineLevel="0" max="7" min="7" style="0" width="8.28"/>
    <col collapsed="false" customWidth="true" hidden="false" outlineLevel="0" max="9" min="9" style="0" width="7.56"/>
    <col collapsed="false" customWidth="true" hidden="false" outlineLevel="0" max="11" min="11" style="0" width="2.99"/>
    <col collapsed="false" customWidth="true" hidden="false" outlineLevel="0" max="13" min="13" style="0" width="10.85"/>
  </cols>
  <sheetData>
    <row r="1" customFormat="false" ht="20.25" hidden="false" customHeight="false" outlineLevel="0" collapsed="false">
      <c r="A1" s="142" t="s">
        <v>68</v>
      </c>
      <c r="E1" s="143"/>
      <c r="F1" s="143"/>
      <c r="G1" s="143"/>
    </row>
    <row r="2" customFormat="false" ht="20.25" hidden="false" customHeight="false" outlineLevel="0" collapsed="false">
      <c r="A2" s="142"/>
      <c r="E2" s="143"/>
      <c r="F2" s="143"/>
      <c r="G2" s="143"/>
    </row>
    <row r="3" customFormat="false" ht="15" hidden="false" customHeight="false" outlineLevel="0" collapsed="false">
      <c r="A3" s="144"/>
      <c r="B3" s="144"/>
      <c r="C3" s="144"/>
      <c r="D3" s="144"/>
      <c r="E3" s="145"/>
      <c r="F3" s="145"/>
      <c r="G3" s="145"/>
    </row>
    <row r="4" customFormat="false" ht="18.75" hidden="false" customHeight="false" outlineLevel="0" collapsed="false">
      <c r="A4" s="146" t="s">
        <v>91</v>
      </c>
      <c r="B4" s="147"/>
      <c r="C4" s="147"/>
      <c r="D4" s="147"/>
      <c r="E4" s="145"/>
      <c r="F4" s="145"/>
      <c r="G4" s="145"/>
    </row>
    <row r="5" customFormat="false" ht="15.75" hidden="false" customHeight="false" outlineLevel="0" collapsed="false">
      <c r="A5" s="148"/>
      <c r="B5" s="148"/>
      <c r="C5" s="148"/>
      <c r="D5" s="148"/>
      <c r="E5" s="149" t="s">
        <v>70</v>
      </c>
      <c r="F5" s="149"/>
      <c r="G5" s="149"/>
    </row>
    <row r="6" customFormat="false" ht="12.75" hidden="false" customHeight="false" outlineLevel="0" collapsed="false">
      <c r="A6" s="150"/>
      <c r="B6" s="150"/>
      <c r="C6" s="150"/>
      <c r="D6" s="150"/>
      <c r="E6" s="151" t="s">
        <v>71</v>
      </c>
      <c r="F6" s="151" t="s">
        <v>72</v>
      </c>
      <c r="G6" s="151" t="s">
        <v>73</v>
      </c>
    </row>
    <row r="7" customFormat="false" ht="12.75" hidden="false" customHeight="false" outlineLevel="0" collapsed="false">
      <c r="E7" s="143"/>
      <c r="F7" s="208"/>
      <c r="G7" s="143"/>
    </row>
    <row r="8" customFormat="false" ht="12.75" hidden="false" customHeight="false" outlineLevel="0" collapsed="false">
      <c r="A8" s="152" t="s">
        <v>74</v>
      </c>
      <c r="B8" s="153"/>
      <c r="C8" s="153"/>
      <c r="D8" s="153"/>
      <c r="E8" s="154" t="n">
        <v>193.680933675951</v>
      </c>
      <c r="F8" s="209" t="n">
        <v>178.322664143352</v>
      </c>
      <c r="G8" s="209" t="n">
        <v>177.811321016239</v>
      </c>
    </row>
    <row r="9" customFormat="false" ht="12.75" hidden="false" customHeight="false" outlineLevel="0" collapsed="false">
      <c r="A9" s="17"/>
      <c r="B9" s="17" t="s">
        <v>75</v>
      </c>
      <c r="C9" s="17"/>
      <c r="D9" s="17"/>
      <c r="E9" s="145"/>
      <c r="F9" s="210" t="n">
        <v>-0.00326354505116266</v>
      </c>
      <c r="G9" s="210" t="n">
        <v>-0.0028675161935755</v>
      </c>
    </row>
    <row r="10" customFormat="false" ht="12.75" hidden="false" customHeight="false" outlineLevel="0" collapsed="false">
      <c r="A10" s="17"/>
      <c r="B10" s="156"/>
      <c r="C10" s="156"/>
      <c r="D10" s="156"/>
      <c r="E10" s="145"/>
      <c r="F10" s="208"/>
      <c r="G10" s="208"/>
    </row>
    <row r="11" customFormat="false" ht="12.75" hidden="false" customHeight="false" outlineLevel="0" collapsed="false">
      <c r="A11" s="0" t="s">
        <v>76</v>
      </c>
      <c r="E11" s="143" t="n">
        <v>44.2250641998661</v>
      </c>
      <c r="F11" s="208" t="n">
        <v>44.2250641998661</v>
      </c>
      <c r="G11" s="208" t="n">
        <v>44.2250641998661</v>
      </c>
    </row>
    <row r="12" customFormat="false" ht="12.75" hidden="false" customHeight="false" outlineLevel="0" collapsed="false">
      <c r="E12" s="143"/>
      <c r="F12" s="208"/>
      <c r="G12" s="208"/>
    </row>
    <row r="13" customFormat="false" ht="12.75" hidden="false" customHeight="false" outlineLevel="0" collapsed="false">
      <c r="A13" s="152" t="s">
        <v>77</v>
      </c>
      <c r="B13" s="152"/>
      <c r="C13" s="152"/>
      <c r="D13" s="152"/>
      <c r="E13" s="154" t="n">
        <v>149.455869476085</v>
      </c>
      <c r="F13" s="209" t="n">
        <v>134.097599943486</v>
      </c>
      <c r="G13" s="209" t="n">
        <v>133.586256816373</v>
      </c>
    </row>
    <row r="14" customFormat="false" ht="12.75" hidden="false" customHeight="false" outlineLevel="0" collapsed="false">
      <c r="A14" s="0" t="s">
        <v>78</v>
      </c>
      <c r="D14" s="157" t="n">
        <v>0.387</v>
      </c>
      <c r="E14" s="158" t="n">
        <v>-57.8663518995882</v>
      </c>
      <c r="F14" s="211" t="n">
        <v>-51.8952243944024</v>
      </c>
      <c r="G14" s="211" t="n">
        <v>-51.6973366892143</v>
      </c>
    </row>
    <row r="15" customFormat="false" ht="12.75" hidden="false" customHeight="false" outlineLevel="0" collapsed="false">
      <c r="A15" s="0" t="s">
        <v>79</v>
      </c>
      <c r="E15" s="143" t="n">
        <v>91.5895175764965</v>
      </c>
      <c r="F15" s="208" t="n">
        <v>82.2023755490835</v>
      </c>
      <c r="G15" s="208" t="n">
        <v>81.888920127159</v>
      </c>
    </row>
    <row r="16" customFormat="false" ht="12.75" hidden="false" customHeight="false" outlineLevel="0" collapsed="false">
      <c r="E16" s="143"/>
      <c r="F16" s="208"/>
      <c r="G16" s="208"/>
    </row>
    <row r="17" customFormat="false" ht="12.75" hidden="false" customHeight="false" outlineLevel="0" collapsed="false">
      <c r="A17" s="0" t="s">
        <v>80</v>
      </c>
      <c r="E17" s="143" t="n">
        <v>44.2250641998661</v>
      </c>
      <c r="F17" s="208" t="n">
        <v>44.2250641998661</v>
      </c>
      <c r="G17" s="208" t="n">
        <v>44.2250641998661</v>
      </c>
    </row>
    <row r="18" customFormat="false" ht="12.75" hidden="false" customHeight="false" outlineLevel="0" collapsed="false">
      <c r="A18" s="0" t="s">
        <v>81</v>
      </c>
      <c r="E18" s="143" t="n">
        <v>28.9350554583204</v>
      </c>
      <c r="F18" s="208" t="n">
        <v>41.5229402522484</v>
      </c>
      <c r="G18" s="208" t="n">
        <v>41.7370726429168</v>
      </c>
    </row>
    <row r="19" customFormat="false" ht="12.75" hidden="false" customHeight="false" outlineLevel="0" collapsed="false">
      <c r="A19" s="0" t="s">
        <v>82</v>
      </c>
      <c r="E19" s="143" t="n">
        <v>0.1795618986</v>
      </c>
      <c r="F19" s="208" t="n">
        <v>0.346647</v>
      </c>
      <c r="G19" s="208" t="n">
        <v>0.190086</v>
      </c>
    </row>
    <row r="20" customFormat="false" ht="12.75" hidden="false" customHeight="false" outlineLevel="0" collapsed="false">
      <c r="E20" s="143"/>
      <c r="F20" s="208"/>
      <c r="G20" s="208"/>
      <c r="J20" s="156"/>
    </row>
    <row r="21" customFormat="false" ht="12.75" hidden="false" customHeight="false" outlineLevel="0" collapsed="false">
      <c r="A21" s="159" t="s">
        <v>83</v>
      </c>
      <c r="B21" s="160"/>
      <c r="C21" s="160"/>
      <c r="D21" s="160"/>
      <c r="E21" s="161" t="n">
        <v>164.929199133283</v>
      </c>
      <c r="F21" s="212" t="n">
        <v>168.297027001198</v>
      </c>
      <c r="G21" s="212" t="n">
        <v>168.041142969942</v>
      </c>
    </row>
    <row r="22" customFormat="false" ht="12.75" hidden="false" customHeight="false" outlineLevel="0" collapsed="false">
      <c r="A22" s="162"/>
      <c r="B22" s="163" t="s">
        <v>75</v>
      </c>
      <c r="C22" s="163"/>
      <c r="D22" s="163"/>
      <c r="E22" s="164"/>
      <c r="F22" s="213" t="n">
        <v>0.0819723273311499</v>
      </c>
      <c r="G22" s="213" t="n">
        <v>-0.00152043108434896</v>
      </c>
    </row>
    <row r="25" customFormat="false" ht="12.75" hidden="false" customHeight="false" outlineLevel="0" collapsed="false">
      <c r="G25" s="214"/>
    </row>
    <row r="26" customFormat="false" ht="18.75" hidden="false" customHeight="false" outlineLevel="0" collapsed="false">
      <c r="A26" s="166" t="s">
        <v>84</v>
      </c>
    </row>
    <row r="27" customFormat="false" ht="13.5" hidden="false" customHeight="false" outlineLevel="0" collapsed="false">
      <c r="A27" s="167"/>
      <c r="B27" s="168"/>
      <c r="C27" s="167"/>
      <c r="D27" s="169" t="s">
        <v>85</v>
      </c>
      <c r="E27" s="169"/>
      <c r="F27" s="169"/>
      <c r="G27" s="169"/>
      <c r="H27" s="169"/>
      <c r="I27" s="169"/>
      <c r="J27" s="169"/>
      <c r="K27" s="167"/>
      <c r="L27" s="167"/>
      <c r="M27" s="167"/>
    </row>
    <row r="28" customFormat="false" ht="12.75" hidden="false" customHeight="false" outlineLevel="0" collapsed="false">
      <c r="A28" s="170"/>
      <c r="B28" s="171" t="s">
        <v>86</v>
      </c>
      <c r="C28" s="172"/>
      <c r="D28" s="173" t="n">
        <v>400</v>
      </c>
      <c r="E28" s="174"/>
      <c r="F28" s="173" t="n">
        <v>410</v>
      </c>
      <c r="G28" s="173"/>
      <c r="H28" s="173" t="n">
        <v>420</v>
      </c>
      <c r="I28" s="173"/>
      <c r="J28" s="173" t="n">
        <v>430</v>
      </c>
      <c r="K28" s="175"/>
      <c r="L28" s="175"/>
      <c r="M28" s="175"/>
    </row>
    <row r="29" customFormat="false" ht="12.75" hidden="false" customHeight="false" outlineLevel="0" collapsed="false">
      <c r="D29" s="176" t="s">
        <v>87</v>
      </c>
      <c r="E29" s="176"/>
      <c r="F29" s="176"/>
      <c r="G29" s="176"/>
      <c r="H29" s="177"/>
      <c r="I29" s="176"/>
      <c r="J29" s="176"/>
      <c r="L29" s="17"/>
    </row>
    <row r="30" customFormat="false" ht="12.75" hidden="false" customHeight="false" outlineLevel="0" collapsed="false">
      <c r="B30" s="178" t="n">
        <v>0.095</v>
      </c>
      <c r="D30" s="179" t="n">
        <f aca="false">NPV($B30,$E$21)</f>
        <v>150.62027318108</v>
      </c>
      <c r="E30" s="180"/>
      <c r="F30" s="179" t="n">
        <f aca="false">NPV($B30,$E$21)</f>
        <v>150.62027318108</v>
      </c>
      <c r="G30" s="180"/>
      <c r="H30" s="179" t="n">
        <f aca="false">NPV($B30,$E$21)</f>
        <v>150.62027318108</v>
      </c>
      <c r="I30" s="180"/>
      <c r="J30" s="179" t="n">
        <f aca="false">NPV($B30,$E$21)</f>
        <v>150.62027318108</v>
      </c>
      <c r="L30" s="176" t="s">
        <v>92</v>
      </c>
    </row>
    <row r="31" customFormat="false" ht="12.75" hidden="false" customHeight="false" outlineLevel="0" collapsed="false">
      <c r="B31" s="181"/>
      <c r="D31" s="182" t="n">
        <f aca="false">+(D$28*3094/1000)/((1+$B30)^1)</f>
        <v>1130.22831050228</v>
      </c>
      <c r="E31" s="183"/>
      <c r="F31" s="182" t="n">
        <f aca="false">+(F$28*3094/1000)/((1+$B30)^1)</f>
        <v>1158.48401826484</v>
      </c>
      <c r="G31" s="183"/>
      <c r="H31" s="182" t="n">
        <f aca="false">+(H$28*3094/1000)/((1+$B30)^1)</f>
        <v>1186.7397260274</v>
      </c>
      <c r="I31" s="183"/>
      <c r="J31" s="182" t="n">
        <f aca="false">+(J$28*3094/1000)/((1+$B30)^1)</f>
        <v>1214.99543378995</v>
      </c>
      <c r="L31" s="176" t="s">
        <v>89</v>
      </c>
    </row>
    <row r="32" customFormat="false" ht="12.75" hidden="false" customHeight="false" outlineLevel="0" collapsed="false">
      <c r="B32" s="181"/>
      <c r="D32" s="184" t="n">
        <f aca="false">+SUM(D30:D31)</f>
        <v>1280.84858368336</v>
      </c>
      <c r="E32" s="184"/>
      <c r="F32" s="184" t="n">
        <f aca="false">+SUM(F30:F31)</f>
        <v>1309.10429144592</v>
      </c>
      <c r="G32" s="184"/>
      <c r="H32" s="184" t="n">
        <f aca="false">+SUM(H30:H31)</f>
        <v>1337.35999920848</v>
      </c>
      <c r="I32" s="184"/>
      <c r="J32" s="184" t="n">
        <f aca="false">+SUM(J30:J31)</f>
        <v>1365.61570697103</v>
      </c>
      <c r="L32" s="176" t="s">
        <v>90</v>
      </c>
    </row>
    <row r="33" customFormat="false" ht="12.75" hidden="false" customHeight="false" outlineLevel="0" collapsed="false">
      <c r="B33" s="19"/>
      <c r="D33" s="185"/>
      <c r="E33" s="185"/>
      <c r="F33" s="185"/>
      <c r="G33" s="185"/>
      <c r="H33" s="186"/>
      <c r="I33" s="185"/>
      <c r="J33" s="185"/>
      <c r="L33" s="176"/>
    </row>
    <row r="34" customFormat="false" ht="12.75" hidden="false" customHeight="false" outlineLevel="0" collapsed="false">
      <c r="B34" s="181" t="n">
        <f aca="false">+B30+0.005</f>
        <v>0.1</v>
      </c>
      <c r="D34" s="179" t="n">
        <f aca="false">NPV($B34,$E$21)</f>
        <v>149.935635575712</v>
      </c>
      <c r="E34" s="180"/>
      <c r="F34" s="187" t="n">
        <f aca="false">NPV($B34,$E$21)</f>
        <v>149.935635575712</v>
      </c>
      <c r="G34" s="188"/>
      <c r="H34" s="189" t="n">
        <f aca="false">NPV($B34,$E$21)</f>
        <v>149.935635575712</v>
      </c>
      <c r="I34" s="180"/>
      <c r="J34" s="179" t="n">
        <f aca="false">NPV($B34,$E$21)</f>
        <v>149.935635575712</v>
      </c>
      <c r="L34" s="176" t="s">
        <v>92</v>
      </c>
    </row>
    <row r="35" customFormat="false" ht="12.75" hidden="false" customHeight="false" outlineLevel="0" collapsed="false">
      <c r="B35" s="181"/>
      <c r="D35" s="182" t="n">
        <f aca="false">+(D$28*3094/1000)/((1+$B34)^1)</f>
        <v>1125.09090909091</v>
      </c>
      <c r="E35" s="183"/>
      <c r="F35" s="190" t="n">
        <f aca="false">+(F$28*3094/1000)/((1+$B34)^1)</f>
        <v>1153.21818181818</v>
      </c>
      <c r="G35" s="191"/>
      <c r="H35" s="192" t="n">
        <f aca="false">+(H$28*3094/1000)/((1+$B34)^1)</f>
        <v>1181.34545454545</v>
      </c>
      <c r="I35" s="183"/>
      <c r="J35" s="182" t="n">
        <f aca="false">+(J$28*3094/1000)/((1+$B34)^1)</f>
        <v>1209.47272727273</v>
      </c>
      <c r="L35" s="176" t="s">
        <v>89</v>
      </c>
    </row>
    <row r="36" customFormat="false" ht="12.75" hidden="false" customHeight="false" outlineLevel="0" collapsed="false">
      <c r="B36" s="181"/>
      <c r="D36" s="184" t="n">
        <f aca="false">+SUM(D34:D35)</f>
        <v>1275.02654466662</v>
      </c>
      <c r="E36" s="184"/>
      <c r="F36" s="193" t="n">
        <f aca="false">+SUM(F34:F35)</f>
        <v>1303.15381739389</v>
      </c>
      <c r="G36" s="194"/>
      <c r="H36" s="195" t="n">
        <f aca="false">+SUM(H34:H35)</f>
        <v>1331.28109012117</v>
      </c>
      <c r="I36" s="184"/>
      <c r="J36" s="184" t="n">
        <f aca="false">+SUM(J34:J35)</f>
        <v>1359.40836284844</v>
      </c>
      <c r="L36" s="176" t="s">
        <v>90</v>
      </c>
    </row>
    <row r="37" customFormat="false" ht="12.75" hidden="false" customHeight="false" outlineLevel="0" collapsed="false">
      <c r="B37" s="181"/>
      <c r="D37" s="185"/>
      <c r="E37" s="185"/>
      <c r="F37" s="196"/>
      <c r="G37" s="197"/>
      <c r="H37" s="198"/>
      <c r="I37" s="185"/>
      <c r="J37" s="185"/>
    </row>
    <row r="38" customFormat="false" ht="12.75" hidden="false" customHeight="false" outlineLevel="0" collapsed="false">
      <c r="B38" s="181" t="n">
        <f aca="false">+B34+0.005</f>
        <v>0.105</v>
      </c>
      <c r="D38" s="179" t="n">
        <f aca="false">NPV($B38,$E$21)</f>
        <v>149.257193785776</v>
      </c>
      <c r="E38" s="180"/>
      <c r="F38" s="199" t="n">
        <f aca="false">NPV($B38,$E$21)</f>
        <v>149.257193785776</v>
      </c>
      <c r="G38" s="200"/>
      <c r="H38" s="201" t="n">
        <f aca="false">NPV($B38,$E$21)</f>
        <v>149.257193785776</v>
      </c>
      <c r="I38" s="180"/>
      <c r="J38" s="179" t="n">
        <f aca="false">NPV($B38,$E$21)</f>
        <v>149.257193785776</v>
      </c>
      <c r="L38" s="176" t="s">
        <v>92</v>
      </c>
    </row>
    <row r="39" customFormat="false" ht="12.75" hidden="false" customHeight="false" outlineLevel="0" collapsed="false">
      <c r="B39" s="19"/>
      <c r="D39" s="182" t="n">
        <f aca="false">+(D$28*3094/1000)/((1+$B38)^1)</f>
        <v>1120</v>
      </c>
      <c r="E39" s="183"/>
      <c r="F39" s="190" t="n">
        <f aca="false">+(F$28*3094/1000)/((1+$B38)^1)</f>
        <v>1148</v>
      </c>
      <c r="G39" s="191"/>
      <c r="H39" s="192" t="n">
        <f aca="false">+(H$28*3094/1000)/((1+$B38)^1)</f>
        <v>1176</v>
      </c>
      <c r="I39" s="183"/>
      <c r="J39" s="182" t="n">
        <f aca="false">+(J$28*3094/1000)/((1+$B38)^1)</f>
        <v>1204</v>
      </c>
      <c r="L39" s="176" t="s">
        <v>89</v>
      </c>
    </row>
    <row r="40" customFormat="false" ht="12.75" hidden="false" customHeight="false" outlineLevel="0" collapsed="false">
      <c r="B40" s="19"/>
      <c r="D40" s="184" t="n">
        <f aca="false">+SUM(D38:D39)</f>
        <v>1269.25719378578</v>
      </c>
      <c r="E40" s="184"/>
      <c r="F40" s="202" t="n">
        <f aca="false">+SUM(F38:F39)</f>
        <v>1297.25719378578</v>
      </c>
      <c r="G40" s="203"/>
      <c r="H40" s="204" t="n">
        <f aca="false">+SUM(H38:H39)</f>
        <v>1325.25719378578</v>
      </c>
      <c r="I40" s="184"/>
      <c r="J40" s="184" t="n">
        <f aca="false">+SUM(J38:J39)</f>
        <v>1353.25719378578</v>
      </c>
      <c r="L40" s="176" t="s">
        <v>90</v>
      </c>
    </row>
    <row r="41" customFormat="false" ht="12.75" hidden="false" customHeight="false" outlineLevel="0" collapsed="false">
      <c r="B41" s="19"/>
      <c r="D41" s="185"/>
      <c r="E41" s="185"/>
      <c r="F41" s="205"/>
      <c r="G41" s="205"/>
      <c r="H41" s="205"/>
      <c r="I41" s="185"/>
      <c r="J41" s="185"/>
      <c r="L41" s="176"/>
    </row>
    <row r="42" customFormat="false" ht="12.75" hidden="false" customHeight="false" outlineLevel="0" collapsed="false">
      <c r="B42" s="181" t="n">
        <f aca="false">+B38+0.005</f>
        <v>0.11</v>
      </c>
      <c r="D42" s="179" t="n">
        <f aca="false">NPV($B42,$E$21)</f>
        <v>148.584864084039</v>
      </c>
      <c r="E42" s="180"/>
      <c r="F42" s="179" t="n">
        <f aca="false">NPV($B42,$E$21)</f>
        <v>148.584864084039</v>
      </c>
      <c r="G42" s="180"/>
      <c r="H42" s="179" t="n">
        <f aca="false">NPV($B42,$E$21)</f>
        <v>148.584864084039</v>
      </c>
      <c r="I42" s="180"/>
      <c r="J42" s="179" t="n">
        <f aca="false">NPV($B42,$E$21)</f>
        <v>148.584864084039</v>
      </c>
      <c r="L42" s="176" t="s">
        <v>92</v>
      </c>
    </row>
    <row r="43" customFormat="false" ht="12.75" hidden="false" customHeight="false" outlineLevel="0" collapsed="false">
      <c r="D43" s="182" t="n">
        <f aca="false">+(D$28*3094/1000)/((1+$B42)^1)</f>
        <v>1114.95495495495</v>
      </c>
      <c r="E43" s="183"/>
      <c r="F43" s="182" t="n">
        <f aca="false">+(F$28*3094/1000)/((1+$B42)^1)</f>
        <v>1142.82882882883</v>
      </c>
      <c r="G43" s="183"/>
      <c r="H43" s="182" t="n">
        <f aca="false">+(H$28*3094/1000)/((1+$B42)^1)</f>
        <v>1170.7027027027</v>
      </c>
      <c r="I43" s="183"/>
      <c r="J43" s="182" t="n">
        <f aca="false">+(J$28*3094/1000)/((1+$B42)^1)</f>
        <v>1198.57657657658</v>
      </c>
      <c r="L43" s="176" t="s">
        <v>89</v>
      </c>
    </row>
    <row r="44" customFormat="false" ht="12.75" hidden="false" customHeight="false" outlineLevel="0" collapsed="false">
      <c r="D44" s="184" t="n">
        <f aca="false">+SUM(D42:D43)</f>
        <v>1263.53981903899</v>
      </c>
      <c r="E44" s="184"/>
      <c r="F44" s="184" t="n">
        <f aca="false">+SUM(F42:F43)</f>
        <v>1291.41369291287</v>
      </c>
      <c r="G44" s="184"/>
      <c r="H44" s="184" t="n">
        <f aca="false">+SUM(H42:H43)</f>
        <v>1319.28756678674</v>
      </c>
      <c r="I44" s="184"/>
      <c r="J44" s="184" t="n">
        <f aca="false">+SUM(J42:J43)</f>
        <v>1347.16144066062</v>
      </c>
      <c r="L44" s="176" t="s">
        <v>90</v>
      </c>
    </row>
    <row r="45" customFormat="false" ht="6" hidden="false" customHeight="true" outlineLevel="0" collapsed="false">
      <c r="A45" s="172"/>
      <c r="B45" s="172"/>
      <c r="C45" s="172"/>
      <c r="D45" s="172"/>
      <c r="E45" s="172"/>
      <c r="F45" s="172"/>
      <c r="G45" s="172"/>
      <c r="H45" s="172"/>
      <c r="I45" s="172"/>
      <c r="J45" s="172"/>
      <c r="K45" s="172"/>
      <c r="L45" s="206"/>
      <c r="M45" s="172"/>
    </row>
    <row r="46" customFormat="false" ht="12.75" hidden="false" customHeight="false" outlineLevel="0" collapsed="false">
      <c r="A46" s="207"/>
      <c r="B46" s="207"/>
      <c r="C46" s="207"/>
      <c r="D46" s="207"/>
      <c r="E46" s="207"/>
      <c r="F46" s="207"/>
      <c r="G46" s="207"/>
      <c r="H46" s="207"/>
      <c r="I46" s="207"/>
      <c r="J46" s="207"/>
      <c r="K46" s="207"/>
      <c r="L46" s="177"/>
      <c r="M46" s="207"/>
    </row>
    <row r="47" customFormat="false" ht="12.75" hidden="false" customHeight="false" outlineLevel="0" collapsed="false">
      <c r="A47" s="207"/>
      <c r="B47" s="207"/>
      <c r="C47" s="207"/>
      <c r="D47" s="207"/>
      <c r="E47" s="207"/>
      <c r="F47" s="207"/>
      <c r="G47" s="207"/>
      <c r="H47" s="207"/>
      <c r="I47" s="207"/>
      <c r="J47" s="207"/>
      <c r="K47" s="207"/>
      <c r="L47" s="177"/>
      <c r="M47" s="207"/>
    </row>
    <row r="48" customFormat="false" ht="12.75" hidden="false" customHeight="false" outlineLevel="0" collapsed="false">
      <c r="A48" s="207"/>
      <c r="B48" s="207"/>
      <c r="C48" s="207"/>
      <c r="D48" s="207"/>
      <c r="E48" s="207"/>
      <c r="F48" s="207"/>
      <c r="G48" s="207"/>
      <c r="H48" s="207"/>
      <c r="I48" s="207"/>
      <c r="J48" s="207"/>
      <c r="K48" s="207"/>
      <c r="L48" s="177"/>
      <c r="M48" s="207"/>
    </row>
    <row r="49" customFormat="false" ht="12.75" hidden="false" customHeight="false" outlineLevel="0" collapsed="false">
      <c r="A49" s="207"/>
      <c r="B49" s="207"/>
      <c r="C49" s="207"/>
      <c r="D49" s="207"/>
      <c r="E49" s="207"/>
      <c r="F49" s="207"/>
      <c r="G49" s="207"/>
      <c r="H49" s="207"/>
      <c r="I49" s="207"/>
      <c r="J49" s="207"/>
      <c r="K49" s="207"/>
      <c r="L49" s="177"/>
      <c r="M49" s="207"/>
    </row>
    <row r="50" customFormat="false" ht="12.75" hidden="false" customHeight="false" outlineLevel="0" collapsed="false">
      <c r="A50" s="207"/>
      <c r="B50" s="207"/>
      <c r="C50" s="207"/>
      <c r="D50" s="207"/>
      <c r="E50" s="207"/>
      <c r="F50" s="207"/>
      <c r="G50" s="207"/>
      <c r="H50" s="207"/>
      <c r="I50" s="207"/>
      <c r="J50" s="207"/>
      <c r="K50" s="207"/>
      <c r="L50" s="177"/>
      <c r="M50" s="207"/>
    </row>
    <row r="51" customFormat="false" ht="12.75" hidden="false" customHeight="false" outlineLevel="0" collapsed="false">
      <c r="A51" s="207"/>
      <c r="B51" s="207"/>
      <c r="C51" s="207"/>
      <c r="D51" s="207"/>
      <c r="E51" s="207"/>
      <c r="F51" s="207"/>
      <c r="G51" s="207"/>
      <c r="H51" s="207"/>
      <c r="I51" s="207"/>
      <c r="J51" s="207"/>
      <c r="K51" s="207"/>
      <c r="L51" s="177"/>
      <c r="M51" s="207"/>
    </row>
    <row r="52" customFormat="false" ht="12.75" hidden="false" customHeight="false" outlineLevel="0" collapsed="false">
      <c r="A52" s="207"/>
      <c r="B52" s="207"/>
      <c r="C52" s="207"/>
      <c r="D52" s="207"/>
      <c r="E52" s="207"/>
      <c r="F52" s="207"/>
      <c r="G52" s="207"/>
      <c r="H52" s="207"/>
      <c r="I52" s="207"/>
      <c r="J52" s="207"/>
      <c r="K52" s="207"/>
      <c r="L52" s="177"/>
      <c r="M52" s="207"/>
    </row>
    <row r="53" customFormat="false" ht="12.75" hidden="false" customHeight="false" outlineLevel="0" collapsed="false">
      <c r="A53" s="207"/>
      <c r="B53" s="207"/>
      <c r="C53" s="207"/>
      <c r="D53" s="207"/>
      <c r="E53" s="207"/>
      <c r="F53" s="207"/>
      <c r="G53" s="207"/>
      <c r="H53" s="207"/>
      <c r="I53" s="207"/>
      <c r="J53" s="207"/>
      <c r="K53" s="207"/>
      <c r="L53" s="177"/>
      <c r="M53" s="207"/>
    </row>
    <row r="54" customFormat="false" ht="12.75" hidden="false" customHeight="false" outlineLevel="0" collapsed="false">
      <c r="A54" s="207"/>
      <c r="B54" s="207"/>
      <c r="C54" s="207"/>
      <c r="D54" s="207"/>
      <c r="E54" s="207"/>
      <c r="F54" s="207"/>
      <c r="G54" s="207"/>
      <c r="H54" s="207"/>
      <c r="I54" s="207"/>
      <c r="J54" s="207"/>
      <c r="K54" s="207"/>
      <c r="L54" s="207"/>
      <c r="M54" s="207"/>
    </row>
    <row r="55" customFormat="false" ht="12.75" hidden="false" customHeight="false" outlineLevel="0" collapsed="false">
      <c r="A55" s="207"/>
      <c r="B55" s="207"/>
      <c r="C55" s="207"/>
      <c r="D55" s="207"/>
      <c r="E55" s="207"/>
      <c r="F55" s="207"/>
      <c r="G55" s="207"/>
      <c r="H55" s="207"/>
      <c r="I55" s="207"/>
      <c r="J55" s="207"/>
      <c r="K55" s="207"/>
      <c r="L55" s="207"/>
      <c r="M55" s="207"/>
    </row>
    <row r="56" customFormat="false" ht="12.75" hidden="false" customHeight="false" outlineLevel="0" collapsed="false">
      <c r="A56" s="207"/>
      <c r="B56" s="207"/>
      <c r="C56" s="207"/>
      <c r="D56" s="207"/>
      <c r="E56" s="207"/>
      <c r="F56" s="207"/>
      <c r="G56" s="207"/>
      <c r="H56" s="207"/>
      <c r="I56" s="207"/>
      <c r="J56" s="207"/>
      <c r="K56" s="207"/>
      <c r="L56" s="207"/>
      <c r="M56" s="207"/>
    </row>
    <row r="57" customFormat="false" ht="12.75" hidden="false" customHeight="false" outlineLevel="0" collapsed="false">
      <c r="A57" s="207"/>
      <c r="B57" s="207"/>
      <c r="C57" s="207"/>
      <c r="D57" s="207"/>
      <c r="E57" s="207"/>
      <c r="F57" s="207"/>
      <c r="G57" s="207"/>
      <c r="H57" s="207"/>
      <c r="I57" s="207"/>
      <c r="J57" s="207"/>
      <c r="K57" s="207"/>
      <c r="L57" s="207"/>
      <c r="M57" s="207"/>
    </row>
    <row r="58" customFormat="false" ht="12.75" hidden="false" customHeight="false" outlineLevel="0" collapsed="false">
      <c r="A58" s="207"/>
      <c r="B58" s="207"/>
      <c r="C58" s="207"/>
      <c r="D58" s="207"/>
      <c r="E58" s="207"/>
      <c r="F58" s="207"/>
      <c r="G58" s="207"/>
      <c r="H58" s="207"/>
      <c r="I58" s="207"/>
      <c r="J58" s="207"/>
      <c r="K58" s="207"/>
      <c r="L58" s="207"/>
      <c r="M58" s="207"/>
    </row>
    <row r="59" customFormat="false" ht="12.75" hidden="false" customHeight="false" outlineLevel="0" collapsed="false">
      <c r="A59" s="207"/>
      <c r="B59" s="207"/>
      <c r="C59" s="207"/>
      <c r="D59" s="207"/>
      <c r="E59" s="207"/>
      <c r="F59" s="207"/>
      <c r="G59" s="207"/>
      <c r="H59" s="207"/>
      <c r="I59" s="207"/>
      <c r="J59" s="207"/>
      <c r="K59" s="207"/>
      <c r="L59" s="207"/>
      <c r="M59" s="207"/>
    </row>
    <row r="60" customFormat="false" ht="12.75" hidden="false" customHeight="false" outlineLevel="0" collapsed="false">
      <c r="A60" s="207"/>
      <c r="B60" s="207"/>
      <c r="C60" s="207"/>
      <c r="D60" s="207"/>
      <c r="E60" s="207"/>
      <c r="F60" s="207"/>
      <c r="G60" s="207"/>
      <c r="H60" s="207"/>
      <c r="I60" s="207"/>
      <c r="J60" s="207"/>
      <c r="K60" s="207"/>
      <c r="L60" s="207"/>
      <c r="M60" s="207"/>
    </row>
    <row r="61" customFormat="false" ht="12.75" hidden="false" customHeight="false" outlineLevel="0" collapsed="false">
      <c r="A61" s="207"/>
      <c r="B61" s="207"/>
      <c r="C61" s="207"/>
      <c r="D61" s="207"/>
      <c r="E61" s="207"/>
      <c r="F61" s="207"/>
      <c r="G61" s="207"/>
      <c r="H61" s="207"/>
      <c r="I61" s="207"/>
      <c r="J61" s="207"/>
      <c r="K61" s="207"/>
      <c r="L61" s="207"/>
      <c r="M61" s="207"/>
    </row>
    <row r="62" customFormat="false" ht="12.75" hidden="false" customHeight="false" outlineLevel="0" collapsed="false">
      <c r="A62" s="207"/>
      <c r="B62" s="207"/>
      <c r="C62" s="207"/>
      <c r="D62" s="207"/>
      <c r="E62" s="207"/>
      <c r="F62" s="207"/>
      <c r="G62" s="207"/>
      <c r="H62" s="207"/>
      <c r="I62" s="207"/>
      <c r="J62" s="207"/>
      <c r="K62" s="207"/>
      <c r="L62" s="207"/>
      <c r="M62" s="207"/>
    </row>
    <row r="63" customFormat="false" ht="12.75" hidden="false" customHeight="false" outlineLevel="0" collapsed="false">
      <c r="A63" s="207"/>
      <c r="B63" s="207"/>
      <c r="C63" s="207"/>
      <c r="D63" s="207"/>
      <c r="E63" s="207"/>
      <c r="F63" s="207"/>
      <c r="G63" s="207"/>
      <c r="H63" s="207"/>
      <c r="I63" s="207"/>
      <c r="J63" s="207"/>
      <c r="K63" s="207"/>
      <c r="L63" s="207"/>
      <c r="M63" s="207"/>
    </row>
    <row r="64" customFormat="false" ht="12.75" hidden="false" customHeight="false" outlineLevel="0" collapsed="false">
      <c r="A64" s="207"/>
      <c r="B64" s="207"/>
      <c r="C64" s="207"/>
      <c r="D64" s="207"/>
      <c r="E64" s="207"/>
      <c r="F64" s="207"/>
      <c r="G64" s="207"/>
      <c r="H64" s="207"/>
      <c r="I64" s="207"/>
      <c r="J64" s="207"/>
      <c r="K64" s="207"/>
      <c r="L64" s="207"/>
      <c r="M64" s="207"/>
    </row>
    <row r="65" customFormat="false" ht="12.75" hidden="false" customHeight="false" outlineLevel="0" collapsed="false">
      <c r="A65" s="207"/>
      <c r="B65" s="207"/>
      <c r="C65" s="207"/>
      <c r="D65" s="207"/>
      <c r="E65" s="207"/>
      <c r="F65" s="207"/>
      <c r="G65" s="207"/>
      <c r="H65" s="207"/>
      <c r="I65" s="207"/>
      <c r="J65" s="207"/>
      <c r="K65" s="207"/>
      <c r="L65" s="207"/>
      <c r="M65" s="207"/>
    </row>
    <row r="66" customFormat="false" ht="12.75" hidden="false" customHeight="false" outlineLevel="0" collapsed="false">
      <c r="A66" s="207"/>
      <c r="B66" s="207"/>
      <c r="C66" s="207"/>
      <c r="D66" s="207"/>
      <c r="E66" s="207"/>
      <c r="F66" s="207"/>
      <c r="G66" s="207"/>
      <c r="H66" s="207"/>
      <c r="I66" s="207"/>
      <c r="J66" s="207"/>
      <c r="K66" s="207"/>
      <c r="L66" s="207"/>
      <c r="M66" s="207"/>
    </row>
    <row r="67" customFormat="false" ht="12.75" hidden="false" customHeight="false" outlineLevel="0" collapsed="false">
      <c r="A67" s="207"/>
      <c r="B67" s="207"/>
      <c r="C67" s="207"/>
      <c r="D67" s="207"/>
      <c r="E67" s="207"/>
      <c r="F67" s="207"/>
      <c r="G67" s="207"/>
      <c r="H67" s="207"/>
      <c r="I67" s="207"/>
      <c r="J67" s="207"/>
      <c r="K67" s="207"/>
      <c r="L67" s="207"/>
      <c r="M67" s="207"/>
    </row>
    <row r="68" customFormat="false" ht="12.75" hidden="false" customHeight="false" outlineLevel="0" collapsed="false">
      <c r="A68" s="207"/>
      <c r="B68" s="207"/>
      <c r="C68" s="207"/>
      <c r="D68" s="207"/>
      <c r="E68" s="207"/>
      <c r="F68" s="207"/>
      <c r="G68" s="207"/>
      <c r="H68" s="207"/>
      <c r="I68" s="207"/>
      <c r="J68" s="207"/>
      <c r="K68" s="207"/>
      <c r="L68" s="207"/>
      <c r="M68" s="207"/>
    </row>
    <row r="69" customFormat="false" ht="12.75" hidden="false" customHeight="false" outlineLevel="0" collapsed="false">
      <c r="A69" s="207"/>
      <c r="B69" s="207"/>
      <c r="C69" s="207"/>
      <c r="D69" s="207"/>
      <c r="E69" s="207"/>
      <c r="F69" s="207"/>
      <c r="G69" s="207"/>
      <c r="H69" s="207"/>
      <c r="I69" s="207"/>
      <c r="J69" s="207"/>
      <c r="K69" s="207"/>
      <c r="L69" s="207"/>
      <c r="M69" s="207"/>
    </row>
    <row r="70" customFormat="false" ht="12.75" hidden="false" customHeight="false" outlineLevel="0" collapsed="false">
      <c r="A70" s="207"/>
      <c r="B70" s="207"/>
      <c r="C70" s="207"/>
      <c r="D70" s="207"/>
      <c r="E70" s="207"/>
      <c r="F70" s="207"/>
      <c r="G70" s="207"/>
      <c r="H70" s="207"/>
      <c r="I70" s="207"/>
      <c r="J70" s="207"/>
      <c r="K70" s="207"/>
      <c r="L70" s="207"/>
      <c r="M70" s="207"/>
    </row>
    <row r="71" customFormat="false" ht="12.75" hidden="false" customHeight="false" outlineLevel="0" collapsed="false">
      <c r="A71" s="207"/>
      <c r="B71" s="207"/>
      <c r="C71" s="207"/>
      <c r="D71" s="207"/>
      <c r="E71" s="207"/>
      <c r="F71" s="207"/>
      <c r="G71" s="207"/>
      <c r="H71" s="207"/>
      <c r="I71" s="207"/>
      <c r="J71" s="207"/>
      <c r="K71" s="207"/>
      <c r="L71" s="207"/>
      <c r="M71" s="207"/>
    </row>
  </sheetData>
  <mergeCells count="2">
    <mergeCell ref="E5:G5"/>
    <mergeCell ref="D27:J27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7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7.85"/>
    <col collapsed="false" customWidth="true" hidden="false" outlineLevel="0" max="4" min="4" style="0" width="9.28"/>
    <col collapsed="false" customWidth="true" hidden="false" outlineLevel="0" max="7" min="7" style="0" width="8.28"/>
    <col collapsed="false" customWidth="true" hidden="false" outlineLevel="0" max="9" min="9" style="0" width="7.56"/>
    <col collapsed="false" customWidth="true" hidden="false" outlineLevel="0" max="11" min="11" style="0" width="2.99"/>
    <col collapsed="false" customWidth="true" hidden="false" outlineLevel="0" max="13" min="13" style="0" width="10.85"/>
  </cols>
  <sheetData>
    <row r="1" customFormat="false" ht="20.25" hidden="false" customHeight="false" outlineLevel="0" collapsed="false">
      <c r="A1" s="142" t="s">
        <v>68</v>
      </c>
      <c r="E1" s="143"/>
      <c r="F1" s="143"/>
      <c r="G1" s="143"/>
    </row>
    <row r="2" customFormat="false" ht="20.25" hidden="false" customHeight="false" outlineLevel="0" collapsed="false">
      <c r="A2" s="142"/>
      <c r="E2" s="143"/>
      <c r="F2" s="143"/>
      <c r="G2" s="143"/>
    </row>
    <row r="3" customFormat="false" ht="15" hidden="false" customHeight="false" outlineLevel="0" collapsed="false">
      <c r="A3" s="144"/>
      <c r="B3" s="144"/>
      <c r="C3" s="144"/>
      <c r="D3" s="144"/>
      <c r="E3" s="145"/>
      <c r="F3" s="145"/>
      <c r="G3" s="145"/>
    </row>
    <row r="4" customFormat="false" ht="18.75" hidden="false" customHeight="false" outlineLevel="0" collapsed="false">
      <c r="A4" s="146" t="s">
        <v>91</v>
      </c>
      <c r="B4" s="147"/>
      <c r="C4" s="147"/>
      <c r="D4" s="147"/>
      <c r="E4" s="145"/>
      <c r="F4" s="145"/>
      <c r="G4" s="145"/>
    </row>
    <row r="5" customFormat="false" ht="15.75" hidden="false" customHeight="false" outlineLevel="0" collapsed="false">
      <c r="A5" s="148"/>
      <c r="B5" s="148"/>
      <c r="C5" s="148"/>
      <c r="D5" s="148"/>
      <c r="E5" s="149" t="s">
        <v>70</v>
      </c>
      <c r="F5" s="149"/>
      <c r="G5" s="149"/>
    </row>
    <row r="6" customFormat="false" ht="12.75" hidden="false" customHeight="false" outlineLevel="0" collapsed="false">
      <c r="A6" s="150"/>
      <c r="B6" s="150"/>
      <c r="C6" s="150"/>
      <c r="D6" s="150"/>
      <c r="E6" s="151" t="s">
        <v>71</v>
      </c>
      <c r="F6" s="151" t="s">
        <v>72</v>
      </c>
      <c r="G6" s="151" t="s">
        <v>73</v>
      </c>
    </row>
    <row r="7" customFormat="false" ht="12.75" hidden="false" customHeight="false" outlineLevel="0" collapsed="false">
      <c r="E7" s="143"/>
      <c r="F7" s="143"/>
      <c r="G7" s="143"/>
    </row>
    <row r="8" customFormat="false" ht="12.75" hidden="false" customHeight="false" outlineLevel="0" collapsed="false">
      <c r="A8" s="152" t="s">
        <v>74</v>
      </c>
      <c r="B8" s="153"/>
      <c r="C8" s="153"/>
      <c r="D8" s="153"/>
      <c r="E8" s="154" t="n">
        <v>193.680933675951</v>
      </c>
      <c r="F8" s="154" t="n">
        <v>193.097064143352</v>
      </c>
      <c r="G8" s="209" t="n">
        <v>177.811321016239</v>
      </c>
    </row>
    <row r="9" customFormat="false" ht="12.75" hidden="false" customHeight="false" outlineLevel="0" collapsed="false">
      <c r="A9" s="17"/>
      <c r="B9" s="17" t="s">
        <v>75</v>
      </c>
      <c r="C9" s="17"/>
      <c r="D9" s="17"/>
      <c r="E9" s="145"/>
      <c r="F9" s="155" t="n">
        <v>-0.00301459478492427</v>
      </c>
      <c r="G9" s="210" t="n">
        <v>-0.0028675161935755</v>
      </c>
    </row>
    <row r="10" customFormat="false" ht="12.75" hidden="false" customHeight="false" outlineLevel="0" collapsed="false">
      <c r="A10" s="17"/>
      <c r="B10" s="156"/>
      <c r="C10" s="156"/>
      <c r="D10" s="156"/>
      <c r="E10" s="145"/>
      <c r="F10" s="145"/>
      <c r="G10" s="208"/>
    </row>
    <row r="11" customFormat="false" ht="12.75" hidden="false" customHeight="false" outlineLevel="0" collapsed="false">
      <c r="A11" s="0" t="s">
        <v>76</v>
      </c>
      <c r="E11" s="143" t="n">
        <v>44.2250641998661</v>
      </c>
      <c r="F11" s="143" t="n">
        <v>44.2250641998661</v>
      </c>
      <c r="G11" s="208" t="n">
        <v>44.2250641998661</v>
      </c>
    </row>
    <row r="12" customFormat="false" ht="12.75" hidden="false" customHeight="false" outlineLevel="0" collapsed="false">
      <c r="E12" s="143"/>
      <c r="F12" s="143"/>
      <c r="G12" s="208"/>
    </row>
    <row r="13" customFormat="false" ht="12.75" hidden="false" customHeight="false" outlineLevel="0" collapsed="false">
      <c r="A13" s="152" t="s">
        <v>77</v>
      </c>
      <c r="B13" s="152"/>
      <c r="C13" s="152"/>
      <c r="D13" s="152"/>
      <c r="E13" s="154" t="n">
        <v>149.455869476085</v>
      </c>
      <c r="F13" s="154" t="n">
        <v>148.871999943486</v>
      </c>
      <c r="G13" s="209" t="n">
        <v>133.586256816373</v>
      </c>
    </row>
    <row r="14" customFormat="false" ht="12.75" hidden="false" customHeight="false" outlineLevel="0" collapsed="false">
      <c r="A14" s="0" t="s">
        <v>78</v>
      </c>
      <c r="D14" s="157" t="n">
        <v>0.387</v>
      </c>
      <c r="E14" s="158" t="n">
        <v>-57.8663518995882</v>
      </c>
      <c r="F14" s="158" t="n">
        <v>-57.6402891831807</v>
      </c>
      <c r="G14" s="211" t="n">
        <v>-51.6973366892143</v>
      </c>
    </row>
    <row r="15" customFormat="false" ht="12.75" hidden="false" customHeight="false" outlineLevel="0" collapsed="false">
      <c r="A15" s="0" t="s">
        <v>79</v>
      </c>
      <c r="E15" s="143" t="n">
        <v>91.5895175764965</v>
      </c>
      <c r="F15" s="143" t="n">
        <v>91.2317107603052</v>
      </c>
      <c r="G15" s="208" t="n">
        <v>81.888920127159</v>
      </c>
    </row>
    <row r="16" customFormat="false" ht="12.75" hidden="false" customHeight="false" outlineLevel="0" collapsed="false">
      <c r="E16" s="143"/>
      <c r="F16" s="143"/>
      <c r="G16" s="208"/>
    </row>
    <row r="17" customFormat="false" ht="12.75" hidden="false" customHeight="false" outlineLevel="0" collapsed="false">
      <c r="A17" s="0" t="s">
        <v>80</v>
      </c>
      <c r="E17" s="143" t="n">
        <v>44.2250641998661</v>
      </c>
      <c r="F17" s="143" t="n">
        <v>44.2250641998661</v>
      </c>
      <c r="G17" s="208" t="n">
        <v>44.2250641998661</v>
      </c>
    </row>
    <row r="18" customFormat="false" ht="12.75" hidden="false" customHeight="false" outlineLevel="0" collapsed="false">
      <c r="A18" s="0" t="s">
        <v>81</v>
      </c>
      <c r="E18" s="143" t="n">
        <v>28.9350554583204</v>
      </c>
      <c r="F18" s="143" t="n">
        <v>47.3835015002484</v>
      </c>
      <c r="G18" s="208" t="n">
        <v>41.7370726429168</v>
      </c>
    </row>
    <row r="19" customFormat="false" ht="12.75" hidden="false" customHeight="false" outlineLevel="0" collapsed="false">
      <c r="A19" s="0" t="s">
        <v>82</v>
      </c>
      <c r="E19" s="143" t="n">
        <v>0.1795618986</v>
      </c>
      <c r="F19" s="143" t="n">
        <v>0.346647</v>
      </c>
      <c r="G19" s="208" t="n">
        <v>0.190086</v>
      </c>
    </row>
    <row r="20" customFormat="false" ht="12.75" hidden="false" customHeight="false" outlineLevel="0" collapsed="false">
      <c r="E20" s="143"/>
      <c r="F20" s="143"/>
      <c r="G20" s="208"/>
      <c r="J20" s="156"/>
    </row>
    <row r="21" customFormat="false" ht="12.75" hidden="false" customHeight="false" outlineLevel="0" collapsed="false">
      <c r="A21" s="159" t="s">
        <v>83</v>
      </c>
      <c r="B21" s="160"/>
      <c r="C21" s="160"/>
      <c r="D21" s="160"/>
      <c r="E21" s="161" t="n">
        <v>164.929199133283</v>
      </c>
      <c r="F21" s="161" t="n">
        <v>183.18692346042</v>
      </c>
      <c r="G21" s="212" t="n">
        <v>168.041142969942</v>
      </c>
    </row>
    <row r="22" customFormat="false" ht="12.75" hidden="false" customHeight="false" outlineLevel="0" collapsed="false">
      <c r="A22" s="162"/>
      <c r="B22" s="163" t="s">
        <v>75</v>
      </c>
      <c r="C22" s="163"/>
      <c r="D22" s="163"/>
      <c r="E22" s="164"/>
      <c r="F22" s="165" t="n">
        <v>0.110700375816306</v>
      </c>
      <c r="G22" s="213" t="n">
        <v>-0.00152043108434896</v>
      </c>
    </row>
    <row r="26" customFormat="false" ht="18.75" hidden="false" customHeight="false" outlineLevel="0" collapsed="false">
      <c r="A26" s="166" t="s">
        <v>84</v>
      </c>
    </row>
    <row r="27" customFormat="false" ht="13.5" hidden="false" customHeight="false" outlineLevel="0" collapsed="false">
      <c r="A27" s="167"/>
      <c r="B27" s="168"/>
      <c r="C27" s="167"/>
      <c r="D27" s="169" t="s">
        <v>85</v>
      </c>
      <c r="E27" s="169"/>
      <c r="F27" s="169"/>
      <c r="G27" s="169"/>
      <c r="H27" s="169"/>
      <c r="I27" s="169"/>
      <c r="J27" s="169"/>
      <c r="K27" s="167"/>
      <c r="L27" s="167"/>
      <c r="M27" s="167"/>
    </row>
    <row r="28" customFormat="false" ht="12.75" hidden="false" customHeight="false" outlineLevel="0" collapsed="false">
      <c r="A28" s="170"/>
      <c r="B28" s="171" t="s">
        <v>86</v>
      </c>
      <c r="C28" s="172"/>
      <c r="D28" s="173" t="n">
        <v>400</v>
      </c>
      <c r="E28" s="174"/>
      <c r="F28" s="173" t="n">
        <v>410</v>
      </c>
      <c r="G28" s="173"/>
      <c r="H28" s="173" t="n">
        <v>420</v>
      </c>
      <c r="I28" s="173"/>
      <c r="J28" s="173" t="n">
        <v>430</v>
      </c>
      <c r="K28" s="175"/>
      <c r="L28" s="175"/>
      <c r="M28" s="175"/>
    </row>
    <row r="29" customFormat="false" ht="12.75" hidden="false" customHeight="false" outlineLevel="0" collapsed="false">
      <c r="D29" s="176" t="s">
        <v>87</v>
      </c>
      <c r="E29" s="176"/>
      <c r="F29" s="176"/>
      <c r="G29" s="176"/>
      <c r="H29" s="177"/>
      <c r="I29" s="176"/>
      <c r="J29" s="176"/>
      <c r="L29" s="17"/>
    </row>
    <row r="30" customFormat="false" ht="12.75" hidden="false" customHeight="false" outlineLevel="0" collapsed="false">
      <c r="B30" s="178" t="n">
        <v>0.095</v>
      </c>
      <c r="D30" s="179" t="n">
        <f aca="false">NPV($B30,$E$21:$F$21)</f>
        <v>303.400176402798</v>
      </c>
      <c r="E30" s="180"/>
      <c r="F30" s="179" t="n">
        <f aca="false">NPV($B30,$E$21:$F$21)</f>
        <v>303.400176402798</v>
      </c>
      <c r="G30" s="180"/>
      <c r="H30" s="179" t="n">
        <f aca="false">NPV($B30,$E$21:$F$21)</f>
        <v>303.400176402798</v>
      </c>
      <c r="I30" s="180"/>
      <c r="J30" s="179" t="n">
        <f aca="false">NPV($B30,$E$21:$F$21)</f>
        <v>303.400176402798</v>
      </c>
      <c r="L30" s="176" t="s">
        <v>93</v>
      </c>
    </row>
    <row r="31" customFormat="false" ht="12.75" hidden="false" customHeight="false" outlineLevel="0" collapsed="false">
      <c r="B31" s="181"/>
      <c r="D31" s="182" t="n">
        <f aca="false">+(D$28*3094/1000)/((1+$B30)^2)</f>
        <v>1032.17197306145</v>
      </c>
      <c r="E31" s="183"/>
      <c r="F31" s="182" t="n">
        <f aca="false">+(F$28*3094/1000)/((1+$B30)^2)</f>
        <v>1057.97627238798</v>
      </c>
      <c r="G31" s="183"/>
      <c r="H31" s="182" t="n">
        <f aca="false">+(H$28*3094/1000)/((1+$B30)^2)</f>
        <v>1083.78057171452</v>
      </c>
      <c r="I31" s="183"/>
      <c r="J31" s="182" t="n">
        <f aca="false">+(J$28*3094/1000)/((1+$B30)^2)</f>
        <v>1109.58487104105</v>
      </c>
      <c r="L31" s="176" t="s">
        <v>89</v>
      </c>
    </row>
    <row r="32" customFormat="false" ht="12.75" hidden="false" customHeight="false" outlineLevel="0" collapsed="false">
      <c r="B32" s="181"/>
      <c r="D32" s="184" t="n">
        <f aca="false">+SUM(D30:D31)</f>
        <v>1335.57214946424</v>
      </c>
      <c r="E32" s="184"/>
      <c r="F32" s="184" t="n">
        <f aca="false">+SUM(F30:F31)</f>
        <v>1361.37644879078</v>
      </c>
      <c r="G32" s="184"/>
      <c r="H32" s="184" t="n">
        <f aca="false">+SUM(H30:H31)</f>
        <v>1387.18074811732</v>
      </c>
      <c r="I32" s="184"/>
      <c r="J32" s="184" t="n">
        <f aca="false">+SUM(J30:J31)</f>
        <v>1412.98504744385</v>
      </c>
      <c r="L32" s="176" t="s">
        <v>90</v>
      </c>
    </row>
    <row r="33" customFormat="false" ht="12.75" hidden="false" customHeight="false" outlineLevel="0" collapsed="false">
      <c r="B33" s="19"/>
      <c r="D33" s="185"/>
      <c r="E33" s="185"/>
      <c r="F33" s="185"/>
      <c r="G33" s="185"/>
      <c r="H33" s="186"/>
      <c r="I33" s="185"/>
      <c r="J33" s="185"/>
      <c r="L33" s="176"/>
    </row>
    <row r="34" customFormat="false" ht="12.75" hidden="false" customHeight="false" outlineLevel="0" collapsed="false">
      <c r="B34" s="181" t="n">
        <f aca="false">+B30+0.005</f>
        <v>0.1</v>
      </c>
      <c r="D34" s="179" t="n">
        <f aca="false">NPV($B34,$E$21:$F$21)</f>
        <v>301.329787195893</v>
      </c>
      <c r="E34" s="180"/>
      <c r="F34" s="187" t="n">
        <f aca="false">NPV($B34,$E$21:$F$21)</f>
        <v>301.329787195893</v>
      </c>
      <c r="G34" s="188"/>
      <c r="H34" s="189" t="n">
        <f aca="false">NPV($B34,$E$21:$F$21)</f>
        <v>301.329787195893</v>
      </c>
      <c r="I34" s="180"/>
      <c r="J34" s="179" t="n">
        <f aca="false">NPV($B34,$E$21:$F$21)</f>
        <v>301.329787195893</v>
      </c>
      <c r="L34" s="176" t="s">
        <v>93</v>
      </c>
    </row>
    <row r="35" customFormat="false" ht="12.75" hidden="false" customHeight="false" outlineLevel="0" collapsed="false">
      <c r="B35" s="181"/>
      <c r="D35" s="182" t="n">
        <f aca="false">+(D$28*3094/1000)/((1+$B34)^2)</f>
        <v>1022.80991735537</v>
      </c>
      <c r="E35" s="183"/>
      <c r="F35" s="190" t="n">
        <f aca="false">+(F$28*3094/1000)/((1+$B34)^2)</f>
        <v>1048.38016528926</v>
      </c>
      <c r="G35" s="191"/>
      <c r="H35" s="192" t="n">
        <f aca="false">+(H$28*3094/1000)/((1+$B34)^2)</f>
        <v>1073.95041322314</v>
      </c>
      <c r="I35" s="183"/>
      <c r="J35" s="182" t="n">
        <f aca="false">+(J$28*3094/1000)/((1+$B34)^2)</f>
        <v>1099.52066115702</v>
      </c>
      <c r="L35" s="176" t="s">
        <v>89</v>
      </c>
    </row>
    <row r="36" customFormat="false" ht="12.75" hidden="false" customHeight="false" outlineLevel="0" collapsed="false">
      <c r="B36" s="181"/>
      <c r="D36" s="184" t="n">
        <f aca="false">+SUM(D34:D35)</f>
        <v>1324.13970455127</v>
      </c>
      <c r="E36" s="184"/>
      <c r="F36" s="193" t="n">
        <f aca="false">+SUM(F34:F35)</f>
        <v>1349.70995248515</v>
      </c>
      <c r="G36" s="194"/>
      <c r="H36" s="195" t="n">
        <f aca="false">+SUM(H34:H35)</f>
        <v>1375.28020041903</v>
      </c>
      <c r="I36" s="184"/>
      <c r="J36" s="184" t="n">
        <f aca="false">+SUM(J34:J35)</f>
        <v>1400.85044835292</v>
      </c>
      <c r="L36" s="176" t="s">
        <v>90</v>
      </c>
    </row>
    <row r="37" customFormat="false" ht="12.75" hidden="false" customHeight="false" outlineLevel="0" collapsed="false">
      <c r="B37" s="181"/>
      <c r="D37" s="185"/>
      <c r="E37" s="185"/>
      <c r="F37" s="196"/>
      <c r="G37" s="197"/>
      <c r="H37" s="198"/>
      <c r="I37" s="185"/>
      <c r="J37" s="185"/>
    </row>
    <row r="38" customFormat="false" ht="12.75" hidden="false" customHeight="false" outlineLevel="0" collapsed="false">
      <c r="B38" s="181" t="n">
        <f aca="false">+B34+0.005</f>
        <v>0.105</v>
      </c>
      <c r="D38" s="179" t="n">
        <f aca="false">NPV($B38,$E$21:$F$21)</f>
        <v>299.284362320753</v>
      </c>
      <c r="E38" s="180"/>
      <c r="F38" s="199" t="n">
        <f aca="false">NPV($B38,$E$21:$F$21)</f>
        <v>299.284362320753</v>
      </c>
      <c r="G38" s="200"/>
      <c r="H38" s="201" t="n">
        <f aca="false">NPV($B38,$E$21:$F$21)</f>
        <v>299.284362320753</v>
      </c>
      <c r="I38" s="180"/>
      <c r="J38" s="179" t="n">
        <f aca="false">NPV($B38,$E$21:$F$21)</f>
        <v>299.284362320753</v>
      </c>
      <c r="L38" s="176" t="s">
        <v>93</v>
      </c>
    </row>
    <row r="39" customFormat="false" ht="12.75" hidden="false" customHeight="false" outlineLevel="0" collapsed="false">
      <c r="B39" s="19"/>
      <c r="D39" s="182" t="n">
        <f aca="false">+(D$28*3094/1000)/((1+$B38)^2)</f>
        <v>1013.57466063348</v>
      </c>
      <c r="E39" s="183"/>
      <c r="F39" s="190" t="n">
        <f aca="false">+(F$28*3094/1000)/((1+$B38)^2)</f>
        <v>1038.91402714932</v>
      </c>
      <c r="G39" s="191"/>
      <c r="H39" s="192" t="n">
        <f aca="false">+(H$28*3094/1000)/((1+$B38)^2)</f>
        <v>1064.25339366516</v>
      </c>
      <c r="I39" s="183"/>
      <c r="J39" s="182" t="n">
        <f aca="false">+(J$28*3094/1000)/((1+$B38)^2)</f>
        <v>1089.592760181</v>
      </c>
      <c r="L39" s="176" t="s">
        <v>89</v>
      </c>
    </row>
    <row r="40" customFormat="false" ht="12.75" hidden="false" customHeight="false" outlineLevel="0" collapsed="false">
      <c r="B40" s="19"/>
      <c r="D40" s="184" t="n">
        <f aca="false">+SUM(D38:D39)</f>
        <v>1312.85902295424</v>
      </c>
      <c r="E40" s="184"/>
      <c r="F40" s="202" t="n">
        <f aca="false">+SUM(F38:F39)</f>
        <v>1338.19838947007</v>
      </c>
      <c r="G40" s="203"/>
      <c r="H40" s="204" t="n">
        <f aca="false">+SUM(H38:H39)</f>
        <v>1363.53775598591</v>
      </c>
      <c r="I40" s="184"/>
      <c r="J40" s="184" t="n">
        <f aca="false">+SUM(J38:J39)</f>
        <v>1388.87712250175</v>
      </c>
      <c r="L40" s="176" t="s">
        <v>90</v>
      </c>
    </row>
    <row r="41" customFormat="false" ht="12.75" hidden="false" customHeight="false" outlineLevel="0" collapsed="false">
      <c r="B41" s="19"/>
      <c r="D41" s="185"/>
      <c r="E41" s="185"/>
      <c r="F41" s="205"/>
      <c r="G41" s="205"/>
      <c r="H41" s="205"/>
      <c r="I41" s="185"/>
      <c r="J41" s="185"/>
      <c r="L41" s="176"/>
    </row>
    <row r="42" customFormat="false" ht="12.75" hidden="false" customHeight="false" outlineLevel="0" collapsed="false">
      <c r="B42" s="181" t="n">
        <f aca="false">+B38+0.005</f>
        <v>0.11</v>
      </c>
      <c r="D42" s="179" t="n">
        <f aca="false">NPV($B42,$E$21:$F$21)</f>
        <v>297.263480641477</v>
      </c>
      <c r="E42" s="180"/>
      <c r="F42" s="179" t="n">
        <f aca="false">NPV($B42,$E$21:$F$21)</f>
        <v>297.263480641477</v>
      </c>
      <c r="G42" s="180"/>
      <c r="H42" s="179" t="n">
        <f aca="false">NPV($B42,$E$21:$F$21)</f>
        <v>297.263480641477</v>
      </c>
      <c r="I42" s="180"/>
      <c r="J42" s="179" t="n">
        <f aca="false">NPV($B42,$E$21:$F$21)</f>
        <v>297.263480641477</v>
      </c>
      <c r="L42" s="176" t="s">
        <v>93</v>
      </c>
    </row>
    <row r="43" customFormat="false" ht="12.75" hidden="false" customHeight="false" outlineLevel="0" collapsed="false">
      <c r="D43" s="182" t="n">
        <f aca="false">+(D$28*3094/1000)/((1+$B42)^2)</f>
        <v>1004.46392338284</v>
      </c>
      <c r="E43" s="183"/>
      <c r="F43" s="182" t="n">
        <f aca="false">+(F$28*3094/1000)/((1+$B42)^2)</f>
        <v>1029.57552146741</v>
      </c>
      <c r="G43" s="183"/>
      <c r="H43" s="182" t="n">
        <f aca="false">+(H$28*3094/1000)/((1+$B42)^2)</f>
        <v>1054.68711955198</v>
      </c>
      <c r="I43" s="183"/>
      <c r="J43" s="182" t="n">
        <f aca="false">+(J$28*3094/1000)/((1+$B42)^2)</f>
        <v>1079.79871763656</v>
      </c>
      <c r="L43" s="176" t="s">
        <v>89</v>
      </c>
    </row>
    <row r="44" customFormat="false" ht="12.75" hidden="false" customHeight="false" outlineLevel="0" collapsed="false">
      <c r="D44" s="184" t="n">
        <f aca="false">+SUM(D42:D43)</f>
        <v>1301.72740402432</v>
      </c>
      <c r="E44" s="184"/>
      <c r="F44" s="184" t="n">
        <f aca="false">+SUM(F42:F43)</f>
        <v>1326.83900210889</v>
      </c>
      <c r="G44" s="184"/>
      <c r="H44" s="184" t="n">
        <f aca="false">+SUM(H42:H43)</f>
        <v>1351.95060019346</v>
      </c>
      <c r="I44" s="184"/>
      <c r="J44" s="184" t="n">
        <f aca="false">+SUM(J42:J43)</f>
        <v>1377.06219827803</v>
      </c>
      <c r="L44" s="176" t="s">
        <v>90</v>
      </c>
    </row>
    <row r="45" customFormat="false" ht="6" hidden="false" customHeight="true" outlineLevel="0" collapsed="false">
      <c r="A45" s="172"/>
      <c r="B45" s="172"/>
      <c r="C45" s="172"/>
      <c r="D45" s="172"/>
      <c r="E45" s="172"/>
      <c r="F45" s="172"/>
      <c r="G45" s="172"/>
      <c r="H45" s="172"/>
      <c r="I45" s="172"/>
      <c r="J45" s="172"/>
      <c r="K45" s="172"/>
      <c r="L45" s="206"/>
      <c r="M45" s="172"/>
    </row>
    <row r="46" customFormat="false" ht="12.75" hidden="false" customHeight="false" outlineLevel="0" collapsed="false">
      <c r="A46" s="207"/>
      <c r="B46" s="207"/>
      <c r="C46" s="207"/>
      <c r="D46" s="207"/>
      <c r="E46" s="207"/>
      <c r="F46" s="207"/>
      <c r="G46" s="207"/>
      <c r="H46" s="207"/>
      <c r="I46" s="207"/>
      <c r="J46" s="207"/>
      <c r="K46" s="207"/>
      <c r="L46" s="177"/>
      <c r="M46" s="207"/>
    </row>
    <row r="47" customFormat="false" ht="12.75" hidden="false" customHeight="false" outlineLevel="0" collapsed="false">
      <c r="A47" s="207"/>
      <c r="B47" s="207"/>
      <c r="C47" s="207"/>
      <c r="D47" s="207"/>
      <c r="E47" s="207"/>
      <c r="F47" s="207"/>
      <c r="G47" s="207"/>
      <c r="H47" s="207"/>
      <c r="I47" s="207"/>
      <c r="J47" s="207"/>
      <c r="K47" s="207"/>
      <c r="L47" s="177"/>
      <c r="M47" s="207"/>
    </row>
    <row r="48" customFormat="false" ht="12.75" hidden="false" customHeight="false" outlineLevel="0" collapsed="false">
      <c r="A48" s="207"/>
      <c r="B48" s="207"/>
      <c r="C48" s="207"/>
      <c r="D48" s="207"/>
      <c r="E48" s="207"/>
      <c r="F48" s="207"/>
      <c r="G48" s="207"/>
      <c r="H48" s="207"/>
      <c r="I48" s="207"/>
      <c r="J48" s="207"/>
      <c r="K48" s="207"/>
      <c r="L48" s="177"/>
      <c r="M48" s="207"/>
    </row>
    <row r="49" customFormat="false" ht="12.75" hidden="false" customHeight="false" outlineLevel="0" collapsed="false">
      <c r="A49" s="207"/>
      <c r="B49" s="207"/>
      <c r="C49" s="207"/>
      <c r="D49" s="207"/>
      <c r="E49" s="207"/>
      <c r="F49" s="207"/>
      <c r="G49" s="207"/>
      <c r="H49" s="207"/>
      <c r="I49" s="207"/>
      <c r="J49" s="207"/>
      <c r="K49" s="207"/>
      <c r="L49" s="177"/>
      <c r="M49" s="207"/>
    </row>
    <row r="50" customFormat="false" ht="12.75" hidden="false" customHeight="false" outlineLevel="0" collapsed="false">
      <c r="A50" s="207"/>
      <c r="B50" s="207"/>
      <c r="C50" s="207"/>
      <c r="D50" s="207"/>
      <c r="E50" s="207"/>
      <c r="F50" s="207"/>
      <c r="G50" s="207"/>
      <c r="H50" s="207"/>
      <c r="I50" s="207"/>
      <c r="J50" s="207"/>
      <c r="K50" s="207"/>
      <c r="L50" s="177"/>
      <c r="M50" s="207"/>
    </row>
    <row r="51" customFormat="false" ht="12.75" hidden="false" customHeight="false" outlineLevel="0" collapsed="false">
      <c r="A51" s="207"/>
      <c r="B51" s="207"/>
      <c r="C51" s="207"/>
      <c r="D51" s="207"/>
      <c r="E51" s="207"/>
      <c r="F51" s="207"/>
      <c r="G51" s="207"/>
      <c r="H51" s="207"/>
      <c r="I51" s="207"/>
      <c r="J51" s="207"/>
      <c r="K51" s="207"/>
      <c r="L51" s="177"/>
      <c r="M51" s="207"/>
    </row>
    <row r="52" customFormat="false" ht="12.75" hidden="false" customHeight="false" outlineLevel="0" collapsed="false">
      <c r="A52" s="207"/>
      <c r="B52" s="207"/>
      <c r="C52" s="207"/>
      <c r="D52" s="207"/>
      <c r="E52" s="207"/>
      <c r="F52" s="207"/>
      <c r="G52" s="207"/>
      <c r="H52" s="207"/>
      <c r="I52" s="207"/>
      <c r="J52" s="207"/>
      <c r="K52" s="207"/>
      <c r="L52" s="177"/>
      <c r="M52" s="207"/>
    </row>
    <row r="53" customFormat="false" ht="12.75" hidden="false" customHeight="false" outlineLevel="0" collapsed="false">
      <c r="A53" s="207"/>
      <c r="B53" s="207"/>
      <c r="C53" s="207"/>
      <c r="D53" s="207"/>
      <c r="E53" s="207"/>
      <c r="F53" s="207"/>
      <c r="G53" s="207"/>
      <c r="H53" s="207"/>
      <c r="I53" s="207"/>
      <c r="J53" s="207"/>
      <c r="K53" s="207"/>
      <c r="L53" s="177"/>
      <c r="M53" s="207"/>
    </row>
    <row r="54" customFormat="false" ht="12.75" hidden="false" customHeight="false" outlineLevel="0" collapsed="false">
      <c r="A54" s="207"/>
      <c r="B54" s="207"/>
      <c r="C54" s="207"/>
      <c r="D54" s="207"/>
      <c r="E54" s="207"/>
      <c r="F54" s="207"/>
      <c r="G54" s="207"/>
      <c r="H54" s="207"/>
      <c r="I54" s="207"/>
      <c r="J54" s="207"/>
      <c r="K54" s="207"/>
      <c r="L54" s="207"/>
      <c r="M54" s="207"/>
    </row>
    <row r="55" customFormat="false" ht="12.75" hidden="false" customHeight="false" outlineLevel="0" collapsed="false">
      <c r="A55" s="207"/>
      <c r="B55" s="207"/>
      <c r="C55" s="207"/>
      <c r="D55" s="207"/>
      <c r="E55" s="207"/>
      <c r="F55" s="207"/>
      <c r="G55" s="207"/>
      <c r="H55" s="207"/>
      <c r="I55" s="207"/>
      <c r="J55" s="207"/>
      <c r="K55" s="207"/>
      <c r="L55" s="207"/>
      <c r="M55" s="207"/>
    </row>
    <row r="56" customFormat="false" ht="12.75" hidden="false" customHeight="false" outlineLevel="0" collapsed="false">
      <c r="A56" s="207"/>
      <c r="B56" s="207"/>
      <c r="C56" s="207"/>
      <c r="D56" s="207"/>
      <c r="E56" s="207"/>
      <c r="F56" s="207"/>
      <c r="G56" s="207"/>
      <c r="H56" s="207"/>
      <c r="I56" s="207"/>
      <c r="J56" s="207"/>
      <c r="K56" s="207"/>
      <c r="L56" s="207"/>
      <c r="M56" s="207"/>
    </row>
    <row r="57" customFormat="false" ht="12.75" hidden="false" customHeight="false" outlineLevel="0" collapsed="false">
      <c r="A57" s="207"/>
      <c r="B57" s="207"/>
      <c r="C57" s="207"/>
      <c r="D57" s="207"/>
      <c r="E57" s="207"/>
      <c r="F57" s="207"/>
      <c r="G57" s="207"/>
      <c r="H57" s="207"/>
      <c r="I57" s="207"/>
      <c r="J57" s="207"/>
      <c r="K57" s="207"/>
      <c r="L57" s="207"/>
      <c r="M57" s="207"/>
    </row>
    <row r="58" customFormat="false" ht="12.75" hidden="false" customHeight="false" outlineLevel="0" collapsed="false">
      <c r="A58" s="207"/>
      <c r="B58" s="207"/>
      <c r="C58" s="207"/>
      <c r="D58" s="207"/>
      <c r="E58" s="207"/>
      <c r="F58" s="207"/>
      <c r="G58" s="207"/>
      <c r="H58" s="207"/>
      <c r="I58" s="207"/>
      <c r="J58" s="207"/>
      <c r="K58" s="207"/>
      <c r="L58" s="207"/>
      <c r="M58" s="207"/>
    </row>
    <row r="59" customFormat="false" ht="12.75" hidden="false" customHeight="false" outlineLevel="0" collapsed="false">
      <c r="A59" s="207"/>
      <c r="B59" s="207"/>
      <c r="C59" s="207"/>
      <c r="D59" s="207"/>
      <c r="E59" s="207"/>
      <c r="F59" s="207"/>
      <c r="G59" s="207"/>
      <c r="H59" s="207"/>
      <c r="I59" s="207"/>
      <c r="J59" s="207"/>
      <c r="K59" s="207"/>
      <c r="L59" s="207"/>
      <c r="M59" s="207"/>
    </row>
    <row r="60" customFormat="false" ht="12.75" hidden="false" customHeight="false" outlineLevel="0" collapsed="false">
      <c r="A60" s="207"/>
      <c r="B60" s="207"/>
      <c r="C60" s="207"/>
      <c r="D60" s="207"/>
      <c r="E60" s="207"/>
      <c r="F60" s="207"/>
      <c r="G60" s="207"/>
      <c r="H60" s="207"/>
      <c r="I60" s="207"/>
      <c r="J60" s="207"/>
      <c r="K60" s="207"/>
      <c r="L60" s="207"/>
      <c r="M60" s="207"/>
    </row>
    <row r="61" customFormat="false" ht="12.75" hidden="false" customHeight="false" outlineLevel="0" collapsed="false">
      <c r="A61" s="207"/>
      <c r="B61" s="207"/>
      <c r="C61" s="207"/>
      <c r="D61" s="207"/>
      <c r="E61" s="207"/>
      <c r="F61" s="207"/>
      <c r="G61" s="207"/>
      <c r="H61" s="207"/>
      <c r="I61" s="207"/>
      <c r="J61" s="207"/>
      <c r="K61" s="207"/>
      <c r="L61" s="207"/>
      <c r="M61" s="207"/>
    </row>
    <row r="62" customFormat="false" ht="12.75" hidden="false" customHeight="false" outlineLevel="0" collapsed="false">
      <c r="A62" s="207"/>
      <c r="B62" s="207"/>
      <c r="C62" s="207"/>
      <c r="D62" s="207"/>
      <c r="E62" s="207"/>
      <c r="F62" s="207"/>
      <c r="G62" s="207"/>
      <c r="H62" s="207"/>
      <c r="I62" s="207"/>
      <c r="J62" s="207"/>
      <c r="K62" s="207"/>
      <c r="L62" s="207"/>
      <c r="M62" s="207"/>
    </row>
    <row r="63" customFormat="false" ht="12.75" hidden="false" customHeight="false" outlineLevel="0" collapsed="false">
      <c r="A63" s="207"/>
      <c r="B63" s="207"/>
      <c r="C63" s="207"/>
      <c r="D63" s="207"/>
      <c r="E63" s="207"/>
      <c r="F63" s="207"/>
      <c r="G63" s="207"/>
      <c r="H63" s="207"/>
      <c r="I63" s="207"/>
      <c r="J63" s="207"/>
      <c r="K63" s="207"/>
      <c r="L63" s="207"/>
      <c r="M63" s="207"/>
    </row>
    <row r="64" customFormat="false" ht="12.75" hidden="false" customHeight="false" outlineLevel="0" collapsed="false">
      <c r="A64" s="207"/>
      <c r="B64" s="207"/>
      <c r="C64" s="207"/>
      <c r="D64" s="207"/>
      <c r="E64" s="207"/>
      <c r="F64" s="207"/>
      <c r="G64" s="207"/>
      <c r="H64" s="207"/>
      <c r="I64" s="207"/>
      <c r="J64" s="207"/>
      <c r="K64" s="207"/>
      <c r="L64" s="207"/>
      <c r="M64" s="207"/>
    </row>
    <row r="65" customFormat="false" ht="12.75" hidden="false" customHeight="false" outlineLevel="0" collapsed="false">
      <c r="A65" s="207"/>
      <c r="B65" s="207"/>
      <c r="C65" s="207"/>
      <c r="D65" s="207"/>
      <c r="E65" s="207"/>
      <c r="F65" s="207"/>
      <c r="G65" s="207"/>
      <c r="H65" s="207"/>
      <c r="I65" s="207"/>
      <c r="J65" s="207"/>
      <c r="K65" s="207"/>
      <c r="L65" s="207"/>
      <c r="M65" s="207"/>
    </row>
    <row r="66" customFormat="false" ht="12.75" hidden="false" customHeight="false" outlineLevel="0" collapsed="false">
      <c r="A66" s="207"/>
      <c r="B66" s="207"/>
      <c r="C66" s="207"/>
      <c r="D66" s="207"/>
      <c r="E66" s="207"/>
      <c r="F66" s="207"/>
      <c r="G66" s="207"/>
      <c r="H66" s="207"/>
      <c r="I66" s="207"/>
      <c r="J66" s="207"/>
      <c r="K66" s="207"/>
      <c r="L66" s="207"/>
      <c r="M66" s="207"/>
    </row>
    <row r="67" customFormat="false" ht="12.75" hidden="false" customHeight="false" outlineLevel="0" collapsed="false">
      <c r="A67" s="207"/>
      <c r="B67" s="207"/>
      <c r="C67" s="207"/>
      <c r="D67" s="207"/>
      <c r="E67" s="207"/>
      <c r="F67" s="207"/>
      <c r="G67" s="207"/>
      <c r="H67" s="207"/>
      <c r="I67" s="207"/>
      <c r="J67" s="207"/>
      <c r="K67" s="207"/>
      <c r="L67" s="207"/>
      <c r="M67" s="207"/>
    </row>
    <row r="68" customFormat="false" ht="12.75" hidden="false" customHeight="false" outlineLevel="0" collapsed="false">
      <c r="A68" s="207"/>
      <c r="B68" s="207"/>
      <c r="C68" s="207"/>
      <c r="D68" s="207"/>
      <c r="E68" s="207"/>
      <c r="F68" s="207"/>
      <c r="G68" s="207"/>
      <c r="H68" s="207"/>
      <c r="I68" s="207"/>
      <c r="J68" s="207"/>
      <c r="K68" s="207"/>
      <c r="L68" s="207"/>
      <c r="M68" s="207"/>
    </row>
    <row r="69" customFormat="false" ht="12.75" hidden="false" customHeight="false" outlineLevel="0" collapsed="false">
      <c r="A69" s="207"/>
      <c r="B69" s="207"/>
      <c r="C69" s="207"/>
      <c r="D69" s="207"/>
      <c r="E69" s="207"/>
      <c r="F69" s="207"/>
      <c r="G69" s="207"/>
      <c r="H69" s="207"/>
      <c r="I69" s="207"/>
      <c r="J69" s="207"/>
      <c r="K69" s="207"/>
      <c r="L69" s="207"/>
      <c r="M69" s="207"/>
    </row>
    <row r="70" customFormat="false" ht="12.75" hidden="false" customHeight="false" outlineLevel="0" collapsed="false">
      <c r="A70" s="207"/>
      <c r="B70" s="207"/>
      <c r="C70" s="207"/>
      <c r="D70" s="207"/>
      <c r="E70" s="207"/>
      <c r="F70" s="207"/>
      <c r="G70" s="207"/>
      <c r="H70" s="207"/>
      <c r="I70" s="207"/>
      <c r="J70" s="207"/>
      <c r="K70" s="207"/>
      <c r="L70" s="207"/>
      <c r="M70" s="207"/>
    </row>
    <row r="71" customFormat="false" ht="12.75" hidden="false" customHeight="false" outlineLevel="0" collapsed="false">
      <c r="A71" s="207"/>
      <c r="B71" s="207"/>
      <c r="C71" s="207"/>
      <c r="D71" s="207"/>
      <c r="E71" s="207"/>
      <c r="F71" s="207"/>
      <c r="G71" s="207"/>
      <c r="H71" s="207"/>
      <c r="I71" s="207"/>
      <c r="J71" s="207"/>
      <c r="K71" s="207"/>
      <c r="L71" s="207"/>
      <c r="M71" s="207"/>
    </row>
  </sheetData>
  <mergeCells count="2">
    <mergeCell ref="E5:G5"/>
    <mergeCell ref="D27:J27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2000-05-25T18:50:37Z</dcterms:created>
  <dc:creator>Rishi Modi</dc:creator>
  <dc:description/>
  <dc:language>en-US</dc:language>
  <cp:lastModifiedBy>Ben Rogers</cp:lastModifiedBy>
  <cp:lastPrinted>2000-05-26T16:33:26Z</cp:lastPrinted>
  <cp:revision>0</cp:revision>
  <dc:subject/>
  <dc:title/>
</cp:coreProperties>
</file>