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XXXXXX" sheetId="1" state="hidden" r:id="rId3"/>
    <sheet name="Summary" sheetId="2" state="visible" r:id="rId4"/>
    <sheet name="Inputs" sheetId="3" state="visible" r:id="rId5"/>
    <sheet name="Original Deal -NF1164.1" sheetId="4" state="visible" r:id="rId6"/>
    <sheet name="New Deal" sheetId="5" state="visible" r:id="rId7"/>
  </sheets>
  <externalReferences>
    <externalReference r:id="rId8"/>
  </externalReferences>
  <definedNames>
    <definedName function="false" hidden="false" name="mthbeg" vbProcedure="false">'Original Deal -NF1164.1'!$A$3</definedName>
    <definedName function="false" hidden="false" name="mthend" vbProcedure="false">'Original Deal -NF1164.1'!$B$3</definedName>
    <definedName function="false" hidden="false" name="sencount" vbProcedure="false">1</definedName>
    <definedName function="false" hidden="false" localSheetId="4" name="mthbeg" vbProcedure="false">'New Deal'!$A$3</definedName>
    <definedName function="false" hidden="false" localSheetId="4" name="mthend" vbProcedure="false">'New Deal'!$B$3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<sst xmlns="http://schemas.openxmlformats.org/spreadsheetml/2006/main" count="175" uniqueCount="75">
  <si>
    <t xml:space="preserve">MERCADO ENERGY SERVICES</t>
  </si>
  <si>
    <t xml:space="preserve">ORIGINAL DEAL</t>
  </si>
  <si>
    <t xml:space="preserve">Value Lost</t>
  </si>
  <si>
    <t xml:space="preserve">NEW DEAL</t>
  </si>
  <si>
    <t xml:space="preserve">NEW VALUE </t>
  </si>
  <si>
    <t xml:space="preserve">- Less Value Lost on Old Deal</t>
  </si>
  <si>
    <t xml:space="preserve">- Less Nymex Bid - Mid</t>
  </si>
  <si>
    <t xml:space="preserve">- Less Basis Bid - Mid</t>
  </si>
  <si>
    <t xml:space="preserve">- Less Origination</t>
  </si>
  <si>
    <t xml:space="preserve">- Less Cost Of Funds</t>
  </si>
  <si>
    <t xml:space="preserve">TOTAL VALUE</t>
  </si>
  <si>
    <t xml:space="preserve">NYMEX BID</t>
  </si>
  <si>
    <t xml:space="preserve">BASIS BID</t>
  </si>
  <si>
    <t xml:space="preserve">ORIGINATION</t>
  </si>
  <si>
    <t xml:space="preserve">COF SPREAD</t>
  </si>
  <si>
    <t xml:space="preserve">ADJ. NEEDED TO BREAK EVEN</t>
  </si>
  <si>
    <t xml:space="preserve">NEW CUSTOMER PRICE FOR EXTENSION</t>
  </si>
  <si>
    <t xml:space="preserve">MMBtu/day 1</t>
  </si>
  <si>
    <t xml:space="preserve">Basis</t>
  </si>
  <si>
    <t xml:space="preserve">Index</t>
  </si>
  <si>
    <t xml:space="preserve">Cost of Funds</t>
  </si>
  <si>
    <t xml:space="preserve">Start Date</t>
  </si>
  <si>
    <t xml:space="preserve">Stop Date</t>
  </si>
  <si>
    <t xml:space="preserve">Mark Date</t>
  </si>
  <si>
    <t xml:space="preserve">Curve Date</t>
  </si>
  <si>
    <t xml:space="preserve">Term</t>
  </si>
  <si>
    <t xml:space="preserve">Phy1 Fin2</t>
  </si>
  <si>
    <t xml:space="preserve">Buy1 Sell2</t>
  </si>
  <si>
    <t xml:space="preserve">MMBtu/month 2</t>
  </si>
  <si>
    <t xml:space="preserve">Delivery Pt.</t>
  </si>
  <si>
    <t xml:space="preserve">Adjustment (bp)</t>
  </si>
  <si>
    <t xml:space="preserve">N/A</t>
  </si>
  <si>
    <t xml:space="preserve">Real</t>
  </si>
  <si>
    <t xml:space="preserve">PV</t>
  </si>
  <si>
    <t xml:space="preserve">NG-P</t>
  </si>
  <si>
    <t xml:space="preserve">IF-ELPO/SJ-D</t>
  </si>
  <si>
    <t xml:space="preserve">NYMEX</t>
  </si>
  <si>
    <t xml:space="preserve">BASIS</t>
  </si>
  <si>
    <t xml:space="preserve">TOTAL</t>
  </si>
  <si>
    <t xml:space="preserve">Delivery</t>
  </si>
  <si>
    <t xml:space="preserve">Monthly</t>
  </si>
  <si>
    <t xml:space="preserve">Nymex</t>
  </si>
  <si>
    <t xml:space="preserve">Nymex </t>
  </si>
  <si>
    <t xml:space="preserve">SETTLE</t>
  </si>
  <si>
    <t xml:space="preserve">Month</t>
  </si>
  <si>
    <t xml:space="preserve">MMbtu</t>
  </si>
  <si>
    <t xml:space="preserve">Mid</t>
  </si>
  <si>
    <t xml:space="preserve">Contract</t>
  </si>
  <si>
    <t xml:space="preserve">Bid</t>
  </si>
  <si>
    <t xml:space="preserve">VALUE</t>
  </si>
  <si>
    <t xml:space="preserve">SWAP PRICE</t>
  </si>
  <si>
    <t xml:space="preserve">ORIG + COF VALUE</t>
  </si>
  <si>
    <t xml:space="preserve">TRADER VALUE</t>
  </si>
  <si>
    <t xml:space="preserve">BOOK VALUE</t>
  </si>
  <si>
    <t xml:space="preserve">IF-ELPO/SJ</t>
  </si>
  <si>
    <t xml:space="preserve">Contract Value derived from LIBOR +COF</t>
  </si>
  <si>
    <t xml:space="preserve">Mid-Bid Value derived from LIBOR FLAT</t>
  </si>
  <si>
    <t xml:space="preserve">Accum</t>
  </si>
  <si>
    <t xml:space="preserve">LIBOR-AA</t>
  </si>
  <si>
    <t xml:space="preserve">Discount</t>
  </si>
  <si>
    <t xml:space="preserve">INDEX</t>
  </si>
  <si>
    <t xml:space="preserve">Calendar</t>
  </si>
  <si>
    <t xml:space="preserve">Libor</t>
  </si>
  <si>
    <t xml:space="preserve">Factor</t>
  </si>
  <si>
    <t xml:space="preserve">Active</t>
  </si>
  <si>
    <t xml:space="preserve">Bid-Contract</t>
  </si>
  <si>
    <t xml:space="preserve">Mid-Bid</t>
  </si>
  <si>
    <t xml:space="preserve">DEAL</t>
  </si>
  <si>
    <t xml:space="preserve">@ LIBOR + COF</t>
  </si>
  <si>
    <t xml:space="preserve">@ LIBOR FLAT</t>
  </si>
  <si>
    <t xml:space="preserve">Days</t>
  </si>
  <si>
    <t xml:space="preserve">Date</t>
  </si>
  <si>
    <t xml:space="preserve">AA</t>
  </si>
  <si>
    <t xml:space="preserve">Months</t>
  </si>
  <si>
    <t xml:space="preserve">VALUE @ LIBOR FLAT</t>
  </si>
</sst>
</file>

<file path=xl/styles.xml><?xml version="1.0" encoding="utf-8"?>
<styleSheet xmlns="http://schemas.openxmlformats.org/spreadsheetml/2006/main">
  <numFmts count="57">
    <numFmt numFmtId="164" formatCode="General"/>
    <numFmt numFmtId="165" formatCode="0"/>
    <numFmt numFmtId="166" formatCode="[$-409]#,##0_);[RED]\(#,##0\)"/>
    <numFmt numFmtId="167" formatCode="\$#,##0_);[RED]&quot;($&quot;#,##0\)"/>
    <numFmt numFmtId="168" formatCode="[$-409]#,##0.00_);[RED]\(#,##0.00\)"/>
    <numFmt numFmtId="169" formatCode="\$#,##0.00_);[RED]&quot;($&quot;#,##0.00\)"/>
    <numFmt numFmtId="170" formatCode="#,##0;\(#,##0\)"/>
    <numFmt numFmtId="171" formatCode="_(* #,##0_);_(* \(#,##0\);_(* \-_);_(@_)"/>
    <numFmt numFmtId="172" formatCode="_-* #,##0\ _F_-;\-* #,##0\ _F_-;_-* &quot;- &quot;_F_-;_-@_-"/>
    <numFmt numFmtId="173" formatCode="_-* #,##0\ _P_t_s_-;\-* #,##0\ _P_t_s_-;_-* &quot;- &quot;_P_t_s_-;_-@_-"/>
    <numFmt numFmtId="174" formatCode="_-* #,##0_-;\-* #,##0_-;_-* \-_-;_-@_-"/>
    <numFmt numFmtId="175" formatCode="_ * #,##0_ ;_ * \-#,##0_ ;_ * \-_ ;_ @_ "/>
    <numFmt numFmtId="176" formatCode="_(* #,##0.00_);_(* \(#,##0.00\);_(* \-??_);_(@_)"/>
    <numFmt numFmtId="177" formatCode="#,##0.0000;\(#,##0.0000\)"/>
    <numFmt numFmtId="178" formatCode="#,##0.0_);[RED]\(#,##0.0\)"/>
    <numFmt numFmtId="179" formatCode="#,##0.00"/>
    <numFmt numFmtId="180" formatCode="_-* #,##0.00\ _F_-;\-* #,##0.00\ _F_-;_-* \-??\ _F_-;_-@_-"/>
    <numFmt numFmtId="181" formatCode="_-* #,##0.00\ _P_t_s_-;\-* #,##0.00\ _P_t_s_-;_-* \-??\ _P_t_s_-;_-@_-"/>
    <numFmt numFmtId="182" formatCode="_-* #,##0.00_-;\-* #,##0.00_-;_-* \-??_-;_-@_-"/>
    <numFmt numFmtId="183" formatCode="_ * #,##0.00_ ;_ * \-#,##0.00_ ;_ * \-??_ ;_ @_ "/>
    <numFmt numFmtId="184" formatCode="_(\$* #,##0_);_(\$* \(#,##0\);_(\$* \-_);_(@_)"/>
    <numFmt numFmtId="185" formatCode="_-* #,##0&quot; Pts&quot;_-;\-* #,##0&quot; Pts&quot;_-;_-* &quot;- Pts&quot;_-;_-@_-"/>
    <numFmt numFmtId="186" formatCode="_-* #,##0&quot; F&quot;_-;\-* #,##0&quot; F&quot;_-;_-* &quot;- F&quot;_-;_-@_-"/>
    <numFmt numFmtId="187" formatCode="_-&quot;S/. &quot;* #,##0_-;&quot;-S/. &quot;* #,##0_-;_-&quot;S/. &quot;* \-_-;_-@_-"/>
    <numFmt numFmtId="188" formatCode="_-\$* #,##0_-;&quot;-$&quot;* #,##0_-;_-\$* \-_-;_-@_-"/>
    <numFmt numFmtId="189" formatCode="_ &quot;$ &quot;* #,##0_ ;_ &quot;$ &quot;* \-#,##0_ ;_ &quot;$ &quot;* \-_ ;_ @_ "/>
    <numFmt numFmtId="190" formatCode="\$#,##0;[RED]&quot;-$&quot;#,##0"/>
    <numFmt numFmtId="191" formatCode="_(\$* #,##0.00_);_(\$* \(#,##0.00\);_(\$* \-??_);_(@_)"/>
    <numFmt numFmtId="192" formatCode="_-* #,##0.00&quot; Pts&quot;_-;\-* #,##0.00&quot; Pts&quot;_-;_-* \-??&quot; Pts&quot;_-;_-@_-"/>
    <numFmt numFmtId="193" formatCode="_-* #,##0.00&quot; F&quot;_-;\-* #,##0.00&quot; F&quot;_-;_-* \-??&quot; F&quot;_-;_-@_-"/>
    <numFmt numFmtId="194" formatCode="_-&quot;S/. &quot;* #,##0.00_-;&quot;-S/. &quot;* #,##0.00_-;_-&quot;S/. &quot;* \-??_-;_-@_-"/>
    <numFmt numFmtId="195" formatCode="_-\$* #,##0.00_-;&quot;-$&quot;* #,##0.00_-;_-\$* \-??_-;_-@_-"/>
    <numFmt numFmtId="196" formatCode="_ &quot;$ &quot;* #,##0.00_ ;_ &quot;$ &quot;* \-#,##0.00_ ;_ &quot;$ &quot;* \-??_ ;_ @_ "/>
    <numFmt numFmtId="197" formatCode="\$#,##0.00;[RED]&quot;-$&quot;#,##0.00"/>
    <numFmt numFmtId="198" formatCode="0.00"/>
    <numFmt numFmtId="199" formatCode="0.0000&quot;  &quot;"/>
    <numFmt numFmtId="200" formatCode="#,##0.00&quot; $&quot;;[RED]\-#,##0.00&quot; $&quot;"/>
    <numFmt numFmtId="201" formatCode="#,##0.;\-#,##0."/>
    <numFmt numFmtId="202" formatCode="#,##0.000;\(#,##0.000\)"/>
    <numFmt numFmtId="203" formatCode="[$-409]#,##0_);\(#,##0\)"/>
    <numFmt numFmtId="204" formatCode="General_)"/>
    <numFmt numFmtId="205" formatCode="#,##0.0_);\(#,##0.0\)"/>
    <numFmt numFmtId="206" formatCode="#,##0"/>
    <numFmt numFmtId="207" formatCode="#,##0.00;\(#,##0.00\)"/>
    <numFmt numFmtId="208" formatCode="0.00%"/>
    <numFmt numFmtId="209" formatCode="\£#,##0;[RED]&quot;-£&quot;#,##0"/>
    <numFmt numFmtId="210" formatCode="0%\-0%"/>
    <numFmt numFmtId="211" formatCode="\$#,##0.000_);&quot;($&quot;#,##0.000\)"/>
    <numFmt numFmtId="212" formatCode="\$#,##0.0000_);[RED]&quot;($&quot;#,##0.0000\)"/>
    <numFmt numFmtId="213" formatCode="\$#,##0.0000"/>
    <numFmt numFmtId="214" formatCode="0.0000"/>
    <numFmt numFmtId="215" formatCode="[$-409]mmm\-yy"/>
    <numFmt numFmtId="216" formatCode="mm/dd/yy"/>
    <numFmt numFmtId="217" formatCode="mm/yy"/>
    <numFmt numFmtId="218" formatCode="0.0000_);\(0.0000\)"/>
    <numFmt numFmtId="219" formatCode="0%"/>
    <numFmt numFmtId="220" formatCode="0.0000000"/>
  </numFmts>
  <fonts count="7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0"/>
      <name val="???"/>
      <family val="3"/>
      <charset val="129"/>
    </font>
    <font>
      <sz val="11"/>
      <name val="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b val="true"/>
      <sz val="10"/>
      <name val="Arial"/>
      <family val="0"/>
    </font>
    <font>
      <b val="true"/>
      <sz val="8"/>
      <name val="Arial"/>
      <family val="0"/>
    </font>
    <font>
      <sz val="11"/>
      <name val="Times New Roman"/>
      <family val="0"/>
    </font>
    <font>
      <u val="single"/>
      <sz val="10"/>
      <color rgb="FF800080"/>
      <name val="Arial"/>
      <family val="0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u val="single"/>
      <sz val="10"/>
      <color rgb="FF0000FF"/>
      <name val="Arial"/>
      <family val="0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0"/>
      <name val="Courier New"/>
      <family val="0"/>
    </font>
    <font>
      <sz val="20"/>
      <name val="Letter Gothic (W1)"/>
      <family val="0"/>
    </font>
    <font>
      <sz val="12"/>
      <name val="Arial"/>
      <family val="2"/>
    </font>
    <font>
      <sz val="10"/>
      <name val="Times New Roman"/>
      <family val="0"/>
    </font>
    <font>
      <sz val="12"/>
      <name val="Courier New"/>
      <family val="3"/>
    </font>
    <font>
      <sz val="14"/>
      <name val="Times New Roman"/>
      <family val="0"/>
    </font>
    <font>
      <sz val="8"/>
      <name val="Courier New"/>
      <family val="3"/>
    </font>
    <font>
      <sz val="10"/>
      <name val="Geneva"/>
      <family val="2"/>
    </font>
    <font>
      <sz val="8"/>
      <name val="Arial"/>
      <family val="0"/>
    </font>
    <font>
      <sz val="10"/>
      <name val="Book Antiqua"/>
      <family val="1"/>
    </font>
    <font>
      <sz val="10"/>
      <name val="Times New Roman"/>
      <family val="1"/>
    </font>
    <font>
      <sz val="8"/>
      <name val=""/>
      <family val="0"/>
    </font>
    <font>
      <sz val="11"/>
      <name val="Arial"/>
      <family val="0"/>
    </font>
    <font>
      <sz val="12"/>
      <name val="arial"/>
      <family val="0"/>
    </font>
    <font>
      <sz val="7"/>
      <name val="Arial"/>
      <family val="0"/>
    </font>
    <font>
      <sz val="12"/>
      <name val="Times New Roman"/>
      <family val="1"/>
    </font>
    <font>
      <sz val="12"/>
      <name val="Arial"/>
      <family val="0"/>
    </font>
    <font>
      <sz val="10"/>
      <name val="Courier New"/>
      <family val="3"/>
    </font>
    <font>
      <sz val="10"/>
      <name val="Univers (W1)"/>
      <family val="0"/>
    </font>
    <font>
      <sz val="12"/>
      <name val="Times New Roman"/>
      <family val="0"/>
    </font>
    <font>
      <sz val="12"/>
      <name val="Arial MT"/>
      <family val="0"/>
    </font>
    <font>
      <sz val="10"/>
      <name val="Univers (W1)"/>
      <family val="2"/>
    </font>
    <font>
      <b val="true"/>
      <sz val="14"/>
      <name val="Times New Roman"/>
      <family val="1"/>
    </font>
    <font>
      <sz val="10"/>
      <name val="CG Times"/>
      <family val="0"/>
    </font>
    <font>
      <b val="true"/>
      <sz val="14"/>
      <name val="Times New Roman"/>
      <family val="0"/>
    </font>
    <font>
      <sz val="10"/>
      <name val="Century Schoolbook"/>
      <family val="0"/>
    </font>
    <font>
      <sz val="10"/>
      <name val="Geneva"/>
      <family val="0"/>
    </font>
    <font>
      <sz val="14"/>
      <name val="AngsanaUPC"/>
      <family val="1"/>
    </font>
    <font>
      <sz val="11"/>
      <name val="CG Times"/>
      <family val="0"/>
    </font>
    <font>
      <sz val="9"/>
      <name val="Arial Narrow"/>
      <family val="2"/>
    </font>
    <font>
      <sz val="7"/>
      <name val="Arial"/>
      <family val="2"/>
    </font>
    <font>
      <sz val="8"/>
      <name val="Times New Roman"/>
      <family val="0"/>
    </font>
    <font>
      <sz val="12"/>
      <name val="EucrosiaUPC"/>
      <family val="1"/>
    </font>
    <font>
      <sz val="10"/>
      <color rgb="FF000000"/>
      <name val="MS Sans Serif"/>
      <family val="0"/>
    </font>
    <font>
      <sz val="14"/>
      <name val="CordiaUPC"/>
      <family val="1"/>
    </font>
    <font>
      <sz val="10"/>
      <name val="Advisor SSi"/>
      <family val="1"/>
    </font>
    <font>
      <sz val="8"/>
      <color rgb="FF000000"/>
      <name val="Arial"/>
      <family val="0"/>
    </font>
    <font>
      <sz val="14"/>
      <name val="FreesiaUPC"/>
      <family val="1"/>
    </font>
    <font>
      <sz val="12"/>
      <name val="PathWay Access 3.0"/>
      <family val="3"/>
    </font>
    <font>
      <sz val="8.5"/>
      <name val="MS Sans Serif"/>
      <family val="2"/>
    </font>
    <font>
      <sz val="10"/>
      <name val="Arial Narrow"/>
      <family val="2"/>
    </font>
    <font>
      <sz val="9"/>
      <name val="Arial"/>
      <family val="0"/>
    </font>
    <font>
      <sz val="11"/>
      <name val="Book Antiqua"/>
      <family val="1"/>
    </font>
    <font>
      <sz val="10"/>
      <name val="TimesNewRomanPS"/>
      <family val="1"/>
    </font>
    <font>
      <sz val="8"/>
      <name val="Times New Roman"/>
      <family val="1"/>
    </font>
    <font>
      <sz val="8"/>
      <color rgb="FF0000FF"/>
      <name val="Arial"/>
      <family val="2"/>
    </font>
    <font>
      <sz val="14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sz val="10"/>
      <color rgb="FFFF0000"/>
      <name val="Arial"/>
      <family val="2"/>
    </font>
    <font>
      <sz val="10"/>
      <color rgb="FF0000FF"/>
      <name val="Times New Roman"/>
      <family val="1"/>
    </font>
    <font>
      <sz val="10"/>
      <color rgb="FF000000"/>
      <name val="Arial"/>
      <family val="2"/>
    </font>
    <font>
      <b val="true"/>
      <sz val="10"/>
      <color rgb="FF0000FF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FF6600"/>
        <bgColor rgb="FFFF9900"/>
      </patternFill>
    </fill>
    <fill>
      <patternFill patternType="solid">
        <fgColor rgb="FF00FFFF"/>
        <bgColor rgb="FF00FFFF"/>
      </patternFill>
    </fill>
    <fill>
      <patternFill patternType="solid">
        <fgColor rgb="FFFFCC99"/>
        <bgColor rgb="FFC0C0C0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219" fontId="0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8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66" fontId="5" fillId="0" borderId="0" applyFont="true" applyBorder="false" applyAlignment="false" applyProtection="false"/>
    <xf numFmtId="178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8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78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8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78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8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78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8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9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0" applyFont="true" applyBorder="false" applyAlignment="false" applyProtection="false"/>
    <xf numFmtId="164" fontId="17" fillId="3" borderId="0" applyFont="true" applyBorder="false" applyAlignment="false" applyProtection="false"/>
    <xf numFmtId="164" fontId="18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9" fillId="0" borderId="3" applyFont="true" applyBorder="true" applyAlignment="false" applyProtection="false"/>
    <xf numFmtId="164" fontId="20" fillId="0" borderId="0" applyFont="true" applyBorder="false" applyAlignment="false" applyProtection="false"/>
    <xf numFmtId="164" fontId="20" fillId="0" borderId="0" applyFont="true" applyBorder="false" applyAlignment="false" applyProtection="false"/>
    <xf numFmtId="164" fontId="17" fillId="4" borderId="0" applyFont="true" applyBorder="false" applyAlignment="false" applyProtection="false"/>
    <xf numFmtId="170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3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3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3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3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3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3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3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3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3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5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5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5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3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5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5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5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3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3" fontId="31" fillId="0" borderId="0" applyFont="true" applyBorder="false" applyAlignment="false" applyProtection="false"/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3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6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6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6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6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6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6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6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3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3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6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6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6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6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6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6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6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6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3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3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11" fontId="71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2" fontId="71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3" fontId="7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2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4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4" fontId="1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4" fontId="1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5" fontId="19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5" fontId="19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6" fontId="19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6" fontId="10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8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7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1" fillId="9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7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13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13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7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18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13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3" fontId="7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13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1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4" fillId="9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4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4" fillId="9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9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5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9" fontId="7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16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18" fontId="7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20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214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0" xfId="20"/>
    <cellStyle name="?? [0]_94???" xfId="21"/>
    <cellStyle name="?? [0]_94???_demand analysisrevised" xfId="22"/>
    <cellStyle name="?? [0]_??" xfId="23"/>
    <cellStyle name="?? [0]_???" xfId="24"/>
    <cellStyle name="?? [0]_?????" xfId="25"/>
    <cellStyle name="?? [0]_?????_???" xfId="26"/>
    <cellStyle name="?? [0]_?????_???_demand analysisrevised" xfId="27"/>
    <cellStyle name="?? [0]_?????_demand analysisrevised" xfId="28"/>
    <cellStyle name="?? [0]_???_demand analysisrevised" xfId="29"/>
    <cellStyle name="?? [0]_??_demand analysisrevised" xfId="30"/>
    <cellStyle name="?? [0]_dimon" xfId="31"/>
    <cellStyle name="?? [0]_form" xfId="32"/>
    <cellStyle name="?? [0]_form_demand analysisrevised" xfId="33"/>
    <cellStyle name="?? [0]_laroux" xfId="34"/>
    <cellStyle name="?? [0]_laroux_1" xfId="35"/>
    <cellStyle name="?? [0]_laroux_1_demand analysisrevised" xfId="36"/>
    <cellStyle name="?? [0]_laroux_2" xfId="37"/>
    <cellStyle name="?? [0]_laroux_demand analysisrevised" xfId="38"/>
    <cellStyle name="?? [0]_PERSONAL" xfId="39"/>
    <cellStyle name="?? [0]_PERSONAL_1" xfId="40"/>
    <cellStyle name="?? [0]_PERSONAL_1_demand analysisrevised" xfId="41"/>
    <cellStyle name="?? [0]_PERSONAL_2" xfId="42"/>
    <cellStyle name="?? [0]_PERSONAL_2_demand analysisrevised" xfId="43"/>
    <cellStyle name="?? [0]_PERSONAL_3" xfId="44"/>
    <cellStyle name="?? [0]_PERSONAL_demand analysisrevised" xfId="45"/>
    <cellStyle name="?? [0]_Sheet2" xfId="46"/>
    <cellStyle name="??_94???" xfId="47"/>
    <cellStyle name="??_94???_demand analysisrevised" xfId="48"/>
    <cellStyle name="??_970120" xfId="49"/>
    <cellStyle name="??_97???" xfId="50"/>
    <cellStyle name="??_?.????" xfId="51"/>
    <cellStyle name="??_??" xfId="52"/>
    <cellStyle name="??_???" xfId="53"/>
    <cellStyle name="??_????" xfId="54"/>
    <cellStyle name="??_?????" xfId="55"/>
    <cellStyle name="??_?????_1" xfId="56"/>
    <cellStyle name="??_?????_2" xfId="57"/>
    <cellStyle name="??_?????_???" xfId="58"/>
    <cellStyle name="??_?????_???_demand analysisrevised" xfId="59"/>
    <cellStyle name="??_?????_???_demand analysisrevised_1" xfId="60"/>
    <cellStyle name="??_?????_demand analysisrevised" xfId="61"/>
    <cellStyle name="??_?????_demand analysisrevised_1" xfId="62"/>
    <cellStyle name="??_????_1" xfId="63"/>
    <cellStyle name="??_???_demand analysisrevised" xfId="64"/>
    <cellStyle name="??_???_demand analysisrevised_1" xfId="65"/>
    <cellStyle name="??_??_1" xfId="66"/>
    <cellStyle name="??_??_????" xfId="67"/>
    <cellStyle name="??_??_????_demand analysisrevised" xfId="68"/>
    <cellStyle name="??_??_demand analysisrevised" xfId="69"/>
    <cellStyle name="??_??_demand analysisrevised_1" xfId="70"/>
    <cellStyle name="??_??_demand analysisrevised_2" xfId="71"/>
    <cellStyle name="??_BEBU_GI" xfId="72"/>
    <cellStyle name="??_dimon" xfId="73"/>
    <cellStyle name="??_dimon_demand analysisrevised" xfId="74"/>
    <cellStyle name="??_form" xfId="75"/>
    <cellStyle name="??_form_demand analysisrevised" xfId="76"/>
    <cellStyle name="??_form_demand analysisrevised_1" xfId="77"/>
    <cellStyle name="??_ga_PB" xfId="78"/>
    <cellStyle name="??_laroux" xfId="79"/>
    <cellStyle name="??_laroux_1" xfId="80"/>
    <cellStyle name="??_laroux_1_demand analysisrevised" xfId="81"/>
    <cellStyle name="??_laroux_1_demand analysisrevised_1" xfId="82"/>
    <cellStyle name="??_laroux_2" xfId="83"/>
    <cellStyle name="??_laroux_2_demand analysisrevised" xfId="84"/>
    <cellStyle name="??_laroux_3" xfId="85"/>
    <cellStyle name="??_laroux_4" xfId="86"/>
    <cellStyle name="??_laroux_5" xfId="87"/>
    <cellStyle name="??_laroux_6" xfId="88"/>
    <cellStyle name="??_laroux_7" xfId="89"/>
    <cellStyle name="??_laroux_8" xfId="90"/>
    <cellStyle name="??_laroux_demand analysisrevised" xfId="91"/>
    <cellStyle name="??_laroux_demand analysisrevised_1" xfId="92"/>
    <cellStyle name="??_PERSONAL" xfId="93"/>
    <cellStyle name="??_PERSONAL_1" xfId="94"/>
    <cellStyle name="??_PERSONAL_1_demand analysisrevised" xfId="95"/>
    <cellStyle name="??_PERSONAL_1_demand analysisrevised_1" xfId="96"/>
    <cellStyle name="??_PERSONAL_2" xfId="97"/>
    <cellStyle name="??_PERSONAL_2_demand analysisrevised" xfId="98"/>
    <cellStyle name="??_PERSONAL_2_demand analysisrevised_1" xfId="99"/>
    <cellStyle name="??_PERSONAL_3" xfId="100"/>
    <cellStyle name="??_PERSONAL_3_demand analysisrevised" xfId="101"/>
    <cellStyle name="??_PERSONAL_4" xfId="102"/>
    <cellStyle name="??_PERSONAL_demand analysisrevised" xfId="103"/>
    <cellStyle name="??_PERSONAL_demand analysisrevised_1" xfId="104"/>
    <cellStyle name="??_Query11" xfId="105"/>
    <cellStyle name="??_Sheet1" xfId="106"/>
    <cellStyle name="??_Sheet1 (2)" xfId="107"/>
    <cellStyle name="??_Sheet2" xfId="108"/>
    <cellStyle name="??_Sheet2_demand analysisrevised" xfId="109"/>
    <cellStyle name="Actual Date" xfId="110"/>
    <cellStyle name="Column_Title" xfId="111"/>
    <cellStyle name="Comma [0]_0694ODD" xfId="112"/>
    <cellStyle name="Comma [0]_12matrix" xfId="113"/>
    <cellStyle name="Comma [0]_1995" xfId="114"/>
    <cellStyle name="Comma [0]_353HHC" xfId="115"/>
    <cellStyle name="Comma [0]_694COVR" xfId="116"/>
    <cellStyle name="Comma [0]_94BUDALL" xfId="117"/>
    <cellStyle name="Comma [0]_95summary" xfId="118"/>
    <cellStyle name="Comma [0]_96_WIN" xfId="119"/>
    <cellStyle name="Comma [0]_96_WIN (2)" xfId="120"/>
    <cellStyle name="Comma [0]_A" xfId="121"/>
    <cellStyle name="Comma [0]_A_dimon" xfId="122"/>
    <cellStyle name="Comma [0]_ACT_3BUD" xfId="123"/>
    <cellStyle name="Comma [0]_ACT_3BUD (2)" xfId="124"/>
    <cellStyle name="Comma [0]_ACTUAL" xfId="125"/>
    <cellStyle name="Comma [0]_ACTUAL NA -OBU" xfId="126"/>
    <cellStyle name="Comma [0]_Actual vs." xfId="127"/>
    <cellStyle name="Comma [0]_ADMNO694" xfId="128"/>
    <cellStyle name="Comma [0]_algasdefault" xfId="129"/>
    <cellStyle name="Comma [0]_ALL_IBT95 " xfId="130"/>
    <cellStyle name="Comma [0]_Alternative1" xfId="131"/>
    <cellStyle name="Comma [0]_Alternative1_1" xfId="132"/>
    <cellStyle name="Comma [0]_App E" xfId="133"/>
    <cellStyle name="Comma [0]_Apr" xfId="134"/>
    <cellStyle name="Comma [0]_Arapahoe" xfId="135"/>
    <cellStyle name="Comma [0]_Assumptions" xfId="136"/>
    <cellStyle name="Comma [0]_bahiadefault" xfId="137"/>
    <cellStyle name="Comma [0]_Book3" xfId="138"/>
    <cellStyle name="Comma [0]_BOP" xfId="139"/>
    <cellStyle name="Comma [0]_BOPBAL1" xfId="140"/>
    <cellStyle name="Comma [0]_BOPCBU" xfId="141"/>
    <cellStyle name="Comma [0]_BOPCBU (2)" xfId="142"/>
    <cellStyle name="Comma [0]_BOPCBU96" xfId="143"/>
    <cellStyle name="Comma [0]_BSAPPE.XLS" xfId="144"/>
    <cellStyle name="Comma [0]_Calculations" xfId="145"/>
    <cellStyle name="Comma [0]_Calculations (2)" xfId="146"/>
    <cellStyle name="Comma [0]_Calculations II" xfId="147"/>
    <cellStyle name="Comma [0]_Calculations III" xfId="148"/>
    <cellStyle name="Comma [0]_Calculations_1" xfId="149"/>
    <cellStyle name="Comma [0]_CAPEX" xfId="150"/>
    <cellStyle name="Comma [0]_CAPEX94" xfId="151"/>
    <cellStyle name="Comma [0]_CBU BOX CHART V PLAN" xfId="152"/>
    <cellStyle name="Comma [0]_CCA" xfId="153"/>
    <cellStyle name="Comma [0]_CCOCPX" xfId="154"/>
    <cellStyle name="Comma [0]_CHANGES.XLS" xfId="155"/>
    <cellStyle name="Comma [0]_Charts" xfId="156"/>
    <cellStyle name="Comma [0]_combo-3 (2)" xfId="157"/>
    <cellStyle name="Comma [0]_combo-3 (4)" xfId="158"/>
    <cellStyle name="Comma [0]_Comm File" xfId="159"/>
    <cellStyle name="Comma [0]_coperdefault" xfId="160"/>
    <cellStyle name="Comma [0]_Corp method" xfId="161"/>
    <cellStyle name="Comma [0]_CTCUR" xfId="162"/>
    <cellStyle name="Comma [0]_CUMPLTCH" xfId="163"/>
    <cellStyle name="Comma [0]_DEFAULT" xfId="164"/>
    <cellStyle name="Comma [0]_dimon" xfId="165"/>
    <cellStyle name="Comma [0]_Dowell C1b" xfId="166"/>
    <cellStyle name="Comma [0]_Dowell-C1a" xfId="167"/>
    <cellStyle name="Comma [0]_E&amp;ONW1" xfId="168"/>
    <cellStyle name="Comma [0]_E&amp;ONW2" xfId="169"/>
    <cellStyle name="Comma [0]_E&amp;OOCPX" xfId="170"/>
    <cellStyle name="Comma [0]_emserdefault" xfId="171"/>
    <cellStyle name="Comma [0]_EPL 304 CA BDE" xfId="172"/>
    <cellStyle name="Comma [0]_F&amp;COCPX" xfId="173"/>
    <cellStyle name="Comma [0]_FCST95" xfId="174"/>
    <cellStyle name="Comma [0]_FCST_FSC" xfId="175"/>
    <cellStyle name="Comma [0]_FCST_FSC (2)" xfId="176"/>
    <cellStyle name="Comma [0]_FCST_LSI" xfId="177"/>
    <cellStyle name="Comma [0]_FCST_LSI (2)" xfId="178"/>
    <cellStyle name="Comma [0]_FCST_PLT" xfId="179"/>
    <cellStyle name="Comma [0]_FCST_PLT (2)" xfId="180"/>
    <cellStyle name="Comma [0]_FCST_PLT_FCST_PLT (2)" xfId="181"/>
    <cellStyle name="Comma [0]_FCST_RFC" xfId="182"/>
    <cellStyle name="Comma [0]_FCST_RFC (2)" xfId="183"/>
    <cellStyle name="Comma [0]_FCST_SPC" xfId="184"/>
    <cellStyle name="Comma [0]_FCST_SPC (2)" xfId="185"/>
    <cellStyle name="Comma [0]_FCST_WB" xfId="186"/>
    <cellStyle name="Comma [0]_FCST_WB (2)" xfId="187"/>
    <cellStyle name="Comma [0]_FEBRUARY" xfId="188"/>
    <cellStyle name="Comma [0]_FF" xfId="189"/>
    <cellStyle name="Comma [0]_FOODSHOW" xfId="190"/>
    <cellStyle name="Comma [0]_FP 20 A (1)" xfId="191"/>
    <cellStyle name="Comma [0]_FP 20 A (2)" xfId="192"/>
    <cellStyle name="Comma [0]_FP-20 (App. E)" xfId="193"/>
    <cellStyle name="Comma [0]_FP-20 (App.A) " xfId="194"/>
    <cellStyle name="Comma [0]_FP-20 (App.D)" xfId="195"/>
    <cellStyle name="Comma [0]_FP-20(App.B)" xfId="196"/>
    <cellStyle name="Comma [0]_FP-20(C1) (a)" xfId="197"/>
    <cellStyle name="Comma [0]_FP-20(C1) (a) (2)" xfId="198"/>
    <cellStyle name="Comma [0]_FP-20(C1) (b)" xfId="199"/>
    <cellStyle name="Comma [0]_FP-20(C1) (b) " xfId="200"/>
    <cellStyle name="Comma [0]_FP-20(C1) (b) (2)" xfId="201"/>
    <cellStyle name="Comma [0]_FY97COB1." xfId="202"/>
    <cellStyle name="Comma [0]_GABS Rec." xfId="203"/>
    <cellStyle name="Comma [0]_GABS Rec. (2)" xfId="204"/>
    <cellStyle name="Comma [0]_gap_clsr (8)" xfId="205"/>
    <cellStyle name="Comma [0]_GCM" xfId="206"/>
    <cellStyle name="Comma [0]_GenAssum" xfId="207"/>
    <cellStyle name="Comma [0]_GOLF" xfId="208"/>
    <cellStyle name="Comma [0]_GP C1a" xfId="209"/>
    <cellStyle name="Comma [0]_GP C1b" xfId="210"/>
    <cellStyle name="Comma [0]_GP_EI_3" xfId="211"/>
    <cellStyle name="Comma [0]_GQ C1A" xfId="212"/>
    <cellStyle name="Comma [0]_GQ C1B" xfId="213"/>
    <cellStyle name="Comma [0]_In millions" xfId="214"/>
    <cellStyle name="Comma [0]_In millions_combo-3 (2)" xfId="215"/>
    <cellStyle name="Comma [0]_In millions_combo-3 (4)" xfId="216"/>
    <cellStyle name="Comma [0]_In millions_non sec restruc (2)" xfId="217"/>
    <cellStyle name="Comma [0]_In millions_RJRT % to Total (2)" xfId="218"/>
    <cellStyle name="Comma [0]_In millions_severance" xfId="219"/>
    <cellStyle name="Comma [0]_index" xfId="220"/>
    <cellStyle name="Comma [0]_Inputs" xfId="221"/>
    <cellStyle name="Comma [0]_IPM C1b" xfId="222"/>
    <cellStyle name="Comma [0]_IPMC1a" xfId="223"/>
    <cellStyle name="Comma [0]_IS-Hold" xfId="224"/>
    <cellStyle name="Comma [0]_issues" xfId="225"/>
    <cellStyle name="Comma [0]_ITOCPX" xfId="226"/>
    <cellStyle name="Comma [0]_jancf" xfId="227"/>
    <cellStyle name="Comma [0]_JUNMTH55" xfId="228"/>
    <cellStyle name="Comma [0]_JUNMTH57" xfId="229"/>
    <cellStyle name="Comma [0]_JUNYTD55" xfId="230"/>
    <cellStyle name="Comma [0]_JUNYTD57" xfId="231"/>
    <cellStyle name="Comma [0]_laroux" xfId="232"/>
    <cellStyle name="Comma [0]_laroux_1" xfId="233"/>
    <cellStyle name="Comma [0]_laroux_1995" xfId="234"/>
    <cellStyle name="Comma [0]_laroux_1_dimon" xfId="235"/>
    <cellStyle name="Comma [0]_laroux_1_dimon_1" xfId="236"/>
    <cellStyle name="Comma [0]_laroux_1_laroux" xfId="237"/>
    <cellStyle name="Comma [0]_laroux_1_laroux_1" xfId="238"/>
    <cellStyle name="Comma [0]_laroux_1_laroux_PERSON2" xfId="239"/>
    <cellStyle name="Comma [0]_laroux_1_PERSON2" xfId="240"/>
    <cellStyle name="Comma [0]_laroux_1_pldt" xfId="241"/>
    <cellStyle name="Comma [0]_laroux_1_PLDT_dimon" xfId="242"/>
    <cellStyle name="Comma [0]_laroux_1_Sheet1 (2)" xfId="243"/>
    <cellStyle name="Comma [0]_laroux_1_VERA" xfId="244"/>
    <cellStyle name="Comma [0]_laroux_1_VIRUS-EDY" xfId="245"/>
    <cellStyle name="Comma [0]_laroux_2" xfId="246"/>
    <cellStyle name="Comma [0]_laroux_2_dimon" xfId="247"/>
    <cellStyle name="Comma [0]_laroux_2_dimon_1" xfId="248"/>
    <cellStyle name="Comma [0]_laroux_2_dimon_2" xfId="249"/>
    <cellStyle name="Comma [0]_laroux_2_laroux" xfId="250"/>
    <cellStyle name="Comma [0]_laroux_2_laroux_dimon" xfId="251"/>
    <cellStyle name="Comma [0]_laroux_2_laroux_PERSON2" xfId="252"/>
    <cellStyle name="Comma [0]_laroux_2_PERSON2" xfId="253"/>
    <cellStyle name="Comma [0]_laroux_2_pldt" xfId="254"/>
    <cellStyle name="Comma [0]_laroux_2_Sheet1 (2)" xfId="255"/>
    <cellStyle name="Comma [0]_laroux_2_VERA" xfId="256"/>
    <cellStyle name="Comma [0]_laroux_3" xfId="257"/>
    <cellStyle name="Comma [0]_laroux_3_dimon" xfId="258"/>
    <cellStyle name="Comma [0]_laroux_3_laroux" xfId="259"/>
    <cellStyle name="Comma [0]_laroux_3_PERSON2" xfId="260"/>
    <cellStyle name="Comma [0]_laroux_4" xfId="261"/>
    <cellStyle name="Comma [0]_laroux_dimon" xfId="262"/>
    <cellStyle name="Comma [0]_laroux_dimon_1" xfId="263"/>
    <cellStyle name="Comma [0]_laroux_EPL 304 CA BDE" xfId="264"/>
    <cellStyle name="Comma [0]_laroux_laroux" xfId="265"/>
    <cellStyle name="Comma [0]_laroux_laroux_1" xfId="266"/>
    <cellStyle name="Comma [0]_laroux_laroux_1_PERSON2" xfId="267"/>
    <cellStyle name="Comma [0]_laroux_laroux_dimon" xfId="268"/>
    <cellStyle name="Comma [0]_laroux_laroux_PERSON2" xfId="269"/>
    <cellStyle name="Comma [0]_laroux_MATERAL2" xfId="270"/>
    <cellStyle name="Comma [0]_laroux_MATERAL2_dimon" xfId="271"/>
    <cellStyle name="Comma [0]_laroux_MATERAL2_laroux" xfId="272"/>
    <cellStyle name="Comma [0]_laroux_MATERAL2_laroux_dimon" xfId="273"/>
    <cellStyle name="Comma [0]_laroux_MATERAL2_laroux_PERSON2" xfId="274"/>
    <cellStyle name="Comma [0]_laroux_MATERAL2_PERSON2" xfId="275"/>
    <cellStyle name="Comma [0]_laroux_MATERAL2_pldt" xfId="276"/>
    <cellStyle name="Comma [0]_laroux_MATERAL2_VERA" xfId="277"/>
    <cellStyle name="Comma [0]_laroux_MATERAL2_VIRUS-EDY" xfId="278"/>
    <cellStyle name="Comma [0]_laroux_mud plant bolted" xfId="279"/>
    <cellStyle name="Comma [0]_laroux_mud plant bolted_dimon" xfId="280"/>
    <cellStyle name="Comma [0]_laroux_mud plant bolted_dimon_1" xfId="281"/>
    <cellStyle name="Comma [0]_laroux_mud plant bolted_PERSON2" xfId="282"/>
    <cellStyle name="Comma [0]_laroux_PERSON2" xfId="283"/>
    <cellStyle name="Comma [0]_laroux_pldt" xfId="284"/>
    <cellStyle name="Comma [0]_laroux_Sheet1 (2)" xfId="285"/>
    <cellStyle name="Comma [0]_laroux_VERA" xfId="286"/>
    <cellStyle name="Comma [0]_laroux_VERA_1" xfId="287"/>
    <cellStyle name="Comma [0]_laroux_VIRUS-EDY" xfId="288"/>
    <cellStyle name="Comma [0]_MATERAL2" xfId="289"/>
    <cellStyle name="Comma [0]_MATERAL2_dimon" xfId="290"/>
    <cellStyle name="Comma [0]_MATERAL2_dimon_1" xfId="291"/>
    <cellStyle name="Comma [0]_MATERAL2_PERSON2" xfId="292"/>
    <cellStyle name="Comma [0]_MKGOCPX" xfId="293"/>
    <cellStyle name="Comma [0]_MOBCPX" xfId="294"/>
    <cellStyle name="Comma [0]_MTHLYR&amp;O" xfId="295"/>
    <cellStyle name="Comma [0]_mud plant bolted" xfId="296"/>
    <cellStyle name="Comma [0]_mud plant bolted_dimon" xfId="297"/>
    <cellStyle name="Comma [0]_mud plant bolted_laroux" xfId="298"/>
    <cellStyle name="Comma [0]_mud plant bolted_laroux_dimon" xfId="299"/>
    <cellStyle name="Comma [0]_mud plant bolted_laroux_PERSON2" xfId="300"/>
    <cellStyle name="Comma [0]_mud plant bolted_PERSON2" xfId="301"/>
    <cellStyle name="Comma [0]_mud plant bolted_pldt" xfId="302"/>
    <cellStyle name="Comma [0]_mud plant bolted_VERA" xfId="303"/>
    <cellStyle name="Comma [0]_mud plant bolted_VIRUS-EDY" xfId="304"/>
    <cellStyle name="Comma [0]_NA WITHOUT GOV'T &amp; PNX" xfId="305"/>
    <cellStyle name="Comma [0]_NAOBU10" xfId="306"/>
    <cellStyle name="Comma [0]_NAT ACCT" xfId="307"/>
    <cellStyle name="Comma [0]_non sec restruc (2)" xfId="308"/>
    <cellStyle name="Comma [0]_NSACTUAL.XLS" xfId="309"/>
    <cellStyle name="Comma [0]_NTG_PJE" xfId="310"/>
    <cellStyle name="Comma [0]_NX00" xfId="311"/>
    <cellStyle name="Comma [0]_Odner" xfId="312"/>
    <cellStyle name="Comma [0]_Odner (2)" xfId="313"/>
    <cellStyle name="Comma [0]_Odner (3)" xfId="314"/>
    <cellStyle name="Comma [0]_OSMOCPX" xfId="315"/>
    <cellStyle name="Comma [0]_Other Months" xfId="316"/>
    <cellStyle name="Comma [0]_Outlook" xfId="317"/>
    <cellStyle name="Comma [0]_P7INVENT" xfId="318"/>
    <cellStyle name="Comma [0]_pbdefault" xfId="319"/>
    <cellStyle name="Comma [0]_percentages" xfId="320"/>
    <cellStyle name="Comma [0]_PERSON2" xfId="321"/>
    <cellStyle name="Comma [0]_PERSONAL" xfId="322"/>
    <cellStyle name="Comma [0]_PGMKOCPX" xfId="323"/>
    <cellStyle name="Comma [0]_PGNW1" xfId="324"/>
    <cellStyle name="Comma [0]_PGNW2" xfId="325"/>
    <cellStyle name="Comma [0]_PGNWOCPX" xfId="326"/>
    <cellStyle name="Comma [0]_Pink" xfId="327"/>
    <cellStyle name="Comma [0]_Plan" xfId="328"/>
    <cellStyle name="Comma [0]_PLANT" xfId="329"/>
    <cellStyle name="Comma [0]_PLDT" xfId="330"/>
    <cellStyle name="Comma [0]_pldt_1" xfId="331"/>
    <cellStyle name="Comma [0]_PLDT_1_dimon" xfId="332"/>
    <cellStyle name="Comma [0]_pldt_Calculations" xfId="333"/>
    <cellStyle name="Comma [0]_PLDT_dimon" xfId="334"/>
    <cellStyle name="Comma [0]_priccurv" xfId="335"/>
    <cellStyle name="Comma [0]_PROCDS&amp;G" xfId="336"/>
    <cellStyle name="Comma [0]_PROFILE4" xfId="337"/>
    <cellStyle name="Comma [0]_Projects" xfId="338"/>
    <cellStyle name="Comma [0]_PURAZV12" xfId="339"/>
    <cellStyle name="Comma [0]_Quarter End Months" xfId="340"/>
    <cellStyle name="Comma [0]_r1" xfId="341"/>
    <cellStyle name="Comma [0]_RELO-MOS" xfId="342"/>
    <cellStyle name="Comma [0]_RELO694" xfId="343"/>
    <cellStyle name="Comma [0]_RFI" xfId="344"/>
    <cellStyle name="Comma [0]_RFI_1" xfId="345"/>
    <cellStyle name="Comma [0]_risk_op" xfId="346"/>
    <cellStyle name="Comma [0]_risk_op (+)" xfId="347"/>
    <cellStyle name="Comma [0]_RJRN Roadmap" xfId="348"/>
    <cellStyle name="Comma [0]_RJRN Roadmap (2)" xfId="349"/>
    <cellStyle name="Comma [0]_RJRT % to Total (2)" xfId="350"/>
    <cellStyle name="Comma [0]_ROAD" xfId="351"/>
    <cellStyle name="Comma [0]_ROAD_1" xfId="352"/>
    <cellStyle name="Comma [0]_Sales Order" xfId="353"/>
    <cellStyle name="Comma [0]_SATOCPX" xfId="354"/>
    <cellStyle name="Comma [0]_SCH1_SIL" xfId="355"/>
    <cellStyle name="Comma [0]_SCH2_SIL" xfId="356"/>
    <cellStyle name="Comma [0]_severance" xfId="357"/>
    <cellStyle name="Comma [0]_Sheet1" xfId="358"/>
    <cellStyle name="Comma [0]_Sheet1 (2)" xfId="359"/>
    <cellStyle name="Comma [0]_Sheet1 (2)_FCST95" xfId="360"/>
    <cellStyle name="Comma [0]_Sheet1 (2)_laroux" xfId="361"/>
    <cellStyle name="Comma [0]_Sheet1_dimon" xfId="362"/>
    <cellStyle name="Comma [0]_Sheet1_laroux" xfId="363"/>
    <cellStyle name="Comma [0]_Sheet1_PERSON2" xfId="364"/>
    <cellStyle name="Comma [0]_Sheet2" xfId="365"/>
    <cellStyle name="Comma [0]_Sheet3" xfId="366"/>
    <cellStyle name="Comma [0]_Sheet4" xfId="367"/>
    <cellStyle name="Comma [0]_Sheet5" xfId="368"/>
    <cellStyle name="Comma [0]_SHENREPT" xfId="369"/>
    <cellStyle name="Comma [0]_Snr. CO" xfId="370"/>
    <cellStyle name="Comma [0]_sprint contr" xfId="371"/>
    <cellStyle name="Comma [0]_Subcont File" xfId="372"/>
    <cellStyle name="Comma [0]_Summ Rest" xfId="373"/>
    <cellStyle name="Comma [0]_Summ Rest (2)" xfId="374"/>
    <cellStyle name="Comma [0]_Summary Info" xfId="375"/>
    <cellStyle name="Comma [0]_SUMPAGE" xfId="376"/>
    <cellStyle name="Comma [0]_TMSNW1" xfId="377"/>
    <cellStyle name="Comma [0]_TMSNW2" xfId="378"/>
    <cellStyle name="Comma [0]_TMSOCPX" xfId="379"/>
    <cellStyle name="Comma [0]_TOTAL MTH" xfId="380"/>
    <cellStyle name="Comma [0]_TOTAL YTD" xfId="381"/>
    <cellStyle name="Comma [0]_TRANSDSC.XLS" xfId="382"/>
    <cellStyle name="Comma [0]_TRANSFXA.XLS" xfId="383"/>
    <cellStyle name="Comma [0]_TRANSFXA.XLS_1" xfId="384"/>
    <cellStyle name="Comma [0]_TRANSIME.XLS" xfId="385"/>
    <cellStyle name="Comma [0]_TRANSIME.XLS_TRANSDSC.XLS" xfId="386"/>
    <cellStyle name="Comma [0]_TRANSIME.XLS_TRANSFXA.XLS" xfId="387"/>
    <cellStyle name="Comma [0]_util94" xfId="388"/>
    <cellStyle name="Comma [0]_Variance" xfId="389"/>
    <cellStyle name="Comma [0]_version2 (2)" xfId="390"/>
    <cellStyle name="Comma [0]_version2.A" xfId="391"/>
    <cellStyle name="Comma [0]_VIRUS-EDY" xfId="392"/>
    <cellStyle name="Comma [0]_White" xfId="393"/>
    <cellStyle name="Comma [0]_WO Var. &amp; Tot. Exp." xfId="394"/>
    <cellStyle name="Comma [0]_WSP" xfId="395"/>
    <cellStyle name="Comma [0]_yrcao" xfId="396"/>
    <cellStyle name="Comma [0]_YREND55" xfId="397"/>
    <cellStyle name="Comma [0]_YREND57" xfId="398"/>
    <cellStyle name="Comma [0]_YTDCUR" xfId="399"/>
    <cellStyle name="Comma_0694ODD" xfId="400"/>
    <cellStyle name="Comma_1-11 deal model" xfId="401"/>
    <cellStyle name="Comma_12matrix" xfId="402"/>
    <cellStyle name="Comma_1995" xfId="403"/>
    <cellStyle name="Comma_353HHC" xfId="404"/>
    <cellStyle name="Comma_694COVR" xfId="405"/>
    <cellStyle name="Comma_94BUDALL" xfId="406"/>
    <cellStyle name="Comma_94BUDALL_laroux" xfId="407"/>
    <cellStyle name="Comma_94BUDALL_laroux_UNIMAP (2)" xfId="408"/>
    <cellStyle name="Comma_94BUDALL_UNIMAP (2)" xfId="409"/>
    <cellStyle name="Comma_95summary" xfId="410"/>
    <cellStyle name="Comma_96_WIN" xfId="411"/>
    <cellStyle name="Comma_96_WIN (2)" xfId="412"/>
    <cellStyle name="Comma_A" xfId="413"/>
    <cellStyle name="Comma_A_dimon" xfId="414"/>
    <cellStyle name="Comma_ACT_3BUD" xfId="415"/>
    <cellStyle name="Comma_ACT_3BUD (2)" xfId="416"/>
    <cellStyle name="Comma_ACTUAL" xfId="417"/>
    <cellStyle name="Comma_ACTUAL NA -OBU" xfId="418"/>
    <cellStyle name="Comma_Actual vs." xfId="419"/>
    <cellStyle name="Comma_ADMNO694" xfId="420"/>
    <cellStyle name="Comma_algasdefault" xfId="421"/>
    <cellStyle name="Comma_algasdefault_1" xfId="422"/>
    <cellStyle name="Comma_ALL_IBT95 " xfId="423"/>
    <cellStyle name="Comma_Alternative1" xfId="424"/>
    <cellStyle name="Comma_Alternative1_1" xfId="425"/>
    <cellStyle name="Comma_App E" xfId="426"/>
    <cellStyle name="Comma_Apr" xfId="427"/>
    <cellStyle name="Comma_Arapahoe" xfId="428"/>
    <cellStyle name="Comma_Assumptions" xfId="429"/>
    <cellStyle name="Comma_bahiadefault" xfId="430"/>
    <cellStyle name="Comma_bahiadefault_1" xfId="431"/>
    <cellStyle name="Comma_Book3" xfId="432"/>
    <cellStyle name="Comma_BOP" xfId="433"/>
    <cellStyle name="Comma_BOPBAL1" xfId="434"/>
    <cellStyle name="Comma_BOPCBU" xfId="435"/>
    <cellStyle name="Comma_BOPCBU (2)" xfId="436"/>
    <cellStyle name="Comma_BOPCBU96" xfId="437"/>
    <cellStyle name="Comma_BSAPPE.XLS" xfId="438"/>
    <cellStyle name="Comma_C-Cap intensity" xfId="439"/>
    <cellStyle name="Comma_C-Capex%rev" xfId="440"/>
    <cellStyle name="Comma_C-Line per Staff" xfId="441"/>
    <cellStyle name="Comma_C-lines distribution" xfId="442"/>
    <cellStyle name="Comma_C-Orig PLDT lines" xfId="443"/>
    <cellStyle name="Comma_C-Ret on Rev" xfId="444"/>
    <cellStyle name="Comma_C-ROACE" xfId="445"/>
    <cellStyle name="Comma_Calculations" xfId="446"/>
    <cellStyle name="Comma_Calculations (2)" xfId="447"/>
    <cellStyle name="Comma_Calculations II" xfId="448"/>
    <cellStyle name="Comma_Calculations III" xfId="449"/>
    <cellStyle name="Comma_Calculations_1" xfId="450"/>
    <cellStyle name="Comma_Capex" xfId="451"/>
    <cellStyle name="Comma_Capex per line" xfId="452"/>
    <cellStyle name="Comma_Capex%rev" xfId="453"/>
    <cellStyle name="Comma_CAPEX94" xfId="454"/>
    <cellStyle name="Comma_CAPEX_dimon" xfId="455"/>
    <cellStyle name="Comma_cash model" xfId="456"/>
    <cellStyle name="Comma_CBU BOX CHART V PLAN" xfId="457"/>
    <cellStyle name="Comma_CCA" xfId="458"/>
    <cellStyle name="Comma_CCOCPX" xfId="459"/>
    <cellStyle name="Comma_CHANGES.XLS" xfId="460"/>
    <cellStyle name="Comma_Charts" xfId="461"/>
    <cellStyle name="Comma_Cht-Capex per line" xfId="462"/>
    <cellStyle name="Comma_Cht-Cum Real Opr Cf" xfId="463"/>
    <cellStyle name="Comma_Cht-Dep%Rev" xfId="464"/>
    <cellStyle name="Comma_Cht-Real Opr Cf" xfId="465"/>
    <cellStyle name="Comma_Cht-Rev dist" xfId="466"/>
    <cellStyle name="Comma_Cht-Rev p line" xfId="467"/>
    <cellStyle name="Comma_Cht-Rev per Staff" xfId="468"/>
    <cellStyle name="Comma_Cht-Staff cost%revenue" xfId="469"/>
    <cellStyle name="Comma_combo-3 (2)" xfId="470"/>
    <cellStyle name="Comma_combo-3 (2)_laroux" xfId="471"/>
    <cellStyle name="Comma_combo-3 (2)_laroux_UNIMAP (2)" xfId="472"/>
    <cellStyle name="Comma_combo-3 (2)_UNIMAP (2)" xfId="473"/>
    <cellStyle name="Comma_combo-3 (4)" xfId="474"/>
    <cellStyle name="Comma_Comm File" xfId="475"/>
    <cellStyle name="Comma_coperdefault" xfId="476"/>
    <cellStyle name="Comma_coperdefault_1" xfId="477"/>
    <cellStyle name="Comma_Corp method" xfId="478"/>
    <cellStyle name="Comma_CROCF" xfId="479"/>
    <cellStyle name="Comma_CTCUR" xfId="480"/>
    <cellStyle name="Comma_Cum Real Opr Cf" xfId="481"/>
    <cellStyle name="Comma_CUMPLTCH" xfId="482"/>
    <cellStyle name="Comma_DEFAULT" xfId="483"/>
    <cellStyle name="Comma_Demand Fcst." xfId="484"/>
    <cellStyle name="Comma_Dep%Rev" xfId="485"/>
    <cellStyle name="Comma_dimon" xfId="486"/>
    <cellStyle name="Comma_Dowell C1b" xfId="487"/>
    <cellStyle name="Comma_Dowell-C1a" xfId="488"/>
    <cellStyle name="Comma_E&amp;ONW1" xfId="489"/>
    <cellStyle name="Comma_E&amp;ONW2" xfId="490"/>
    <cellStyle name="Comma_E&amp;OOCPX" xfId="491"/>
    <cellStyle name="Comma_emserdefault" xfId="492"/>
    <cellStyle name="Comma_emserdefault_1" xfId="493"/>
    <cellStyle name="Comma_EPL 304 CA BDE" xfId="494"/>
    <cellStyle name="Comma_EPS" xfId="495"/>
    <cellStyle name="Comma_Equity Model 6-29-99xls" xfId="496"/>
    <cellStyle name="Comma_F&amp;COCPX" xfId="497"/>
    <cellStyle name="Comma_FCST95" xfId="498"/>
    <cellStyle name="Comma_FCST_FSC" xfId="499"/>
    <cellStyle name="Comma_FCST_FSC (2)" xfId="500"/>
    <cellStyle name="Comma_FCST_LSI" xfId="501"/>
    <cellStyle name="Comma_FCST_LSI (2)" xfId="502"/>
    <cellStyle name="Comma_FCST_PLT" xfId="503"/>
    <cellStyle name="Comma_FCST_PLT (2)" xfId="504"/>
    <cellStyle name="Comma_FCST_PLT_FCST_PLT (2)" xfId="505"/>
    <cellStyle name="Comma_FCST_RFC" xfId="506"/>
    <cellStyle name="Comma_FCST_RFC (2)" xfId="507"/>
    <cellStyle name="Comma_FCST_SPC" xfId="508"/>
    <cellStyle name="Comma_FCST_SPC (2)" xfId="509"/>
    <cellStyle name="Comma_FCST_WB" xfId="510"/>
    <cellStyle name="Comma_FCST_WB (2)" xfId="511"/>
    <cellStyle name="Comma_FEBRUARY" xfId="512"/>
    <cellStyle name="Comma_FF" xfId="513"/>
    <cellStyle name="Comma_FGTst13-8-19-99ss" xfId="514"/>
    <cellStyle name="Comma_FOODSHOW" xfId="515"/>
    <cellStyle name="Comma_FP 20 A (1)" xfId="516"/>
    <cellStyle name="Comma_FP 20 A (2)" xfId="517"/>
    <cellStyle name="Comma_FP-20 (App. E)" xfId="518"/>
    <cellStyle name="Comma_FP-20 (App.A) " xfId="519"/>
    <cellStyle name="Comma_FP-20 (App.D)" xfId="520"/>
    <cellStyle name="Comma_FP-20(App.B)" xfId="521"/>
    <cellStyle name="Comma_FP-20(C1) (a)" xfId="522"/>
    <cellStyle name="Comma_FP-20(C1) (a) (2)" xfId="523"/>
    <cellStyle name="Comma_FP-20(C1) (b)" xfId="524"/>
    <cellStyle name="Comma_FP-20(C1) (b) " xfId="525"/>
    <cellStyle name="Comma_FP-20(C1) (b) (2)" xfId="526"/>
    <cellStyle name="Comma_FY97COB1." xfId="527"/>
    <cellStyle name="Comma_GABS Rec." xfId="528"/>
    <cellStyle name="Comma_GABS Rec. (2)" xfId="529"/>
    <cellStyle name="Comma_gap_clsr (8)" xfId="530"/>
    <cellStyle name="Comma_GCM" xfId="531"/>
    <cellStyle name="Comma_GenAssum" xfId="532"/>
    <cellStyle name="Comma_GOLF" xfId="533"/>
    <cellStyle name="Comma_GP C1a" xfId="534"/>
    <cellStyle name="Comma_GP C1b" xfId="535"/>
    <cellStyle name="Comma_GP_EI_3" xfId="536"/>
    <cellStyle name="Comma_GQ C1A" xfId="537"/>
    <cellStyle name="Comma_GQ C1B" xfId="538"/>
    <cellStyle name="Comma_In millions" xfId="539"/>
    <cellStyle name="Comma_In millions_combo-3 (2)" xfId="540"/>
    <cellStyle name="Comma_In millions_combo-3 (4)" xfId="541"/>
    <cellStyle name="Comma_In millions_combo-3 (4)_laroux" xfId="542"/>
    <cellStyle name="Comma_In millions_combo-3 (4)_laroux_UNIMAP (2)" xfId="543"/>
    <cellStyle name="Comma_In millions_combo-3 (4)_UNIMAP (2)" xfId="544"/>
    <cellStyle name="Comma_In millions_non sec restruc (2)" xfId="545"/>
    <cellStyle name="Comma_In millions_RJRT % to Total (2)" xfId="546"/>
    <cellStyle name="Comma_In millions_RJRT % to Total (2)_laroux" xfId="547"/>
    <cellStyle name="Comma_In millions_RJRT % to Total (2)_laroux_UNIMAP (2)" xfId="548"/>
    <cellStyle name="Comma_In millions_RJRT % to Total (2)_UNIMAP (2)" xfId="549"/>
    <cellStyle name="Comma_In millions_severance" xfId="550"/>
    <cellStyle name="Comma_index" xfId="551"/>
    <cellStyle name="Comma_Inputs" xfId="552"/>
    <cellStyle name="Comma_IPM C1b" xfId="553"/>
    <cellStyle name="Comma_IPMC1a" xfId="554"/>
    <cellStyle name="Comma_IRR" xfId="555"/>
    <cellStyle name="Comma_IS-Hold" xfId="556"/>
    <cellStyle name="Comma_issues" xfId="557"/>
    <cellStyle name="Comma_ITOCPX" xfId="558"/>
    <cellStyle name="Comma_jancf" xfId="559"/>
    <cellStyle name="Comma_JUNMTH55" xfId="560"/>
    <cellStyle name="Comma_JUNMTH57" xfId="561"/>
    <cellStyle name="Comma_JUNYTD55" xfId="562"/>
    <cellStyle name="Comma_JUNYTD57" xfId="563"/>
    <cellStyle name="Comma_laroux" xfId="564"/>
    <cellStyle name="Comma_laroux_1" xfId="565"/>
    <cellStyle name="Comma_laroux_1995" xfId="566"/>
    <cellStyle name="Comma_laroux_1_dimon" xfId="567"/>
    <cellStyle name="Comma_laroux_1_dimon_1" xfId="568"/>
    <cellStyle name="Comma_laroux_1_laroux" xfId="569"/>
    <cellStyle name="Comma_laroux_1_laroux_1" xfId="570"/>
    <cellStyle name="Comma_laroux_1_laroux_PERSON2" xfId="571"/>
    <cellStyle name="Comma_laroux_1_PERSON2" xfId="572"/>
    <cellStyle name="Comma_laroux_1_pldt" xfId="573"/>
    <cellStyle name="Comma_laroux_1_pldt_1" xfId="574"/>
    <cellStyle name="Comma_laroux_1_PLDT_dimon" xfId="575"/>
    <cellStyle name="Comma_laroux_1_Sheet1 (2)" xfId="576"/>
    <cellStyle name="Comma_laroux_1_VERA" xfId="577"/>
    <cellStyle name="Comma_laroux_1_VERA_1" xfId="578"/>
    <cellStyle name="Comma_laroux_1_VIRUS-EDY" xfId="579"/>
    <cellStyle name="Comma_laroux_2" xfId="580"/>
    <cellStyle name="Comma_laroux_2_dimon" xfId="581"/>
    <cellStyle name="Comma_laroux_2_dimon_1" xfId="582"/>
    <cellStyle name="Comma_laroux_2_dimon_2" xfId="583"/>
    <cellStyle name="Comma_laroux_2_laroux" xfId="584"/>
    <cellStyle name="Comma_laroux_2_laroux_dimon" xfId="585"/>
    <cellStyle name="Comma_laroux_2_laroux_PERSON2" xfId="586"/>
    <cellStyle name="Comma_laroux_2_PERSON2" xfId="587"/>
    <cellStyle name="Comma_laroux_2_pldt" xfId="588"/>
    <cellStyle name="Comma_laroux_2_pldt_1" xfId="589"/>
    <cellStyle name="Comma_laroux_2_PLDT_dimon" xfId="590"/>
    <cellStyle name="Comma_laroux_2_Sheet1 (2)" xfId="591"/>
    <cellStyle name="Comma_laroux_2_VERA" xfId="592"/>
    <cellStyle name="Comma_laroux_2_VERA_1" xfId="593"/>
    <cellStyle name="Comma_laroux_3" xfId="594"/>
    <cellStyle name="Comma_laroux_3_dimon" xfId="595"/>
    <cellStyle name="Comma_laroux_3_dimon_1" xfId="596"/>
    <cellStyle name="Comma_laroux_3_dimon_2" xfId="597"/>
    <cellStyle name="Comma_laroux_3_laroux" xfId="598"/>
    <cellStyle name="Comma_laroux_3_PERSON2" xfId="599"/>
    <cellStyle name="Comma_laroux_4" xfId="600"/>
    <cellStyle name="Comma_laroux_dimon" xfId="601"/>
    <cellStyle name="Comma_laroux_dimon_1" xfId="602"/>
    <cellStyle name="Comma_laroux_EPL 304 CA BDE" xfId="603"/>
    <cellStyle name="Comma_laroux_laroux" xfId="604"/>
    <cellStyle name="Comma_laroux_laroux_1" xfId="605"/>
    <cellStyle name="Comma_laroux_laroux_1_PERSON2" xfId="606"/>
    <cellStyle name="Comma_laroux_laroux_dimon" xfId="607"/>
    <cellStyle name="Comma_laroux_laroux_PERSON2" xfId="608"/>
    <cellStyle name="Comma_laroux_PERSON2" xfId="609"/>
    <cellStyle name="Comma_laroux_pldt" xfId="610"/>
    <cellStyle name="Comma_laroux_pldt_1" xfId="611"/>
    <cellStyle name="Comma_laroux_Sheet1 (2)" xfId="612"/>
    <cellStyle name="Comma_laroux_VERA" xfId="613"/>
    <cellStyle name="Comma_laroux_VERA_1" xfId="614"/>
    <cellStyle name="Comma_laroux_VIRUS-EDY" xfId="615"/>
    <cellStyle name="Comma_Line Inst." xfId="616"/>
    <cellStyle name="Comma_MATERAL2" xfId="617"/>
    <cellStyle name="Comma_MATERAL2_dimon" xfId="618"/>
    <cellStyle name="Comma_MATERAL2_dimon_1" xfId="619"/>
    <cellStyle name="Comma_MATERAL2_PERSON2" xfId="620"/>
    <cellStyle name="Comma_MKGOCPX" xfId="621"/>
    <cellStyle name="Comma_Mkt Shr" xfId="622"/>
    <cellStyle name="Comma_MOBCPX" xfId="623"/>
    <cellStyle name="Comma_MTHLYR&amp;O" xfId="624"/>
    <cellStyle name="Comma_mud plant bolted" xfId="625"/>
    <cellStyle name="Comma_NA WITHOUT GOV'T &amp; PNX" xfId="626"/>
    <cellStyle name="Comma_NAOBU10" xfId="627"/>
    <cellStyle name="Comma_NAT ACCT" xfId="628"/>
    <cellStyle name="Comma_NCR-C&amp;W Val" xfId="629"/>
    <cellStyle name="Comma_NCR-Cap intensity" xfId="630"/>
    <cellStyle name="Comma_NCR-Line per Staff" xfId="631"/>
    <cellStyle name="Comma_NCR-Rev dist" xfId="632"/>
    <cellStyle name="Comma_non sec restruc (2)" xfId="633"/>
    <cellStyle name="Comma_non sec restruc (2)_laroux" xfId="634"/>
    <cellStyle name="Comma_non sec restruc (2)_laroux_UNIMAP (2)" xfId="635"/>
    <cellStyle name="Comma_non sec restruc (2)_UNIMAP (2)" xfId="636"/>
    <cellStyle name="Comma_NSACTUAL.XLS" xfId="637"/>
    <cellStyle name="Comma_NTG_PJE" xfId="638"/>
    <cellStyle name="Comma_NX00" xfId="639"/>
    <cellStyle name="Comma_Odner" xfId="640"/>
    <cellStyle name="Comma_Odner (2)" xfId="641"/>
    <cellStyle name="Comma_Odner (3)" xfId="642"/>
    <cellStyle name="Comma_Op Cost Break" xfId="643"/>
    <cellStyle name="Comma_OSMOCPX" xfId="644"/>
    <cellStyle name="Comma_Other Months" xfId="645"/>
    <cellStyle name="Comma_Outlook" xfId="646"/>
    <cellStyle name="Comma_P7INVENT" xfId="647"/>
    <cellStyle name="Comma_pbdefault" xfId="648"/>
    <cellStyle name="Comma_pbdefault_1" xfId="649"/>
    <cellStyle name="Comma_percentages" xfId="650"/>
    <cellStyle name="Comma_PERSON2" xfId="651"/>
    <cellStyle name="Comma_PERSONAL" xfId="652"/>
    <cellStyle name="Comma_PGMKOCPX" xfId="653"/>
    <cellStyle name="Comma_PGNW1" xfId="654"/>
    <cellStyle name="Comma_PGNW2" xfId="655"/>
    <cellStyle name="Comma_PGNWOCPX" xfId="656"/>
    <cellStyle name="Comma_Pink" xfId="657"/>
    <cellStyle name="Comma_Plan" xfId="658"/>
    <cellStyle name="Comma_PLANT" xfId="659"/>
    <cellStyle name="Comma_PLDT" xfId="660"/>
    <cellStyle name="Comma_pldt_1" xfId="661"/>
    <cellStyle name="Comma_PLDT_1_dimon" xfId="662"/>
    <cellStyle name="Comma_pldt_2" xfId="663"/>
    <cellStyle name="Comma_pldt_Calculations" xfId="664"/>
    <cellStyle name="Comma_PLDT_dimon" xfId="665"/>
    <cellStyle name="Comma_priccurv" xfId="666"/>
    <cellStyle name="Comma_PROCDS&amp;G" xfId="667"/>
    <cellStyle name="Comma_PROFILE4" xfId="668"/>
    <cellStyle name="Comma_Projects" xfId="669"/>
    <cellStyle name="Comma_PURAZV12" xfId="670"/>
    <cellStyle name="Comma_Quarter End Months" xfId="671"/>
    <cellStyle name="Comma_r1" xfId="672"/>
    <cellStyle name="Comma_Real Opr Cf" xfId="673"/>
    <cellStyle name="Comma_Real Rev per Staff (1)" xfId="674"/>
    <cellStyle name="Comma_Real Rev per Staff (2)" xfId="675"/>
    <cellStyle name="Comma_Region 2-C&amp;W" xfId="676"/>
    <cellStyle name="Comma_RELO-MOS" xfId="677"/>
    <cellStyle name="Comma_RELO694" xfId="678"/>
    <cellStyle name="Comma_Return on Rev" xfId="679"/>
    <cellStyle name="Comma_Rev p line" xfId="680"/>
    <cellStyle name="Comma_RFI" xfId="681"/>
    <cellStyle name="Comma_RFI_1" xfId="682"/>
    <cellStyle name="Comma_risk_op" xfId="683"/>
    <cellStyle name="Comma_risk_op (+)" xfId="684"/>
    <cellStyle name="Comma_RJRN Roadmap" xfId="685"/>
    <cellStyle name="Comma_RJRN Roadmap (2)" xfId="686"/>
    <cellStyle name="Comma_RJRT % to Total (2)" xfId="687"/>
    <cellStyle name="Comma_ROACE" xfId="688"/>
    <cellStyle name="Comma_ROAD" xfId="689"/>
    <cellStyle name="Comma_ROAD_1" xfId="690"/>
    <cellStyle name="Comma_ROCF (Tot)" xfId="691"/>
    <cellStyle name="Comma_Sales Order" xfId="692"/>
    <cellStyle name="Comma_SATOCPX" xfId="693"/>
    <cellStyle name="Comma_SCH1_SIL" xfId="694"/>
    <cellStyle name="Comma_SCH2_SIL" xfId="695"/>
    <cellStyle name="Comma_severance" xfId="696"/>
    <cellStyle name="Comma_severance_laroux" xfId="697"/>
    <cellStyle name="Comma_severance_laroux_UNIMAP (2)" xfId="698"/>
    <cellStyle name="Comma_severance_UNIMAP (2)" xfId="699"/>
    <cellStyle name="Comma_Sheet1" xfId="700"/>
    <cellStyle name="Comma_Sheet1 (2)" xfId="701"/>
    <cellStyle name="Comma_Sheet1 (2)_FCST95" xfId="702"/>
    <cellStyle name="Comma_Sheet1 (2)_laroux" xfId="703"/>
    <cellStyle name="Comma_Sheet1 (2)_laroux_1" xfId="704"/>
    <cellStyle name="Comma_Sheet1 (2)_laroux_1_UNIMAP (2)" xfId="705"/>
    <cellStyle name="Comma_Sheet1 (2)_laroux_2" xfId="706"/>
    <cellStyle name="Comma_Sheet1 (2)_SCH1_SIL" xfId="707"/>
    <cellStyle name="Comma_Sheet1 (2)_SCH1_SIL_laroux" xfId="708"/>
    <cellStyle name="Comma_Sheet1 (2)_SCH1_SIL_laroux_UNIMAP (2)" xfId="709"/>
    <cellStyle name="Comma_Sheet1 (2)_SCH1_SIL_UNIMAP (2)" xfId="710"/>
    <cellStyle name="Comma_Sheet1 (2)_SCH2_SIL" xfId="711"/>
    <cellStyle name="Comma_Sheet1 (2)_UNIMAP (2)" xfId="712"/>
    <cellStyle name="Comma_Sheet1_dimon" xfId="713"/>
    <cellStyle name="Comma_Sheet1_laroux" xfId="714"/>
    <cellStyle name="Comma_Sheet1_laroux_1" xfId="715"/>
    <cellStyle name="Comma_Sheet1_laroux_1_UNIMAP (2)" xfId="716"/>
    <cellStyle name="Comma_Sheet1_PERSON2" xfId="717"/>
    <cellStyle name="Comma_Sheet1_UNIMAP (2)" xfId="718"/>
    <cellStyle name="Comma_Sheet2" xfId="719"/>
    <cellStyle name="Comma_Sheet3" xfId="720"/>
    <cellStyle name="Comma_Sheet4" xfId="721"/>
    <cellStyle name="Comma_Sheet5" xfId="722"/>
    <cellStyle name="Comma_SHENREPT" xfId="723"/>
    <cellStyle name="Comma_Snr. CO" xfId="724"/>
    <cellStyle name="Comma_sprint contr" xfId="725"/>
    <cellStyle name="Comma_Staff cost%rev" xfId="726"/>
    <cellStyle name="Comma_Subcont File" xfId="727"/>
    <cellStyle name="Comma_Summ Rest" xfId="728"/>
    <cellStyle name="Comma_Summ Rest (2)" xfId="729"/>
    <cellStyle name="Comma_Summary Info" xfId="730"/>
    <cellStyle name="Comma_SUMPAGE" xfId="731"/>
    <cellStyle name="Comma_Swap-Initial" xfId="732"/>
    <cellStyle name="Comma_TMSNW1" xfId="733"/>
    <cellStyle name="Comma_TMSNW2" xfId="734"/>
    <cellStyle name="Comma_TMSOCPX" xfId="735"/>
    <cellStyle name="Comma_TOTAL MTH" xfId="736"/>
    <cellStyle name="Comma_TOTAL YTD" xfId="737"/>
    <cellStyle name="Comma_Total-Rev dist." xfId="738"/>
    <cellStyle name="Comma_TRANSDSC.XLS" xfId="739"/>
    <cellStyle name="Comma_TRANSFXA.XLS" xfId="740"/>
    <cellStyle name="Comma_TRANSFXA.XLS_1" xfId="741"/>
    <cellStyle name="Comma_TRANSIME.XLS" xfId="742"/>
    <cellStyle name="Comma_TRANSIME.XLS_TRANSDSC.XLS" xfId="743"/>
    <cellStyle name="Comma_TRANSIME.XLS_TRANSFXA.XLS" xfId="744"/>
    <cellStyle name="Comma_util94" xfId="745"/>
    <cellStyle name="Comma_Variance" xfId="746"/>
    <cellStyle name="Comma_version2 (2)" xfId="747"/>
    <cellStyle name="Comma_version2.A" xfId="748"/>
    <cellStyle name="Comma_VIRUS-EDY" xfId="749"/>
    <cellStyle name="Comma_White" xfId="750"/>
    <cellStyle name="Comma_WO Var. &amp; Tot. Exp." xfId="751"/>
    <cellStyle name="Comma_WSP" xfId="752"/>
    <cellStyle name="Comma_yrcao" xfId="753"/>
    <cellStyle name="Comma_YREND55" xfId="754"/>
    <cellStyle name="Comma_YREND57" xfId="755"/>
    <cellStyle name="Comma_YTDCUR" xfId="756"/>
    <cellStyle name="Currency [0]_0694ODD" xfId="757"/>
    <cellStyle name="Currency [0]_12matrix" xfId="758"/>
    <cellStyle name="Currency [0]_1995" xfId="759"/>
    <cellStyle name="Currency [0]_353HHC" xfId="760"/>
    <cellStyle name="Currency [0]_694COVR" xfId="761"/>
    <cellStyle name="Currency [0]_94BUDALL" xfId="762"/>
    <cellStyle name="Currency [0]_95summary" xfId="763"/>
    <cellStyle name="Currency [0]_96_WIN" xfId="764"/>
    <cellStyle name="Currency [0]_96_WIN (2)" xfId="765"/>
    <cellStyle name="Currency [0]_A" xfId="766"/>
    <cellStyle name="Currency [0]_A_dimon" xfId="767"/>
    <cellStyle name="Currency [0]_ACT_3BUD" xfId="768"/>
    <cellStyle name="Currency [0]_ACT_3BUD (2)" xfId="769"/>
    <cellStyle name="Currency [0]_ACTUAL" xfId="770"/>
    <cellStyle name="Currency [0]_ACTUAL NA -OBU" xfId="771"/>
    <cellStyle name="Currency [0]_Actual vs." xfId="772"/>
    <cellStyle name="Currency [0]_ADMNO694" xfId="773"/>
    <cellStyle name="Currency [0]_algasdefault" xfId="774"/>
    <cellStyle name="Currency [0]_ALL_IBT95 " xfId="775"/>
    <cellStyle name="Currency [0]_Alternative1" xfId="776"/>
    <cellStyle name="Currency [0]_Alternative1_1" xfId="777"/>
    <cellStyle name="Currency [0]_App E" xfId="778"/>
    <cellStyle name="Currency [0]_Apr" xfId="779"/>
    <cellStyle name="Currency [0]_Arapahoe" xfId="780"/>
    <cellStyle name="Currency [0]_Assumptions" xfId="781"/>
    <cellStyle name="Currency [0]_bahiadefault" xfId="782"/>
    <cellStyle name="Currency [0]_Book3" xfId="783"/>
    <cellStyle name="Currency [0]_BOP" xfId="784"/>
    <cellStyle name="Currency [0]_BOPBAL1" xfId="785"/>
    <cellStyle name="Currency [0]_BOPCBU" xfId="786"/>
    <cellStyle name="Currency [0]_BOPCBU (2)" xfId="787"/>
    <cellStyle name="Currency [0]_BOPCBU96" xfId="788"/>
    <cellStyle name="Currency [0]_BSAPPE.XLS" xfId="789"/>
    <cellStyle name="Currency [0]_Calculations" xfId="790"/>
    <cellStyle name="Currency [0]_Calculations (2)" xfId="791"/>
    <cellStyle name="Currency [0]_Calculations II" xfId="792"/>
    <cellStyle name="Currency [0]_Calculations III" xfId="793"/>
    <cellStyle name="Currency [0]_Calculations_1" xfId="794"/>
    <cellStyle name="Currency [0]_CAPEX" xfId="795"/>
    <cellStyle name="Currency [0]_CAPEX94" xfId="796"/>
    <cellStyle name="Currency [0]_Cardig GHS" xfId="797"/>
    <cellStyle name="Currency [0]_Cash Flows" xfId="798"/>
    <cellStyle name="Currency [0]_CBU BOX CHART V PLAN" xfId="799"/>
    <cellStyle name="Currency [0]_CCA" xfId="800"/>
    <cellStyle name="Currency [0]_CCOCPX" xfId="801"/>
    <cellStyle name="Currency [0]_CHANGES.XLS" xfId="802"/>
    <cellStyle name="Currency [0]_Charts" xfId="803"/>
    <cellStyle name="Currency [0]_combo-3 (2)" xfId="804"/>
    <cellStyle name="Currency [0]_combo-3 (4)" xfId="805"/>
    <cellStyle name="Currency [0]_Comm File" xfId="806"/>
    <cellStyle name="Currency [0]_coperdefault" xfId="807"/>
    <cellStyle name="Currency [0]_Corp method" xfId="808"/>
    <cellStyle name="Currency [0]_Cost Code" xfId="809"/>
    <cellStyle name="Currency [0]_CTCUR" xfId="810"/>
    <cellStyle name="Currency [0]_CUMPLTCH" xfId="811"/>
    <cellStyle name="Currency [0]_DEFAULT" xfId="812"/>
    <cellStyle name="Currency [0]_dimon" xfId="813"/>
    <cellStyle name="Currency [0]_dimon_1" xfId="814"/>
    <cellStyle name="Currency [0]_dimon_2" xfId="815"/>
    <cellStyle name="Currency [0]_Dowell C1b" xfId="816"/>
    <cellStyle name="Currency [0]_Dowell-C1a" xfId="817"/>
    <cellStyle name="Currency [0]_E&amp;ONW1" xfId="818"/>
    <cellStyle name="Currency [0]_E&amp;ONW2" xfId="819"/>
    <cellStyle name="Currency [0]_E&amp;OOCPX" xfId="820"/>
    <cellStyle name="Currency [0]_emserdefault" xfId="821"/>
    <cellStyle name="Currency [0]_EPL 304 CA BDE" xfId="822"/>
    <cellStyle name="Currency [0]_F&amp;COCPX" xfId="823"/>
    <cellStyle name="Currency [0]_FCST95" xfId="824"/>
    <cellStyle name="Currency [0]_FCST_FSC" xfId="825"/>
    <cellStyle name="Currency [0]_FCST_FSC (2)" xfId="826"/>
    <cellStyle name="Currency [0]_FCST_LSI" xfId="827"/>
    <cellStyle name="Currency [0]_FCST_LSI (2)" xfId="828"/>
    <cellStyle name="Currency [0]_FCST_PLT" xfId="829"/>
    <cellStyle name="Currency [0]_FCST_PLT (2)" xfId="830"/>
    <cellStyle name="Currency [0]_FCST_PLT_FCST_PLT (2)" xfId="831"/>
    <cellStyle name="Currency [0]_FCST_RFC" xfId="832"/>
    <cellStyle name="Currency [0]_FCST_RFC (2)" xfId="833"/>
    <cellStyle name="Currency [0]_FCST_SPC" xfId="834"/>
    <cellStyle name="Currency [0]_FCST_SPC (2)" xfId="835"/>
    <cellStyle name="Currency [0]_FCST_WB" xfId="836"/>
    <cellStyle name="Currency [0]_FCST_WB (2)" xfId="837"/>
    <cellStyle name="Currency [0]_FEBRUARY" xfId="838"/>
    <cellStyle name="Currency [0]_FF" xfId="839"/>
    <cellStyle name="Currency [0]_FOODSHOW" xfId="840"/>
    <cellStyle name="Currency [0]_FP 20 A (1)" xfId="841"/>
    <cellStyle name="Currency [0]_FP 20 A (2)" xfId="842"/>
    <cellStyle name="Currency [0]_FP-20 (App. E)" xfId="843"/>
    <cellStyle name="Currency [0]_FP-20 (App.A) " xfId="844"/>
    <cellStyle name="Currency [0]_FP-20 (App.D)" xfId="845"/>
    <cellStyle name="Currency [0]_FP-20(App.B)" xfId="846"/>
    <cellStyle name="Currency [0]_FP-20(C1) (a)" xfId="847"/>
    <cellStyle name="Currency [0]_FP-20(C1) (a) (2)" xfId="848"/>
    <cellStyle name="Currency [0]_FP-20(C1) (b)" xfId="849"/>
    <cellStyle name="Currency [0]_FP-20(C1) (b) " xfId="850"/>
    <cellStyle name="Currency [0]_FP-20(C1) (b) (2)" xfId="851"/>
    <cellStyle name="Currency [0]_FY97COB1." xfId="852"/>
    <cellStyle name="Currency [0]_GABS Rec." xfId="853"/>
    <cellStyle name="Currency [0]_GABS Rec. (2)" xfId="854"/>
    <cellStyle name="Currency [0]_gap_clsr (8)" xfId="855"/>
    <cellStyle name="Currency [0]_GCM" xfId="856"/>
    <cellStyle name="Currency [0]_GenAssum" xfId="857"/>
    <cellStyle name="Currency [0]_GOLF" xfId="858"/>
    <cellStyle name="Currency [0]_GP C1a" xfId="859"/>
    <cellStyle name="Currency [0]_GP C1b" xfId="860"/>
    <cellStyle name="Currency [0]_GP_EI_3" xfId="861"/>
    <cellStyle name="Currency [0]_GQ C1A" xfId="862"/>
    <cellStyle name="Currency [0]_GQ C1B" xfId="863"/>
    <cellStyle name="Currency [0]_In millions" xfId="864"/>
    <cellStyle name="Currency [0]_In millions_combo-3 (2)" xfId="865"/>
    <cellStyle name="Currency [0]_In millions_combo-3 (4)" xfId="866"/>
    <cellStyle name="Currency [0]_In millions_non sec restruc (2)" xfId="867"/>
    <cellStyle name="Currency [0]_In millions_RJRT % to Total (2)" xfId="868"/>
    <cellStyle name="Currency [0]_In millions_severance" xfId="869"/>
    <cellStyle name="Currency [0]_index" xfId="870"/>
    <cellStyle name="Currency [0]_Inputs" xfId="871"/>
    <cellStyle name="Currency [0]_IPM C1b" xfId="872"/>
    <cellStyle name="Currency [0]_IPMC1a" xfId="873"/>
    <cellStyle name="Currency [0]_IS-Hold" xfId="874"/>
    <cellStyle name="Currency [0]_issues" xfId="875"/>
    <cellStyle name="Currency [0]_ITOCPX" xfId="876"/>
    <cellStyle name="Currency [0]_jancf" xfId="877"/>
    <cellStyle name="Currency [0]_JUNMTH55" xfId="878"/>
    <cellStyle name="Currency [0]_JUNMTH57" xfId="879"/>
    <cellStyle name="Currency [0]_JUNYTD55" xfId="880"/>
    <cellStyle name="Currency [0]_JUNYTD57" xfId="881"/>
    <cellStyle name="Currency [0]_laroux" xfId="882"/>
    <cellStyle name="Currency [0]_laroux_1" xfId="883"/>
    <cellStyle name="Currency [0]_laroux_1995" xfId="884"/>
    <cellStyle name="Currency [0]_laroux_1_dimon" xfId="885"/>
    <cellStyle name="Currency [0]_laroux_1_dimon_1" xfId="886"/>
    <cellStyle name="Currency [0]_laroux_1_dimon_2" xfId="887"/>
    <cellStyle name="Currency [0]_laroux_1_dimon_3" xfId="888"/>
    <cellStyle name="Currency [0]_laroux_1_laroux" xfId="889"/>
    <cellStyle name="Currency [0]_laroux_1_laroux_1" xfId="890"/>
    <cellStyle name="Currency [0]_laroux_1_laroux_1_PERSON2" xfId="891"/>
    <cellStyle name="Currency [0]_laroux_1_laroux_dimon" xfId="892"/>
    <cellStyle name="Currency [0]_laroux_1_laroux_PERSON2" xfId="893"/>
    <cellStyle name="Currency [0]_laroux_1_Locas" xfId="894"/>
    <cellStyle name="Currency [0]_laroux_1_PERSON2" xfId="895"/>
    <cellStyle name="Currency [0]_laroux_1_pldt" xfId="896"/>
    <cellStyle name="Currency [0]_laroux_1_PLDT_dimon" xfId="897"/>
    <cellStyle name="Currency [0]_laroux_1_Sheet1 (2)" xfId="898"/>
    <cellStyle name="Currency [0]_laroux_1_VERA" xfId="899"/>
    <cellStyle name="Currency [0]_laroux_1_VERA_1" xfId="900"/>
    <cellStyle name="Currency [0]_laroux_1_VIRUS-EDY" xfId="901"/>
    <cellStyle name="Currency [0]_laroux_2" xfId="902"/>
    <cellStyle name="Currency [0]_laroux_2_dimon" xfId="903"/>
    <cellStyle name="Currency [0]_laroux_2_dimon_1" xfId="904"/>
    <cellStyle name="Currency [0]_laroux_2_dimon_2" xfId="905"/>
    <cellStyle name="Currency [0]_laroux_2_dimon_3" xfId="906"/>
    <cellStyle name="Currency [0]_laroux_2_laroux" xfId="907"/>
    <cellStyle name="Currency [0]_laroux_2_laroux_dimon" xfId="908"/>
    <cellStyle name="Currency [0]_laroux_2_laroux_PERSON2" xfId="909"/>
    <cellStyle name="Currency [0]_laroux_2_Locas" xfId="910"/>
    <cellStyle name="Currency [0]_laroux_2_PERSON2" xfId="911"/>
    <cellStyle name="Currency [0]_laroux_2_pldt" xfId="912"/>
    <cellStyle name="Currency [0]_laroux_2_PLDT_dimon" xfId="913"/>
    <cellStyle name="Currency [0]_laroux_2_Sheet1 (2)" xfId="914"/>
    <cellStyle name="Currency [0]_laroux_2_VIRUS-EDY" xfId="915"/>
    <cellStyle name="Currency [0]_laroux_3" xfId="916"/>
    <cellStyle name="Currency [0]_laroux_3_dimon" xfId="917"/>
    <cellStyle name="Currency [0]_laroux_3_dimon_1" xfId="918"/>
    <cellStyle name="Currency [0]_laroux_3_dimon_2" xfId="919"/>
    <cellStyle name="Currency [0]_laroux_3_dimon_3" xfId="920"/>
    <cellStyle name="Currency [0]_laroux_3_laroux" xfId="921"/>
    <cellStyle name="Currency [0]_laroux_3_PERSON2" xfId="922"/>
    <cellStyle name="Currency [0]_laroux_4" xfId="923"/>
    <cellStyle name="Currency [0]_laroux_4_dimon" xfId="924"/>
    <cellStyle name="Currency [0]_laroux_4_dimon_1" xfId="925"/>
    <cellStyle name="Currency [0]_laroux_4_PERSON2" xfId="926"/>
    <cellStyle name="Currency [0]_laroux_5" xfId="927"/>
    <cellStyle name="Currency [0]_laroux_5_PERSON2" xfId="928"/>
    <cellStyle name="Currency [0]_laroux_6" xfId="929"/>
    <cellStyle name="Currency [0]_laroux_6_PERSON2" xfId="930"/>
    <cellStyle name="Currency [0]_laroux_7" xfId="931"/>
    <cellStyle name="Currency [0]_laroux_dimon" xfId="932"/>
    <cellStyle name="Currency [0]_laroux_dimon_1" xfId="933"/>
    <cellStyle name="Currency [0]_laroux_dimon_2" xfId="934"/>
    <cellStyle name="Currency [0]_laroux_dimon_3" xfId="935"/>
    <cellStyle name="Currency [0]_laroux_EPL 304 CA BDE" xfId="936"/>
    <cellStyle name="Currency [0]_laroux_laroux" xfId="937"/>
    <cellStyle name="Currency [0]_laroux_laroux_1" xfId="938"/>
    <cellStyle name="Currency [0]_laroux_laroux_1_dimon" xfId="939"/>
    <cellStyle name="Currency [0]_laroux_laroux_1_PERSON2" xfId="940"/>
    <cellStyle name="Currency [0]_laroux_laroux_dimon" xfId="941"/>
    <cellStyle name="Currency [0]_laroux_laroux_PERSON2" xfId="942"/>
    <cellStyle name="Currency [0]_laroux_laroux_PERSON2_1swap_unwind_model" xfId="943"/>
    <cellStyle name="Currency [0]_laroux_laroux_PERSON2_1swap_unwind_model_1" xfId="944"/>
    <cellStyle name="Currency [0]_laroux_laroux_PERSON2_Supply Valuation for 3.14.00" xfId="945"/>
    <cellStyle name="Currency [0]_laroux_laroux_PERSON2_Supply Valuation for 3.7.00" xfId="946"/>
    <cellStyle name="Currency [0]_laroux_Locas" xfId="947"/>
    <cellStyle name="Currency [0]_laroux_MATERAL2" xfId="948"/>
    <cellStyle name="Currency [0]_laroux_MATERAL2_dimon" xfId="949"/>
    <cellStyle name="Currency [0]_laroux_MATERAL2_dimon_1" xfId="950"/>
    <cellStyle name="Currency [0]_laroux_MATERAL2_laroux" xfId="951"/>
    <cellStyle name="Currency [0]_laroux_MATERAL2_laroux_dimon" xfId="952"/>
    <cellStyle name="Currency [0]_laroux_MATERAL2_laroux_PERSON2" xfId="953"/>
    <cellStyle name="Currency [0]_laroux_MATERAL2_PERSON2" xfId="954"/>
    <cellStyle name="Currency [0]_laroux_MATERAL2_pldt" xfId="955"/>
    <cellStyle name="Currency [0]_laroux_MATERAL2_VERA" xfId="956"/>
    <cellStyle name="Currency [0]_laroux_MATERAL2_VIRUS-EDY" xfId="957"/>
    <cellStyle name="Currency [0]_laroux_mud plant bolted" xfId="958"/>
    <cellStyle name="Currency [0]_laroux_mud plant bolted_dimon" xfId="959"/>
    <cellStyle name="Currency [0]_laroux_mud plant bolted_dimon_1" xfId="960"/>
    <cellStyle name="Currency [0]_laroux_mud plant bolted_PERSON2" xfId="961"/>
    <cellStyle name="Currency [0]_laroux_PERSON2" xfId="962"/>
    <cellStyle name="Currency [0]_laroux_pldt" xfId="963"/>
    <cellStyle name="Currency [0]_laroux_pldt_1" xfId="964"/>
    <cellStyle name="Currency [0]_laroux_Sheet1 (2)" xfId="965"/>
    <cellStyle name="Currency [0]_laroux_VERA" xfId="966"/>
    <cellStyle name="Currency [0]_laroux_VERA_1" xfId="967"/>
    <cellStyle name="Currency [0]_laroux_VIRUS-EDY" xfId="968"/>
    <cellStyle name="Currency [0]_List" xfId="969"/>
    <cellStyle name="Currency [0]_MATERAL2" xfId="970"/>
    <cellStyle name="Currency [0]_MATERAL2_dimon" xfId="971"/>
    <cellStyle name="Currency [0]_MATERAL2_dimon_1" xfId="972"/>
    <cellStyle name="Currency [0]_MATERAL2_PERSON2" xfId="973"/>
    <cellStyle name="Currency [0]_MKGOCPX" xfId="974"/>
    <cellStyle name="Currency [0]_MOBCPX" xfId="975"/>
    <cellStyle name="Currency [0]_MTHLYR&amp;O" xfId="976"/>
    <cellStyle name="Currency [0]_mud plant bolted" xfId="977"/>
    <cellStyle name="Currency [0]_mud plant bolted_dimon" xfId="978"/>
    <cellStyle name="Currency [0]_mud plant bolted_dimon_1" xfId="979"/>
    <cellStyle name="Currency [0]_mud plant bolted_laroux" xfId="980"/>
    <cellStyle name="Currency [0]_mud plant bolted_laroux_dimon" xfId="981"/>
    <cellStyle name="Currency [0]_mud plant bolted_laroux_PERSON2" xfId="982"/>
    <cellStyle name="Currency [0]_mud plant bolted_PERSON2" xfId="983"/>
    <cellStyle name="Currency [0]_mud plant bolted_pldt" xfId="984"/>
    <cellStyle name="Currency [0]_mud plant bolted_VERA" xfId="985"/>
    <cellStyle name="Currency [0]_mud plant bolted_VIRUS-EDY" xfId="986"/>
    <cellStyle name="Currency [0]_NA WITHOUT GOV'T &amp; PNX" xfId="987"/>
    <cellStyle name="Currency [0]_NAOBU10" xfId="988"/>
    <cellStyle name="Currency [0]_NAT ACCT" xfId="989"/>
    <cellStyle name="Currency [0]_non sec restruc (2)" xfId="990"/>
    <cellStyle name="Currency [0]_NSACTUAL.XLS" xfId="991"/>
    <cellStyle name="Currency [0]_NTG_PJE" xfId="992"/>
    <cellStyle name="Currency [0]_NX00" xfId="993"/>
    <cellStyle name="Currency [0]_Odner" xfId="994"/>
    <cellStyle name="Currency [0]_Odner (2)" xfId="995"/>
    <cellStyle name="Currency [0]_Odner (3)" xfId="996"/>
    <cellStyle name="Currency [0]_OSMOCPX" xfId="997"/>
    <cellStyle name="Currency [0]_Other Months" xfId="998"/>
    <cellStyle name="Currency [0]_Outlook" xfId="999"/>
    <cellStyle name="Currency [0]_P7INVENT" xfId="1000"/>
    <cellStyle name="Currency [0]_pbdefault" xfId="1001"/>
    <cellStyle name="Currency [0]_percentages" xfId="1002"/>
    <cellStyle name="Currency [0]_PERSON2" xfId="1003"/>
    <cellStyle name="Currency [0]_PERSONAL" xfId="1004"/>
    <cellStyle name="Currency [0]_PGMKOCPX" xfId="1005"/>
    <cellStyle name="Currency [0]_PGNW1" xfId="1006"/>
    <cellStyle name="Currency [0]_PGNW2" xfId="1007"/>
    <cellStyle name="Currency [0]_PGNWOCPX" xfId="1008"/>
    <cellStyle name="Currency [0]_Pink" xfId="1009"/>
    <cellStyle name="Currency [0]_Plan" xfId="1010"/>
    <cellStyle name="Currency [0]_PLANT" xfId="1011"/>
    <cellStyle name="Currency [0]_PLDT" xfId="1012"/>
    <cellStyle name="Currency [0]_pldt_1" xfId="1013"/>
    <cellStyle name="Currency [0]_PLDT_1_dimon" xfId="1014"/>
    <cellStyle name="Currency [0]_pldt_1_dimon_1" xfId="1015"/>
    <cellStyle name="Currency [0]_pldt_2" xfId="1016"/>
    <cellStyle name="Currency [0]_pldt_Calculations" xfId="1017"/>
    <cellStyle name="Currency [0]_PLDT_dimon" xfId="1018"/>
    <cellStyle name="Currency [0]_pldt_dimon_1" xfId="1019"/>
    <cellStyle name="Currency [0]_priccurv" xfId="1020"/>
    <cellStyle name="Currency [0]_PROCDS&amp;G" xfId="1021"/>
    <cellStyle name="Currency [0]_PROFILE4" xfId="1022"/>
    <cellStyle name="Currency [0]_Projects" xfId="1023"/>
    <cellStyle name="Currency [0]_PURAZV12" xfId="1024"/>
    <cellStyle name="Currency [0]_Quarter End Months" xfId="1025"/>
    <cellStyle name="Currency [0]_r1" xfId="1026"/>
    <cellStyle name="Currency [0]_RELO-MOS" xfId="1027"/>
    <cellStyle name="Currency [0]_RELO694" xfId="1028"/>
    <cellStyle name="Currency [0]_RFI" xfId="1029"/>
    <cellStyle name="Currency [0]_RFI_1" xfId="1030"/>
    <cellStyle name="Currency [0]_risk_op" xfId="1031"/>
    <cellStyle name="Currency [0]_risk_op (+)" xfId="1032"/>
    <cellStyle name="Currency [0]_RJRN Roadmap" xfId="1033"/>
    <cellStyle name="Currency [0]_RJRN Roadmap (2)" xfId="1034"/>
    <cellStyle name="Currency [0]_RJRT % to Total (2)" xfId="1035"/>
    <cellStyle name="Currency [0]_ROAD" xfId="1036"/>
    <cellStyle name="Currency [0]_ROAD_1" xfId="1037"/>
    <cellStyle name="Currency [0]_Sales Order" xfId="1038"/>
    <cellStyle name="Currency [0]_SATOCPX" xfId="1039"/>
    <cellStyle name="Currency [0]_SCH1_SIL" xfId="1040"/>
    <cellStyle name="Currency [0]_SCH2_SIL" xfId="1041"/>
    <cellStyle name="Currency [0]_severance" xfId="1042"/>
    <cellStyle name="Currency [0]_Sheet1" xfId="1043"/>
    <cellStyle name="Currency [0]_Sheet1 (2)" xfId="1044"/>
    <cellStyle name="Currency [0]_Sheet1 (2)_FCST95" xfId="1045"/>
    <cellStyle name="Currency [0]_Sheet1 (2)_laroux" xfId="1046"/>
    <cellStyle name="Currency [0]_Sheet1 (2)_PERSON2" xfId="1047"/>
    <cellStyle name="Currency [0]_Sheet1_dimon" xfId="1048"/>
    <cellStyle name="Currency [0]_Sheet1_laroux" xfId="1049"/>
    <cellStyle name="Currency [0]_Sheet1_PERSON2" xfId="1050"/>
    <cellStyle name="Currency [0]_Sheet2" xfId="1051"/>
    <cellStyle name="Currency [0]_Sheet3" xfId="1052"/>
    <cellStyle name="Currency [0]_Sheet4" xfId="1053"/>
    <cellStyle name="Currency [0]_Sheet5" xfId="1054"/>
    <cellStyle name="Currency [0]_SHENREPT" xfId="1055"/>
    <cellStyle name="Currency [0]_Snr. CO" xfId="1056"/>
    <cellStyle name="Currency [0]_sprint contr" xfId="1057"/>
    <cellStyle name="Currency [0]_Subcont File" xfId="1058"/>
    <cellStyle name="Currency [0]_Summ Rest" xfId="1059"/>
    <cellStyle name="Currency [0]_Summ Rest (2)" xfId="1060"/>
    <cellStyle name="Currency [0]_Summary Info" xfId="1061"/>
    <cellStyle name="Currency [0]_SUMPAGE" xfId="1062"/>
    <cellStyle name="Currency [0]_TMSNW1" xfId="1063"/>
    <cellStyle name="Currency [0]_TMSNW2" xfId="1064"/>
    <cellStyle name="Currency [0]_TMSOCPX" xfId="1065"/>
    <cellStyle name="Currency [0]_TOTAL MTH" xfId="1066"/>
    <cellStyle name="Currency [0]_TOTAL YTD" xfId="1067"/>
    <cellStyle name="Currency [0]_TRANSDSC.XLS" xfId="1068"/>
    <cellStyle name="Currency [0]_TRANSFXA.XLS" xfId="1069"/>
    <cellStyle name="Currency [0]_TRANSFXA.XLS_1" xfId="1070"/>
    <cellStyle name="Currency [0]_TRANSIME.XLS" xfId="1071"/>
    <cellStyle name="Currency [0]_TRANSIME.XLS_TRANSDSC.XLS" xfId="1072"/>
    <cellStyle name="Currency [0]_TRANSIME.XLS_TRANSFXA.XLS" xfId="1073"/>
    <cellStyle name="Currency [0]_util94" xfId="1074"/>
    <cellStyle name="Currency [0]_Variance" xfId="1075"/>
    <cellStyle name="Currency [0]_VERA" xfId="1076"/>
    <cellStyle name="Currency [0]_version2 (2)" xfId="1077"/>
    <cellStyle name="Currency [0]_version2.A" xfId="1078"/>
    <cellStyle name="Currency [0]_VIRUS-EDY" xfId="1079"/>
    <cellStyle name="Currency [0]_VIRUS-EDY_1" xfId="1080"/>
    <cellStyle name="Currency [0]_White" xfId="1081"/>
    <cellStyle name="Currency [0]_WO Var. &amp; Tot. Exp." xfId="1082"/>
    <cellStyle name="Currency [0]_WSP" xfId="1083"/>
    <cellStyle name="Currency [0]_yrcao" xfId="1084"/>
    <cellStyle name="Currency [0]_YREND55" xfId="1085"/>
    <cellStyle name="Currency [0]_YREND57" xfId="1086"/>
    <cellStyle name="Currency [0]_YTDCUR" xfId="1087"/>
    <cellStyle name="Currency_0694ODD" xfId="1088"/>
    <cellStyle name="Currency_12matrix" xfId="1089"/>
    <cellStyle name="Currency_1995" xfId="1090"/>
    <cellStyle name="Currency_353HHC" xfId="1091"/>
    <cellStyle name="Currency_694COVR" xfId="1092"/>
    <cellStyle name="Currency_94BUDALL" xfId="1093"/>
    <cellStyle name="Currency_95summary" xfId="1094"/>
    <cellStyle name="Currency_96_WIN" xfId="1095"/>
    <cellStyle name="Currency_96_WIN (2)" xfId="1096"/>
    <cellStyle name="Currency_A" xfId="1097"/>
    <cellStyle name="Currency_A_dimon" xfId="1098"/>
    <cellStyle name="Currency_ACT_3BUD" xfId="1099"/>
    <cellStyle name="Currency_ACT_3BUD (2)" xfId="1100"/>
    <cellStyle name="Currency_ACTUAL" xfId="1101"/>
    <cellStyle name="Currency_ACTUAL NA -OBU" xfId="1102"/>
    <cellStyle name="Currency_Actual vs." xfId="1103"/>
    <cellStyle name="Currency_ADMNO694" xfId="1104"/>
    <cellStyle name="Currency_algasdefault" xfId="1105"/>
    <cellStyle name="Currency_algasdefault_1" xfId="1106"/>
    <cellStyle name="Currency_ALL_IBT95 " xfId="1107"/>
    <cellStyle name="Currency_Alternative1" xfId="1108"/>
    <cellStyle name="Currency_Alternative1_1" xfId="1109"/>
    <cellStyle name="Currency_App E" xfId="1110"/>
    <cellStyle name="Currency_Apr" xfId="1111"/>
    <cellStyle name="Currency_Arapahoe" xfId="1112"/>
    <cellStyle name="Currency_Assumptions" xfId="1113"/>
    <cellStyle name="Currency_bahiadefault" xfId="1114"/>
    <cellStyle name="Currency_bahiadefault_1" xfId="1115"/>
    <cellStyle name="Currency_BIGOUT" xfId="1116"/>
    <cellStyle name="Currency_Book3" xfId="1117"/>
    <cellStyle name="Currency_BOP" xfId="1118"/>
    <cellStyle name="Currency_BOPBAL1" xfId="1119"/>
    <cellStyle name="Currency_BOPCBU" xfId="1120"/>
    <cellStyle name="Currency_BOPCBU (2)" xfId="1121"/>
    <cellStyle name="Currency_BOPCBU96" xfId="1122"/>
    <cellStyle name="Currency_BSAPPE.XLS" xfId="1123"/>
    <cellStyle name="Currency_Calculations" xfId="1124"/>
    <cellStyle name="Currency_Calculations (2)" xfId="1125"/>
    <cellStyle name="Currency_Calculations II" xfId="1126"/>
    <cellStyle name="Currency_Calculations III" xfId="1127"/>
    <cellStyle name="Currency_Calculations_1" xfId="1128"/>
    <cellStyle name="Currency_CAPEX" xfId="1129"/>
    <cellStyle name="Currency_CAPEX94" xfId="1130"/>
    <cellStyle name="Currency_Cardig GHS" xfId="1131"/>
    <cellStyle name="Currency_Cash Flows" xfId="1132"/>
    <cellStyle name="Currency_cash model" xfId="1133"/>
    <cellStyle name="Currency_CBU BOX CHART V PLAN" xfId="1134"/>
    <cellStyle name="Currency_CCA" xfId="1135"/>
    <cellStyle name="Currency_CCOCPX" xfId="1136"/>
    <cellStyle name="Currency_CHANGES.XLS" xfId="1137"/>
    <cellStyle name="Currency_Charts" xfId="1138"/>
    <cellStyle name="Currency_combo-3 (2)" xfId="1139"/>
    <cellStyle name="Currency_combo-3 (4)" xfId="1140"/>
    <cellStyle name="Currency_Comm File" xfId="1141"/>
    <cellStyle name="Currency_Contract price" xfId="1142"/>
    <cellStyle name="Currency_coperdefault" xfId="1143"/>
    <cellStyle name="Currency_coperdefault_1" xfId="1144"/>
    <cellStyle name="Currency_Corp method" xfId="1145"/>
    <cellStyle name="Currency_Cost Code" xfId="1146"/>
    <cellStyle name="Currency_CTCUR" xfId="1147"/>
    <cellStyle name="Currency_CUMPLTCH" xfId="1148"/>
    <cellStyle name="Currency_curve inputs" xfId="1149"/>
    <cellStyle name="Currency_DEFAULT" xfId="1150"/>
    <cellStyle name="Currency_dimon" xfId="1151"/>
    <cellStyle name="Currency_dimon_1" xfId="1152"/>
    <cellStyle name="Currency_dimon_2" xfId="1153"/>
    <cellStyle name="Currency_Dowell C1b" xfId="1154"/>
    <cellStyle name="Currency_Dowell-C1a" xfId="1155"/>
    <cellStyle name="Currency_E&amp;ONW1" xfId="1156"/>
    <cellStyle name="Currency_E&amp;ONW2" xfId="1157"/>
    <cellStyle name="Currency_E&amp;OOCPX" xfId="1158"/>
    <cellStyle name="Currency_emserdefault" xfId="1159"/>
    <cellStyle name="Currency_emserdefault_1" xfId="1160"/>
    <cellStyle name="Currency_EPL 304 CA BDE" xfId="1161"/>
    <cellStyle name="Currency_Equity Model 6-29-99xls" xfId="1162"/>
    <cellStyle name="Currency_F&amp;COCPX" xfId="1163"/>
    <cellStyle name="Currency_FCST95" xfId="1164"/>
    <cellStyle name="Currency_FCST_FSC" xfId="1165"/>
    <cellStyle name="Currency_FCST_FSC (2)" xfId="1166"/>
    <cellStyle name="Currency_FCST_LSI" xfId="1167"/>
    <cellStyle name="Currency_FCST_LSI (2)" xfId="1168"/>
    <cellStyle name="Currency_FCST_PLT" xfId="1169"/>
    <cellStyle name="Currency_FCST_PLT (2)" xfId="1170"/>
    <cellStyle name="Currency_FCST_PLT_FCST_PLT (2)" xfId="1171"/>
    <cellStyle name="Currency_FCST_RFC" xfId="1172"/>
    <cellStyle name="Currency_FCST_RFC (2)" xfId="1173"/>
    <cellStyle name="Currency_FCST_SPC" xfId="1174"/>
    <cellStyle name="Currency_FCST_SPC (2)" xfId="1175"/>
    <cellStyle name="Currency_FCST_WB" xfId="1176"/>
    <cellStyle name="Currency_FCST_WB (2)" xfId="1177"/>
    <cellStyle name="Currency_FEBRUARY" xfId="1178"/>
    <cellStyle name="Currency_FF" xfId="1179"/>
    <cellStyle name="Currency_FGTst13-8-19-99ss" xfId="1180"/>
    <cellStyle name="Currency_FOODSHOW" xfId="1181"/>
    <cellStyle name="Currency_FP 20 A (1)" xfId="1182"/>
    <cellStyle name="Currency_FP 20 A (2)" xfId="1183"/>
    <cellStyle name="Currency_FP-20 (App. E)" xfId="1184"/>
    <cellStyle name="Currency_FP-20 (App.A) " xfId="1185"/>
    <cellStyle name="Currency_FP-20 (App.D)" xfId="1186"/>
    <cellStyle name="Currency_FP-20(App.B)" xfId="1187"/>
    <cellStyle name="Currency_FP-20(C1) (a)" xfId="1188"/>
    <cellStyle name="Currency_FP-20(C1) (a) (2)" xfId="1189"/>
    <cellStyle name="Currency_FP-20(C1) (b)" xfId="1190"/>
    <cellStyle name="Currency_FP-20(C1) (b) " xfId="1191"/>
    <cellStyle name="Currency_FP-20(C1) (b) (2)" xfId="1192"/>
    <cellStyle name="Currency_FY97COB1." xfId="1193"/>
    <cellStyle name="Currency_GABS Rec." xfId="1194"/>
    <cellStyle name="Currency_GABS Rec. (2)" xfId="1195"/>
    <cellStyle name="Currency_gallup Volumes" xfId="1196"/>
    <cellStyle name="Currency_gap_clsr (8)" xfId="1197"/>
    <cellStyle name="Currency_GCM" xfId="1198"/>
    <cellStyle name="Currency_GenAssum" xfId="1199"/>
    <cellStyle name="Currency_GOLF" xfId="1200"/>
    <cellStyle name="Currency_GP C1a" xfId="1201"/>
    <cellStyle name="Currency_GP C1b" xfId="1202"/>
    <cellStyle name="Currency_GP_EI_3" xfId="1203"/>
    <cellStyle name="Currency_GQ C1A" xfId="1204"/>
    <cellStyle name="Currency_GQ C1B" xfId="1205"/>
    <cellStyle name="Currency_GSS ConEd" xfId="1206"/>
    <cellStyle name="Currency_In millions" xfId="1207"/>
    <cellStyle name="Currency_In millions_combo-3 (2)" xfId="1208"/>
    <cellStyle name="Currency_In millions_combo-3 (4)" xfId="1209"/>
    <cellStyle name="Currency_In millions_non sec restruc (2)" xfId="1210"/>
    <cellStyle name="Currency_In millions_RJRT % to Total (2)" xfId="1211"/>
    <cellStyle name="Currency_In millions_severance" xfId="1212"/>
    <cellStyle name="Currency_index" xfId="1213"/>
    <cellStyle name="Currency_Inputs" xfId="1214"/>
    <cellStyle name="Currency_IPM C1b" xfId="1215"/>
    <cellStyle name="Currency_IPMC1a" xfId="1216"/>
    <cellStyle name="Currency_IS-Hold" xfId="1217"/>
    <cellStyle name="Currency_issues" xfId="1218"/>
    <cellStyle name="Currency_ITOCPX" xfId="1219"/>
    <cellStyle name="Currency_jancf" xfId="1220"/>
    <cellStyle name="Currency_JUNMTH55" xfId="1221"/>
    <cellStyle name="Currency_JUNMTH57" xfId="1222"/>
    <cellStyle name="Currency_JUNYTD55" xfId="1223"/>
    <cellStyle name="Currency_JUNYTD57" xfId="1224"/>
    <cellStyle name="Currency_laroux" xfId="1225"/>
    <cellStyle name="Currency_laroux_1" xfId="1226"/>
    <cellStyle name="Currency_laroux_1995" xfId="1227"/>
    <cellStyle name="Currency_laroux_1_dimon" xfId="1228"/>
    <cellStyle name="Currency_laroux_1_dimon_1" xfId="1229"/>
    <cellStyle name="Currency_laroux_1_dimon_2" xfId="1230"/>
    <cellStyle name="Currency_laroux_1_dimon_3" xfId="1231"/>
    <cellStyle name="Currency_laroux_1_laroux" xfId="1232"/>
    <cellStyle name="Currency_laroux_1_laroux_1" xfId="1233"/>
    <cellStyle name="Currency_laroux_1_laroux_1_PERSON2" xfId="1234"/>
    <cellStyle name="Currency_laroux_1_laroux_dimon" xfId="1235"/>
    <cellStyle name="Currency_laroux_1_laroux_PERSON2" xfId="1236"/>
    <cellStyle name="Currency_laroux_1_Locas" xfId="1237"/>
    <cellStyle name="Currency_laroux_1_PERSON2" xfId="1238"/>
    <cellStyle name="Currency_laroux_1_pldt" xfId="1239"/>
    <cellStyle name="Currency_laroux_1_PLDT_dimon" xfId="1240"/>
    <cellStyle name="Currency_laroux_1_Sheet1 (2)" xfId="1241"/>
    <cellStyle name="Currency_laroux_1_VERA" xfId="1242"/>
    <cellStyle name="Currency_laroux_1_VERA_1" xfId="1243"/>
    <cellStyle name="Currency_laroux_1_VIRUS-EDY" xfId="1244"/>
    <cellStyle name="Currency_laroux_2" xfId="1245"/>
    <cellStyle name="Currency_laroux_2_dimon" xfId="1246"/>
    <cellStyle name="Currency_laroux_2_dimon_1" xfId="1247"/>
    <cellStyle name="Currency_laroux_2_dimon_2" xfId="1248"/>
    <cellStyle name="Currency_laroux_2_dimon_3" xfId="1249"/>
    <cellStyle name="Currency_laroux_2_laroux" xfId="1250"/>
    <cellStyle name="Currency_laroux_2_laroux_dimon" xfId="1251"/>
    <cellStyle name="Currency_laroux_2_laroux_PERSON2" xfId="1252"/>
    <cellStyle name="Currency_laroux_2_Locas" xfId="1253"/>
    <cellStyle name="Currency_laroux_2_PERSON2" xfId="1254"/>
    <cellStyle name="Currency_laroux_2_pldt" xfId="1255"/>
    <cellStyle name="Currency_laroux_2_PLDT_dimon" xfId="1256"/>
    <cellStyle name="Currency_laroux_2_Sheet1 (2)" xfId="1257"/>
    <cellStyle name="Currency_laroux_2_VIRUS-EDY" xfId="1258"/>
    <cellStyle name="Currency_laroux_3" xfId="1259"/>
    <cellStyle name="Currency_laroux_3_dimon" xfId="1260"/>
    <cellStyle name="Currency_laroux_3_dimon_1" xfId="1261"/>
    <cellStyle name="Currency_laroux_3_dimon_2" xfId="1262"/>
    <cellStyle name="Currency_laroux_3_dimon_3" xfId="1263"/>
    <cellStyle name="Currency_laroux_3_laroux" xfId="1264"/>
    <cellStyle name="Currency_laroux_3_PERSON2" xfId="1265"/>
    <cellStyle name="Currency_laroux_4" xfId="1266"/>
    <cellStyle name="Currency_laroux_4_dimon" xfId="1267"/>
    <cellStyle name="Currency_laroux_4_dimon_1" xfId="1268"/>
    <cellStyle name="Currency_laroux_4_PERSON2" xfId="1269"/>
    <cellStyle name="Currency_laroux_5" xfId="1270"/>
    <cellStyle name="Currency_laroux_5_PERSON2" xfId="1271"/>
    <cellStyle name="Currency_laroux_6" xfId="1272"/>
    <cellStyle name="Currency_laroux_6_PERSON2" xfId="1273"/>
    <cellStyle name="Currency_laroux_7" xfId="1274"/>
    <cellStyle name="Currency_laroux_8" xfId="1275"/>
    <cellStyle name="Currency_laroux_dimon" xfId="1276"/>
    <cellStyle name="Currency_laroux_dimon_1" xfId="1277"/>
    <cellStyle name="Currency_laroux_dimon_2" xfId="1278"/>
    <cellStyle name="Currency_laroux_dimon_3" xfId="1279"/>
    <cellStyle name="Currency_laroux_EPL 304 CA BDE" xfId="1280"/>
    <cellStyle name="Currency_laroux_laroux" xfId="1281"/>
    <cellStyle name="Currency_laroux_laroux_1" xfId="1282"/>
    <cellStyle name="Currency_laroux_laroux_1_dimon" xfId="1283"/>
    <cellStyle name="Currency_laroux_laroux_1_PERSON2" xfId="1284"/>
    <cellStyle name="Currency_laroux_laroux_dimon" xfId="1285"/>
    <cellStyle name="Currency_laroux_laroux_PERSON2" xfId="1286"/>
    <cellStyle name="Currency_laroux_Locas" xfId="1287"/>
    <cellStyle name="Currency_laroux_PERSON2" xfId="1288"/>
    <cellStyle name="Currency_laroux_pldt" xfId="1289"/>
    <cellStyle name="Currency_laroux_pldt_1" xfId="1290"/>
    <cellStyle name="Currency_laroux_Sheet1 (2)" xfId="1291"/>
    <cellStyle name="Currency_laroux_VERA" xfId="1292"/>
    <cellStyle name="Currency_laroux_VERA_1" xfId="1293"/>
    <cellStyle name="Currency_laroux_VIRUS-EDY" xfId="1294"/>
    <cellStyle name="Currency_List" xfId="1295"/>
    <cellStyle name="Currency_MATERAL2" xfId="1296"/>
    <cellStyle name="Currency_MATERAL2_dimon" xfId="1297"/>
    <cellStyle name="Currency_MATERAL2_dimon_1" xfId="1298"/>
    <cellStyle name="Currency_MATERAL2_PERSON2" xfId="1299"/>
    <cellStyle name="Currency_MKGOCPX" xfId="1300"/>
    <cellStyle name="Currency_MOBCPX" xfId="1301"/>
    <cellStyle name="Currency_MTHLYR&amp;O" xfId="1302"/>
    <cellStyle name="Currency_mud plant bolted" xfId="1303"/>
    <cellStyle name="Currency_mud plant bolted_dimon" xfId="1304"/>
    <cellStyle name="Currency_mud plant bolted_dimon_1" xfId="1305"/>
    <cellStyle name="Currency_mud plant bolted_PERSON2" xfId="1306"/>
    <cellStyle name="Currency_mud plant bolted_PLDT" xfId="1307"/>
    <cellStyle name="Currency_mud plant bolted_VERA" xfId="1308"/>
    <cellStyle name="Currency_mud plant bolted_VERA_1" xfId="1309"/>
    <cellStyle name="Currency_NA WITHOUT GOV'T &amp; PNX" xfId="1310"/>
    <cellStyle name="Currency_NAOBU10" xfId="1311"/>
    <cellStyle name="Currency_NAT ACCT" xfId="1312"/>
    <cellStyle name="Currency_non sec restruc (2)" xfId="1313"/>
    <cellStyle name="Currency_NSACTUAL.XLS" xfId="1314"/>
    <cellStyle name="Currency_NTG_PJE" xfId="1315"/>
    <cellStyle name="Currency_NX00" xfId="1316"/>
    <cellStyle name="Currency_Odner" xfId="1317"/>
    <cellStyle name="Currency_Odner (2)" xfId="1318"/>
    <cellStyle name="Currency_Odner (3)" xfId="1319"/>
    <cellStyle name="Currency_OSMOCPX" xfId="1320"/>
    <cellStyle name="Currency_Other Months" xfId="1321"/>
    <cellStyle name="Currency_Outlook" xfId="1322"/>
    <cellStyle name="Currency_P7INVENT" xfId="1323"/>
    <cellStyle name="Currency_pbdefault" xfId="1324"/>
    <cellStyle name="Currency_pbdefault_1" xfId="1325"/>
    <cellStyle name="Currency_percentages" xfId="1326"/>
    <cellStyle name="Currency_PERSON2" xfId="1327"/>
    <cellStyle name="Currency_PERSONAL" xfId="1328"/>
    <cellStyle name="Currency_PGMKOCPX" xfId="1329"/>
    <cellStyle name="Currency_PGNW1" xfId="1330"/>
    <cellStyle name="Currency_PGNW2" xfId="1331"/>
    <cellStyle name="Currency_PGNWOCPX" xfId="1332"/>
    <cellStyle name="Currency_Pink" xfId="1333"/>
    <cellStyle name="Currency_Plan" xfId="1334"/>
    <cellStyle name="Currency_PLANT" xfId="1335"/>
    <cellStyle name="Currency_PLDT" xfId="1336"/>
    <cellStyle name="Currency_pldt_1" xfId="1337"/>
    <cellStyle name="Currency_PLDT_1_dimon" xfId="1338"/>
    <cellStyle name="Currency_pldt_1_dimon_1" xfId="1339"/>
    <cellStyle name="Currency_pldt_2" xfId="1340"/>
    <cellStyle name="Currency_pldt_Calculations" xfId="1341"/>
    <cellStyle name="Currency_PLDT_dimon" xfId="1342"/>
    <cellStyle name="Currency_pldt_dimon_1" xfId="1343"/>
    <cellStyle name="Currency_priccurv" xfId="1344"/>
    <cellStyle name="Currency_PROCDS&amp;G" xfId="1345"/>
    <cellStyle name="Currency_PROFILE4" xfId="1346"/>
    <cellStyle name="Currency_Projects" xfId="1347"/>
    <cellStyle name="Currency_PURAZV12" xfId="1348"/>
    <cellStyle name="Currency_Quarter End Months" xfId="1349"/>
    <cellStyle name="Currency_r1" xfId="1350"/>
    <cellStyle name="Currency_RELO-MOS" xfId="1351"/>
    <cellStyle name="Currency_RELO694" xfId="1352"/>
    <cellStyle name="Currency_RFI" xfId="1353"/>
    <cellStyle name="Currency_RFI_1" xfId="1354"/>
    <cellStyle name="Currency_risk_op" xfId="1355"/>
    <cellStyle name="Currency_risk_op (+)" xfId="1356"/>
    <cellStyle name="Currency_RJRN Roadmap" xfId="1357"/>
    <cellStyle name="Currency_RJRN Roadmap (2)" xfId="1358"/>
    <cellStyle name="Currency_RJRT % to Total (2)" xfId="1359"/>
    <cellStyle name="Currency_ROAD" xfId="1360"/>
    <cellStyle name="Currency_ROAD_1" xfId="1361"/>
    <cellStyle name="Currency_Sales Order" xfId="1362"/>
    <cellStyle name="Currency_SATOCPX" xfId="1363"/>
    <cellStyle name="Currency_SCH1_SIL" xfId="1364"/>
    <cellStyle name="Currency_SCH2_SIL" xfId="1365"/>
    <cellStyle name="Currency_severance" xfId="1366"/>
    <cellStyle name="Currency_Sheet1" xfId="1367"/>
    <cellStyle name="Currency_Sheet1 (2)" xfId="1368"/>
    <cellStyle name="Currency_Sheet1 (2)_FCST95" xfId="1369"/>
    <cellStyle name="Currency_Sheet1 (2)_laroux" xfId="1370"/>
    <cellStyle name="Currency_Sheet1 (2)_PERSON2" xfId="1371"/>
    <cellStyle name="Currency_Sheet1_dimon" xfId="1372"/>
    <cellStyle name="Currency_Sheet1_laroux" xfId="1373"/>
    <cellStyle name="Currency_Sheet1_PERSON2" xfId="1374"/>
    <cellStyle name="Currency_Sheet2" xfId="1375"/>
    <cellStyle name="Currency_Sheet3" xfId="1376"/>
    <cellStyle name="Currency_Sheet4" xfId="1377"/>
    <cellStyle name="Currency_Sheet5" xfId="1378"/>
    <cellStyle name="Currency_SHENREPT" xfId="1379"/>
    <cellStyle name="Currency_Snr. CO" xfId="1380"/>
    <cellStyle name="Currency_sprint contr" xfId="1381"/>
    <cellStyle name="Currency_Subcont File" xfId="1382"/>
    <cellStyle name="Currency_Summ Rest" xfId="1383"/>
    <cellStyle name="Currency_Summ Rest (2)" xfId="1384"/>
    <cellStyle name="Currency_Summary Info" xfId="1385"/>
    <cellStyle name="Currency_SUMPAGE" xfId="1386"/>
    <cellStyle name="Currency_Swap-Initial" xfId="1387"/>
    <cellStyle name="Currency_TMSNW1" xfId="1388"/>
    <cellStyle name="Currency_TMSNW2" xfId="1389"/>
    <cellStyle name="Currency_TMSOCPX" xfId="1390"/>
    <cellStyle name="Currency_TOTAL MTH" xfId="1391"/>
    <cellStyle name="Currency_TOTAL YTD" xfId="1392"/>
    <cellStyle name="Currency_TRANSDSC.XLS" xfId="1393"/>
    <cellStyle name="Currency_TRANSFXA.XLS" xfId="1394"/>
    <cellStyle name="Currency_TRANSFXA.XLS_1" xfId="1395"/>
    <cellStyle name="Currency_TRANSIME.XLS" xfId="1396"/>
    <cellStyle name="Currency_TRANSIME.XLS_TRANSDSC.XLS" xfId="1397"/>
    <cellStyle name="Currency_TRANSIME.XLS_TRANSFXA.XLS" xfId="1398"/>
    <cellStyle name="Currency_util94" xfId="1399"/>
    <cellStyle name="Currency_Variance" xfId="1400"/>
    <cellStyle name="Currency_VERA" xfId="1401"/>
    <cellStyle name="Currency_version2 (2)" xfId="1402"/>
    <cellStyle name="Currency_version2.A" xfId="1403"/>
    <cellStyle name="Currency_VIRUS-EDY" xfId="1404"/>
    <cellStyle name="Currency_VIRUS-EDY_1" xfId="1405"/>
    <cellStyle name="Currency_White" xfId="1406"/>
    <cellStyle name="Currency_WO Var. &amp; Tot. Exp." xfId="1407"/>
    <cellStyle name="Currency_WSP" xfId="1408"/>
    <cellStyle name="Currency_WSS ConEd" xfId="1409"/>
    <cellStyle name="Currency_yrcao" xfId="1410"/>
    <cellStyle name="Currency_YREND55" xfId="1411"/>
    <cellStyle name="Currency_YREND57" xfId="1412"/>
    <cellStyle name="Currency_YTDCUR" xfId="1413"/>
    <cellStyle name="Date" xfId="1414"/>
    <cellStyle name="Fixed" xfId="1415"/>
    <cellStyle name="Followe೤ Hyperlink" xfId="1416"/>
    <cellStyle name="Grey" xfId="1417"/>
    <cellStyle name="HEADER" xfId="1418"/>
    <cellStyle name="Heading 1" xfId="1419"/>
    <cellStyle name="Heading2" xfId="1420"/>
    <cellStyle name="HIGHLIGHT" xfId="1421"/>
    <cellStyle name="Hyperlink_Contract price" xfId="1422"/>
    <cellStyle name="Hyperlink_gallup Volumes" xfId="1423"/>
    <cellStyle name="Input [yellow]" xfId="1424"/>
    <cellStyle name="Milliers [0]_laroux" xfId="1425"/>
    <cellStyle name="Milliers_laroux" xfId="1426"/>
    <cellStyle name="Monétaire [0]_laroux" xfId="1427"/>
    <cellStyle name="Monétaire_laroux" xfId="1428"/>
    <cellStyle name="no dec" xfId="1429"/>
    <cellStyle name="Normal - Style1" xfId="1430"/>
    <cellStyle name="Normal - Style1_dimon" xfId="1431"/>
    <cellStyle name="Normal_0694ODD" xfId="1432"/>
    <cellStyle name="Normal_12matrix" xfId="1433"/>
    <cellStyle name="Normal_20196" xfId="1434"/>
    <cellStyle name="Normal_321st" xfId="1435"/>
    <cellStyle name="Normal_353HHC" xfId="1436"/>
    <cellStyle name="Normal_4018fin" xfId="1437"/>
    <cellStyle name="Normal_4021fin" xfId="1438"/>
    <cellStyle name="Normal_694COVR" xfId="1439"/>
    <cellStyle name="Normal_89_95FNL" xfId="1440"/>
    <cellStyle name="Normal_89_95FNL_laroux" xfId="1441"/>
    <cellStyle name="Normal_89_95FNL_UNIMAP (2)" xfId="1442"/>
    <cellStyle name="Normal_94BUDALL" xfId="1443"/>
    <cellStyle name="Normal_94BUDALL_1" xfId="1444"/>
    <cellStyle name="Normal_94BUDALL_laroux" xfId="1445"/>
    <cellStyle name="Normal_94BUDALL_laroux_UNIMAP (2)" xfId="1446"/>
    <cellStyle name="Normal_94BUDALL_UNIMAP (2)" xfId="1447"/>
    <cellStyle name="Normal_94RES_D" xfId="1448"/>
    <cellStyle name="Normal_95CHART" xfId="1449"/>
    <cellStyle name="Normal_95summary" xfId="1450"/>
    <cellStyle name="Normal_96_WIN" xfId="1451"/>
    <cellStyle name="Normal_96_WIN (2)" xfId="1452"/>
    <cellStyle name="Normal_A" xfId="1453"/>
    <cellStyle name="Normal_A (2)" xfId="1454"/>
    <cellStyle name="Normal_A_dimon" xfId="1455"/>
    <cellStyle name="Normal_A_VERA" xfId="1456"/>
    <cellStyle name="Normal_ACT_3BUD" xfId="1457"/>
    <cellStyle name="Normal_ACT_3BUD (2)" xfId="1458"/>
    <cellStyle name="Normal_ACT_3BUD (2)_laroux" xfId="1459"/>
    <cellStyle name="Normal_ACT_3BUD (2)_UNIMAP (2)" xfId="1460"/>
    <cellStyle name="Normal_ACTUAL" xfId="1461"/>
    <cellStyle name="Normal_ACTUAL NA -OBU" xfId="1462"/>
    <cellStyle name="Normal_Actual vs." xfId="1463"/>
    <cellStyle name="Normal_ACTUAL_1" xfId="1464"/>
    <cellStyle name="Normal_ACTUAL_NA WITHOUT GOV'T &amp; PNX" xfId="1465"/>
    <cellStyle name="Normal_ADMNO694" xfId="1466"/>
    <cellStyle name="Normal_algasdefault" xfId="1467"/>
    <cellStyle name="Normal_algasdefault_1" xfId="1468"/>
    <cellStyle name="Normal_ALL_IBT95 " xfId="1469"/>
    <cellStyle name="Normal_ALL_IBT95 _laroux" xfId="1470"/>
    <cellStyle name="Normal_ALL_IBT95 _UNIMAP (2)" xfId="1471"/>
    <cellStyle name="Normal_Alternative1" xfId="1472"/>
    <cellStyle name="Normal_Alternative1_1" xfId="1473"/>
    <cellStyle name="Normal_ANALINTL" xfId="1474"/>
    <cellStyle name="Normal_ANALYSIS" xfId="1475"/>
    <cellStyle name="Normal_ANALYSIS (2)" xfId="1476"/>
    <cellStyle name="Normal_ANLS_LHK (2)" xfId="1477"/>
    <cellStyle name="Normal_ANLS_LHK (2)_laroux" xfId="1478"/>
    <cellStyle name="Normal_ANLS_LHK (2)_UNIMAP (2)" xfId="1479"/>
    <cellStyle name="Normal_AOPS" xfId="1480"/>
    <cellStyle name="Normal_App E" xfId="1481"/>
    <cellStyle name="Normal_APR" xfId="1482"/>
    <cellStyle name="Normal_APR_laroux" xfId="1483"/>
    <cellStyle name="Normal_Apr_pldt" xfId="1484"/>
    <cellStyle name="Normal_Arapahoe" xfId="1485"/>
    <cellStyle name="Normal_Assumptions" xfId="1486"/>
    <cellStyle name="Normal_bahiadefault" xfId="1487"/>
    <cellStyle name="Normal_bahiadefault_1" xfId="1488"/>
    <cellStyle name="Normal_BASMARY" xfId="1489"/>
    <cellStyle name="Normal_BIGOUT" xfId="1490"/>
    <cellStyle name="Normal_Book3" xfId="1491"/>
    <cellStyle name="Normal_BOP" xfId="1492"/>
    <cellStyle name="Normal_BOPBAL1" xfId="1493"/>
    <cellStyle name="Normal_BOPCBU" xfId="1494"/>
    <cellStyle name="Normal_BOPCBU (2)" xfId="1495"/>
    <cellStyle name="Normal_BOPCBU96" xfId="1496"/>
    <cellStyle name="Normal_BREPAIR" xfId="1497"/>
    <cellStyle name="Normal_BSAPPE.XLS" xfId="1498"/>
    <cellStyle name="Normal_BUDGET" xfId="1499"/>
    <cellStyle name="Normal_C-Cap intensity" xfId="1500"/>
    <cellStyle name="Normal_C-Capex%rev" xfId="1501"/>
    <cellStyle name="Normal_C-Line per Staff" xfId="1502"/>
    <cellStyle name="Normal_C-lines distribution" xfId="1503"/>
    <cellStyle name="Normal_C-Orig PLDT lines" xfId="1504"/>
    <cellStyle name="Normal_C-Ret on Rev" xfId="1505"/>
    <cellStyle name="Normal_C-ROACE" xfId="1506"/>
    <cellStyle name="Normal_Calculations" xfId="1507"/>
    <cellStyle name="Normal_Calculations (2)" xfId="1508"/>
    <cellStyle name="Normal_Calculations II" xfId="1509"/>
    <cellStyle name="Normal_Calculations II_1" xfId="1510"/>
    <cellStyle name="Normal_Calculations III" xfId="1511"/>
    <cellStyle name="Normal_Calculations_1" xfId="1512"/>
    <cellStyle name="Normal_Calculations_2" xfId="1513"/>
    <cellStyle name="Normal_Capex" xfId="1514"/>
    <cellStyle name="Normal_Capex per line" xfId="1515"/>
    <cellStyle name="Normal_Capex%rev" xfId="1516"/>
    <cellStyle name="Normal_CAPEX2" xfId="1517"/>
    <cellStyle name="Normal_CAPEX94" xfId="1518"/>
    <cellStyle name="Normal_CAPEX_dimon" xfId="1519"/>
    <cellStyle name="Normal_CAPEX_VERA" xfId="1520"/>
    <cellStyle name="Normal_CAPEXPWI.XLS" xfId="1521"/>
    <cellStyle name="Normal_CAPEXPWO.XLS" xfId="1522"/>
    <cellStyle name="Normal_Cardig GHS" xfId="1523"/>
    <cellStyle name="Normal_Cash Flows" xfId="1524"/>
    <cellStyle name="Normal_CBU BOX CHART V PLAN" xfId="1525"/>
    <cellStyle name="Normal_CBU BOX CHART V PLAN_1" xfId="1526"/>
    <cellStyle name="Normal_CCOCPX" xfId="1527"/>
    <cellStyle name="Normal_CEL-C-CO.XLS" xfId="1528"/>
    <cellStyle name="Normal_Certs Q2" xfId="1529"/>
    <cellStyle name="Normal_Certs Q2 (2)" xfId="1530"/>
    <cellStyle name="Normal_CFMACROS.XLM" xfId="1531"/>
    <cellStyle name="Normal_CFMODEL.XLS" xfId="1532"/>
    <cellStyle name="Normal_CHANGES.XLS" xfId="1533"/>
    <cellStyle name="Normal_CHANGES.XLS_1" xfId="1534"/>
    <cellStyle name="Normal_CHGOUT" xfId="1535"/>
    <cellStyle name="Normal_Cht-Capex per line" xfId="1536"/>
    <cellStyle name="Normal_Cht-Cum Real Opr Cf" xfId="1537"/>
    <cellStyle name="Normal_Cht-Dep%Rev" xfId="1538"/>
    <cellStyle name="Normal_Cht-Real Opr Cf" xfId="1539"/>
    <cellStyle name="Normal_Cht-Rev dist" xfId="1540"/>
    <cellStyle name="Normal_Cht-Rev p line" xfId="1541"/>
    <cellStyle name="Normal_Cht-Rev per Staff" xfId="1542"/>
    <cellStyle name="Normal_Cht-Staff cost%revenue" xfId="1543"/>
    <cellStyle name="Normal_Co-wide Monthly" xfId="1544"/>
    <cellStyle name="Normal_Co-wide Monthly_dimon" xfId="1545"/>
    <cellStyle name="Normal_combo-3 (2)" xfId="1546"/>
    <cellStyle name="Normal_combo-3 (2)_laroux" xfId="1547"/>
    <cellStyle name="Normal_combo-3 (2)_laroux_UNIMAP (2)" xfId="1548"/>
    <cellStyle name="Normal_combo-3 (2)_UNIMAP (2)" xfId="1549"/>
    <cellStyle name="Normal_combo-3 (4)" xfId="1550"/>
    <cellStyle name="Normal_COMOTH" xfId="1551"/>
    <cellStyle name="Normal_coperdefault" xfId="1552"/>
    <cellStyle name="Normal_coperdefault_1" xfId="1553"/>
    <cellStyle name="Normal_Corp method" xfId="1554"/>
    <cellStyle name="Normal_Cost Code" xfId="1555"/>
    <cellStyle name="Normal_CROCF" xfId="0"/>
    <cellStyle name="Normal_CSWH112" xfId="0"/>
    <cellStyle name="Normal_CSWH181" xfId="0"/>
    <cellStyle name="Normal_CTCUR" xfId="0"/>
    <cellStyle name="Normal_Cum Real Opr Cf" xfId="0"/>
    <cellStyle name="Normal_CUMPLTCH" xfId="0"/>
    <cellStyle name="Normal_Curves" xfId="0"/>
    <cellStyle name="Normal_DB" xfId="0"/>
    <cellStyle name="Normal_DEFAULT" xfId="0"/>
    <cellStyle name="Normal_Demand Fcst." xfId="0"/>
    <cellStyle name="Normal_Dep%Rev" xfId="0"/>
    <cellStyle name="Normal_dimon" xfId="0"/>
    <cellStyle name="Normal_dimon_1" xfId="0"/>
    <cellStyle name="Normal_dimon_2" xfId="0"/>
    <cellStyle name="Normal_dimon_3" xfId="0"/>
    <cellStyle name="Normal_Direct" xfId="0"/>
    <cellStyle name="Normal_Direct_laroux" xfId="0"/>
    <cellStyle name="Normal_Direct_UNIMAP (2)" xfId="0"/>
    <cellStyle name="Normal_DIV" xfId="0"/>
    <cellStyle name="Normal_Dowell C1b" xfId="0"/>
    <cellStyle name="Normal_Dowell-C1a" xfId="0"/>
    <cellStyle name="Normal_Draft" xfId="0"/>
    <cellStyle name="Normal_Draft (2)" xfId="0"/>
    <cellStyle name="Normal_DRAFT Order Summary" xfId="0"/>
    <cellStyle name="Normal_E&amp;ONW1" xfId="0"/>
    <cellStyle name="Normal_E&amp;ONW2" xfId="0"/>
    <cellStyle name="Normal_E&amp;OOCPX" xfId="0"/>
    <cellStyle name="Normal_emserdefault" xfId="0"/>
    <cellStyle name="Normal_emserdefault_1" xfId="0"/>
    <cellStyle name="Normal_EPL 304 CA BDE" xfId="0"/>
    <cellStyle name="Normal_EPS" xfId="0"/>
    <cellStyle name="Normal_EQCON" xfId="0"/>
    <cellStyle name="Normal_F&amp;COCPX" xfId="0"/>
    <cellStyle name="Normal_FCST95" xfId="0"/>
    <cellStyle name="Normal_FCST_FSC" xfId="0"/>
    <cellStyle name="Normal_FCST_FSC (2)" xfId="0"/>
    <cellStyle name="Normal_FCST_LSI" xfId="0"/>
    <cellStyle name="Normal_FCST_LSI (2)" xfId="0"/>
    <cellStyle name="Normal_FCST_PLT" xfId="0"/>
    <cellStyle name="Normal_FCST_PLT (2)" xfId="0"/>
    <cellStyle name="Normal_FCST_PLT_1" xfId="0"/>
    <cellStyle name="Normal_FCST_PLT_FCST_PLT (2)" xfId="0"/>
    <cellStyle name="Normal_FCST_RFC" xfId="0"/>
    <cellStyle name="Normal_FCST_RFC (2)" xfId="0"/>
    <cellStyle name="Normal_FCST_SPC" xfId="0"/>
    <cellStyle name="Normal_FCST_SPC (2)" xfId="0"/>
    <cellStyle name="Normal_FCST_WB" xfId="0"/>
    <cellStyle name="Normal_FCST_WB (2)" xfId="0"/>
    <cellStyle name="Normal_FEBRUARY" xfId="0"/>
    <cellStyle name="Normal_FF" xfId="0"/>
    <cellStyle name="Normal_FIXVAR" xfId="0"/>
    <cellStyle name="Normal_FOODSHOW" xfId="0"/>
    <cellStyle name="Normal_FOODSHOW_laroux" xfId="0"/>
    <cellStyle name="Normal_FOODSHOW_UNIMAP (2)" xfId="0"/>
    <cellStyle name="Normal_FP 20 A (1)" xfId="0"/>
    <cellStyle name="Normal_FP 20 A (2)" xfId="0"/>
    <cellStyle name="Normal_FP-20 (App. E)" xfId="0"/>
    <cellStyle name="Normal_FP-20 (App.A) " xfId="0"/>
    <cellStyle name="Normal_FP-20 (App.A) _1" xfId="0"/>
    <cellStyle name="Normal_FP-20(C1) (a)" xfId="0"/>
    <cellStyle name="Normal_FP-20(C1) (a) (2)" xfId="0"/>
    <cellStyle name="Normal_FP-20(C1) (a)_1" xfId="0"/>
    <cellStyle name="Normal_FP-20(C1) (b)" xfId="0"/>
    <cellStyle name="Normal_FP-20(C1) (b) " xfId="0"/>
    <cellStyle name="Normal_FP-20(C1) (b) (2)" xfId="0"/>
    <cellStyle name="Normal_FP-20(C1) (e)" xfId="0"/>
    <cellStyle name="Normal_FP20_C1A" xfId="0"/>
    <cellStyle name="Normal_FP20_C1B" xfId="0"/>
    <cellStyle name="Normal_FY97COB1." xfId="0"/>
    <cellStyle name="Normal_GABS Rec." xfId="0"/>
    <cellStyle name="Normal_GABS Rec. (2)" xfId="0"/>
    <cellStyle name="Normal_gap_clsr (8)" xfId="0"/>
    <cellStyle name="Normal_gap_clsr (8)_laroux" xfId="0"/>
    <cellStyle name="Normal_gap_clsr (8)_UNIMAP (2)" xfId="0"/>
    <cellStyle name="Normal_GCM" xfId="0"/>
    <cellStyle name="Normal_GE03" xfId="0"/>
    <cellStyle name="Normal_GE04" xfId="0"/>
    <cellStyle name="Normal_GenAssum" xfId="0"/>
    <cellStyle name="Normal_GOLF" xfId="0"/>
    <cellStyle name="Normal_GP C1a" xfId="0"/>
    <cellStyle name="Normal_GP C1b" xfId="0"/>
    <cellStyle name="Normal_GP_EI_3" xfId="0"/>
    <cellStyle name="Normal_GQ C1A" xfId="0"/>
    <cellStyle name="Normal_GQ C1B" xfId="0"/>
    <cellStyle name="Normal_GSS ConEd" xfId="0"/>
    <cellStyle name="Normal_HC" xfId="0"/>
    <cellStyle name="Normal_Igobox" xfId="0"/>
    <cellStyle name="Normal_Igobox_1" xfId="0"/>
    <cellStyle name="Normal_Igobox_2" xfId="0"/>
    <cellStyle name="Normal_Igobox_Imacros" xfId="0"/>
    <cellStyle name="Normal_Igobox_IPP" xfId="0"/>
    <cellStyle name="Normal_Igobox_Iprintbox" xfId="0"/>
    <cellStyle name="Normal_Imacros" xfId="0"/>
    <cellStyle name="Normal_Imacros_1" xfId="0"/>
    <cellStyle name="Normal_Imacros_2" xfId="0"/>
    <cellStyle name="Normal_In millions" xfId="0"/>
    <cellStyle name="Normal_In millions_1" xfId="0"/>
    <cellStyle name="Normal_In millions_combo-3 (2)" xfId="0"/>
    <cellStyle name="Normal_In millions_combo-3 (4)" xfId="0"/>
    <cellStyle name="Normal_In millions_combo-3 (4)_laroux" xfId="0"/>
    <cellStyle name="Normal_In millions_combo-3 (4)_laroux_UNIMAP (2)" xfId="0"/>
    <cellStyle name="Normal_In millions_combo-3 (4)_UNIMAP (2)" xfId="0"/>
    <cellStyle name="Normal_In millions_non sec restruc (2)" xfId="0"/>
    <cellStyle name="Normal_In millions_RJRT % to Total (2)" xfId="0"/>
    <cellStyle name="Normal_In millions_RJRT % to Total (2)_laroux" xfId="0"/>
    <cellStyle name="Normal_In millions_RJRT % to Total (2)_laroux_UNIMAP (2)" xfId="0"/>
    <cellStyle name="Normal_In millions_RJRT % to Total (2)_UNIMAP (2)" xfId="0"/>
    <cellStyle name="Normal_In millions_severance" xfId="0"/>
    <cellStyle name="Normal_index" xfId="0"/>
    <cellStyle name="Normal_index_laroux" xfId="0"/>
    <cellStyle name="Normal_index_UNIMAP (2)" xfId="0"/>
    <cellStyle name="Normal_Input" xfId="0"/>
    <cellStyle name="Normal_INPUT_1" xfId="0"/>
    <cellStyle name="Normal_INPUT_GenAssum" xfId="0"/>
    <cellStyle name="Normal_Inputs" xfId="0"/>
    <cellStyle name="Normal_Inputs_dimon" xfId="0"/>
    <cellStyle name="Normal_INTL_MAY" xfId="0"/>
    <cellStyle name="Normal_INVREV" xfId="0"/>
    <cellStyle name="Normal_IPM C1b" xfId="0"/>
    <cellStyle name="Normal_IPMC1a" xfId="0"/>
    <cellStyle name="Normal_IPP" xfId="0"/>
    <cellStyle name="Normal_IPP_1" xfId="0"/>
    <cellStyle name="Normal_IPP_1_Igobox" xfId="0"/>
    <cellStyle name="Normal_IPP_1_Imacros" xfId="0"/>
    <cellStyle name="Normal_IPP_1_Iprintbox" xfId="0"/>
    <cellStyle name="Normal_IPP_2" xfId="0"/>
    <cellStyle name="Normal_Iprintbox" xfId="0"/>
    <cellStyle name="Normal_Iprintbox_1" xfId="0"/>
    <cellStyle name="Normal_Iprintbox_2" xfId="0"/>
    <cellStyle name="Normal_IRR" xfId="0"/>
    <cellStyle name="Normal_IS-Hold" xfId="0"/>
    <cellStyle name="Normal_issues" xfId="0"/>
    <cellStyle name="Normal_issues_laroux" xfId="0"/>
    <cellStyle name="Normal_issues_UNIMAP (2)" xfId="0"/>
    <cellStyle name="Normal_Iterbox" xfId="0"/>
    <cellStyle name="Normal_ITOCPX" xfId="0"/>
    <cellStyle name="Normal_jancf" xfId="0"/>
    <cellStyle name="Normal_JUNMTH55" xfId="0"/>
    <cellStyle name="Normal_JUNMTH57" xfId="0"/>
    <cellStyle name="Normal_JUNYTD55" xfId="0"/>
    <cellStyle name="Normal_JUNYTD57" xfId="0"/>
    <cellStyle name="Normal_laroux" xfId="0"/>
    <cellStyle name="Normal_laroux_1" xfId="0"/>
    <cellStyle name="Normal_laroux_1_dimon" xfId="0"/>
    <cellStyle name="Normal_laroux_1_dimon_1" xfId="0"/>
    <cellStyle name="Normal_laroux_1_dimon_2" xfId="0"/>
    <cellStyle name="Normal_laroux_1_EPL 304 CA BDE" xfId="0"/>
    <cellStyle name="Normal_laroux_1_laroux" xfId="0"/>
    <cellStyle name="Normal_laroux_1_laroux_1" xfId="0"/>
    <cellStyle name="Normal_laroux_1_laroux_1_PERSON2" xfId="0"/>
    <cellStyle name="Normal_laroux_1_laroux_2" xfId="0"/>
    <cellStyle name="Normal_laroux_1_laroux_PERSON2" xfId="0"/>
    <cellStyle name="Normal_laroux_1_Locas" xfId="0"/>
    <cellStyle name="Normal_laroux_1_Locas_1" xfId="0"/>
    <cellStyle name="Normal_laroux_1_PERSON2" xfId="0"/>
    <cellStyle name="Normal_laroux_1_pldt" xfId="0"/>
    <cellStyle name="Normal_laroux_1_pldt_1" xfId="0"/>
    <cellStyle name="Normal_laroux_1_pldt_2" xfId="0"/>
    <cellStyle name="Normal_laroux_1_pldt_3" xfId="0"/>
    <cellStyle name="Normal_laroux_1_PLDT_dimon" xfId="0"/>
    <cellStyle name="Normal_laroux_1_Sheet1 (2)" xfId="0"/>
    <cellStyle name="Normal_laroux_1_VERA" xfId="0"/>
    <cellStyle name="Normal_laroux_1_VERA_1" xfId="0"/>
    <cellStyle name="Normal_laroux_1_VIRUS-EDY" xfId="0"/>
    <cellStyle name="Normal_laroux_2" xfId="0"/>
    <cellStyle name="Normal_laroux_2_dimon" xfId="0"/>
    <cellStyle name="Normal_laroux_2_dimon_1" xfId="0"/>
    <cellStyle name="Normal_laroux_2_dimon_2" xfId="0"/>
    <cellStyle name="Normal_laroux_2_dimon_3" xfId="0"/>
    <cellStyle name="Normal_laroux_2_EPL 304 CA BDE" xfId="0"/>
    <cellStyle name="Normal_laroux_2_laroux" xfId="0"/>
    <cellStyle name="Normal_laroux_2_laroux_1" xfId="0"/>
    <cellStyle name="Normal_laroux_2_laroux_1_PERSON2" xfId="0"/>
    <cellStyle name="Normal_laroux_2_laroux_2" xfId="0"/>
    <cellStyle name="Normal_laroux_2_laroux_2_PERSON2" xfId="0"/>
    <cellStyle name="Normal_laroux_2_laroux_PERSON2" xfId="0"/>
    <cellStyle name="Normal_laroux_2_Locas" xfId="0"/>
    <cellStyle name="Normal_laroux_2_Locas_1" xfId="0"/>
    <cellStyle name="Normal_laroux_2_PERSON2" xfId="0"/>
    <cellStyle name="Normal_laroux_2_pldt" xfId="0"/>
    <cellStyle name="Normal_laroux_2_pldt_1" xfId="0"/>
    <cellStyle name="Normal_laroux_2_pldt_2" xfId="0"/>
    <cellStyle name="Normal_laroux_2_Sheet1 (2)" xfId="0"/>
    <cellStyle name="Normal_laroux_2_VIRUS-EDY" xfId="0"/>
    <cellStyle name="Normal_laroux_3" xfId="0"/>
    <cellStyle name="Normal_laroux_3_dimon" xfId="0"/>
    <cellStyle name="Normal_laroux_3_dimon_1" xfId="0"/>
    <cellStyle name="Normal_laroux_3_dimon_2" xfId="0"/>
    <cellStyle name="Normal_laroux_3_dimon_3" xfId="0"/>
    <cellStyle name="Normal_laroux_3_dimon_4" xfId="0"/>
    <cellStyle name="Normal_laroux_3_EPL 304 CA BDE" xfId="0"/>
    <cellStyle name="Normal_laroux_3_laroux" xfId="0"/>
    <cellStyle name="Normal_laroux_3_laroux_1" xfId="0"/>
    <cellStyle name="Normal_laroux_3_laroux_1_PERSON2" xfId="0"/>
    <cellStyle name="Normal_laroux_3_laroux_2" xfId="0"/>
    <cellStyle name="Normal_laroux_3_laroux_2_PERSON2" xfId="0"/>
    <cellStyle name="Normal_laroux_3_laroux_dimon" xfId="0"/>
    <cellStyle name="Normal_laroux_3_laroux_PERSON2" xfId="0"/>
    <cellStyle name="Normal_laroux_3_Locas" xfId="0"/>
    <cellStyle name="Normal_laroux_3_PERSON2" xfId="0"/>
    <cellStyle name="Normal_laroux_3_pldt" xfId="0"/>
    <cellStyle name="Normal_laroux_3_pldt_1" xfId="0"/>
    <cellStyle name="Normal_laroux_3_PLDT_dimon" xfId="0"/>
    <cellStyle name="Normal_laroux_3_Sheet1 (2)" xfId="0"/>
    <cellStyle name="Normal_laroux_3_VERA" xfId="0"/>
    <cellStyle name="Normal_laroux_3_VERA_1" xfId="0"/>
    <cellStyle name="Normal_laroux_3_VIRUS-EDY" xfId="0"/>
    <cellStyle name="Normal_laroux_4" xfId="0"/>
    <cellStyle name="Normal_laroux_4_dimon" xfId="0"/>
    <cellStyle name="Normal_laroux_4_dimon_1" xfId="0"/>
    <cellStyle name="Normal_laroux_4_dimon_2" xfId="0"/>
    <cellStyle name="Normal_laroux_4_dimon_3" xfId="0"/>
    <cellStyle name="Normal_laroux_4_EPL 304 CA BDE" xfId="0"/>
    <cellStyle name="Normal_laroux_4_laroux" xfId="0"/>
    <cellStyle name="Normal_laroux_4_laroux_1" xfId="0"/>
    <cellStyle name="Normal_laroux_4_laroux_1_PERSON2" xfId="0"/>
    <cellStyle name="Normal_laroux_4_laroux_2" xfId="0"/>
    <cellStyle name="Normal_laroux_4_laroux_PERSON2" xfId="0"/>
    <cellStyle name="Normal_laroux_4_PERSON2" xfId="0"/>
    <cellStyle name="Normal_laroux_4_pldt" xfId="0"/>
    <cellStyle name="Normal_laroux_4_pldt_1" xfId="0"/>
    <cellStyle name="Normal_laroux_4_pldt_2" xfId="0"/>
    <cellStyle name="Normal_laroux_4_PLDT_dimon" xfId="0"/>
    <cellStyle name="Normal_laroux_4_VERA" xfId="0"/>
    <cellStyle name="Normal_laroux_4_VIRUS-EDY" xfId="0"/>
    <cellStyle name="Normal_laroux_5" xfId="0"/>
    <cellStyle name="Normal_laroux_5_dimon" xfId="0"/>
    <cellStyle name="Normal_laroux_5_dimon_1" xfId="0"/>
    <cellStyle name="Normal_laroux_5_dimon_2" xfId="0"/>
    <cellStyle name="Normal_laroux_5_dimon_3" xfId="0"/>
    <cellStyle name="Normal_laroux_5_EPL 304 CA BDE" xfId="0"/>
    <cellStyle name="Normal_laroux_5_laroux" xfId="0"/>
    <cellStyle name="Normal_laroux_5_laroux_1" xfId="0"/>
    <cellStyle name="Normal_laroux_5_laroux_1_PERSON2" xfId="0"/>
    <cellStyle name="Normal_laroux_5_laroux_2" xfId="0"/>
    <cellStyle name="Normal_laroux_5_laroux_PERSON2" xfId="0"/>
    <cellStyle name="Normal_laroux_5_PERSON2" xfId="0"/>
    <cellStyle name="Normal_laroux_5_pldt" xfId="0"/>
    <cellStyle name="Normal_laroux_5_pldt_1" xfId="0"/>
    <cellStyle name="Normal_laroux_5_pldt_2" xfId="0"/>
    <cellStyle name="Normal_laroux_5_pldt_3" xfId="0"/>
    <cellStyle name="Normal_laroux_5_PLDT_dimon" xfId="0"/>
    <cellStyle name="Normal_laroux_5_VERA" xfId="0"/>
    <cellStyle name="Normal_laroux_5_VIRUS-EDY" xfId="0"/>
    <cellStyle name="Normal_laroux_6" xfId="0"/>
    <cellStyle name="Normal_laroux_6_dimon" xfId="0"/>
    <cellStyle name="Normal_laroux_6_dimon_1" xfId="0"/>
    <cellStyle name="Normal_laroux_6_dimon_2" xfId="0"/>
    <cellStyle name="Normal_laroux_6_dimon_3" xfId="0"/>
    <cellStyle name="Normal_laroux_6_EPL 304 CA BDE" xfId="0"/>
    <cellStyle name="Normal_laroux_6_laroux" xfId="0"/>
    <cellStyle name="Normal_laroux_6_laroux_1" xfId="0"/>
    <cellStyle name="Normal_laroux_6_laroux_1_PERSON2" xfId="0"/>
    <cellStyle name="Normal_laroux_6_laroux_dimon" xfId="0"/>
    <cellStyle name="Normal_laroux_6_laroux_laroux" xfId="0"/>
    <cellStyle name="Normal_laroux_6_laroux_PERSON2" xfId="0"/>
    <cellStyle name="Normal_laroux_6_laroux_UNIMAP (2)" xfId="0"/>
    <cellStyle name="Normal_laroux_6_PERSON2" xfId="0"/>
    <cellStyle name="Normal_laroux_6_pldt" xfId="0"/>
    <cellStyle name="Normal_laroux_6_pldt_1" xfId="0"/>
    <cellStyle name="Normal_laroux_6_pldt_2" xfId="0"/>
    <cellStyle name="Normal_laroux_6_PLDT_dimon" xfId="0"/>
    <cellStyle name="Normal_laroux_6_UNIMAP (2)" xfId="0"/>
    <cellStyle name="Normal_laroux_6_VERA" xfId="0"/>
    <cellStyle name="Normal_laroux_6_VIRUS-EDY" xfId="0"/>
    <cellStyle name="Normal_laroux_7" xfId="0"/>
    <cellStyle name="Normal_laroux_7_dimon" xfId="0"/>
    <cellStyle name="Normal_laroux_7_dimon_1" xfId="0"/>
    <cellStyle name="Normal_laroux_7_dimon_2" xfId="0"/>
    <cellStyle name="Normal_laroux_7_laroux" xfId="0"/>
    <cellStyle name="Normal_laroux_7_laroux_PERSON2" xfId="0"/>
    <cellStyle name="Normal_laroux_7_PERSON2" xfId="0"/>
    <cellStyle name="Normal_laroux_7_pldt" xfId="0"/>
    <cellStyle name="Normal_laroux_7_pldt_1" xfId="0"/>
    <cellStyle name="Normal_laroux_7_VERA" xfId="0"/>
    <cellStyle name="Normal_laroux_7_VIRUS-EDY" xfId="0"/>
    <cellStyle name="Normal_laroux_8" xfId="0"/>
    <cellStyle name="Normal_laroux_8_dimon" xfId="0"/>
    <cellStyle name="Normal_laroux_8_dimon_1" xfId="0"/>
    <cellStyle name="Normal_laroux_8_laroux" xfId="0"/>
    <cellStyle name="Normal_laroux_8_laroux_1" xfId="0"/>
    <cellStyle name="Normal_laroux_8_PERSON2" xfId="0"/>
    <cellStyle name="Normal_laroux_8_pldt" xfId="0"/>
    <cellStyle name="Normal_laroux_8_pldt_1" xfId="0"/>
    <cellStyle name="Normal_laroux_8_UNIMAP (2)" xfId="0"/>
    <cellStyle name="Normal_laroux_8_VERA" xfId="0"/>
    <cellStyle name="Normal_laroux_9" xfId="0"/>
    <cellStyle name="Normal_laroux_9_dimon" xfId="0"/>
    <cellStyle name="Normal_laroux_9_dimon_1" xfId="0"/>
    <cellStyle name="Normal_laroux_9_PERSON2" xfId="0"/>
    <cellStyle name="Normal_laroux_A" xfId="0"/>
    <cellStyle name="Normal_laroux_A_PERSON2" xfId="0"/>
    <cellStyle name="Normal_laroux_B" xfId="0"/>
    <cellStyle name="Normal_laroux_B_PERSON2" xfId="0"/>
    <cellStyle name="Normal_laroux_C" xfId="0"/>
    <cellStyle name="Normal_laroux_C_PERSON2" xfId="0"/>
    <cellStyle name="Normal_laroux_D" xfId="0"/>
    <cellStyle name="Normal_laroux_dimon" xfId="0"/>
    <cellStyle name="Normal_laroux_dimon_1" xfId="0"/>
    <cellStyle name="Normal_laroux_dimon_2" xfId="0"/>
    <cellStyle name="Normal_laroux_dimon_3" xfId="0"/>
    <cellStyle name="Normal_laroux_dimon_4" xfId="0"/>
    <cellStyle name="Normal_laroux_dimon_5" xfId="0"/>
    <cellStyle name="Normal_laroux_EPL 304 CA BDE" xfId="0"/>
    <cellStyle name="Normal_laroux_laroux" xfId="0"/>
    <cellStyle name="Normal_laroux_laroux_1" xfId="0"/>
    <cellStyle name="Normal_laroux_laroux_1_PERSON2" xfId="0"/>
    <cellStyle name="Normal_laroux_laroux_2" xfId="0"/>
    <cellStyle name="Normal_laroux_laroux_laroux" xfId="0"/>
    <cellStyle name="Normal_laroux_laroux_PERSON2" xfId="0"/>
    <cellStyle name="Normal_laroux_Locas" xfId="0"/>
    <cellStyle name="Normal_laroux_PERSON2" xfId="0"/>
    <cellStyle name="Normal_laroux_pldt" xfId="0"/>
    <cellStyle name="Normal_laroux_pldt_1" xfId="0"/>
    <cellStyle name="Normal_laroux_pldt_2" xfId="0"/>
    <cellStyle name="Normal_laroux_pldt_3" xfId="0"/>
    <cellStyle name="Normal_laroux_PLDT_dimon" xfId="0"/>
    <cellStyle name="Normal_laroux_Sheet1 (2)" xfId="0"/>
    <cellStyle name="Normal_laroux_VERA" xfId="0"/>
    <cellStyle name="Normal_laroux_VERA_1" xfId="0"/>
    <cellStyle name="Normal_laroux_VIRUS-EDY" xfId="0"/>
    <cellStyle name="Normal_Line Inst." xfId="0"/>
    <cellStyle name="Normal_List" xfId="0"/>
    <cellStyle name="Normal_Locas" xfId="0"/>
    <cellStyle name="Normal_Locas_1" xfId="0"/>
    <cellStyle name="Normal_MAJREP" xfId="0"/>
    <cellStyle name="Normal_MARCH 95" xfId="0"/>
    <cellStyle name="Normal_MATERAL2" xfId="0"/>
    <cellStyle name="Normal_MATERAL2_dimon" xfId="0"/>
    <cellStyle name="Normal_MATERAL2_laroux" xfId="0"/>
    <cellStyle name="Normal_MATERAL2_UNIMAP (2)" xfId="0"/>
    <cellStyle name="Normal_MED-A-CO.XLS" xfId="0"/>
    <cellStyle name="Normal_MID CURVE" xfId="0"/>
    <cellStyle name="Normal_MKGOCPX" xfId="0"/>
    <cellStyle name="Normal_Mkt Shr" xfId="0"/>
    <cellStyle name="Normal_MOBCPX" xfId="0"/>
    <cellStyle name="Normal_Module1 (2)" xfId="0"/>
    <cellStyle name="Normal_Module1 (2)_1" xfId="0"/>
    <cellStyle name="Normal_MONTHLY" xfId="0"/>
    <cellStyle name="Normal_MOR  - Supp" xfId="0"/>
    <cellStyle name="Normal_Movie Pallet" xfId="0"/>
    <cellStyle name="Normal_MTHLYR&amp;O" xfId="0"/>
    <cellStyle name="Normal_MTHLYR&amp;O_laroux" xfId="0"/>
    <cellStyle name="Normal_MTHLYR&amp;O_UNIMAP (2)" xfId="0"/>
    <cellStyle name="Normal_mud plant bolted" xfId="0"/>
    <cellStyle name="Normal_mud plant bolted_dimon" xfId="0"/>
    <cellStyle name="Normal_Multikarya" xfId="0"/>
    <cellStyle name="Normal_NA WITHOUT GOV'T &amp; PNX" xfId="0"/>
    <cellStyle name="Normal_NAOBU10" xfId="0"/>
    <cellStyle name="Normal_NAT ACCT" xfId="0"/>
    <cellStyle name="Normal_NCR-C&amp;W Val" xfId="0"/>
    <cellStyle name="Normal_NCR-Cap intensity" xfId="0"/>
    <cellStyle name="Normal_NCR-Line per Staff" xfId="0"/>
    <cellStyle name="Normal_NCR-Rev dist" xfId="0"/>
    <cellStyle name="Normal_NEHQ-ACT.XLS" xfId="0"/>
    <cellStyle name="Normal_non sec restruc (2)" xfId="0"/>
    <cellStyle name="Normal_non sec restruc (2)_laroux" xfId="0"/>
    <cellStyle name="Normal_non sec restruc (2)_laroux_UNIMAP (2)" xfId="0"/>
    <cellStyle name="Normal_non sec restruc (2)_UNIMAP (2)" xfId="0"/>
    <cellStyle name="Normal_NS-A-CO.XLS" xfId="0"/>
    <cellStyle name="Normal_NS_AT" xfId="0"/>
    <cellStyle name="Normal_NS_CONS GROUP" xfId="0"/>
    <cellStyle name="Normal_NSACTUAL.XLS" xfId="0"/>
    <cellStyle name="Normal_NSACTUAL.XLS_1" xfId="0"/>
    <cellStyle name="Normal_NSG1999" xfId="0"/>
    <cellStyle name="Normal_NTG_PJE" xfId="0"/>
    <cellStyle name="Normal_NTG_PJE_laroux" xfId="0"/>
    <cellStyle name="Normal_NTG_PJE_UNIMAP (2)" xfId="0"/>
    <cellStyle name="Normal_NX00" xfId="0"/>
    <cellStyle name="Normal_Op Cost Break" xfId="0"/>
    <cellStyle name="Normal_OPSTAT" xfId="0"/>
    <cellStyle name="Normal_OS-A-CO.XLS" xfId="0"/>
    <cellStyle name="Normal_OSMOCPX" xfId="0"/>
    <cellStyle name="Normal_Other Months" xfId="0"/>
    <cellStyle name="Normal_Outlook" xfId="0"/>
    <cellStyle name="Normal_Outlook_1" xfId="0"/>
    <cellStyle name="Normal_OWN, AR, SNIPS" xfId="0"/>
    <cellStyle name="Normal_Owners" xfId="0"/>
    <cellStyle name="Normal_P7INVENT" xfId="0"/>
    <cellStyle name="Normal_PAGE 1" xfId="0"/>
    <cellStyle name="Normal_pbdefault" xfId="0"/>
    <cellStyle name="Normal_pbdefault_1" xfId="0"/>
    <cellStyle name="Normal_percentages" xfId="0"/>
    <cellStyle name="Normal_PERSON2" xfId="0"/>
    <cellStyle name="Normal_PERSONAL" xfId="0"/>
    <cellStyle name="Normal_PERSONAL_dimon" xfId="0"/>
    <cellStyle name="Normal_PERSONAL_Locas" xfId="0"/>
    <cellStyle name="Normal_petes version - Hdcnt" xfId="0"/>
    <cellStyle name="Normal_petes version - Hdcnt_laroux" xfId="0"/>
    <cellStyle name="Normal_petes version - Hdcnt_UNIMAP (2)" xfId="0"/>
    <cellStyle name="Normal_PGL1999" xfId="0"/>
    <cellStyle name="Normal_PGMKOCPX" xfId="0"/>
    <cellStyle name="Normal_PGNW1" xfId="0"/>
    <cellStyle name="Normal_PGNW2" xfId="0"/>
    <cellStyle name="Normal_PGNWOCPX" xfId="0"/>
    <cellStyle name="Normal_Picks" xfId="0"/>
    <cellStyle name="Normal_PIG3" xfId="0"/>
    <cellStyle name="Normal_Pink" xfId="0"/>
    <cellStyle name="Normal_PLAN" xfId="0"/>
    <cellStyle name="Normal_PLANT" xfId="0"/>
    <cellStyle name="Normal_PLANTS" xfId="0"/>
    <cellStyle name="Normal_Playoff Prelim (2)" xfId="0"/>
    <cellStyle name="Normal_PLDT" xfId="0"/>
    <cellStyle name="Normal_PLDT_1" xfId="0"/>
    <cellStyle name="Normal_pldt_1_Calculations" xfId="0"/>
    <cellStyle name="Normal_PLDT_1_dimon" xfId="0"/>
    <cellStyle name="Normal_pldt_2" xfId="0"/>
    <cellStyle name="Normal_pldt_2_Calculations" xfId="0"/>
    <cellStyle name="Normal_PLDT_2_dimon" xfId="0"/>
    <cellStyle name="Normal_pldt_2_dimon_1" xfId="0"/>
    <cellStyle name="Normal_pldt_2_pldt" xfId="0"/>
    <cellStyle name="Normal_pldt_3" xfId="0"/>
    <cellStyle name="Normal_pldt_3_dimon" xfId="0"/>
    <cellStyle name="Normal_pldt_4" xfId="0"/>
    <cellStyle name="Normal_pldt_4_dimon" xfId="0"/>
    <cellStyle name="Normal_PLDT_4_dimon_1" xfId="0"/>
    <cellStyle name="Normal_pldt_5" xfId="0"/>
    <cellStyle name="Normal_pldt_6" xfId="0"/>
    <cellStyle name="Normal_pldt_Calculations" xfId="0"/>
    <cellStyle name="Normal_PLDT_dimon" xfId="0"/>
    <cellStyle name="Normal_PLDT_dimon_1" xfId="0"/>
    <cellStyle name="Normal_pldt_pldt" xfId="0"/>
    <cellStyle name="Normal_POW-Provision" xfId="0"/>
    <cellStyle name="Normal_priccurv" xfId="0"/>
    <cellStyle name="Normal_priccurv_1" xfId="0"/>
    <cellStyle name="Normal_priccurv_2" xfId="0"/>
    <cellStyle name="Normal_PriceSheet" xfId="0"/>
    <cellStyle name="Normal_PriceSheet_1" xfId="0"/>
    <cellStyle name="Normal_PrintBox (2)" xfId="0"/>
    <cellStyle name="Normal_PROCDS&amp;G" xfId="0"/>
    <cellStyle name="Normal_PROD SALES" xfId="0"/>
    <cellStyle name="Normal_PROD SALES by Region Pg 2" xfId="0"/>
    <cellStyle name="Normal_PRODUCT" xfId="0"/>
    <cellStyle name="Normal_Production Payment model" xfId="0"/>
    <cellStyle name="Normal_production tony" xfId="0"/>
    <cellStyle name="Normal_PROFILE4" xfId="0"/>
    <cellStyle name="Normal_PSTNOCFP" xfId="0"/>
    <cellStyle name="Normal_PURAZV12" xfId="0"/>
    <cellStyle name="Normal_Q08-95.XLS" xfId="0"/>
    <cellStyle name="Normal_QMM-1" xfId="0"/>
    <cellStyle name="Normal_Quarter End Months" xfId="0"/>
    <cellStyle name="Normal_r1" xfId="0"/>
    <cellStyle name="Normal_Real Opr Cf" xfId="0"/>
    <cellStyle name="Normal_Real Rev per Staff (1)" xfId="0"/>
    <cellStyle name="Normal_Real Rev per Staff (2)" xfId="0"/>
    <cellStyle name="Normal_recon" xfId="0"/>
    <cellStyle name="Normal_recon_laroux" xfId="0"/>
    <cellStyle name="Normal_recon_UNIMAP (2)" xfId="0"/>
    <cellStyle name="Normal_Region 2-C&amp;W" xfId="0"/>
    <cellStyle name="Normal_RELO-MOS" xfId="0"/>
    <cellStyle name="Normal_RELO694" xfId="0"/>
    <cellStyle name="Normal_REPORT-budget" xfId="0"/>
    <cellStyle name="Normal_REPORT-plan" xfId="0"/>
    <cellStyle name="Normal_Return on Rev" xfId="0"/>
    <cellStyle name="Normal_Rev p line" xfId="0"/>
    <cellStyle name="Normal_risk_op" xfId="0"/>
    <cellStyle name="Normal_risk_op (+)" xfId="0"/>
    <cellStyle name="Normal_risk_op_laroux" xfId="0"/>
    <cellStyle name="Normal_risk_op_UNIMAP (2)" xfId="0"/>
    <cellStyle name="Normal_RJRN Roadmap" xfId="0"/>
    <cellStyle name="Normal_RJRN Roadmap (2)" xfId="0"/>
    <cellStyle name="Normal_RJRT % to Total (2)" xfId="0"/>
    <cellStyle name="Normal_ROACE" xfId="0"/>
    <cellStyle name="Normal_ROAD" xfId="0"/>
    <cellStyle name="Normal_ROAD_1" xfId="0"/>
    <cellStyle name="Normal_ROAD_1_laroux" xfId="0"/>
    <cellStyle name="Normal_ROAD_1_UNIMAP (2)" xfId="0"/>
    <cellStyle name="Normal_ROCF (Tot)" xfId="0"/>
    <cellStyle name="Normal_Roster" xfId="0"/>
    <cellStyle name="Normal_RPACONS (BY RANK&amp;EVENT)" xfId="0"/>
    <cellStyle name="Normal_RPACONS (BY RANK)" xfId="0"/>
    <cellStyle name="Normal_Rules" xfId="0"/>
    <cellStyle name="Normal_Sales Order" xfId="0"/>
    <cellStyle name="Normal_SALES, BGP, MOI" xfId="0"/>
    <cellStyle name="Normal_SATOCPX" xfId="0"/>
    <cellStyle name="Normal_SC COP" xfId="0"/>
    <cellStyle name="Normal_SCH1_SIL" xfId="0"/>
    <cellStyle name="Normal_SCH2_SIL" xfId="0"/>
    <cellStyle name="Normal_SCH2_SIL_1" xfId="0"/>
    <cellStyle name="Normal_SERVR" xfId="0"/>
    <cellStyle name="Normal_severance" xfId="0"/>
    <cellStyle name="Normal_severance_laroux" xfId="0"/>
    <cellStyle name="Normal_severance_laroux_UNIMAP (2)" xfId="0"/>
    <cellStyle name="Normal_severance_UNIMAP (2)" xfId="0"/>
    <cellStyle name="Normal_Sheet1" xfId="0"/>
    <cellStyle name="Normal_Sheet1 (2)" xfId="0"/>
    <cellStyle name="Normal_Sheet1 (2)_1" xfId="0"/>
    <cellStyle name="Normal_Sheet1 (2)_dimon" xfId="0"/>
    <cellStyle name="Normal_Sheet1 (2)_laroux" xfId="0"/>
    <cellStyle name="Normal_Sheet1 (2)_PERSON2" xfId="0"/>
    <cellStyle name="Normal_Sheet1 (2)_VERA" xfId="0"/>
    <cellStyle name="Normal_Sheet1 (2)_VERA_1" xfId="0"/>
    <cellStyle name="Normal_Sheet1_1" xfId="0"/>
    <cellStyle name="Normal_Sheet1_Contract price" xfId="0"/>
    <cellStyle name="Normal_Sheet1_dimon" xfId="0"/>
    <cellStyle name="Normal_Sheet1_FUNDS" xfId="0"/>
    <cellStyle name="Normal_Sheet1_FUNDS (2)" xfId="0"/>
    <cellStyle name="Normal_Sheet1_gallup Volumes" xfId="0"/>
    <cellStyle name="Normal_Sheet1_laroux" xfId="0"/>
    <cellStyle name="Normal_Sheet1_laroux_1" xfId="0"/>
    <cellStyle name="Normal_Sheet1_laroux_1_UNIMAP (2)" xfId="0"/>
    <cellStyle name="Normal_Sheet1_laroux_2" xfId="0"/>
    <cellStyle name="Normal_Sheet1_laroux_laroux" xfId="0"/>
    <cellStyle name="Normal_Sheet1_laroux_laroux_1" xfId="0"/>
    <cellStyle name="Normal_Sheet1_laroux_laroux_UNIMAP (2)" xfId="0"/>
    <cellStyle name="Normal_Sheet1_laroux_PERSON2" xfId="0"/>
    <cellStyle name="Normal_Sheet1_laroux_UNIMAP (2)" xfId="0"/>
    <cellStyle name="Normal_Sheet1_List" xfId="0"/>
    <cellStyle name="Normal_Sheet1_PERSON2" xfId="0"/>
    <cellStyle name="Normal_Sheet1_PLDT" xfId="0"/>
    <cellStyle name="Normal_Sheet1_UNIMAP (2)" xfId="0"/>
    <cellStyle name="Normal_Sheet1_VERA" xfId="0"/>
    <cellStyle name="Normal_Sheet1_VERA_1" xfId="0"/>
    <cellStyle name="Normal_Sheet2" xfId="0"/>
    <cellStyle name="Normal_Sheet2_laroux" xfId="0"/>
    <cellStyle name="Normal_Sheet2_laroux_1" xfId="0"/>
    <cellStyle name="Normal_Sheet2_laroux_UNIMAP (2)" xfId="0"/>
    <cellStyle name="Normal_Sheet2_PERSON2" xfId="0"/>
    <cellStyle name="Normal_Sheet2_UNIMAP (2)" xfId="0"/>
    <cellStyle name="Normal_Sheet3" xfId="0"/>
    <cellStyle name="Normal_Sheet3_laroux" xfId="0"/>
    <cellStyle name="Normal_Sheet3_laroux_1" xfId="0"/>
    <cellStyle name="Normal_Sheet3_laroux_UNIMAP (2)" xfId="0"/>
    <cellStyle name="Normal_Sheet3_PERSON2" xfId="0"/>
    <cellStyle name="Normal_Sheet3_UNIMAP (2)" xfId="0"/>
    <cellStyle name="Normal_Sheet4" xfId="0"/>
    <cellStyle name="Normal_Sheet4_laroux" xfId="0"/>
    <cellStyle name="Normal_Sheet4_laroux_1" xfId="0"/>
    <cellStyle name="Normal_Sheet4_laroux_UNIMAP (2)" xfId="0"/>
    <cellStyle name="Normal_Sheet4_UNIMAP (2)" xfId="0"/>
    <cellStyle name="Normal_Sheet5" xfId="0"/>
    <cellStyle name="Normal_Sheet5_laroux" xfId="0"/>
    <cellStyle name="Normal_Sheet5_laroux_1" xfId="0"/>
    <cellStyle name="Normal_Sheet5_laroux_UNIMAP (2)" xfId="0"/>
    <cellStyle name="Normal_Sheet5_UNIMAP (2)" xfId="0"/>
    <cellStyle name="Normal_SHENREPT" xfId="0"/>
    <cellStyle name="Normal_SHENREPT_laroux" xfId="0"/>
    <cellStyle name="Normal_SHENREPT_pldt" xfId="0"/>
    <cellStyle name="Normal_solInv_suppldata_qry" xfId="0"/>
    <cellStyle name="Normal_SOP" xfId="0"/>
    <cellStyle name="Normal_sprint contr" xfId="0"/>
    <cellStyle name="Normal_SS2" xfId="0"/>
    <cellStyle name="Normal_Staff cost%rev" xfId="0"/>
    <cellStyle name="Normal_Summ Rest" xfId="0"/>
    <cellStyle name="Normal_Summ Rest (2)" xfId="0"/>
    <cellStyle name="Normal_Summ Rest (2)_laroux" xfId="0"/>
    <cellStyle name="Normal_Summ Rest (2)_UNIMAP (2)" xfId="0"/>
    <cellStyle name="Normal_Summ Rest_laroux" xfId="0"/>
    <cellStyle name="Normal_Summ Rest_UNIMAP (2)" xfId="0"/>
    <cellStyle name="Normal_Summary" xfId="0"/>
    <cellStyle name="Normal_SUMPAGE" xfId="0"/>
    <cellStyle name="Normal_SWI-C-CO.XLS" xfId="0"/>
    <cellStyle name="Normal_Template" xfId="0"/>
    <cellStyle name="Normal_TMSNW1" xfId="0"/>
    <cellStyle name="Normal_TMSNW2" xfId="0"/>
    <cellStyle name="Normal_TMSOCPX" xfId="0"/>
    <cellStyle name="Normal_TOTAL MTH" xfId="0"/>
    <cellStyle name="Normal_TOTAL NX CASH FLOW" xfId="0"/>
    <cellStyle name="Normal_TOTAL YTD" xfId="0"/>
    <cellStyle name="Normal_Total-Rev dist." xfId="0"/>
    <cellStyle name="Normal_TRANSDSC.XLS" xfId="0"/>
    <cellStyle name="Normal_TRANSFXA.XLS" xfId="0"/>
    <cellStyle name="Normal_TRANSFXA.XLS_1" xfId="0"/>
    <cellStyle name="Normal_TRANSFXA.XLS_2" xfId="0"/>
    <cellStyle name="Normal_TRANSIME.XLS" xfId="0"/>
    <cellStyle name="Normal_TRANSIME.XLS_1" xfId="0"/>
    <cellStyle name="Normal_TRANSIME.XLS_TRANSDSC.XLS" xfId="0"/>
    <cellStyle name="Normal_TRANSIME.XLS_TRANSFXA.XLS" xfId="0"/>
    <cellStyle name="Normal_TRN-A-CO.XLS" xfId="0"/>
    <cellStyle name="Normal_util94" xfId="0"/>
    <cellStyle name="Normal_Variance" xfId="0"/>
    <cellStyle name="Normal_version2 (2)" xfId="0"/>
    <cellStyle name="Normal_version2.A" xfId="0"/>
    <cellStyle name="Normal_White" xfId="0"/>
    <cellStyle name="Normal_WO Var. &amp; Tot. Exp." xfId="0"/>
    <cellStyle name="Normal_WSP" xfId="0"/>
    <cellStyle name="Normal_WSS ConEd" xfId="0"/>
    <cellStyle name="Normal_yrcao" xfId="0"/>
    <cellStyle name="Normal_YREND55" xfId="0"/>
    <cellStyle name="Normal_YREND57" xfId="0"/>
    <cellStyle name="Normal_YTDCUR" xfId="0"/>
    <cellStyle name="Percent [2]" xfId="0"/>
    <cellStyle name="Total" xfId="0"/>
    <cellStyle name="Tusental (0)_laroux" xfId="0"/>
    <cellStyle name="Tusental_laroux" xfId="0"/>
    <cellStyle name="Unprot" xfId="0"/>
    <cellStyle name="Unprot$" xfId="0"/>
    <cellStyle name="Unprotect" xfId="0"/>
    <cellStyle name="Valuta (0)_laroux" xfId="0"/>
    <cellStyle name="Valuta (0)_laroux_1" xfId="0"/>
    <cellStyle name="Valuta (0)_laroux_1_1swap_unwind_model" xfId="0"/>
    <cellStyle name="Valuta (0)_laroux_1_1swap_unwind_model_1" xfId="0"/>
    <cellStyle name="Valuta (0)_laroux_1_Supply Valuation for 3.14.00" xfId="0"/>
    <cellStyle name="Valuta (0)_laroux_1_Supply Valuation for 3.7.00" xfId="0"/>
    <cellStyle name="Valuta (0)_laroux_1swap_unwind_model" xfId="0"/>
    <cellStyle name="Valuta (0)_laroux_1swap_unwind_model_1" xfId="0"/>
    <cellStyle name="Valuta (0)_laroux_Supply Valuation for 3.14.00" xfId="0"/>
    <cellStyle name="Valuta (0)_laroux_Supply Valuation for 3.7.00" xfId="0"/>
    <cellStyle name="Valuta_laroux" xfId="0"/>
    <cellStyle name="Valuta_laroux_1" xfId="0"/>
    <cellStyle name="Valuta_laroux_1swap_unwind_model" xfId="0"/>
    <cellStyle name="Valuta_laroux_1swap_unwind_model_1" xfId="0"/>
    <cellStyle name="Valuta_laroux_Supply Valuation for 3.14.00" xfId="0"/>
    <cellStyle name="Valuta_laroux_Supply Valuation for 3.7.00" xfId="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38</xdr:col>
      <xdr:colOff>513000</xdr:colOff>
      <xdr:row>1</xdr:row>
      <xdr:rowOff>38160</xdr:rowOff>
    </xdr:from>
    <xdr:to>
      <xdr:col>38</xdr:col>
      <xdr:colOff>514080</xdr:colOff>
      <xdr:row>2</xdr:row>
      <xdr:rowOff>104400</xdr:rowOff>
    </xdr:to>
    <xdr:sp>
      <xdr:nvSpPr>
        <xdr:cNvPr id="0" name="Line 1"/>
        <xdr:cNvSpPr/>
      </xdr:nvSpPr>
      <xdr:spPr>
        <a:xfrm>
          <a:off x="35354880" y="209520"/>
          <a:ext cx="1080" cy="2282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43</xdr:col>
      <xdr:colOff>513000</xdr:colOff>
      <xdr:row>1</xdr:row>
      <xdr:rowOff>38160</xdr:rowOff>
    </xdr:from>
    <xdr:to>
      <xdr:col>43</xdr:col>
      <xdr:colOff>514440</xdr:colOff>
      <xdr:row>2</xdr:row>
      <xdr:rowOff>104400</xdr:rowOff>
    </xdr:to>
    <xdr:sp>
      <xdr:nvSpPr>
        <xdr:cNvPr id="1" name="Line 2"/>
        <xdr:cNvSpPr/>
      </xdr:nvSpPr>
      <xdr:spPr>
        <a:xfrm>
          <a:off x="40024440" y="209520"/>
          <a:ext cx="1440" cy="2282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45</xdr:col>
      <xdr:colOff>411840</xdr:colOff>
      <xdr:row>1</xdr:row>
      <xdr:rowOff>47520</xdr:rowOff>
    </xdr:from>
    <xdr:to>
      <xdr:col>45</xdr:col>
      <xdr:colOff>413640</xdr:colOff>
      <xdr:row>2</xdr:row>
      <xdr:rowOff>66960</xdr:rowOff>
    </xdr:to>
    <xdr:sp>
      <xdr:nvSpPr>
        <xdr:cNvPr id="2" name="Line 3"/>
        <xdr:cNvSpPr/>
      </xdr:nvSpPr>
      <xdr:spPr>
        <a:xfrm>
          <a:off x="41815080" y="218880"/>
          <a:ext cx="1800" cy="1814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Curveload_Mercado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as Swap Model"/>
      <sheetName val="Curves"/>
    </sheetNames>
    <definedNames>
      <definedName name="today" refersTo="[1]Curves!$A$6"/>
      <definedName name="CurveTable" refersTo="[1]Curves!$C$8:$G$443"/>
      <definedName name="CurveType" refersTo="[1]Curves!$C$8:$G$8"/>
    </definedNames>
    <sheetDataSet>
      <sheetData sheetId="0"/>
      <sheetData sheetId="1">
        <row r="6">
          <cell r="A6">
            <v>36929</v>
          </cell>
        </row>
        <row r="8">
          <cell r="D8" t="str">
            <v>LIBOR-AA</v>
          </cell>
          <cell r="E8" t="str">
            <v>NG-P</v>
          </cell>
          <cell r="F8" t="str">
            <v>IF-ELPO/SJ-D</v>
          </cell>
          <cell r="G8" t="str">
            <v>IF-ELPO/SJ-I</v>
          </cell>
        </row>
        <row r="10">
          <cell r="C10">
            <v>1</v>
          </cell>
          <cell r="D10">
            <v>2</v>
          </cell>
          <cell r="E10">
            <v>3</v>
          </cell>
          <cell r="F10">
            <v>4</v>
          </cell>
          <cell r="G10">
            <v>4</v>
          </cell>
        </row>
        <row r="11">
          <cell r="C11" t="str">
            <v>Effective Date</v>
          </cell>
          <cell r="D11">
            <v>36929</v>
          </cell>
          <cell r="E11">
            <v>36929</v>
          </cell>
          <cell r="F11">
            <v>36929</v>
          </cell>
          <cell r="G11">
            <v>36929</v>
          </cell>
        </row>
        <row r="12">
          <cell r="C12" t="str">
            <v>Prompt Month</v>
          </cell>
          <cell r="D12">
            <v>36951</v>
          </cell>
          <cell r="E12">
            <v>36951</v>
          </cell>
          <cell r="F12">
            <v>36951</v>
          </cell>
          <cell r="G12">
            <v>36951</v>
          </cell>
        </row>
        <row r="13">
          <cell r="C13" t="str">
            <v>Curve Code</v>
          </cell>
          <cell r="D13" t="str">
            <v>INTNS</v>
          </cell>
          <cell r="E13" t="str">
            <v>NG</v>
          </cell>
          <cell r="F13" t="str">
            <v>IF-ELPO/SJ</v>
          </cell>
          <cell r="G13" t="str">
            <v>IF-ELPO/SJ</v>
          </cell>
        </row>
        <row r="14">
          <cell r="C14" t="str">
            <v>Curve Type</v>
          </cell>
          <cell r="D14" t="str">
            <v>AA</v>
          </cell>
          <cell r="E14" t="str">
            <v>PR</v>
          </cell>
          <cell r="F14" t="str">
            <v>PR</v>
          </cell>
          <cell r="G14" t="str">
            <v>PR</v>
          </cell>
        </row>
        <row r="15">
          <cell r="C15" t="str">
            <v>Book Code 1</v>
          </cell>
          <cell r="D15" t="str">
            <v>R</v>
          </cell>
          <cell r="E15" t="str">
            <v>P</v>
          </cell>
          <cell r="F15" t="str">
            <v>D</v>
          </cell>
          <cell r="G15" t="str">
            <v>I</v>
          </cell>
        </row>
        <row r="16">
          <cell r="C16" t="str">
            <v>Publisher</v>
          </cell>
          <cell r="D16" t="str">
            <v>DARNAEZ</v>
          </cell>
          <cell r="E16" t="str">
            <v>DQUIGLE</v>
          </cell>
          <cell r="F16" t="str">
            <v>KHOLST_PC</v>
          </cell>
          <cell r="G16" t="str">
            <v>CFRANK2</v>
          </cell>
        </row>
        <row r="17">
          <cell r="C17">
            <v>36951</v>
          </cell>
          <cell r="D17">
            <v>0.057190200146152</v>
          </cell>
          <cell r="E17">
            <v>6.235</v>
          </cell>
          <cell r="F17">
            <v>-0.14</v>
          </cell>
          <cell r="G17">
            <v>0.01</v>
          </cell>
        </row>
        <row r="18">
          <cell r="C18">
            <v>36982</v>
          </cell>
          <cell r="D18">
            <v>0.056658422042463</v>
          </cell>
          <cell r="E18">
            <v>5.957</v>
          </cell>
          <cell r="F18">
            <v>-0.27</v>
          </cell>
          <cell r="G18">
            <v>0</v>
          </cell>
        </row>
        <row r="19">
          <cell r="C19">
            <v>37012</v>
          </cell>
          <cell r="D19">
            <v>0.055579967378065</v>
          </cell>
          <cell r="E19">
            <v>5.752</v>
          </cell>
          <cell r="F19">
            <v>-0.365</v>
          </cell>
          <cell r="G19">
            <v>0</v>
          </cell>
        </row>
        <row r="20">
          <cell r="C20">
            <v>37043</v>
          </cell>
          <cell r="D20">
            <v>0.054715351907126</v>
          </cell>
          <cell r="E20">
            <v>5.732</v>
          </cell>
          <cell r="F20">
            <v>-0.365</v>
          </cell>
          <cell r="G20">
            <v>0</v>
          </cell>
        </row>
        <row r="21">
          <cell r="C21">
            <v>37073</v>
          </cell>
          <cell r="D21">
            <v>0.054038894900008</v>
          </cell>
          <cell r="E21">
            <v>5.742</v>
          </cell>
          <cell r="F21">
            <v>-0.37</v>
          </cell>
          <cell r="G21">
            <v>0</v>
          </cell>
        </row>
        <row r="22">
          <cell r="C22">
            <v>37104</v>
          </cell>
          <cell r="D22">
            <v>0.053519870677479</v>
          </cell>
          <cell r="E22">
            <v>5.752</v>
          </cell>
          <cell r="F22">
            <v>-0.37</v>
          </cell>
          <cell r="G22">
            <v>0</v>
          </cell>
        </row>
        <row r="23">
          <cell r="C23">
            <v>37135</v>
          </cell>
          <cell r="D23">
            <v>0.053000846544738</v>
          </cell>
          <cell r="E23">
            <v>5.702</v>
          </cell>
          <cell r="F23">
            <v>-0.37</v>
          </cell>
          <cell r="G23">
            <v>0</v>
          </cell>
        </row>
        <row r="24">
          <cell r="C24">
            <v>37165</v>
          </cell>
          <cell r="D24">
            <v>0.052591554797258</v>
          </cell>
          <cell r="E24">
            <v>5.702</v>
          </cell>
          <cell r="F24">
            <v>-0.355</v>
          </cell>
          <cell r="G24">
            <v>0</v>
          </cell>
        </row>
        <row r="25">
          <cell r="C25">
            <v>37196</v>
          </cell>
          <cell r="D25">
            <v>0.052318878940245</v>
          </cell>
          <cell r="E25">
            <v>5.772</v>
          </cell>
          <cell r="F25">
            <v>-0.22</v>
          </cell>
          <cell r="G25">
            <v>0.005</v>
          </cell>
        </row>
        <row r="26">
          <cell r="C26">
            <v>37226</v>
          </cell>
          <cell r="D26">
            <v>0.052054999102229</v>
          </cell>
          <cell r="E26">
            <v>5.872</v>
          </cell>
          <cell r="F26">
            <v>-0.22</v>
          </cell>
          <cell r="G26">
            <v>0.005</v>
          </cell>
        </row>
        <row r="27">
          <cell r="C27">
            <v>37257</v>
          </cell>
          <cell r="D27">
            <v>0.051901671132512</v>
          </cell>
          <cell r="E27">
            <v>5.877</v>
          </cell>
          <cell r="F27">
            <v>-0.22</v>
          </cell>
          <cell r="G27">
            <v>0.005</v>
          </cell>
        </row>
        <row r="28">
          <cell r="C28">
            <v>37288</v>
          </cell>
          <cell r="D28">
            <v>0.051913594023337</v>
          </cell>
          <cell r="E28">
            <v>5.667</v>
          </cell>
          <cell r="F28">
            <v>-0.22</v>
          </cell>
          <cell r="G28">
            <v>0.005</v>
          </cell>
        </row>
        <row r="29">
          <cell r="C29">
            <v>37316</v>
          </cell>
          <cell r="D29">
            <v>0.051924363086057</v>
          </cell>
          <cell r="E29">
            <v>5.287</v>
          </cell>
          <cell r="F29">
            <v>-0.22</v>
          </cell>
          <cell r="G29">
            <v>0.005</v>
          </cell>
        </row>
        <row r="30">
          <cell r="C30">
            <v>37347</v>
          </cell>
          <cell r="D30">
            <v>0.05195563484365</v>
          </cell>
          <cell r="E30">
            <v>4.712</v>
          </cell>
          <cell r="F30">
            <v>-0.17</v>
          </cell>
          <cell r="G30">
            <v>0</v>
          </cell>
        </row>
        <row r="31">
          <cell r="C31">
            <v>37377</v>
          </cell>
          <cell r="D31">
            <v>0.052008927581</v>
          </cell>
          <cell r="E31">
            <v>4.567</v>
          </cell>
          <cell r="F31">
            <v>-0.17</v>
          </cell>
          <cell r="G31">
            <v>0</v>
          </cell>
        </row>
        <row r="32">
          <cell r="C32">
            <v>37408</v>
          </cell>
          <cell r="D32">
            <v>0.052063996743913</v>
          </cell>
          <cell r="E32">
            <v>4.562</v>
          </cell>
          <cell r="F32">
            <v>-0.17</v>
          </cell>
          <cell r="G32">
            <v>0</v>
          </cell>
        </row>
        <row r="33">
          <cell r="C33">
            <v>37438</v>
          </cell>
          <cell r="D33">
            <v>0.052142470631518</v>
          </cell>
          <cell r="E33">
            <v>4.567</v>
          </cell>
          <cell r="F33">
            <v>-0.17</v>
          </cell>
          <cell r="G33">
            <v>0</v>
          </cell>
        </row>
        <row r="34">
          <cell r="C34">
            <v>37469</v>
          </cell>
          <cell r="D34">
            <v>0.052264874896907</v>
          </cell>
          <cell r="E34">
            <v>4.562</v>
          </cell>
          <cell r="F34">
            <v>-0.17</v>
          </cell>
          <cell r="G34">
            <v>0</v>
          </cell>
        </row>
        <row r="35">
          <cell r="C35">
            <v>37500</v>
          </cell>
          <cell r="D35">
            <v>0.052387279167293</v>
          </cell>
          <cell r="E35">
            <v>4.562</v>
          </cell>
          <cell r="F35">
            <v>-0.17</v>
          </cell>
          <cell r="G35">
            <v>0</v>
          </cell>
        </row>
        <row r="36">
          <cell r="C36">
            <v>37530</v>
          </cell>
          <cell r="D36">
            <v>0.05251388434731</v>
          </cell>
          <cell r="E36">
            <v>4.597</v>
          </cell>
          <cell r="F36">
            <v>-0.17</v>
          </cell>
          <cell r="G36">
            <v>0</v>
          </cell>
        </row>
        <row r="37">
          <cell r="C37">
            <v>37561</v>
          </cell>
          <cell r="D37">
            <v>0.052656375958932</v>
          </cell>
          <cell r="E37">
            <v>4.727</v>
          </cell>
          <cell r="F37">
            <v>-0.15</v>
          </cell>
          <cell r="G37">
            <v>0.005</v>
          </cell>
        </row>
        <row r="38">
          <cell r="C38">
            <v>37591</v>
          </cell>
          <cell r="D38">
            <v>0.052794271073399</v>
          </cell>
          <cell r="E38">
            <v>4.852</v>
          </cell>
          <cell r="F38">
            <v>-0.15</v>
          </cell>
          <cell r="G38">
            <v>0.005</v>
          </cell>
        </row>
        <row r="39">
          <cell r="C39">
            <v>37622</v>
          </cell>
          <cell r="D39">
            <v>0.052951971361605</v>
          </cell>
          <cell r="E39">
            <v>4.897</v>
          </cell>
          <cell r="F39">
            <v>-0.15</v>
          </cell>
          <cell r="G39">
            <v>0.005</v>
          </cell>
        </row>
        <row r="40">
          <cell r="C40">
            <v>37653</v>
          </cell>
          <cell r="D40">
            <v>0.053128139321708</v>
          </cell>
          <cell r="E40">
            <v>4.734</v>
          </cell>
          <cell r="F40">
            <v>-0.15</v>
          </cell>
          <cell r="G40">
            <v>0.005</v>
          </cell>
        </row>
        <row r="41">
          <cell r="C41">
            <v>37681</v>
          </cell>
          <cell r="D41">
            <v>0.053287258778437</v>
          </cell>
          <cell r="E41">
            <v>4.536</v>
          </cell>
          <cell r="F41">
            <v>-0.15</v>
          </cell>
          <cell r="G41">
            <v>0.005</v>
          </cell>
        </row>
        <row r="42">
          <cell r="C42">
            <v>37712</v>
          </cell>
          <cell r="D42">
            <v>0.053449580630873</v>
          </cell>
          <cell r="E42">
            <v>4.332</v>
          </cell>
          <cell r="F42">
            <v>-0.14</v>
          </cell>
          <cell r="G42">
            <v>0</v>
          </cell>
        </row>
        <row r="43">
          <cell r="C43">
            <v>37742</v>
          </cell>
          <cell r="D43">
            <v>0.053588080312274</v>
          </cell>
          <cell r="E43">
            <v>4.302</v>
          </cell>
          <cell r="F43">
            <v>-0.14</v>
          </cell>
          <cell r="G43">
            <v>0</v>
          </cell>
        </row>
        <row r="44">
          <cell r="C44">
            <v>37773</v>
          </cell>
          <cell r="D44">
            <v>0.053731196656437</v>
          </cell>
          <cell r="E44">
            <v>4.337</v>
          </cell>
          <cell r="F44">
            <v>-0.14</v>
          </cell>
          <cell r="G44">
            <v>0</v>
          </cell>
        </row>
        <row r="45">
          <cell r="C45">
            <v>37803</v>
          </cell>
          <cell r="D45">
            <v>0.053867017472394</v>
          </cell>
          <cell r="E45">
            <v>4.36</v>
          </cell>
          <cell r="F45">
            <v>-0.14</v>
          </cell>
          <cell r="G45">
            <v>0</v>
          </cell>
        </row>
        <row r="46">
          <cell r="C46">
            <v>37834</v>
          </cell>
          <cell r="D46">
            <v>0.05400352050744</v>
          </cell>
          <cell r="E46">
            <v>4.377</v>
          </cell>
          <cell r="F46">
            <v>-0.14</v>
          </cell>
          <cell r="G46">
            <v>0</v>
          </cell>
        </row>
        <row r="47">
          <cell r="C47">
            <v>37865</v>
          </cell>
          <cell r="D47">
            <v>0.054140023548696</v>
          </cell>
          <cell r="E47">
            <v>4.402</v>
          </cell>
          <cell r="F47">
            <v>-0.14</v>
          </cell>
          <cell r="G47">
            <v>0</v>
          </cell>
        </row>
        <row r="48">
          <cell r="C48">
            <v>37895</v>
          </cell>
          <cell r="D48">
            <v>0.05426862044682</v>
          </cell>
          <cell r="E48">
            <v>4.432</v>
          </cell>
          <cell r="F48">
            <v>-0.14</v>
          </cell>
          <cell r="G48">
            <v>0</v>
          </cell>
        </row>
        <row r="49">
          <cell r="C49">
            <v>37926</v>
          </cell>
          <cell r="D49">
            <v>0.054397108213555</v>
          </cell>
          <cell r="E49">
            <v>4.572</v>
          </cell>
          <cell r="F49">
            <v>-0.15</v>
          </cell>
          <cell r="G49">
            <v>0.005</v>
          </cell>
        </row>
        <row r="50">
          <cell r="C50">
            <v>37956</v>
          </cell>
          <cell r="D50">
            <v>0.054521451218859</v>
          </cell>
          <cell r="E50">
            <v>4.697</v>
          </cell>
          <cell r="F50">
            <v>-0.15</v>
          </cell>
          <cell r="G50">
            <v>0.005</v>
          </cell>
        </row>
        <row r="51">
          <cell r="C51">
            <v>37987</v>
          </cell>
          <cell r="D51">
            <v>0.054655071261938</v>
          </cell>
          <cell r="E51">
            <v>4.737</v>
          </cell>
          <cell r="F51">
            <v>-0.15</v>
          </cell>
          <cell r="G51">
            <v>0.005</v>
          </cell>
        </row>
        <row r="52">
          <cell r="C52">
            <v>38018</v>
          </cell>
          <cell r="D52">
            <v>0.054794165727774</v>
          </cell>
          <cell r="E52">
            <v>4.617</v>
          </cell>
          <cell r="F52">
            <v>-0.15</v>
          </cell>
          <cell r="G52">
            <v>0.005</v>
          </cell>
        </row>
        <row r="53">
          <cell r="C53">
            <v>38047</v>
          </cell>
          <cell r="D53">
            <v>0.054924286362939</v>
          </cell>
          <cell r="E53">
            <v>4.496</v>
          </cell>
          <cell r="F53">
            <v>-0.15</v>
          </cell>
          <cell r="G53">
            <v>0.005</v>
          </cell>
        </row>
        <row r="54">
          <cell r="C54">
            <v>38078</v>
          </cell>
          <cell r="D54">
            <v>0.055050782848818</v>
          </cell>
          <cell r="E54">
            <v>4.362</v>
          </cell>
          <cell r="F54">
            <v>-0.14</v>
          </cell>
          <cell r="G54">
            <v>0</v>
          </cell>
        </row>
        <row r="55">
          <cell r="C55">
            <v>38108</v>
          </cell>
          <cell r="D55">
            <v>0.055160194428212</v>
          </cell>
          <cell r="E55">
            <v>4.342</v>
          </cell>
          <cell r="F55">
            <v>-0.14</v>
          </cell>
          <cell r="G55">
            <v>0</v>
          </cell>
        </row>
        <row r="56">
          <cell r="C56">
            <v>38139</v>
          </cell>
          <cell r="D56">
            <v>0.05527325306444</v>
          </cell>
          <cell r="E56">
            <v>4.362</v>
          </cell>
          <cell r="F56">
            <v>-0.14</v>
          </cell>
          <cell r="G56">
            <v>0</v>
          </cell>
        </row>
        <row r="57">
          <cell r="C57">
            <v>38169</v>
          </cell>
          <cell r="D57">
            <v>0.055380896388271</v>
          </cell>
          <cell r="E57">
            <v>4.395</v>
          </cell>
          <cell r="F57">
            <v>-0.14</v>
          </cell>
          <cell r="G57">
            <v>0</v>
          </cell>
        </row>
        <row r="58">
          <cell r="C58">
            <v>38200</v>
          </cell>
          <cell r="D58">
            <v>0.055490185407034</v>
          </cell>
          <cell r="E58">
            <v>4.422</v>
          </cell>
          <cell r="F58">
            <v>-0.14</v>
          </cell>
          <cell r="G58">
            <v>0</v>
          </cell>
        </row>
        <row r="59">
          <cell r="C59">
            <v>38231</v>
          </cell>
          <cell r="D59">
            <v>0.055599474429773</v>
          </cell>
          <cell r="E59">
            <v>4.427</v>
          </cell>
          <cell r="F59">
            <v>-0.14</v>
          </cell>
          <cell r="G59">
            <v>0</v>
          </cell>
        </row>
        <row r="60">
          <cell r="C60">
            <v>38261</v>
          </cell>
          <cell r="D60">
            <v>0.055702774408237</v>
          </cell>
          <cell r="E60">
            <v>4.457</v>
          </cell>
          <cell r="F60">
            <v>-0.14</v>
          </cell>
          <cell r="G60">
            <v>0</v>
          </cell>
        </row>
        <row r="61">
          <cell r="C61">
            <v>38292</v>
          </cell>
          <cell r="D61">
            <v>0.055807147161049</v>
          </cell>
          <cell r="E61">
            <v>4.597</v>
          </cell>
          <cell r="F61">
            <v>-0.15</v>
          </cell>
          <cell r="G61">
            <v>0.005</v>
          </cell>
        </row>
        <row r="62">
          <cell r="C62">
            <v>38322</v>
          </cell>
          <cell r="D62">
            <v>0.055908153054321</v>
          </cell>
          <cell r="E62">
            <v>4.737</v>
          </cell>
          <cell r="F62">
            <v>-0.15</v>
          </cell>
          <cell r="G62">
            <v>0.005</v>
          </cell>
        </row>
        <row r="63">
          <cell r="C63">
            <v>38353</v>
          </cell>
          <cell r="D63">
            <v>0.056017119308004</v>
          </cell>
          <cell r="E63">
            <v>4.772</v>
          </cell>
          <cell r="F63">
            <v>-0.15</v>
          </cell>
          <cell r="G63">
            <v>0.005</v>
          </cell>
        </row>
        <row r="64">
          <cell r="C64">
            <v>38384</v>
          </cell>
          <cell r="D64">
            <v>0.056129868442976</v>
          </cell>
          <cell r="E64">
            <v>4.652</v>
          </cell>
          <cell r="F64">
            <v>-0.15</v>
          </cell>
          <cell r="G64">
            <v>0.005</v>
          </cell>
        </row>
        <row r="65">
          <cell r="C65">
            <v>38412</v>
          </cell>
          <cell r="D65">
            <v>0.056231706374975</v>
          </cell>
          <cell r="E65">
            <v>4.531</v>
          </cell>
          <cell r="F65">
            <v>-0.15</v>
          </cell>
          <cell r="G65">
            <v>0.005</v>
          </cell>
        </row>
        <row r="66">
          <cell r="C66">
            <v>38443</v>
          </cell>
          <cell r="D66">
            <v>0.05634238517156</v>
          </cell>
          <cell r="E66">
            <v>4.397</v>
          </cell>
          <cell r="F66">
            <v>-0.14</v>
          </cell>
          <cell r="G66">
            <v>0</v>
          </cell>
        </row>
        <row r="67">
          <cell r="C67">
            <v>38473</v>
          </cell>
          <cell r="D67">
            <v>0.056447843696737</v>
          </cell>
          <cell r="E67">
            <v>4.377</v>
          </cell>
          <cell r="F67">
            <v>-0.14</v>
          </cell>
          <cell r="G67">
            <v>0</v>
          </cell>
        </row>
        <row r="68">
          <cell r="C68">
            <v>38504</v>
          </cell>
          <cell r="D68">
            <v>0.056556817509976</v>
          </cell>
          <cell r="E68">
            <v>4.397</v>
          </cell>
          <cell r="F68">
            <v>-0.14</v>
          </cell>
          <cell r="G68">
            <v>0</v>
          </cell>
        </row>
        <row r="69">
          <cell r="C69">
            <v>38534</v>
          </cell>
          <cell r="D69">
            <v>0.05666227604268</v>
          </cell>
          <cell r="E69">
            <v>4.43</v>
          </cell>
          <cell r="F69">
            <v>-0.14</v>
          </cell>
          <cell r="G69">
            <v>0</v>
          </cell>
        </row>
        <row r="70">
          <cell r="C70">
            <v>38565</v>
          </cell>
          <cell r="D70">
            <v>0.056771249863696</v>
          </cell>
          <cell r="E70">
            <v>4.457</v>
          </cell>
          <cell r="F70">
            <v>-0.14</v>
          </cell>
          <cell r="G70">
            <v>0</v>
          </cell>
        </row>
        <row r="71">
          <cell r="C71">
            <v>38596</v>
          </cell>
          <cell r="D71">
            <v>0.056880223688664</v>
          </cell>
          <cell r="E71">
            <v>4.462</v>
          </cell>
          <cell r="F71">
            <v>-0.14</v>
          </cell>
          <cell r="G71">
            <v>0</v>
          </cell>
        </row>
        <row r="72">
          <cell r="C72">
            <v>38626</v>
          </cell>
          <cell r="D72">
            <v>0.056985682232717</v>
          </cell>
          <cell r="E72">
            <v>4.492</v>
          </cell>
          <cell r="F72">
            <v>-0.14</v>
          </cell>
          <cell r="G72">
            <v>0</v>
          </cell>
        </row>
        <row r="73">
          <cell r="C73">
            <v>38657</v>
          </cell>
          <cell r="D73">
            <v>0.057094656065461</v>
          </cell>
          <cell r="E73">
            <v>4.632</v>
          </cell>
          <cell r="F73">
            <v>-0.15</v>
          </cell>
          <cell r="G73">
            <v>0.005</v>
          </cell>
        </row>
        <row r="74">
          <cell r="C74">
            <v>38687</v>
          </cell>
          <cell r="D74">
            <v>0.05720011461704</v>
          </cell>
          <cell r="E74">
            <v>4.772</v>
          </cell>
          <cell r="F74">
            <v>-0.15</v>
          </cell>
          <cell r="G74">
            <v>0.005</v>
          </cell>
        </row>
        <row r="75">
          <cell r="C75">
            <v>38718</v>
          </cell>
          <cell r="D75">
            <v>0.057309088457558</v>
          </cell>
          <cell r="E75">
            <v>4.812</v>
          </cell>
          <cell r="F75">
            <v>-0.15</v>
          </cell>
          <cell r="G75">
            <v>0.005</v>
          </cell>
        </row>
        <row r="76">
          <cell r="C76">
            <v>38749</v>
          </cell>
          <cell r="D76">
            <v>0.057418062302028</v>
          </cell>
          <cell r="E76">
            <v>4.692</v>
          </cell>
          <cell r="F76">
            <v>-0.15</v>
          </cell>
          <cell r="G76">
            <v>0.005</v>
          </cell>
        </row>
        <row r="77">
          <cell r="C77">
            <v>38777</v>
          </cell>
          <cell r="D77">
            <v>0.05749477474995</v>
          </cell>
          <cell r="E77">
            <v>4.571</v>
          </cell>
          <cell r="F77">
            <v>-0.15</v>
          </cell>
          <cell r="G77">
            <v>0.005</v>
          </cell>
        </row>
        <row r="78">
          <cell r="C78">
            <v>38808</v>
          </cell>
          <cell r="D78">
            <v>0.057570089507002</v>
          </cell>
          <cell r="E78">
            <v>4.437</v>
          </cell>
          <cell r="F78">
            <v>-0.14</v>
          </cell>
          <cell r="G78">
            <v>0</v>
          </cell>
        </row>
        <row r="79">
          <cell r="C79">
            <v>38838</v>
          </cell>
          <cell r="D79">
            <v>0.057642974757558</v>
          </cell>
          <cell r="E79">
            <v>4.417</v>
          </cell>
          <cell r="F79">
            <v>-0.14</v>
          </cell>
          <cell r="G79">
            <v>0</v>
          </cell>
        </row>
        <row r="80">
          <cell r="C80">
            <v>38869</v>
          </cell>
          <cell r="D80">
            <v>0.057718289518322</v>
          </cell>
          <cell r="E80">
            <v>4.437</v>
          </cell>
          <cell r="F80">
            <v>-0.14</v>
          </cell>
          <cell r="G80">
            <v>0</v>
          </cell>
        </row>
        <row r="81">
          <cell r="C81">
            <v>38899</v>
          </cell>
          <cell r="D81">
            <v>0.057791174772471</v>
          </cell>
          <cell r="E81">
            <v>4.47</v>
          </cell>
          <cell r="F81">
            <v>-0.14</v>
          </cell>
          <cell r="G81">
            <v>0</v>
          </cell>
        </row>
        <row r="82">
          <cell r="C82">
            <v>38930</v>
          </cell>
          <cell r="D82">
            <v>0.057866489536948</v>
          </cell>
          <cell r="E82">
            <v>4.497</v>
          </cell>
          <cell r="F82">
            <v>-0.14</v>
          </cell>
          <cell r="G82">
            <v>0</v>
          </cell>
        </row>
        <row r="83">
          <cell r="C83">
            <v>38961</v>
          </cell>
          <cell r="D83">
            <v>0.057941804303311</v>
          </cell>
          <cell r="E83">
            <v>4.502</v>
          </cell>
          <cell r="F83">
            <v>-0.14</v>
          </cell>
          <cell r="G83">
            <v>0</v>
          </cell>
        </row>
        <row r="84">
          <cell r="C84">
            <v>38991</v>
          </cell>
          <cell r="D84">
            <v>0.058014689562878</v>
          </cell>
          <cell r="E84">
            <v>4.532</v>
          </cell>
          <cell r="F84">
            <v>-0.14</v>
          </cell>
          <cell r="G84">
            <v>0</v>
          </cell>
        </row>
        <row r="85">
          <cell r="C85">
            <v>39022</v>
          </cell>
          <cell r="D85">
            <v>0.058090004332954</v>
          </cell>
          <cell r="E85">
            <v>4.672</v>
          </cell>
          <cell r="F85">
            <v>-0.15</v>
          </cell>
          <cell r="G85">
            <v>0.005</v>
          </cell>
        </row>
        <row r="86">
          <cell r="C86">
            <v>39052</v>
          </cell>
          <cell r="D86">
            <v>0.058162889596113</v>
          </cell>
          <cell r="E86">
            <v>4.812</v>
          </cell>
          <cell r="F86">
            <v>-0.15</v>
          </cell>
          <cell r="G86">
            <v>0.005</v>
          </cell>
        </row>
        <row r="87">
          <cell r="C87">
            <v>39083</v>
          </cell>
          <cell r="D87">
            <v>0.058238204369901</v>
          </cell>
          <cell r="E87">
            <v>4.862</v>
          </cell>
          <cell r="F87">
            <v>-0.15</v>
          </cell>
          <cell r="G87">
            <v>0.005</v>
          </cell>
        </row>
        <row r="88">
          <cell r="C88">
            <v>39114</v>
          </cell>
          <cell r="D88">
            <v>0.058313519145575</v>
          </cell>
          <cell r="E88">
            <v>4.742</v>
          </cell>
          <cell r="F88">
            <v>-0.15</v>
          </cell>
          <cell r="G88">
            <v>0.005</v>
          </cell>
        </row>
        <row r="89">
          <cell r="C89">
            <v>39142</v>
          </cell>
          <cell r="D89">
            <v>0.058381545396192</v>
          </cell>
          <cell r="E89">
            <v>4.621</v>
          </cell>
          <cell r="F89">
            <v>-0.15</v>
          </cell>
          <cell r="G89">
            <v>0.005</v>
          </cell>
        </row>
        <row r="90">
          <cell r="C90">
            <v>39173</v>
          </cell>
          <cell r="D90">
            <v>0.058456860175456</v>
          </cell>
          <cell r="E90">
            <v>4.487</v>
          </cell>
          <cell r="F90">
            <v>-0.14</v>
          </cell>
          <cell r="G90">
            <v>0</v>
          </cell>
        </row>
        <row r="91">
          <cell r="C91">
            <v>39203</v>
          </cell>
          <cell r="D91">
            <v>0.058529745447507</v>
          </cell>
          <cell r="E91">
            <v>4.467</v>
          </cell>
          <cell r="F91">
            <v>-0.14</v>
          </cell>
          <cell r="G91">
            <v>0</v>
          </cell>
        </row>
        <row r="92">
          <cell r="C92">
            <v>39234</v>
          </cell>
          <cell r="D92">
            <v>0.058605060230482</v>
          </cell>
          <cell r="E92">
            <v>4.487</v>
          </cell>
          <cell r="F92">
            <v>-0.14</v>
          </cell>
          <cell r="G92">
            <v>0</v>
          </cell>
        </row>
        <row r="93">
          <cell r="C93">
            <v>39264</v>
          </cell>
          <cell r="D93">
            <v>0.058677945506125</v>
          </cell>
          <cell r="E93">
            <v>4.52</v>
          </cell>
          <cell r="F93">
            <v>-0.14</v>
          </cell>
          <cell r="G93">
            <v>0</v>
          </cell>
        </row>
        <row r="94">
          <cell r="C94">
            <v>39295</v>
          </cell>
          <cell r="D94">
            <v>0.058753260292811</v>
          </cell>
          <cell r="E94">
            <v>4.547</v>
          </cell>
          <cell r="F94">
            <v>-0.14</v>
          </cell>
          <cell r="G94">
            <v>0</v>
          </cell>
        </row>
        <row r="95">
          <cell r="C95">
            <v>39326</v>
          </cell>
          <cell r="D95">
            <v>0.058828575081383</v>
          </cell>
          <cell r="E95">
            <v>4.552</v>
          </cell>
          <cell r="F95">
            <v>-0.14</v>
          </cell>
          <cell r="G95">
            <v>0</v>
          </cell>
        </row>
        <row r="96">
          <cell r="C96">
            <v>39356</v>
          </cell>
          <cell r="D96">
            <v>0.058901460362442</v>
          </cell>
          <cell r="E96">
            <v>4.582</v>
          </cell>
          <cell r="F96">
            <v>-0.14</v>
          </cell>
          <cell r="G96">
            <v>0</v>
          </cell>
        </row>
        <row r="97">
          <cell r="C97">
            <v>39387</v>
          </cell>
          <cell r="D97">
            <v>0.058976775154725</v>
          </cell>
          <cell r="E97">
            <v>4.722</v>
          </cell>
          <cell r="F97">
            <v>-0.15</v>
          </cell>
          <cell r="G97">
            <v>0.005</v>
          </cell>
        </row>
        <row r="98">
          <cell r="C98">
            <v>39417</v>
          </cell>
          <cell r="D98">
            <v>0.059049660439375</v>
          </cell>
          <cell r="E98">
            <v>4.862</v>
          </cell>
          <cell r="F98">
            <v>-0.15</v>
          </cell>
          <cell r="G98">
            <v>0.005</v>
          </cell>
        </row>
        <row r="99">
          <cell r="C99">
            <v>39448</v>
          </cell>
          <cell r="D99">
            <v>0.059124975235368</v>
          </cell>
          <cell r="E99">
            <v>4.917</v>
          </cell>
          <cell r="F99">
            <v>-0.15</v>
          </cell>
          <cell r="G99">
            <v>0.005</v>
          </cell>
        </row>
        <row r="100">
          <cell r="C100">
            <v>39479</v>
          </cell>
          <cell r="D100">
            <v>0.059200290033246</v>
          </cell>
          <cell r="E100">
            <v>4.797</v>
          </cell>
          <cell r="F100">
            <v>-0.15</v>
          </cell>
          <cell r="G100">
            <v>0.005</v>
          </cell>
        </row>
        <row r="101">
          <cell r="C101">
            <v>39508</v>
          </cell>
          <cell r="D101">
            <v>0.059254812428254</v>
          </cell>
          <cell r="E101">
            <v>4.676</v>
          </cell>
          <cell r="F101">
            <v>-0.15</v>
          </cell>
          <cell r="G101">
            <v>0.005</v>
          </cell>
        </row>
        <row r="102">
          <cell r="C102">
            <v>39539</v>
          </cell>
          <cell r="D102">
            <v>0.059304130652801</v>
          </cell>
          <cell r="E102">
            <v>4.542</v>
          </cell>
          <cell r="F102">
            <v>-0.14</v>
          </cell>
          <cell r="G102">
            <v>0</v>
          </cell>
        </row>
        <row r="103">
          <cell r="C103">
            <v>39569</v>
          </cell>
          <cell r="D103">
            <v>0.059351857967647</v>
          </cell>
          <cell r="E103">
            <v>4.522</v>
          </cell>
          <cell r="F103">
            <v>-0.14</v>
          </cell>
          <cell r="G103">
            <v>0</v>
          </cell>
        </row>
        <row r="104">
          <cell r="C104">
            <v>39600</v>
          </cell>
          <cell r="D104">
            <v>0.059401176193784</v>
          </cell>
          <cell r="E104">
            <v>4.542</v>
          </cell>
          <cell r="F104">
            <v>-0.14</v>
          </cell>
          <cell r="G104">
            <v>0</v>
          </cell>
        </row>
        <row r="105">
          <cell r="C105">
            <v>39630</v>
          </cell>
          <cell r="D105">
            <v>0.05944890351017</v>
          </cell>
          <cell r="E105">
            <v>4.575</v>
          </cell>
          <cell r="F105">
            <v>-0.14</v>
          </cell>
          <cell r="G105">
            <v>0</v>
          </cell>
        </row>
        <row r="106">
          <cell r="C106">
            <v>39661</v>
          </cell>
          <cell r="D106">
            <v>0.059498221737897</v>
          </cell>
          <cell r="E106">
            <v>4.602</v>
          </cell>
          <cell r="F106">
            <v>-0.14</v>
          </cell>
          <cell r="G106">
            <v>0</v>
          </cell>
        </row>
        <row r="107">
          <cell r="C107">
            <v>39692</v>
          </cell>
          <cell r="D107">
            <v>0.059547539966434</v>
          </cell>
          <cell r="E107">
            <v>4.607</v>
          </cell>
          <cell r="F107">
            <v>-0.14</v>
          </cell>
          <cell r="G107">
            <v>0</v>
          </cell>
        </row>
        <row r="108">
          <cell r="C108">
            <v>39722</v>
          </cell>
          <cell r="D108">
            <v>0.059595267285141</v>
          </cell>
          <cell r="E108">
            <v>4.637</v>
          </cell>
          <cell r="F108">
            <v>-0.14</v>
          </cell>
          <cell r="G108">
            <v>0</v>
          </cell>
        </row>
        <row r="109">
          <cell r="C109">
            <v>39753</v>
          </cell>
          <cell r="D109">
            <v>0.059644585515267</v>
          </cell>
          <cell r="E109">
            <v>4.777</v>
          </cell>
          <cell r="F109">
            <v>-0.15</v>
          </cell>
          <cell r="G109">
            <v>0.005</v>
          </cell>
        </row>
        <row r="110">
          <cell r="C110">
            <v>39783</v>
          </cell>
          <cell r="D110">
            <v>0.059692312835514</v>
          </cell>
          <cell r="E110">
            <v>4.917</v>
          </cell>
          <cell r="F110">
            <v>-0.15</v>
          </cell>
          <cell r="G110">
            <v>0.005</v>
          </cell>
        </row>
        <row r="111">
          <cell r="C111">
            <v>39814</v>
          </cell>
          <cell r="D111">
            <v>0.059741631067232</v>
          </cell>
          <cell r="E111">
            <v>4.977</v>
          </cell>
          <cell r="F111">
            <v>-0.15</v>
          </cell>
          <cell r="G111">
            <v>0.005</v>
          </cell>
        </row>
        <row r="112">
          <cell r="C112">
            <v>39845</v>
          </cell>
          <cell r="D112">
            <v>0.059790949299757</v>
          </cell>
          <cell r="E112">
            <v>4.857</v>
          </cell>
          <cell r="F112">
            <v>-0.15</v>
          </cell>
          <cell r="G112">
            <v>0.005</v>
          </cell>
        </row>
        <row r="113">
          <cell r="C113">
            <v>39873</v>
          </cell>
          <cell r="D113">
            <v>0.059835494800797</v>
          </cell>
          <cell r="E113">
            <v>4.736</v>
          </cell>
          <cell r="F113">
            <v>-0.15</v>
          </cell>
          <cell r="G113">
            <v>0.005</v>
          </cell>
        </row>
        <row r="114">
          <cell r="C114">
            <v>39904</v>
          </cell>
          <cell r="D114">
            <v>0.05988481303486</v>
          </cell>
          <cell r="E114">
            <v>4.602</v>
          </cell>
          <cell r="F114">
            <v>-0.14</v>
          </cell>
          <cell r="G114">
            <v>0</v>
          </cell>
        </row>
        <row r="115">
          <cell r="C115">
            <v>39934</v>
          </cell>
          <cell r="D115">
            <v>0.059932540358917</v>
          </cell>
          <cell r="E115">
            <v>4.582</v>
          </cell>
          <cell r="F115">
            <v>-0.14</v>
          </cell>
          <cell r="G115">
            <v>0</v>
          </cell>
        </row>
        <row r="116">
          <cell r="C116">
            <v>39965</v>
          </cell>
          <cell r="D116">
            <v>0.059981858594571</v>
          </cell>
          <cell r="E116">
            <v>4.602</v>
          </cell>
          <cell r="F116">
            <v>-0.14</v>
          </cell>
          <cell r="G116">
            <v>0</v>
          </cell>
        </row>
        <row r="117">
          <cell r="C117">
            <v>39995</v>
          </cell>
          <cell r="D117">
            <v>0.060029585920167</v>
          </cell>
          <cell r="E117">
            <v>4.635</v>
          </cell>
          <cell r="F117">
            <v>-0.14</v>
          </cell>
          <cell r="G117">
            <v>0</v>
          </cell>
        </row>
        <row r="118">
          <cell r="C118">
            <v>40026</v>
          </cell>
          <cell r="D118">
            <v>0.060078904157411</v>
          </cell>
          <cell r="E118">
            <v>4.662</v>
          </cell>
          <cell r="F118">
            <v>-0.14</v>
          </cell>
          <cell r="G118">
            <v>0</v>
          </cell>
        </row>
        <row r="119">
          <cell r="C119">
            <v>40057</v>
          </cell>
          <cell r="D119">
            <v>0.060128222395463</v>
          </cell>
          <cell r="E119">
            <v>4.667</v>
          </cell>
          <cell r="F119">
            <v>-0.14</v>
          </cell>
          <cell r="G119">
            <v>0</v>
          </cell>
        </row>
        <row r="120">
          <cell r="C120">
            <v>40087</v>
          </cell>
          <cell r="D120">
            <v>0.06017594972338</v>
          </cell>
          <cell r="E120">
            <v>4.697</v>
          </cell>
          <cell r="F120">
            <v>-0.14</v>
          </cell>
          <cell r="G120">
            <v>0</v>
          </cell>
        </row>
        <row r="121">
          <cell r="C121">
            <v>40118</v>
          </cell>
          <cell r="D121">
            <v>0.060225267963022</v>
          </cell>
          <cell r="E121">
            <v>4.837</v>
          </cell>
          <cell r="F121">
            <v>-0.15</v>
          </cell>
          <cell r="G121">
            <v>0.005</v>
          </cell>
        </row>
        <row r="122">
          <cell r="C122">
            <v>40148</v>
          </cell>
          <cell r="D122">
            <v>0.060272995292478</v>
          </cell>
          <cell r="E122">
            <v>4.977</v>
          </cell>
          <cell r="F122">
            <v>-0.15</v>
          </cell>
          <cell r="G122">
            <v>0.005</v>
          </cell>
        </row>
        <row r="123">
          <cell r="C123">
            <v>40179</v>
          </cell>
          <cell r="D123">
            <v>0.06032231353371</v>
          </cell>
          <cell r="E123">
            <v>5.042</v>
          </cell>
          <cell r="F123">
            <v>-0.15</v>
          </cell>
          <cell r="G123">
            <v>0.005</v>
          </cell>
        </row>
        <row r="124">
          <cell r="C124">
            <v>40210</v>
          </cell>
          <cell r="D124">
            <v>0.060371631775751</v>
          </cell>
          <cell r="E124">
            <v>4.922</v>
          </cell>
          <cell r="F124">
            <v>-0.15</v>
          </cell>
          <cell r="G124">
            <v>0.005</v>
          </cell>
        </row>
        <row r="125">
          <cell r="C125">
            <v>40238</v>
          </cell>
          <cell r="D125">
            <v>0.060416177285385</v>
          </cell>
          <cell r="E125">
            <v>4.801</v>
          </cell>
          <cell r="F125">
            <v>-0.15</v>
          </cell>
          <cell r="G125">
            <v>0.005</v>
          </cell>
        </row>
        <row r="126">
          <cell r="C126">
            <v>40269</v>
          </cell>
          <cell r="D126">
            <v>0.060465495528963</v>
          </cell>
          <cell r="E126">
            <v>4.667</v>
          </cell>
          <cell r="F126">
            <v>-0.14</v>
          </cell>
          <cell r="G126">
            <v>0</v>
          </cell>
        </row>
        <row r="127">
          <cell r="C127">
            <v>40299</v>
          </cell>
          <cell r="D127">
            <v>0.060513222862228</v>
          </cell>
          <cell r="E127">
            <v>4.647</v>
          </cell>
          <cell r="F127">
            <v>-0.14</v>
          </cell>
          <cell r="G127">
            <v>0</v>
          </cell>
        </row>
        <row r="128">
          <cell r="C128">
            <v>40330</v>
          </cell>
          <cell r="D128">
            <v>0.060562541107396</v>
          </cell>
          <cell r="E128">
            <v>4.667</v>
          </cell>
          <cell r="F128">
            <v>-0.14</v>
          </cell>
          <cell r="G128">
            <v>0</v>
          </cell>
        </row>
        <row r="129">
          <cell r="C129">
            <v>40360</v>
          </cell>
          <cell r="D129">
            <v>0.060610268442199</v>
          </cell>
          <cell r="E129">
            <v>4.7</v>
          </cell>
          <cell r="F129">
            <v>-0.14</v>
          </cell>
          <cell r="G129">
            <v>0</v>
          </cell>
        </row>
        <row r="130">
          <cell r="C130">
            <v>40391</v>
          </cell>
          <cell r="D130">
            <v>0.060659586688957</v>
          </cell>
          <cell r="E130">
            <v>4.727</v>
          </cell>
          <cell r="F130">
            <v>-0.14</v>
          </cell>
          <cell r="G130">
            <v>0</v>
          </cell>
        </row>
        <row r="131">
          <cell r="C131">
            <v>40422</v>
          </cell>
          <cell r="D131">
            <v>0.060708904936522</v>
          </cell>
          <cell r="E131">
            <v>4.732</v>
          </cell>
          <cell r="F131">
            <v>-0.14</v>
          </cell>
          <cell r="G131">
            <v>0</v>
          </cell>
        </row>
        <row r="132">
          <cell r="C132">
            <v>40452</v>
          </cell>
          <cell r="D132">
            <v>0.060756632273646</v>
          </cell>
          <cell r="E132">
            <v>4.762</v>
          </cell>
          <cell r="F132">
            <v>-0.14</v>
          </cell>
          <cell r="G132">
            <v>0</v>
          </cell>
        </row>
        <row r="133">
          <cell r="C133">
            <v>40483</v>
          </cell>
          <cell r="D133">
            <v>0.060805950522801</v>
          </cell>
          <cell r="E133">
            <v>4.902</v>
          </cell>
          <cell r="F133">
            <v>-0.15</v>
          </cell>
          <cell r="G133">
            <v>0.005</v>
          </cell>
        </row>
        <row r="134">
          <cell r="C134">
            <v>40513</v>
          </cell>
          <cell r="D134">
            <v>0.060853677861463</v>
          </cell>
          <cell r="E134">
            <v>5.042</v>
          </cell>
          <cell r="F134">
            <v>-0.15</v>
          </cell>
          <cell r="G134">
            <v>0.005</v>
          </cell>
        </row>
        <row r="135">
          <cell r="C135">
            <v>40544</v>
          </cell>
          <cell r="D135">
            <v>0.060902996112208</v>
          </cell>
          <cell r="E135">
            <v>5.112</v>
          </cell>
          <cell r="F135">
            <v>-0.15</v>
          </cell>
          <cell r="G135">
            <v>0.005</v>
          </cell>
        </row>
        <row r="136">
          <cell r="C136">
            <v>40575</v>
          </cell>
          <cell r="D136">
            <v>0.060952314363761</v>
          </cell>
          <cell r="E136">
            <v>4.992</v>
          </cell>
          <cell r="F136">
            <v>-0.15</v>
          </cell>
          <cell r="G136">
            <v>0.005</v>
          </cell>
        </row>
        <row r="137">
          <cell r="C137">
            <v>40603</v>
          </cell>
          <cell r="D137">
            <v>0.060983123628575</v>
          </cell>
          <cell r="E137">
            <v>4.871</v>
          </cell>
          <cell r="F137">
            <v>-0.15</v>
          </cell>
          <cell r="G137">
            <v>0.005</v>
          </cell>
        </row>
        <row r="138">
          <cell r="C138">
            <v>40634</v>
          </cell>
          <cell r="D138">
            <v>0.061011150688427</v>
          </cell>
          <cell r="E138">
            <v>4.737</v>
          </cell>
          <cell r="F138">
            <v>-0.14</v>
          </cell>
          <cell r="G138">
            <v>0</v>
          </cell>
        </row>
        <row r="139">
          <cell r="C139">
            <v>40664</v>
          </cell>
          <cell r="D139">
            <v>0.061038273649822</v>
          </cell>
          <cell r="E139">
            <v>4.717</v>
          </cell>
          <cell r="F139">
            <v>-0.14</v>
          </cell>
          <cell r="G139">
            <v>0</v>
          </cell>
        </row>
        <row r="140">
          <cell r="C140">
            <v>40695</v>
          </cell>
          <cell r="D140">
            <v>0.061066300710187</v>
          </cell>
          <cell r="E140">
            <v>4.737</v>
          </cell>
          <cell r="F140">
            <v>-0.14</v>
          </cell>
          <cell r="G140">
            <v>0</v>
          </cell>
        </row>
        <row r="141">
          <cell r="C141">
            <v>40725</v>
          </cell>
          <cell r="D141">
            <v>0.061093423672079</v>
          </cell>
          <cell r="E141">
            <v>4.77</v>
          </cell>
          <cell r="F141">
            <v>-0.14</v>
          </cell>
          <cell r="G141">
            <v>0</v>
          </cell>
        </row>
        <row r="142">
          <cell r="C142">
            <v>40756</v>
          </cell>
          <cell r="D142">
            <v>0.061121450732958</v>
          </cell>
          <cell r="E142">
            <v>4.797</v>
          </cell>
          <cell r="F142">
            <v>-0.14</v>
          </cell>
          <cell r="G142">
            <v>0</v>
          </cell>
        </row>
        <row r="143">
          <cell r="C143">
            <v>40787</v>
          </cell>
          <cell r="D143">
            <v>0.061149477794098</v>
          </cell>
          <cell r="E143">
            <v>4.802</v>
          </cell>
          <cell r="F143">
            <v>-0.14</v>
          </cell>
          <cell r="G143">
            <v>0</v>
          </cell>
        </row>
        <row r="144">
          <cell r="C144">
            <v>40817</v>
          </cell>
          <cell r="D144">
            <v>0.061176600756738</v>
          </cell>
          <cell r="E144">
            <v>4.832</v>
          </cell>
          <cell r="F144">
            <v>-0.14</v>
          </cell>
          <cell r="G144">
            <v>0</v>
          </cell>
        </row>
        <row r="145">
          <cell r="C145">
            <v>40848</v>
          </cell>
          <cell r="D145">
            <v>0.061204627818391</v>
          </cell>
          <cell r="E145">
            <v>4.972</v>
          </cell>
          <cell r="F145">
            <v>-0.15</v>
          </cell>
          <cell r="G145">
            <v>0.005</v>
          </cell>
        </row>
        <row r="146">
          <cell r="C146">
            <v>40878</v>
          </cell>
          <cell r="D146">
            <v>0.061231750781529</v>
          </cell>
          <cell r="E146">
            <v>5.112</v>
          </cell>
          <cell r="F146">
            <v>-0.15</v>
          </cell>
          <cell r="G146">
            <v>0.005</v>
          </cell>
        </row>
        <row r="147">
          <cell r="C147">
            <v>40909</v>
          </cell>
          <cell r="D147">
            <v>0.061259777843695</v>
          </cell>
          <cell r="E147">
            <v>5.187</v>
          </cell>
          <cell r="F147">
            <v>-0.15</v>
          </cell>
          <cell r="G147">
            <v>0.005</v>
          </cell>
        </row>
        <row r="148">
          <cell r="C148">
            <v>40940</v>
          </cell>
          <cell r="D148">
            <v>0.061287804906122</v>
          </cell>
          <cell r="E148">
            <v>5.067</v>
          </cell>
          <cell r="F148">
            <v>-0.15</v>
          </cell>
          <cell r="G148">
            <v>0.005</v>
          </cell>
        </row>
        <row r="149">
          <cell r="C149">
            <v>40969</v>
          </cell>
          <cell r="D149">
            <v>0.061314023771208</v>
          </cell>
          <cell r="E149">
            <v>4.946</v>
          </cell>
          <cell r="F149">
            <v>-0.15</v>
          </cell>
          <cell r="G149">
            <v>0.005</v>
          </cell>
        </row>
        <row r="150">
          <cell r="C150">
            <v>41000</v>
          </cell>
          <cell r="D150">
            <v>0.06134205083414</v>
          </cell>
          <cell r="E150">
            <v>4.812</v>
          </cell>
          <cell r="F150">
            <v>-0.14</v>
          </cell>
          <cell r="G150">
            <v>0</v>
          </cell>
        </row>
        <row r="151">
          <cell r="C151">
            <v>41030</v>
          </cell>
          <cell r="D151">
            <v>0.061369173798516</v>
          </cell>
          <cell r="E151">
            <v>4.792</v>
          </cell>
          <cell r="F151">
            <v>-0.14</v>
          </cell>
          <cell r="G151">
            <v>0</v>
          </cell>
        </row>
        <row r="152">
          <cell r="C152">
            <v>41061</v>
          </cell>
          <cell r="D152">
            <v>0.06139720086196</v>
          </cell>
          <cell r="E152">
            <v>4.812</v>
          </cell>
          <cell r="F152">
            <v>-0.14</v>
          </cell>
          <cell r="G152">
            <v>0</v>
          </cell>
        </row>
        <row r="153">
          <cell r="C153">
            <v>41091</v>
          </cell>
          <cell r="D153">
            <v>0.061424323826833</v>
          </cell>
          <cell r="E153">
            <v>4.845</v>
          </cell>
          <cell r="F153">
            <v>-0.14</v>
          </cell>
          <cell r="G153">
            <v>0</v>
          </cell>
        </row>
        <row r="154">
          <cell r="C154">
            <v>41122</v>
          </cell>
          <cell r="D154">
            <v>0.061452350890791</v>
          </cell>
          <cell r="E154">
            <v>4.872</v>
          </cell>
          <cell r="F154">
            <v>-0.14</v>
          </cell>
          <cell r="G154">
            <v>0</v>
          </cell>
        </row>
        <row r="155">
          <cell r="C155">
            <v>41153</v>
          </cell>
          <cell r="D155">
            <v>0.061480377955009</v>
          </cell>
          <cell r="E155">
            <v>4.877</v>
          </cell>
          <cell r="F155">
            <v>-0.14</v>
          </cell>
          <cell r="G155">
            <v>0</v>
          </cell>
        </row>
        <row r="156">
          <cell r="C156">
            <v>41183</v>
          </cell>
          <cell r="D156">
            <v>0.061507500920631</v>
          </cell>
          <cell r="E156">
            <v>4.907</v>
          </cell>
          <cell r="F156">
            <v>-0.14</v>
          </cell>
          <cell r="G156">
            <v>0</v>
          </cell>
        </row>
        <row r="157">
          <cell r="C157">
            <v>41214</v>
          </cell>
          <cell r="D157">
            <v>0.061535527985363</v>
          </cell>
          <cell r="E157">
            <v>5.047</v>
          </cell>
          <cell r="F157">
            <v>-0.15</v>
          </cell>
          <cell r="G157">
            <v>0.005</v>
          </cell>
        </row>
        <row r="158">
          <cell r="C158">
            <v>41244</v>
          </cell>
          <cell r="D158">
            <v>0.061562650951481</v>
          </cell>
          <cell r="E158">
            <v>5.187</v>
          </cell>
          <cell r="F158">
            <v>-0.15</v>
          </cell>
          <cell r="G158">
            <v>0.005</v>
          </cell>
        </row>
        <row r="159">
          <cell r="C159">
            <v>41275</v>
          </cell>
          <cell r="D159">
            <v>0.061590678016726</v>
          </cell>
          <cell r="E159">
            <v>5.267</v>
          </cell>
          <cell r="F159">
            <v>-0.15</v>
          </cell>
          <cell r="G159">
            <v>0.005</v>
          </cell>
        </row>
        <row r="160">
          <cell r="C160">
            <v>41306</v>
          </cell>
          <cell r="D160">
            <v>0.061618705082232</v>
          </cell>
          <cell r="E160">
            <v>5.147</v>
          </cell>
          <cell r="F160">
            <v>-0.15</v>
          </cell>
          <cell r="G160">
            <v>0.005</v>
          </cell>
        </row>
        <row r="161">
          <cell r="C161">
            <v>41334</v>
          </cell>
          <cell r="D161">
            <v>0.0616440198513</v>
          </cell>
          <cell r="E161">
            <v>5.026</v>
          </cell>
          <cell r="F161">
            <v>-0.15</v>
          </cell>
          <cell r="G161">
            <v>0.005</v>
          </cell>
        </row>
        <row r="162">
          <cell r="C162">
            <v>41365</v>
          </cell>
          <cell r="D162">
            <v>0.061672046917303</v>
          </cell>
          <cell r="E162">
            <v>4.892</v>
          </cell>
          <cell r="F162">
            <v>-0.14</v>
          </cell>
          <cell r="G162">
            <v>0</v>
          </cell>
        </row>
        <row r="163">
          <cell r="C163">
            <v>41395</v>
          </cell>
          <cell r="D163">
            <v>0.06169916988465</v>
          </cell>
          <cell r="E163">
            <v>4.872</v>
          </cell>
          <cell r="F163">
            <v>-0.14</v>
          </cell>
          <cell r="G163">
            <v>0</v>
          </cell>
        </row>
        <row r="164">
          <cell r="C164">
            <v>41426</v>
          </cell>
          <cell r="D164">
            <v>0.061727196951165</v>
          </cell>
          <cell r="E164">
            <v>4.892</v>
          </cell>
          <cell r="F164">
            <v>-0.14</v>
          </cell>
          <cell r="G164">
            <v>0</v>
          </cell>
        </row>
        <row r="165">
          <cell r="C165">
            <v>41456</v>
          </cell>
          <cell r="D165">
            <v>0.06175431991901</v>
          </cell>
          <cell r="E165">
            <v>4.925</v>
          </cell>
          <cell r="F165">
            <v>-0.14</v>
          </cell>
          <cell r="G165">
            <v>0</v>
          </cell>
        </row>
        <row r="166">
          <cell r="C166">
            <v>41487</v>
          </cell>
          <cell r="D166">
            <v>0.061782346986038</v>
          </cell>
          <cell r="E166">
            <v>4.952</v>
          </cell>
          <cell r="F166">
            <v>-0.14</v>
          </cell>
          <cell r="G166">
            <v>0</v>
          </cell>
        </row>
        <row r="167">
          <cell r="C167">
            <v>41518</v>
          </cell>
          <cell r="D167">
            <v>0.061810374053328</v>
          </cell>
          <cell r="E167">
            <v>4.957</v>
          </cell>
          <cell r="F167">
            <v>-0.14</v>
          </cell>
          <cell r="G167">
            <v>0</v>
          </cell>
        </row>
        <row r="168">
          <cell r="C168">
            <v>41548</v>
          </cell>
          <cell r="D168">
            <v>0.061837497021921</v>
          </cell>
          <cell r="E168">
            <v>4.987</v>
          </cell>
          <cell r="F168">
            <v>-0.14</v>
          </cell>
          <cell r="G168">
            <v>0</v>
          </cell>
        </row>
        <row r="169">
          <cell r="C169">
            <v>41579</v>
          </cell>
          <cell r="D169">
            <v>0.061865524089723</v>
          </cell>
          <cell r="E169">
            <v>5.127</v>
          </cell>
          <cell r="F169">
            <v>-0.15</v>
          </cell>
          <cell r="G169">
            <v>0.005</v>
          </cell>
        </row>
        <row r="170">
          <cell r="C170">
            <v>41609</v>
          </cell>
          <cell r="D170">
            <v>0.061892647058812</v>
          </cell>
          <cell r="E170">
            <v>5.267</v>
          </cell>
          <cell r="F170">
            <v>-0.15</v>
          </cell>
          <cell r="G170">
            <v>0.005</v>
          </cell>
        </row>
        <row r="171">
          <cell r="C171">
            <v>41640</v>
          </cell>
          <cell r="D171">
            <v>0.061920674127129</v>
          </cell>
          <cell r="E171">
            <v>5.352</v>
          </cell>
          <cell r="F171">
            <v>-0.15</v>
          </cell>
          <cell r="G171">
            <v>0.005</v>
          </cell>
        </row>
        <row r="172">
          <cell r="C172">
            <v>41671</v>
          </cell>
          <cell r="D172">
            <v>0.061948701195705</v>
          </cell>
          <cell r="E172">
            <v>5.232</v>
          </cell>
          <cell r="F172">
            <v>-0.15</v>
          </cell>
          <cell r="G172">
            <v>0.005</v>
          </cell>
        </row>
        <row r="173">
          <cell r="C173">
            <v>41699</v>
          </cell>
          <cell r="D173">
            <v>0.061974015967547</v>
          </cell>
          <cell r="E173">
            <v>5.111</v>
          </cell>
          <cell r="F173">
            <v>-0.15</v>
          </cell>
          <cell r="G173">
            <v>0.005</v>
          </cell>
        </row>
        <row r="174">
          <cell r="C174">
            <v>41730</v>
          </cell>
          <cell r="D174">
            <v>0.062002043036619</v>
          </cell>
          <cell r="E174">
            <v>4.977</v>
          </cell>
          <cell r="F174">
            <v>-0.14</v>
          </cell>
          <cell r="G174">
            <v>0</v>
          </cell>
        </row>
        <row r="175">
          <cell r="C175">
            <v>41760</v>
          </cell>
          <cell r="D175">
            <v>0.062029166006938</v>
          </cell>
          <cell r="E175">
            <v>4.957</v>
          </cell>
          <cell r="F175">
            <v>-0.14</v>
          </cell>
          <cell r="G175">
            <v>0</v>
          </cell>
        </row>
        <row r="176">
          <cell r="C176">
            <v>41791</v>
          </cell>
          <cell r="D176">
            <v>0.062057193076523</v>
          </cell>
          <cell r="E176">
            <v>4.977</v>
          </cell>
          <cell r="F176">
            <v>-0.14</v>
          </cell>
          <cell r="G176">
            <v>0</v>
          </cell>
        </row>
        <row r="177">
          <cell r="C177">
            <v>41821</v>
          </cell>
          <cell r="D177">
            <v>0.062084316047339</v>
          </cell>
          <cell r="E177">
            <v>5.01</v>
          </cell>
          <cell r="F177">
            <v>-0.14</v>
          </cell>
          <cell r="G177">
            <v>0</v>
          </cell>
        </row>
        <row r="178">
          <cell r="C178">
            <v>41852</v>
          </cell>
          <cell r="D178">
            <v>0.062112343117437</v>
          </cell>
          <cell r="E178">
            <v>5.037</v>
          </cell>
          <cell r="F178">
            <v>-0.14</v>
          </cell>
          <cell r="G178">
            <v>0</v>
          </cell>
        </row>
        <row r="179">
          <cell r="C179">
            <v>41883</v>
          </cell>
          <cell r="D179">
            <v>0.062140370187797</v>
          </cell>
          <cell r="E179">
            <v>5.042</v>
          </cell>
          <cell r="F179">
            <v>-0.14</v>
          </cell>
          <cell r="G179">
            <v>0</v>
          </cell>
        </row>
        <row r="180">
          <cell r="C180">
            <v>41913</v>
          </cell>
          <cell r="D180">
            <v>0.062167493159361</v>
          </cell>
          <cell r="E180">
            <v>5.072</v>
          </cell>
          <cell r="F180">
            <v>-0.14</v>
          </cell>
          <cell r="G180">
            <v>0</v>
          </cell>
        </row>
        <row r="181">
          <cell r="C181">
            <v>41944</v>
          </cell>
          <cell r="D181">
            <v>0.062195520230234</v>
          </cell>
          <cell r="E181">
            <v>5.212</v>
          </cell>
          <cell r="F181">
            <v>-0.15</v>
          </cell>
          <cell r="G181">
            <v>0.005</v>
          </cell>
        </row>
        <row r="182">
          <cell r="C182">
            <v>41974</v>
          </cell>
          <cell r="D182">
            <v>0.062222643202294</v>
          </cell>
          <cell r="E182">
            <v>5.352</v>
          </cell>
          <cell r="F182">
            <v>-0.15</v>
          </cell>
          <cell r="G182">
            <v>0.005</v>
          </cell>
        </row>
        <row r="183">
          <cell r="C183">
            <v>42005</v>
          </cell>
          <cell r="D183">
            <v>0.06225067027368</v>
          </cell>
          <cell r="E183">
            <v>5.442</v>
          </cell>
          <cell r="F183">
            <v>-0.15</v>
          </cell>
          <cell r="G183">
            <v>0</v>
          </cell>
        </row>
        <row r="184">
          <cell r="C184">
            <v>42036</v>
          </cell>
          <cell r="D184">
            <v>0.062278697345326</v>
          </cell>
          <cell r="E184">
            <v>5.322</v>
          </cell>
          <cell r="F184">
            <v>-0.15</v>
          </cell>
          <cell r="G184">
            <v>0</v>
          </cell>
        </row>
        <row r="185">
          <cell r="C185">
            <v>42064</v>
          </cell>
          <cell r="D185">
            <v>0.06230401211994</v>
          </cell>
          <cell r="E185">
            <v>5.201</v>
          </cell>
          <cell r="F185">
            <v>-0.15</v>
          </cell>
          <cell r="G185">
            <v>0</v>
          </cell>
        </row>
        <row r="186">
          <cell r="C186">
            <v>42095</v>
          </cell>
          <cell r="D186">
            <v>0.062332039192083</v>
          </cell>
          <cell r="E186">
            <v>5.067</v>
          </cell>
          <cell r="F186">
            <v>-0.14</v>
          </cell>
          <cell r="G186">
            <v>0</v>
          </cell>
        </row>
        <row r="187">
          <cell r="C187">
            <v>42125</v>
          </cell>
          <cell r="D187">
            <v>0.062359162165373</v>
          </cell>
          <cell r="E187">
            <v>5.047</v>
          </cell>
          <cell r="F187">
            <v>-0.14</v>
          </cell>
          <cell r="G187">
            <v>0</v>
          </cell>
        </row>
        <row r="188">
          <cell r="C188">
            <v>42156</v>
          </cell>
          <cell r="D188">
            <v>0.062387189238028</v>
          </cell>
          <cell r="E188">
            <v>5.067</v>
          </cell>
          <cell r="F188">
            <v>-0.14</v>
          </cell>
          <cell r="G188">
            <v>0</v>
          </cell>
        </row>
        <row r="189">
          <cell r="C189">
            <v>42186</v>
          </cell>
          <cell r="D189">
            <v>0.062414312211813</v>
          </cell>
          <cell r="E189">
            <v>5.1</v>
          </cell>
          <cell r="F189">
            <v>-0.14</v>
          </cell>
          <cell r="G189">
            <v>0</v>
          </cell>
        </row>
        <row r="190">
          <cell r="C190">
            <v>42217</v>
          </cell>
          <cell r="D190">
            <v>0.062442339284982</v>
          </cell>
          <cell r="E190">
            <v>5.127</v>
          </cell>
          <cell r="F190">
            <v>-0.14</v>
          </cell>
          <cell r="G190">
            <v>0</v>
          </cell>
        </row>
        <row r="191">
          <cell r="C191">
            <v>42248</v>
          </cell>
          <cell r="D191">
            <v>0.062470366358411</v>
          </cell>
          <cell r="E191">
            <v>5.132</v>
          </cell>
          <cell r="F191">
            <v>-0.14</v>
          </cell>
          <cell r="G191">
            <v>0</v>
          </cell>
        </row>
        <row r="192">
          <cell r="C192">
            <v>42278</v>
          </cell>
          <cell r="D192">
            <v>0.062497489332946</v>
          </cell>
          <cell r="E192">
            <v>5.162</v>
          </cell>
          <cell r="F192">
            <v>-0.14</v>
          </cell>
          <cell r="G192">
            <v>0</v>
          </cell>
        </row>
        <row r="193">
          <cell r="C193">
            <v>42309</v>
          </cell>
          <cell r="D193">
            <v>0.062525516406888</v>
          </cell>
          <cell r="E193">
            <v>5.302</v>
          </cell>
          <cell r="F193">
            <v>-0.15</v>
          </cell>
          <cell r="G193">
            <v>0</v>
          </cell>
        </row>
        <row r="194">
          <cell r="C194">
            <v>42339</v>
          </cell>
          <cell r="D194">
            <v>0.062552639381919</v>
          </cell>
          <cell r="E194">
            <v>5.442</v>
          </cell>
          <cell r="F194">
            <v>-0.15</v>
          </cell>
          <cell r="G194">
            <v>0</v>
          </cell>
        </row>
        <row r="195">
          <cell r="C195">
            <v>42370</v>
          </cell>
          <cell r="D195">
            <v>0.062580666456374</v>
          </cell>
          <cell r="E195">
            <v>5.537</v>
          </cell>
          <cell r="F195">
            <v>-0.15</v>
          </cell>
          <cell r="G195">
            <v>0</v>
          </cell>
        </row>
        <row r="196">
          <cell r="C196">
            <v>42401</v>
          </cell>
          <cell r="D196">
            <v>0.06260869353109</v>
          </cell>
          <cell r="E196">
            <v>5.417</v>
          </cell>
          <cell r="F196">
            <v>-0.15</v>
          </cell>
          <cell r="G196">
            <v>0</v>
          </cell>
        </row>
        <row r="197">
          <cell r="C197">
            <v>42430</v>
          </cell>
          <cell r="D197">
            <v>0.062634912407673</v>
          </cell>
          <cell r="E197">
            <v>5.296</v>
          </cell>
          <cell r="F197">
            <v>-0.15</v>
          </cell>
          <cell r="G197">
            <v>0</v>
          </cell>
        </row>
        <row r="198">
          <cell r="C198">
            <v>42461</v>
          </cell>
          <cell r="D198">
            <v>0.062662939482893</v>
          </cell>
          <cell r="E198">
            <v>5.162</v>
          </cell>
          <cell r="F198">
            <v>-0.14</v>
          </cell>
          <cell r="G198">
            <v>0</v>
          </cell>
        </row>
        <row r="199">
          <cell r="C199">
            <v>42491</v>
          </cell>
          <cell r="D199">
            <v>0.062690062459161</v>
          </cell>
          <cell r="E199">
            <v>5.142</v>
          </cell>
          <cell r="F199">
            <v>-0.14</v>
          </cell>
          <cell r="G199">
            <v>0</v>
          </cell>
        </row>
        <row r="200">
          <cell r="C200">
            <v>42522</v>
          </cell>
          <cell r="D200">
            <v>0.062718089534894</v>
          </cell>
          <cell r="E200">
            <v>5.162</v>
          </cell>
          <cell r="F200">
            <v>-0.14</v>
          </cell>
          <cell r="G200">
            <v>0</v>
          </cell>
        </row>
        <row r="201">
          <cell r="C201">
            <v>42552</v>
          </cell>
          <cell r="D201">
            <v>0.062745212511658</v>
          </cell>
          <cell r="E201">
            <v>5.195</v>
          </cell>
          <cell r="F201">
            <v>-0.14</v>
          </cell>
          <cell r="G201">
            <v>0</v>
          </cell>
        </row>
        <row r="202">
          <cell r="C202">
            <v>42583</v>
          </cell>
          <cell r="D202">
            <v>0.062773239587904</v>
          </cell>
          <cell r="E202">
            <v>5.222</v>
          </cell>
          <cell r="F202">
            <v>-0.14</v>
          </cell>
          <cell r="G202">
            <v>0</v>
          </cell>
        </row>
        <row r="203">
          <cell r="C203">
            <v>42614</v>
          </cell>
          <cell r="D203">
            <v>0.062801266664411</v>
          </cell>
          <cell r="E203">
            <v>5.227</v>
          </cell>
          <cell r="F203">
            <v>-0.14</v>
          </cell>
          <cell r="G203">
            <v>0</v>
          </cell>
        </row>
        <row r="204">
          <cell r="C204">
            <v>42644</v>
          </cell>
          <cell r="D204">
            <v>0.062828389641924</v>
          </cell>
          <cell r="E204">
            <v>5.257</v>
          </cell>
          <cell r="F204">
            <v>-0.14</v>
          </cell>
          <cell r="G204">
            <v>0</v>
          </cell>
        </row>
        <row r="205">
          <cell r="C205">
            <v>42675</v>
          </cell>
          <cell r="D205">
            <v>0.062856416718943</v>
          </cell>
          <cell r="E205">
            <v>5.397</v>
          </cell>
          <cell r="F205">
            <v>-0.15</v>
          </cell>
          <cell r="G205">
            <v>0</v>
          </cell>
        </row>
        <row r="206">
          <cell r="C206">
            <v>42705</v>
          </cell>
          <cell r="D206">
            <v>0.062883539696953</v>
          </cell>
          <cell r="E206">
            <v>5.537</v>
          </cell>
          <cell r="F206">
            <v>-0.15</v>
          </cell>
          <cell r="G206">
            <v>0</v>
          </cell>
        </row>
        <row r="207">
          <cell r="C207">
            <v>42736</v>
          </cell>
          <cell r="D207">
            <v>0.062911566774485</v>
          </cell>
          <cell r="E207">
            <v>5.637</v>
          </cell>
          <cell r="F207">
            <v>-0.15</v>
          </cell>
          <cell r="G207">
            <v>0</v>
          </cell>
        </row>
        <row r="208">
          <cell r="C208">
            <v>42767</v>
          </cell>
          <cell r="D208">
            <v>0.062939593852279</v>
          </cell>
          <cell r="E208">
            <v>5.517</v>
          </cell>
          <cell r="F208">
            <v>-0.15</v>
          </cell>
          <cell r="G208">
            <v>0</v>
          </cell>
        </row>
        <row r="209">
          <cell r="C209">
            <v>42795</v>
          </cell>
          <cell r="D209">
            <v>0.062964908632444</v>
          </cell>
          <cell r="E209">
            <v>5.396</v>
          </cell>
          <cell r="F209">
            <v>-0.15</v>
          </cell>
          <cell r="G209">
            <v>0</v>
          </cell>
        </row>
        <row r="210">
          <cell r="C210">
            <v>42826</v>
          </cell>
          <cell r="D210">
            <v>0.062992935710733</v>
          </cell>
          <cell r="E210">
            <v>5.262</v>
          </cell>
          <cell r="F210">
            <v>-0.14</v>
          </cell>
          <cell r="G210">
            <v>0</v>
          </cell>
        </row>
        <row r="211">
          <cell r="C211">
            <v>42856</v>
          </cell>
          <cell r="D211">
            <v>0.063020058689971</v>
          </cell>
          <cell r="E211">
            <v>5.242</v>
          </cell>
          <cell r="F211">
            <v>-0.14</v>
          </cell>
          <cell r="G211">
            <v>0</v>
          </cell>
        </row>
        <row r="212">
          <cell r="C212">
            <v>42887</v>
          </cell>
          <cell r="D212">
            <v>0.063048085768773</v>
          </cell>
          <cell r="E212">
            <v>5.262</v>
          </cell>
          <cell r="F212">
            <v>-0.14</v>
          </cell>
          <cell r="G212">
            <v>0</v>
          </cell>
        </row>
        <row r="213">
          <cell r="C213">
            <v>42917</v>
          </cell>
          <cell r="D213">
            <v>0.063075208748507</v>
          </cell>
          <cell r="E213">
            <v>5.295</v>
          </cell>
          <cell r="F213">
            <v>-0.14</v>
          </cell>
          <cell r="G213">
            <v>0</v>
          </cell>
        </row>
        <row r="214">
          <cell r="C214">
            <v>42948</v>
          </cell>
          <cell r="D214">
            <v>0.063103235827822</v>
          </cell>
          <cell r="E214">
            <v>5.322</v>
          </cell>
          <cell r="F214">
            <v>-0.14</v>
          </cell>
          <cell r="G214">
            <v>0</v>
          </cell>
        </row>
        <row r="215">
          <cell r="C215">
            <v>42979</v>
          </cell>
          <cell r="D215">
            <v>0.063131262907397</v>
          </cell>
          <cell r="E215">
            <v>5.327</v>
          </cell>
          <cell r="F215">
            <v>-0.14</v>
          </cell>
          <cell r="G215">
            <v>0</v>
          </cell>
        </row>
        <row r="216">
          <cell r="C216">
            <v>43009</v>
          </cell>
          <cell r="D216">
            <v>0.063158385887879</v>
          </cell>
          <cell r="E216">
            <v>5.357</v>
          </cell>
          <cell r="F216">
            <v>-0.14</v>
          </cell>
          <cell r="G216">
            <v>0</v>
          </cell>
        </row>
        <row r="217">
          <cell r="C217">
            <v>43040</v>
          </cell>
          <cell r="D217">
            <v>0.063186412967968</v>
          </cell>
          <cell r="E217">
            <v>5.497</v>
          </cell>
          <cell r="F217">
            <v>-0.15</v>
          </cell>
          <cell r="G217">
            <v>0</v>
          </cell>
        </row>
        <row r="218">
          <cell r="C218">
            <v>43070</v>
          </cell>
          <cell r="D218">
            <v>0.063213535948947</v>
          </cell>
          <cell r="E218">
            <v>5.637</v>
          </cell>
          <cell r="F218">
            <v>-0.15</v>
          </cell>
          <cell r="G218">
            <v>0</v>
          </cell>
        </row>
        <row r="219">
          <cell r="C219">
            <v>43101</v>
          </cell>
          <cell r="D219">
            <v>0.063241563029547</v>
          </cell>
          <cell r="E219">
            <v>5.742</v>
          </cell>
          <cell r="F219">
            <v>-0.15</v>
          </cell>
          <cell r="G219">
            <v>0</v>
          </cell>
        </row>
        <row r="220">
          <cell r="C220">
            <v>43132</v>
          </cell>
          <cell r="D220">
            <v>0.063269590110409</v>
          </cell>
          <cell r="E220">
            <v>5.622</v>
          </cell>
          <cell r="F220">
            <v>-0.15</v>
          </cell>
          <cell r="G220">
            <v>0</v>
          </cell>
        </row>
        <row r="221">
          <cell r="C221">
            <v>43160</v>
          </cell>
          <cell r="D221">
            <v>0.063294904893346</v>
          </cell>
          <cell r="E221">
            <v>5.501</v>
          </cell>
          <cell r="F221">
            <v>-0.15</v>
          </cell>
          <cell r="G221">
            <v>0</v>
          </cell>
        </row>
        <row r="222">
          <cell r="C222">
            <v>43191</v>
          </cell>
          <cell r="D222">
            <v>0.063322931974704</v>
          </cell>
          <cell r="E222">
            <v>5.367</v>
          </cell>
          <cell r="F222">
            <v>-0.14</v>
          </cell>
          <cell r="G222">
            <v>0</v>
          </cell>
        </row>
        <row r="223">
          <cell r="C223">
            <v>43221</v>
          </cell>
          <cell r="D223">
            <v>0.063350054956911</v>
          </cell>
          <cell r="E223">
            <v>5.347</v>
          </cell>
          <cell r="F223">
            <v>-0.14</v>
          </cell>
          <cell r="G223">
            <v>0</v>
          </cell>
        </row>
        <row r="224">
          <cell r="C224">
            <v>43252</v>
          </cell>
          <cell r="D224">
            <v>0.063378082038781</v>
          </cell>
          <cell r="E224">
            <v>5.367</v>
          </cell>
          <cell r="F224">
            <v>-0.14</v>
          </cell>
          <cell r="G224">
            <v>0</v>
          </cell>
        </row>
        <row r="225">
          <cell r="C225">
            <v>43282</v>
          </cell>
          <cell r="D225">
            <v>0.063405205021485</v>
          </cell>
          <cell r="E225">
            <v>5.4</v>
          </cell>
          <cell r="F225">
            <v>-0.14</v>
          </cell>
          <cell r="G225">
            <v>0</v>
          </cell>
        </row>
        <row r="226">
          <cell r="C226">
            <v>43313</v>
          </cell>
          <cell r="D226">
            <v>0.063433232103868</v>
          </cell>
          <cell r="E226">
            <v>5.427</v>
          </cell>
          <cell r="F226">
            <v>-0.14</v>
          </cell>
          <cell r="G226">
            <v>0</v>
          </cell>
        </row>
        <row r="227">
          <cell r="C227">
            <v>43344</v>
          </cell>
          <cell r="D227">
            <v>0.063461259186511</v>
          </cell>
          <cell r="E227">
            <v>5.432</v>
          </cell>
          <cell r="F227">
            <v>-0.14</v>
          </cell>
          <cell r="G227">
            <v>0</v>
          </cell>
        </row>
        <row r="228">
          <cell r="C228">
            <v>43374</v>
          </cell>
          <cell r="D228">
            <v>0.063488382169963</v>
          </cell>
          <cell r="E228">
            <v>5.462</v>
          </cell>
          <cell r="F228">
            <v>-0.14</v>
          </cell>
          <cell r="G228">
            <v>0</v>
          </cell>
        </row>
        <row r="229">
          <cell r="C229">
            <v>43405</v>
          </cell>
          <cell r="D229">
            <v>0.063516409253119</v>
          </cell>
          <cell r="E229">
            <v>5.602</v>
          </cell>
          <cell r="F229">
            <v>-0.15</v>
          </cell>
          <cell r="G229">
            <v>0</v>
          </cell>
        </row>
        <row r="230">
          <cell r="C230">
            <v>43435</v>
          </cell>
          <cell r="D230">
            <v>0.063543532237067</v>
          </cell>
          <cell r="E230">
            <v>5.742</v>
          </cell>
          <cell r="F230">
            <v>-0.15</v>
          </cell>
          <cell r="G230">
            <v>0</v>
          </cell>
        </row>
        <row r="231">
          <cell r="C231">
            <v>43466</v>
          </cell>
          <cell r="D231">
            <v>0.063571559320736</v>
          </cell>
          <cell r="E231">
            <v>5.847</v>
          </cell>
          <cell r="F231">
            <v>-0.15</v>
          </cell>
          <cell r="G231">
            <v>0</v>
          </cell>
        </row>
        <row r="232">
          <cell r="C232">
            <v>43497</v>
          </cell>
          <cell r="D232">
            <v>0.063599586404665</v>
          </cell>
          <cell r="E232">
            <v>5.727</v>
          </cell>
          <cell r="F232">
            <v>-0.15</v>
          </cell>
          <cell r="G232">
            <v>0</v>
          </cell>
        </row>
        <row r="233">
          <cell r="C233">
            <v>43525</v>
          </cell>
          <cell r="D233">
            <v>0.063624901190374</v>
          </cell>
          <cell r="E233">
            <v>5.606</v>
          </cell>
          <cell r="F233">
            <v>-0.15</v>
          </cell>
          <cell r="G233">
            <v>0</v>
          </cell>
        </row>
        <row r="234">
          <cell r="C234">
            <v>43556</v>
          </cell>
          <cell r="D234">
            <v>0.063652928274799</v>
          </cell>
          <cell r="E234">
            <v>5.472</v>
          </cell>
          <cell r="F234">
            <v>-0.14</v>
          </cell>
          <cell r="G234">
            <v>0</v>
          </cell>
        </row>
        <row r="235">
          <cell r="C235">
            <v>43586</v>
          </cell>
          <cell r="D235">
            <v>0.063680051259975</v>
          </cell>
          <cell r="E235">
            <v>5.452</v>
          </cell>
          <cell r="F235">
            <v>-0.14</v>
          </cell>
          <cell r="G235">
            <v>0</v>
          </cell>
        </row>
        <row r="236">
          <cell r="C236">
            <v>43617</v>
          </cell>
          <cell r="D236">
            <v>0.063708078344913</v>
          </cell>
          <cell r="E236">
            <v>5.472</v>
          </cell>
          <cell r="F236">
            <v>-0.14</v>
          </cell>
          <cell r="G236">
            <v>0</v>
          </cell>
        </row>
        <row r="237">
          <cell r="C237">
            <v>43647</v>
          </cell>
          <cell r="D237">
            <v>0.063735201330585</v>
          </cell>
          <cell r="E237">
            <v>5.505</v>
          </cell>
          <cell r="F237">
            <v>-0.14</v>
          </cell>
          <cell r="G237">
            <v>0</v>
          </cell>
        </row>
        <row r="238">
          <cell r="C238">
            <v>43678</v>
          </cell>
          <cell r="D238">
            <v>0.063763228416036</v>
          </cell>
          <cell r="E238">
            <v>5.532</v>
          </cell>
          <cell r="F238">
            <v>-0.14</v>
          </cell>
          <cell r="G238">
            <v>0</v>
          </cell>
        </row>
        <row r="239">
          <cell r="C239">
            <v>43709</v>
          </cell>
          <cell r="D239">
            <v>0.063791255501747</v>
          </cell>
          <cell r="E239">
            <v>5.537</v>
          </cell>
          <cell r="F239">
            <v>-0.14</v>
          </cell>
          <cell r="G239">
            <v>0</v>
          </cell>
        </row>
        <row r="240">
          <cell r="C240">
            <v>43739</v>
          </cell>
          <cell r="D240">
            <v>0.063818378488167</v>
          </cell>
          <cell r="E240">
            <v>5.567</v>
          </cell>
          <cell r="F240">
            <v>-0.14</v>
          </cell>
          <cell r="G240">
            <v>0</v>
          </cell>
        </row>
        <row r="241">
          <cell r="C241">
            <v>43770</v>
          </cell>
          <cell r="D241">
            <v>0.063846405574391</v>
          </cell>
          <cell r="E241">
            <v>5.707</v>
          </cell>
          <cell r="F241">
            <v>-0.15</v>
          </cell>
          <cell r="G241">
            <v>0</v>
          </cell>
        </row>
        <row r="242">
          <cell r="C242">
            <v>43800</v>
          </cell>
          <cell r="D242">
            <v>0.063873528561307</v>
          </cell>
          <cell r="E242">
            <v>5.847</v>
          </cell>
          <cell r="F242">
            <v>-0.15</v>
          </cell>
          <cell r="G242">
            <v>0</v>
          </cell>
        </row>
        <row r="243">
          <cell r="C243">
            <v>43831</v>
          </cell>
          <cell r="D243">
            <v>0.063901555648044</v>
          </cell>
          <cell r="E243">
            <v>5.952</v>
          </cell>
          <cell r="F243">
            <v>-0.15</v>
          </cell>
          <cell r="G243">
            <v>0</v>
          </cell>
        </row>
        <row r="244">
          <cell r="C244">
            <v>43862</v>
          </cell>
          <cell r="D244">
            <v>0.06392958273504</v>
          </cell>
          <cell r="E244">
            <v>5.832</v>
          </cell>
          <cell r="F244">
            <v>-0.15</v>
          </cell>
          <cell r="G244">
            <v>0</v>
          </cell>
        </row>
        <row r="245">
          <cell r="C245">
            <v>43891</v>
          </cell>
          <cell r="D245">
            <v>0.063955801623112</v>
          </cell>
          <cell r="E245">
            <v>5.711</v>
          </cell>
          <cell r="F245">
            <v>-0.15</v>
          </cell>
          <cell r="G245">
            <v>0</v>
          </cell>
        </row>
        <row r="246">
          <cell r="C246">
            <v>43922</v>
          </cell>
          <cell r="D246">
            <v>0.063983828710614</v>
          </cell>
          <cell r="E246">
            <v>5.577</v>
          </cell>
          <cell r="F246">
            <v>-0.14</v>
          </cell>
          <cell r="G246">
            <v>0</v>
          </cell>
        </row>
        <row r="247">
          <cell r="C247">
            <v>43952</v>
          </cell>
          <cell r="D247">
            <v>0.064010951698766</v>
          </cell>
          <cell r="E247">
            <v>5.557</v>
          </cell>
          <cell r="F247">
            <v>-0.14</v>
          </cell>
          <cell r="G247">
            <v>0</v>
          </cell>
        </row>
        <row r="248">
          <cell r="C248">
            <v>43983</v>
          </cell>
          <cell r="D248">
            <v>0.06403897878678</v>
          </cell>
          <cell r="E248">
            <v>5.577</v>
          </cell>
          <cell r="F248">
            <v>-0.14</v>
          </cell>
          <cell r="G248">
            <v>0</v>
          </cell>
        </row>
        <row r="249">
          <cell r="C249">
            <v>44013</v>
          </cell>
          <cell r="D249">
            <v>0.064066101775428</v>
          </cell>
          <cell r="E249">
            <v>5.61</v>
          </cell>
          <cell r="F249">
            <v>-0.14</v>
          </cell>
          <cell r="G249">
            <v>0</v>
          </cell>
        </row>
        <row r="250">
          <cell r="C250">
            <v>44044</v>
          </cell>
          <cell r="D250">
            <v>0.064094128863954</v>
          </cell>
          <cell r="E250">
            <v>5.637</v>
          </cell>
          <cell r="F250">
            <v>-0.14</v>
          </cell>
          <cell r="G250">
            <v>0</v>
          </cell>
        </row>
        <row r="251">
          <cell r="C251">
            <v>44075</v>
          </cell>
          <cell r="D251">
            <v>0.064122155952741</v>
          </cell>
          <cell r="E251">
            <v>5.642</v>
          </cell>
          <cell r="F251">
            <v>-0.14</v>
          </cell>
          <cell r="G251">
            <v>0</v>
          </cell>
        </row>
        <row r="252">
          <cell r="C252">
            <v>44105</v>
          </cell>
          <cell r="D252">
            <v>0.064149278942138</v>
          </cell>
          <cell r="E252">
            <v>5.672</v>
          </cell>
          <cell r="F252">
            <v>-0.14</v>
          </cell>
          <cell r="G252">
            <v>0</v>
          </cell>
        </row>
        <row r="253">
          <cell r="C253">
            <v>44136</v>
          </cell>
          <cell r="D253">
            <v>0.064177306031437</v>
          </cell>
          <cell r="E253">
            <v>5.812</v>
          </cell>
          <cell r="F253">
            <v>0</v>
          </cell>
          <cell r="G253">
            <v>0</v>
          </cell>
        </row>
        <row r="254">
          <cell r="C254">
            <v>44166</v>
          </cell>
          <cell r="D254">
            <v>0.06420442902133</v>
          </cell>
          <cell r="E254">
            <v>5.952</v>
          </cell>
          <cell r="F254">
            <v>0</v>
          </cell>
          <cell r="G254">
            <v>0</v>
          </cell>
        </row>
        <row r="255">
          <cell r="C255">
            <v>44197</v>
          </cell>
          <cell r="D255">
            <v>0.064232456111142</v>
          </cell>
          <cell r="E255">
            <v>6.057</v>
          </cell>
          <cell r="F255">
            <v>0</v>
          </cell>
          <cell r="G255">
            <v>0</v>
          </cell>
        </row>
        <row r="256">
          <cell r="C256">
            <v>44228</v>
          </cell>
          <cell r="D256">
            <v>0.064260483201214</v>
          </cell>
          <cell r="E256">
            <v>5.937</v>
          </cell>
          <cell r="F256">
            <v>0</v>
          </cell>
          <cell r="G256">
            <v>0</v>
          </cell>
        </row>
        <row r="257">
          <cell r="C257">
            <v>44256</v>
          </cell>
          <cell r="D257">
            <v>0.064269882756382</v>
          </cell>
          <cell r="E257">
            <v>5.816</v>
          </cell>
          <cell r="F257">
            <v>0</v>
          </cell>
          <cell r="G257">
            <v>0</v>
          </cell>
        </row>
        <row r="258">
          <cell r="C258">
            <v>44287</v>
          </cell>
          <cell r="D258">
            <v>0.064273241230801</v>
          </cell>
          <cell r="E258">
            <v>5.682</v>
          </cell>
          <cell r="F258">
            <v>0</v>
          </cell>
          <cell r="G258">
            <v>0</v>
          </cell>
        </row>
        <row r="259">
          <cell r="C259">
            <v>44317</v>
          </cell>
          <cell r="D259">
            <v>0.064276491367339</v>
          </cell>
          <cell r="E259">
            <v>5.662</v>
          </cell>
          <cell r="F259">
            <v>0</v>
          </cell>
          <cell r="G259">
            <v>0</v>
          </cell>
        </row>
        <row r="260">
          <cell r="C260">
            <v>44348</v>
          </cell>
          <cell r="D260">
            <v>0.064279849841765</v>
          </cell>
          <cell r="E260">
            <v>5.682</v>
          </cell>
          <cell r="F260">
            <v>0</v>
          </cell>
          <cell r="G260">
            <v>0</v>
          </cell>
        </row>
        <row r="261">
          <cell r="C261">
            <v>44378</v>
          </cell>
          <cell r="D261">
            <v>0.064283099978311</v>
          </cell>
          <cell r="E261">
            <v>5.715</v>
          </cell>
          <cell r="F261">
            <v>0</v>
          </cell>
          <cell r="G261">
            <v>0</v>
          </cell>
        </row>
        <row r="262">
          <cell r="C262">
            <v>44409</v>
          </cell>
          <cell r="D262">
            <v>0.064286458452744</v>
          </cell>
          <cell r="E262">
            <v>5.742</v>
          </cell>
          <cell r="F262">
            <v>0</v>
          </cell>
          <cell r="G262">
            <v>0</v>
          </cell>
        </row>
        <row r="263">
          <cell r="C263">
            <v>44440</v>
          </cell>
          <cell r="D263">
            <v>0.064289816927181</v>
          </cell>
          <cell r="E263">
            <v>5.747</v>
          </cell>
          <cell r="F263">
            <v>0</v>
          </cell>
          <cell r="G263">
            <v>0</v>
          </cell>
        </row>
        <row r="264">
          <cell r="C264">
            <v>44470</v>
          </cell>
          <cell r="D264">
            <v>0.064293067063738</v>
          </cell>
          <cell r="E264">
            <v>5.777</v>
          </cell>
          <cell r="F264">
            <v>0</v>
          </cell>
          <cell r="G264">
            <v>0</v>
          </cell>
        </row>
        <row r="265">
          <cell r="C265">
            <v>44501</v>
          </cell>
          <cell r="D265">
            <v>0.064296425538182</v>
          </cell>
          <cell r="E265">
            <v>5.917</v>
          </cell>
          <cell r="F265">
            <v>0</v>
          </cell>
          <cell r="G265">
            <v>0</v>
          </cell>
        </row>
        <row r="266">
          <cell r="C266">
            <v>44531</v>
          </cell>
          <cell r="D266">
            <v>0.064299675674745</v>
          </cell>
          <cell r="E266">
            <v>6.057</v>
          </cell>
          <cell r="F266">
            <v>0</v>
          </cell>
          <cell r="G266">
            <v>0</v>
          </cell>
        </row>
        <row r="267">
          <cell r="C267">
            <v>44562</v>
          </cell>
          <cell r="D267">
            <v>0.064303034149197</v>
          </cell>
          <cell r="E267">
            <v>6.162</v>
          </cell>
          <cell r="F267">
            <v>0</v>
          </cell>
          <cell r="G267">
            <v>0</v>
          </cell>
        </row>
        <row r="268">
          <cell r="C268">
            <v>44593</v>
          </cell>
          <cell r="D268">
            <v>0.064306392623653</v>
          </cell>
          <cell r="E268">
            <v>6.042</v>
          </cell>
          <cell r="F268">
            <v>0</v>
          </cell>
          <cell r="G268">
            <v>0</v>
          </cell>
        </row>
        <row r="269">
          <cell r="C269">
            <v>44621</v>
          </cell>
          <cell r="D269">
            <v>0.064309426084455</v>
          </cell>
          <cell r="E269">
            <v>5.921</v>
          </cell>
          <cell r="F269">
            <v>0</v>
          </cell>
          <cell r="G269">
            <v>0</v>
          </cell>
        </row>
        <row r="270">
          <cell r="C270">
            <v>44652</v>
          </cell>
          <cell r="D270">
            <v>0.064312784558918</v>
          </cell>
          <cell r="E270">
            <v>5.787</v>
          </cell>
          <cell r="F270">
            <v>0</v>
          </cell>
          <cell r="G270">
            <v>0</v>
          </cell>
        </row>
        <row r="271">
          <cell r="C271">
            <v>44682</v>
          </cell>
          <cell r="D271">
            <v>0.064316034695499</v>
          </cell>
          <cell r="E271">
            <v>5.767</v>
          </cell>
          <cell r="F271">
            <v>0</v>
          </cell>
          <cell r="G271">
            <v>0</v>
          </cell>
        </row>
        <row r="272">
          <cell r="C272">
            <v>44713</v>
          </cell>
          <cell r="D272">
            <v>0.06431939316997</v>
          </cell>
          <cell r="E272">
            <v>5.787</v>
          </cell>
          <cell r="F272">
            <v>0</v>
          </cell>
          <cell r="G272">
            <v>0</v>
          </cell>
        </row>
        <row r="273">
          <cell r="C273">
            <v>44743</v>
          </cell>
          <cell r="D273">
            <v>0.064322643306557</v>
          </cell>
          <cell r="E273">
            <v>5.82</v>
          </cell>
          <cell r="F273">
            <v>0</v>
          </cell>
          <cell r="G273">
            <v>0</v>
          </cell>
        </row>
        <row r="274">
          <cell r="C274">
            <v>44774</v>
          </cell>
          <cell r="D274">
            <v>0.064326001781035</v>
          </cell>
          <cell r="E274">
            <v>5.847</v>
          </cell>
          <cell r="F274">
            <v>0</v>
          </cell>
          <cell r="G274">
            <v>0</v>
          </cell>
        </row>
        <row r="275">
          <cell r="C275">
            <v>44805</v>
          </cell>
          <cell r="D275">
            <v>0.064329360255516</v>
          </cell>
          <cell r="E275">
            <v>5.852</v>
          </cell>
          <cell r="F275">
            <v>0</v>
          </cell>
          <cell r="G275">
            <v>0</v>
          </cell>
        </row>
        <row r="276">
          <cell r="C276">
            <v>44835</v>
          </cell>
          <cell r="D276">
            <v>0.064332610392115</v>
          </cell>
          <cell r="E276">
            <v>5.882</v>
          </cell>
          <cell r="F276">
            <v>0</v>
          </cell>
          <cell r="G276">
            <v>0</v>
          </cell>
        </row>
        <row r="277">
          <cell r="C277">
            <v>44866</v>
          </cell>
          <cell r="D277">
            <v>0.064335968866604</v>
          </cell>
          <cell r="E277">
            <v>6.022</v>
          </cell>
          <cell r="F277">
            <v>0</v>
          </cell>
          <cell r="G277">
            <v>0</v>
          </cell>
        </row>
        <row r="278">
          <cell r="C278">
            <v>44896</v>
          </cell>
          <cell r="D278">
            <v>0.064339219003209</v>
          </cell>
          <cell r="E278">
            <v>6.162</v>
          </cell>
          <cell r="F278">
            <v>0</v>
          </cell>
          <cell r="G278">
            <v>0</v>
          </cell>
        </row>
        <row r="279">
          <cell r="C279">
            <v>44927</v>
          </cell>
          <cell r="D279">
            <v>0.064342577477705</v>
          </cell>
          <cell r="E279">
            <v>6.267</v>
          </cell>
          <cell r="F279">
            <v>0</v>
          </cell>
          <cell r="G279">
            <v>0</v>
          </cell>
        </row>
        <row r="280">
          <cell r="C280">
            <v>44958</v>
          </cell>
          <cell r="D280">
            <v>0.064345935952205</v>
          </cell>
          <cell r="E280">
            <v>6.147</v>
          </cell>
          <cell r="F280">
            <v>0</v>
          </cell>
          <cell r="G280">
            <v>0</v>
          </cell>
        </row>
        <row r="281">
          <cell r="C281">
            <v>44986</v>
          </cell>
          <cell r="D281">
            <v>0.064348969413047</v>
          </cell>
          <cell r="E281">
            <v>6.026</v>
          </cell>
          <cell r="F281">
            <v>0</v>
          </cell>
          <cell r="G281">
            <v>0</v>
          </cell>
        </row>
        <row r="282">
          <cell r="C282">
            <v>45017</v>
          </cell>
          <cell r="D282">
            <v>0.064352327887554</v>
          </cell>
          <cell r="E282">
            <v>5.892</v>
          </cell>
          <cell r="F282">
            <v>0</v>
          </cell>
          <cell r="G282">
            <v>0</v>
          </cell>
        </row>
        <row r="283">
          <cell r="C283">
            <v>45047</v>
          </cell>
          <cell r="D283">
            <v>0.064355578024177</v>
          </cell>
          <cell r="E283">
            <v>5.872</v>
          </cell>
          <cell r="F283">
            <v>0</v>
          </cell>
          <cell r="G283">
            <v>0</v>
          </cell>
        </row>
        <row r="284">
          <cell r="C284">
            <v>45078</v>
          </cell>
          <cell r="D284">
            <v>0.064358936498692</v>
          </cell>
          <cell r="E284">
            <v>5.892</v>
          </cell>
          <cell r="F284">
            <v>0</v>
          </cell>
          <cell r="G284">
            <v>0</v>
          </cell>
        </row>
        <row r="285">
          <cell r="C285">
            <v>45108</v>
          </cell>
          <cell r="D285">
            <v>0.064362186635322</v>
          </cell>
          <cell r="E285">
            <v>5.925</v>
          </cell>
          <cell r="F285">
            <v>0</v>
          </cell>
          <cell r="G285">
            <v>0</v>
          </cell>
        </row>
        <row r="286">
          <cell r="C286">
            <v>45139</v>
          </cell>
          <cell r="D286">
            <v>0.064365545109844</v>
          </cell>
          <cell r="E286">
            <v>5.952</v>
          </cell>
          <cell r="F286">
            <v>0</v>
          </cell>
          <cell r="G286">
            <v>0</v>
          </cell>
        </row>
        <row r="287">
          <cell r="C287">
            <v>45170</v>
          </cell>
          <cell r="D287">
            <v>0.06436890358437</v>
          </cell>
          <cell r="E287">
            <v>5.957</v>
          </cell>
          <cell r="F287">
            <v>0</v>
          </cell>
          <cell r="G287">
            <v>0</v>
          </cell>
        </row>
        <row r="288">
          <cell r="C288">
            <v>45200</v>
          </cell>
          <cell r="D288">
            <v>0.064372153721011</v>
          </cell>
          <cell r="E288">
            <v>5.987</v>
          </cell>
          <cell r="F288">
            <v>0</v>
          </cell>
          <cell r="G288">
            <v>0</v>
          </cell>
        </row>
        <row r="289">
          <cell r="C289">
            <v>45231</v>
          </cell>
          <cell r="D289">
            <v>0.064375512195543</v>
          </cell>
          <cell r="E289">
            <v>6.127</v>
          </cell>
          <cell r="F289">
            <v>0</v>
          </cell>
          <cell r="G289">
            <v>0</v>
          </cell>
        </row>
        <row r="290">
          <cell r="C290">
            <v>45261</v>
          </cell>
          <cell r="D290">
            <v>0.064378762332192</v>
          </cell>
          <cell r="E290">
            <v>6.267</v>
          </cell>
          <cell r="F290">
            <v>0</v>
          </cell>
          <cell r="G290">
            <v>0</v>
          </cell>
        </row>
        <row r="291">
          <cell r="C291">
            <v>45292</v>
          </cell>
          <cell r="D291">
            <v>0.064382120806732</v>
          </cell>
          <cell r="E291">
            <v>6.372</v>
          </cell>
          <cell r="F291">
            <v>0</v>
          </cell>
          <cell r="G291">
            <v>0</v>
          </cell>
        </row>
        <row r="292">
          <cell r="C292">
            <v>45323</v>
          </cell>
          <cell r="D292">
            <v>0.064385479281276</v>
          </cell>
          <cell r="E292">
            <v>6.252</v>
          </cell>
          <cell r="F292">
            <v>0</v>
          </cell>
          <cell r="G292">
            <v>0</v>
          </cell>
        </row>
        <row r="293">
          <cell r="C293">
            <v>45352</v>
          </cell>
          <cell r="D293">
            <v>0.064388621080046</v>
          </cell>
          <cell r="E293">
            <v>6.131</v>
          </cell>
          <cell r="F293">
            <v>0</v>
          </cell>
          <cell r="G293">
            <v>0</v>
          </cell>
        </row>
        <row r="294">
          <cell r="C294">
            <v>45383</v>
          </cell>
          <cell r="D294">
            <v>0.064391979554597</v>
          </cell>
          <cell r="E294">
            <v>5.997</v>
          </cell>
          <cell r="F294">
            <v>0</v>
          </cell>
          <cell r="G294">
            <v>0</v>
          </cell>
        </row>
        <row r="295">
          <cell r="C295">
            <v>45413</v>
          </cell>
          <cell r="D295">
            <v>0.064395229691263</v>
          </cell>
          <cell r="E295">
            <v>5.977</v>
          </cell>
          <cell r="F295">
            <v>0</v>
          </cell>
          <cell r="G295">
            <v>0</v>
          </cell>
        </row>
        <row r="296">
          <cell r="C296">
            <v>45444</v>
          </cell>
          <cell r="D296">
            <v>0.064398588165822</v>
          </cell>
          <cell r="E296">
            <v>5.997</v>
          </cell>
          <cell r="F296">
            <v>0</v>
          </cell>
          <cell r="G296">
            <v>0</v>
          </cell>
        </row>
        <row r="297">
          <cell r="C297">
            <v>45474</v>
          </cell>
          <cell r="D297">
            <v>0.064401838302495</v>
          </cell>
          <cell r="E297">
            <v>6.03</v>
          </cell>
          <cell r="F297">
            <v>0</v>
          </cell>
          <cell r="G297">
            <v>0</v>
          </cell>
        </row>
        <row r="298">
          <cell r="C298">
            <v>45505</v>
          </cell>
          <cell r="D298">
            <v>0.064405196777061</v>
          </cell>
          <cell r="E298">
            <v>6.057</v>
          </cell>
          <cell r="F298">
            <v>0</v>
          </cell>
          <cell r="G298">
            <v>0</v>
          </cell>
        </row>
        <row r="299">
          <cell r="C299">
            <v>45536</v>
          </cell>
          <cell r="D299">
            <v>0.06440855525163</v>
          </cell>
          <cell r="E299">
            <v>6.062</v>
          </cell>
          <cell r="F299">
            <v>0</v>
          </cell>
          <cell r="G299">
            <v>0</v>
          </cell>
        </row>
        <row r="300">
          <cell r="C300">
            <v>45566</v>
          </cell>
          <cell r="D300">
            <v>0.064411805388314</v>
          </cell>
          <cell r="E300">
            <v>6.092</v>
          </cell>
          <cell r="F300">
            <v>0</v>
          </cell>
          <cell r="G300">
            <v>0</v>
          </cell>
        </row>
        <row r="301">
          <cell r="C301">
            <v>45597</v>
          </cell>
          <cell r="D301">
            <v>0.064415163862891</v>
          </cell>
          <cell r="E301">
            <v>6.232</v>
          </cell>
          <cell r="F301">
            <v>0</v>
          </cell>
          <cell r="G301">
            <v>0</v>
          </cell>
        </row>
        <row r="302">
          <cell r="C302">
            <v>45627</v>
          </cell>
          <cell r="D302">
            <v>0.064418413999582</v>
          </cell>
          <cell r="E302">
            <v>6.372</v>
          </cell>
          <cell r="F302">
            <v>0</v>
          </cell>
          <cell r="G302">
            <v>0</v>
          </cell>
        </row>
        <row r="303">
          <cell r="C303">
            <v>45658</v>
          </cell>
          <cell r="D303">
            <v>0.064421772474166</v>
          </cell>
        </row>
        <row r="303">
          <cell r="F303">
            <v>0</v>
          </cell>
          <cell r="G303">
            <v>0</v>
          </cell>
        </row>
        <row r="304">
          <cell r="C304">
            <v>45689</v>
          </cell>
          <cell r="D304">
            <v>0.064425130948755</v>
          </cell>
        </row>
        <row r="304">
          <cell r="F304">
            <v>0</v>
          </cell>
          <cell r="G304">
            <v>0</v>
          </cell>
        </row>
        <row r="305">
          <cell r="C305">
            <v>45717</v>
          </cell>
          <cell r="D305">
            <v>0.064428164409676</v>
          </cell>
        </row>
        <row r="305">
          <cell r="F305">
            <v>0</v>
          </cell>
          <cell r="G305">
            <v>0</v>
          </cell>
        </row>
        <row r="306">
          <cell r="C306">
            <v>45748</v>
          </cell>
          <cell r="D306">
            <v>0.064431522884271</v>
          </cell>
        </row>
        <row r="306">
          <cell r="F306">
            <v>0</v>
          </cell>
          <cell r="G306">
            <v>0</v>
          </cell>
        </row>
        <row r="307">
          <cell r="C307">
            <v>45778</v>
          </cell>
          <cell r="D307">
            <v>0.06443477302098</v>
          </cell>
        </row>
        <row r="307">
          <cell r="F307">
            <v>0</v>
          </cell>
          <cell r="G307">
            <v>0</v>
          </cell>
        </row>
        <row r="308">
          <cell r="C308">
            <v>45809</v>
          </cell>
          <cell r="D308">
            <v>0.064438131495582</v>
          </cell>
        </row>
        <row r="308">
          <cell r="F308">
            <v>0</v>
          </cell>
          <cell r="G308">
            <v>0</v>
          </cell>
        </row>
        <row r="309">
          <cell r="C309">
            <v>45839</v>
          </cell>
          <cell r="D309">
            <v>0.064441381632298</v>
          </cell>
        </row>
        <row r="309">
          <cell r="F309">
            <v>0</v>
          </cell>
          <cell r="G309">
            <v>0</v>
          </cell>
        </row>
        <row r="310">
          <cell r="C310">
            <v>45870</v>
          </cell>
          <cell r="D310">
            <v>0.064444740106908</v>
          </cell>
        </row>
        <row r="310">
          <cell r="F310">
            <v>0</v>
          </cell>
          <cell r="G310">
            <v>0</v>
          </cell>
        </row>
        <row r="311">
          <cell r="C311">
            <v>45901</v>
          </cell>
          <cell r="D311">
            <v>0.064448098581522</v>
          </cell>
        </row>
        <row r="311">
          <cell r="F311">
            <v>0</v>
          </cell>
          <cell r="G311">
            <v>0</v>
          </cell>
        </row>
        <row r="312">
          <cell r="C312">
            <v>45931</v>
          </cell>
          <cell r="D312">
            <v>0.064451348718248</v>
          </cell>
        </row>
        <row r="312">
          <cell r="F312">
            <v>0</v>
          </cell>
          <cell r="G312">
            <v>0</v>
          </cell>
        </row>
        <row r="313">
          <cell r="C313">
            <v>45962</v>
          </cell>
          <cell r="D313">
            <v>0.064454707192869</v>
          </cell>
        </row>
        <row r="313">
          <cell r="F313">
            <v>0</v>
          </cell>
          <cell r="G313">
            <v>0</v>
          </cell>
        </row>
        <row r="314">
          <cell r="C314">
            <v>45992</v>
          </cell>
          <cell r="D314">
            <v>0.064457957329603</v>
          </cell>
        </row>
        <row r="314">
          <cell r="F314">
            <v>0</v>
          </cell>
          <cell r="G314">
            <v>0</v>
          </cell>
        </row>
        <row r="315">
          <cell r="C315">
            <v>46023</v>
          </cell>
          <cell r="D315">
            <v>0.064461315804231</v>
          </cell>
        </row>
        <row r="315">
          <cell r="F315">
            <v>0</v>
          </cell>
          <cell r="G315">
            <v>0</v>
          </cell>
        </row>
        <row r="316">
          <cell r="C316">
            <v>46054</v>
          </cell>
          <cell r="D316">
            <v>0.064464674278863</v>
          </cell>
        </row>
        <row r="316">
          <cell r="F316">
            <v>0</v>
          </cell>
          <cell r="G316">
            <v>0</v>
          </cell>
        </row>
        <row r="317">
          <cell r="C317">
            <v>46082</v>
          </cell>
          <cell r="D317">
            <v>0.064467707739825</v>
          </cell>
        </row>
        <row r="317">
          <cell r="F317">
            <v>0</v>
          </cell>
          <cell r="G317">
            <v>0</v>
          </cell>
        </row>
        <row r="318">
          <cell r="C318">
            <v>46113</v>
          </cell>
          <cell r="D318">
            <v>0.064471066214464</v>
          </cell>
        </row>
        <row r="318">
          <cell r="F318">
            <v>0</v>
          </cell>
          <cell r="G318">
            <v>0</v>
          </cell>
        </row>
        <row r="319">
          <cell r="C319">
            <v>46143</v>
          </cell>
          <cell r="D319">
            <v>0.064474316351215</v>
          </cell>
        </row>
        <row r="319">
          <cell r="F319">
            <v>0</v>
          </cell>
          <cell r="G319">
            <v>0</v>
          </cell>
        </row>
        <row r="320">
          <cell r="C320">
            <v>46174</v>
          </cell>
          <cell r="D320">
            <v>0.064477674825862</v>
          </cell>
        </row>
        <row r="320">
          <cell r="F320">
            <v>0</v>
          </cell>
          <cell r="G320">
            <v>0</v>
          </cell>
        </row>
        <row r="321">
          <cell r="C321">
            <v>46204</v>
          </cell>
          <cell r="D321">
            <v>0.06448092496262</v>
          </cell>
        </row>
        <row r="321">
          <cell r="F321">
            <v>0</v>
          </cell>
          <cell r="G321">
            <v>0</v>
          </cell>
        </row>
        <row r="322">
          <cell r="C322">
            <v>46235</v>
          </cell>
          <cell r="D322">
            <v>0.064484283437274</v>
          </cell>
        </row>
        <row r="322">
          <cell r="F322">
            <v>0</v>
          </cell>
          <cell r="G322">
            <v>0</v>
          </cell>
        </row>
        <row r="323">
          <cell r="C323">
            <v>46266</v>
          </cell>
          <cell r="D323">
            <v>0.064487641911932</v>
          </cell>
        </row>
        <row r="323">
          <cell r="F323">
            <v>0</v>
          </cell>
          <cell r="G323">
            <v>0</v>
          </cell>
        </row>
        <row r="324">
          <cell r="C324">
            <v>46296</v>
          </cell>
          <cell r="D324">
            <v>0.064490892048701</v>
          </cell>
        </row>
        <row r="324">
          <cell r="F324">
            <v>0</v>
          </cell>
          <cell r="G324">
            <v>0</v>
          </cell>
        </row>
        <row r="325">
          <cell r="C325">
            <v>46327</v>
          </cell>
          <cell r="D325">
            <v>0.064494250523366</v>
          </cell>
        </row>
        <row r="325">
          <cell r="F325">
            <v>0</v>
          </cell>
          <cell r="G325">
            <v>0</v>
          </cell>
        </row>
        <row r="326">
          <cell r="C326">
            <v>46357</v>
          </cell>
          <cell r="D326">
            <v>0.064497500660142</v>
          </cell>
        </row>
        <row r="326">
          <cell r="F326">
            <v>0</v>
          </cell>
          <cell r="G326">
            <v>0</v>
          </cell>
        </row>
        <row r="327">
          <cell r="C327">
            <v>46388</v>
          </cell>
          <cell r="D327">
            <v>0.064500859134815</v>
          </cell>
        </row>
        <row r="327">
          <cell r="F327">
            <v>0</v>
          </cell>
          <cell r="G327">
            <v>0</v>
          </cell>
        </row>
        <row r="328">
          <cell r="C328">
            <v>46419</v>
          </cell>
          <cell r="D328">
            <v>0.064504217609491</v>
          </cell>
        </row>
        <row r="328">
          <cell r="F328">
            <v>0</v>
          </cell>
          <cell r="G328">
            <v>0</v>
          </cell>
        </row>
        <row r="329">
          <cell r="C329">
            <v>46447</v>
          </cell>
          <cell r="D329">
            <v>0.064507251070492</v>
          </cell>
        </row>
        <row r="329">
          <cell r="F329">
            <v>0</v>
          </cell>
          <cell r="G329">
            <v>0</v>
          </cell>
        </row>
        <row r="330">
          <cell r="C330">
            <v>46478</v>
          </cell>
          <cell r="D330">
            <v>0.064510609545175</v>
          </cell>
        </row>
        <row r="330">
          <cell r="F330">
            <v>0</v>
          </cell>
          <cell r="G330">
            <v>0</v>
          </cell>
        </row>
        <row r="331">
          <cell r="C331">
            <v>46508</v>
          </cell>
          <cell r="D331">
            <v>0.064513859681969</v>
          </cell>
        </row>
        <row r="331">
          <cell r="F331">
            <v>0</v>
          </cell>
          <cell r="G331">
            <v>0</v>
          </cell>
        </row>
        <row r="332">
          <cell r="C332">
            <v>46539</v>
          </cell>
          <cell r="D332">
            <v>0.064517218156659</v>
          </cell>
        </row>
        <row r="332">
          <cell r="F332">
            <v>0</v>
          </cell>
          <cell r="G332">
            <v>0</v>
          </cell>
        </row>
        <row r="333">
          <cell r="C333">
            <v>46569</v>
          </cell>
          <cell r="D333">
            <v>0.06452046829346</v>
          </cell>
        </row>
        <row r="333">
          <cell r="F333">
            <v>0</v>
          </cell>
          <cell r="G333">
            <v>0</v>
          </cell>
        </row>
        <row r="334">
          <cell r="C334">
            <v>46600</v>
          </cell>
          <cell r="D334">
            <v>0.064523826768158</v>
          </cell>
        </row>
        <row r="334">
          <cell r="F334">
            <v>0</v>
          </cell>
          <cell r="G334">
            <v>0</v>
          </cell>
        </row>
        <row r="335">
          <cell r="C335">
            <v>46631</v>
          </cell>
          <cell r="D335">
            <v>0.06452718524286</v>
          </cell>
        </row>
        <row r="335">
          <cell r="F335">
            <v>0</v>
          </cell>
          <cell r="G335">
            <v>0</v>
          </cell>
        </row>
        <row r="336">
          <cell r="C336">
            <v>46661</v>
          </cell>
          <cell r="D336">
            <v>0.064530435379672</v>
          </cell>
        </row>
        <row r="336">
          <cell r="F336">
            <v>0</v>
          </cell>
          <cell r="G336">
            <v>0</v>
          </cell>
        </row>
        <row r="337">
          <cell r="C337">
            <v>46692</v>
          </cell>
          <cell r="D337">
            <v>0.064533793854381</v>
          </cell>
        </row>
        <row r="337">
          <cell r="F337">
            <v>0</v>
          </cell>
          <cell r="G337">
            <v>0</v>
          </cell>
        </row>
        <row r="338">
          <cell r="C338">
            <v>46722</v>
          </cell>
          <cell r="D338">
            <v>0.0645370439912</v>
          </cell>
        </row>
        <row r="338">
          <cell r="F338">
            <v>0</v>
          </cell>
          <cell r="G338">
            <v>0</v>
          </cell>
        </row>
        <row r="339">
          <cell r="C339">
            <v>46753</v>
          </cell>
          <cell r="D339">
            <v>0.064540402465916</v>
          </cell>
        </row>
        <row r="339">
          <cell r="F339">
            <v>0</v>
          </cell>
          <cell r="G339">
            <v>0</v>
          </cell>
        </row>
        <row r="340">
          <cell r="C340">
            <v>46784</v>
          </cell>
          <cell r="D340">
            <v>0.064543760940636</v>
          </cell>
        </row>
        <row r="340">
          <cell r="F340">
            <v>0</v>
          </cell>
          <cell r="G340">
            <v>0</v>
          </cell>
        </row>
        <row r="341">
          <cell r="C341">
            <v>46813</v>
          </cell>
          <cell r="D341">
            <v>0.064546902739572</v>
          </cell>
        </row>
        <row r="341">
          <cell r="F341">
            <v>0</v>
          </cell>
          <cell r="G341">
            <v>0</v>
          </cell>
        </row>
        <row r="342">
          <cell r="C342">
            <v>46844</v>
          </cell>
          <cell r="D342">
            <v>0.064550261214299</v>
          </cell>
        </row>
        <row r="342">
          <cell r="F342">
            <v>0</v>
          </cell>
          <cell r="G342">
            <v>0</v>
          </cell>
        </row>
        <row r="343">
          <cell r="C343">
            <v>46874</v>
          </cell>
          <cell r="D343">
            <v>0.064553511351135</v>
          </cell>
        </row>
        <row r="343">
          <cell r="F343">
            <v>0</v>
          </cell>
          <cell r="G343">
            <v>0</v>
          </cell>
        </row>
        <row r="344">
          <cell r="C344">
            <v>46905</v>
          </cell>
          <cell r="D344">
            <v>0.06455686982587</v>
          </cell>
        </row>
        <row r="344">
          <cell r="F344">
            <v>0</v>
          </cell>
          <cell r="G344">
            <v>0</v>
          </cell>
        </row>
        <row r="345">
          <cell r="C345">
            <v>46935</v>
          </cell>
          <cell r="D345">
            <v>0.064560119962714</v>
          </cell>
        </row>
        <row r="345">
          <cell r="F345">
            <v>0</v>
          </cell>
          <cell r="G345">
            <v>0</v>
          </cell>
        </row>
        <row r="346">
          <cell r="C346">
            <v>46966</v>
          </cell>
          <cell r="D346">
            <v>0.064563478437456</v>
          </cell>
        </row>
        <row r="346">
          <cell r="F346">
            <v>0</v>
          </cell>
          <cell r="G346">
            <v>0</v>
          </cell>
        </row>
        <row r="347">
          <cell r="C347">
            <v>46997</v>
          </cell>
          <cell r="D347">
            <v>0.064566836912202</v>
          </cell>
        </row>
        <row r="347">
          <cell r="F347">
            <v>0</v>
          </cell>
          <cell r="G347">
            <v>0</v>
          </cell>
        </row>
        <row r="348">
          <cell r="C348">
            <v>47027</v>
          </cell>
          <cell r="D348">
            <v>0.064570087049056</v>
          </cell>
        </row>
        <row r="348">
          <cell r="F348">
            <v>0</v>
          </cell>
          <cell r="G348">
            <v>0</v>
          </cell>
        </row>
        <row r="349">
          <cell r="C349">
            <v>47058</v>
          </cell>
          <cell r="D349">
            <v>0.06457344552381</v>
          </cell>
        </row>
        <row r="349">
          <cell r="F349">
            <v>0</v>
          </cell>
          <cell r="G349">
            <v>0</v>
          </cell>
        </row>
        <row r="350">
          <cell r="C350">
            <v>47088</v>
          </cell>
          <cell r="D350">
            <v>0.064576695660671</v>
          </cell>
        </row>
        <row r="350">
          <cell r="F350">
            <v>0</v>
          </cell>
          <cell r="G350">
            <v>0</v>
          </cell>
        </row>
        <row r="351">
          <cell r="C351">
            <v>47119</v>
          </cell>
          <cell r="D351">
            <v>0.064580054135431</v>
          </cell>
        </row>
        <row r="351">
          <cell r="F351">
            <v>0</v>
          </cell>
          <cell r="G351">
            <v>0</v>
          </cell>
        </row>
        <row r="352">
          <cell r="C352">
            <v>47150</v>
          </cell>
          <cell r="D352">
            <v>0.064583412610196</v>
          </cell>
        </row>
        <row r="352">
          <cell r="F352">
            <v>0</v>
          </cell>
          <cell r="G352">
            <v>0</v>
          </cell>
        </row>
        <row r="353">
          <cell r="C353">
            <v>47178</v>
          </cell>
          <cell r="D353">
            <v>0.064586446071277</v>
          </cell>
        </row>
        <row r="353">
          <cell r="F353">
            <v>0</v>
          </cell>
          <cell r="G353">
            <v>0</v>
          </cell>
        </row>
        <row r="354">
          <cell r="C354">
            <v>47209</v>
          </cell>
          <cell r="D354">
            <v>0.064589804546048</v>
          </cell>
        </row>
        <row r="354">
          <cell r="F354">
            <v>0</v>
          </cell>
          <cell r="G354">
            <v>0</v>
          </cell>
        </row>
        <row r="355">
          <cell r="C355">
            <v>47239</v>
          </cell>
          <cell r="D355">
            <v>0.064593054682927</v>
          </cell>
        </row>
        <row r="355">
          <cell r="F355">
            <v>0</v>
          </cell>
          <cell r="G355">
            <v>0</v>
          </cell>
        </row>
        <row r="356">
          <cell r="C356">
            <v>47270</v>
          </cell>
          <cell r="D356">
            <v>0.064596413157706</v>
          </cell>
        </row>
        <row r="356">
          <cell r="F356">
            <v>0</v>
          </cell>
          <cell r="G356">
            <v>0</v>
          </cell>
        </row>
        <row r="357">
          <cell r="C357">
            <v>47300</v>
          </cell>
          <cell r="D357">
            <v>0.064599663294592</v>
          </cell>
        </row>
        <row r="357">
          <cell r="F357">
            <v>0</v>
          </cell>
          <cell r="G357">
            <v>0</v>
          </cell>
        </row>
        <row r="358">
          <cell r="C358">
            <v>47331</v>
          </cell>
          <cell r="D358">
            <v>0.064603021769378</v>
          </cell>
        </row>
        <row r="358">
          <cell r="F358">
            <v>0</v>
          </cell>
          <cell r="G358">
            <v>0</v>
          </cell>
        </row>
        <row r="359">
          <cell r="C359">
            <v>47362</v>
          </cell>
          <cell r="D359">
            <v>0.064606380244168</v>
          </cell>
        </row>
        <row r="359">
          <cell r="F359">
            <v>0</v>
          </cell>
          <cell r="G359">
            <v>0</v>
          </cell>
        </row>
        <row r="360">
          <cell r="C360">
            <v>47392</v>
          </cell>
          <cell r="D360">
            <v>0.064609630381065</v>
          </cell>
        </row>
        <row r="360">
          <cell r="F360">
            <v>0</v>
          </cell>
          <cell r="G360">
            <v>0</v>
          </cell>
        </row>
        <row r="361">
          <cell r="C361">
            <v>47423</v>
          </cell>
          <cell r="D361">
            <v>0.064612988855863</v>
          </cell>
        </row>
        <row r="361">
          <cell r="F361">
            <v>0</v>
          </cell>
          <cell r="G361">
            <v>0</v>
          </cell>
        </row>
        <row r="362">
          <cell r="C362">
            <v>47453</v>
          </cell>
          <cell r="D362">
            <v>0.064616238992766</v>
          </cell>
        </row>
        <row r="362">
          <cell r="F362">
            <v>0</v>
          </cell>
          <cell r="G362">
            <v>0</v>
          </cell>
        </row>
        <row r="363">
          <cell r="C363">
            <v>47484</v>
          </cell>
          <cell r="D363">
            <v>0.064619597467571</v>
          </cell>
        </row>
        <row r="364">
          <cell r="C364">
            <v>47515</v>
          </cell>
          <cell r="D364">
            <v>0.064622955942379</v>
          </cell>
        </row>
        <row r="365">
          <cell r="C365">
            <v>47543</v>
          </cell>
          <cell r="D365">
            <v>0.0646259894035</v>
          </cell>
        </row>
        <row r="366">
          <cell r="C366">
            <v>47574</v>
          </cell>
          <cell r="D366">
            <v>0.064629347878316</v>
          </cell>
        </row>
        <row r="367">
          <cell r="C367">
            <v>47604</v>
          </cell>
          <cell r="D367">
            <v>0.064632598015237</v>
          </cell>
        </row>
        <row r="368">
          <cell r="C368">
            <v>47635</v>
          </cell>
          <cell r="D368">
            <v>0.06463595649006</v>
          </cell>
        </row>
        <row r="369">
          <cell r="C369">
            <v>47665</v>
          </cell>
          <cell r="D369">
            <v>0.064639206626989</v>
          </cell>
        </row>
        <row r="370">
          <cell r="C370">
            <v>47696</v>
          </cell>
          <cell r="D370">
            <v>0.064642565101819</v>
          </cell>
        </row>
        <row r="371">
          <cell r="C371">
            <v>47727</v>
          </cell>
          <cell r="D371">
            <v>0.064645923576653</v>
          </cell>
        </row>
        <row r="372">
          <cell r="C372">
            <v>47757</v>
          </cell>
          <cell r="D372">
            <v>0.064649173713592</v>
          </cell>
        </row>
        <row r="373">
          <cell r="C373">
            <v>47788</v>
          </cell>
          <cell r="D373">
            <v>0.064652532188434</v>
          </cell>
        </row>
        <row r="374">
          <cell r="C374">
            <v>47818</v>
          </cell>
          <cell r="D374">
            <v>0.064655782325381</v>
          </cell>
        </row>
        <row r="375">
          <cell r="C375">
            <v>47849</v>
          </cell>
          <cell r="D375">
            <v>0.064659140800229</v>
          </cell>
        </row>
        <row r="376">
          <cell r="C376">
            <v>47880</v>
          </cell>
          <cell r="D376">
            <v>0.064662499275082</v>
          </cell>
        </row>
        <row r="377">
          <cell r="C377">
            <v>47908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7"/>
    <col collapsed="false" customWidth="true" hidden="false" outlineLevel="0" max="4" min="4" style="0" width="10.71"/>
  </cols>
  <sheetData>
    <row r="1" customFormat="false" ht="18" hidden="false" customHeight="false" outlineLevel="0" collapsed="false">
      <c r="A1" s="1" t="s">
        <v>0</v>
      </c>
    </row>
    <row r="3" customFormat="false" ht="12.75" hidden="false" customHeight="false" outlineLevel="0" collapsed="false">
      <c r="A3" s="2" t="s">
        <v>1</v>
      </c>
    </row>
    <row r="5" customFormat="false" ht="12.75" hidden="false" customHeight="false" outlineLevel="0" collapsed="false">
      <c r="A5" s="0" t="s">
        <v>2</v>
      </c>
      <c r="C5" s="3" t="n">
        <f aca="false">-'Original Deal -NF1164.1'!AA10</f>
        <v>-985600</v>
      </c>
    </row>
    <row r="8" customFormat="false" ht="12.75" hidden="false" customHeight="false" outlineLevel="0" collapsed="false">
      <c r="A8" s="2" t="s">
        <v>3</v>
      </c>
    </row>
    <row r="10" customFormat="false" ht="12.75" hidden="false" customHeight="false" outlineLevel="0" collapsed="false">
      <c r="A10" s="0" t="s">
        <v>4</v>
      </c>
      <c r="D10" s="3" t="n">
        <f aca="false">'New Deal'!AT8</f>
        <v>1183168.38514564</v>
      </c>
    </row>
    <row r="11" customFormat="false" ht="12.75" hidden="false" customHeight="false" outlineLevel="0" collapsed="false">
      <c r="A11" s="0" t="s">
        <v>5</v>
      </c>
      <c r="D11" s="3" t="n">
        <f aca="false">C5</f>
        <v>-985600</v>
      </c>
    </row>
    <row r="12" customFormat="false" ht="12.75" hidden="false" customHeight="false" outlineLevel="0" collapsed="false">
      <c r="A12" s="0" t="s">
        <v>6</v>
      </c>
      <c r="D12" s="3" t="n">
        <f aca="false">-'New Deal'!AO8</f>
        <v>-31577.8275819299</v>
      </c>
    </row>
    <row r="13" customFormat="false" ht="12.75" hidden="false" customHeight="false" outlineLevel="0" collapsed="false">
      <c r="A13" s="0" t="s">
        <v>7</v>
      </c>
      <c r="D13" s="3" t="n">
        <f aca="false">-'New Deal'!AP8</f>
        <v>-11984.8788693107</v>
      </c>
    </row>
    <row r="14" customFormat="false" ht="12.75" hidden="false" customHeight="false" outlineLevel="0" collapsed="false">
      <c r="A14" s="0" t="s">
        <v>8</v>
      </c>
      <c r="D14" s="3" t="n">
        <f aca="false">-Inputs!B3*'New Deal'!E8</f>
        <v>-143052.341946206</v>
      </c>
    </row>
    <row r="15" customFormat="false" ht="13.5" hidden="false" customHeight="false" outlineLevel="0" collapsed="false">
      <c r="A15" s="0" t="s">
        <v>9</v>
      </c>
      <c r="D15" s="3" t="n">
        <f aca="false">-SUM(D11:D14)-D10</f>
        <v>-10953.3367481972</v>
      </c>
    </row>
    <row r="16" customFormat="false" ht="13.5" hidden="false" customHeight="false" outlineLevel="0" collapsed="false">
      <c r="A16" s="4"/>
      <c r="B16" s="5" t="s">
        <v>10</v>
      </c>
      <c r="C16" s="6"/>
      <c r="D16" s="7" t="n">
        <f aca="false">SUM(D10:D15)</f>
        <v>1.12777343019843E-010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0" activeCellId="0" sqref="I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84"/>
    <col collapsed="false" customWidth="true" hidden="false" outlineLevel="0" max="3" min="3" style="0" width="14.7"/>
    <col collapsed="false" customWidth="true" hidden="false" outlineLevel="0" max="9" min="9" style="0" width="12.7"/>
  </cols>
  <sheetData>
    <row r="1" customFormat="false" ht="12.75" hidden="false" customHeight="false" outlineLevel="0" collapsed="false">
      <c r="A1" s="8" t="s">
        <v>11</v>
      </c>
      <c r="B1" s="9" t="n">
        <v>5.74</v>
      </c>
    </row>
    <row r="2" customFormat="false" ht="12.75" hidden="false" customHeight="false" outlineLevel="0" collapsed="false">
      <c r="A2" s="8" t="s">
        <v>12</v>
      </c>
      <c r="B2" s="9" t="n">
        <v>-0.335</v>
      </c>
    </row>
    <row r="3" customFormat="false" ht="12.75" hidden="false" customHeight="false" outlineLevel="0" collapsed="false">
      <c r="A3" s="8" t="s">
        <v>13</v>
      </c>
      <c r="B3" s="9" t="n">
        <v>0.06</v>
      </c>
    </row>
    <row r="4" customFormat="false" ht="12.75" hidden="false" customHeight="false" outlineLevel="0" collapsed="false">
      <c r="A4" s="8" t="s">
        <v>14</v>
      </c>
      <c r="B4" s="10" t="n">
        <v>220</v>
      </c>
    </row>
    <row r="6" customFormat="false" ht="12.75" hidden="false" customHeight="false" outlineLevel="0" collapsed="false">
      <c r="A6" s="11" t="s">
        <v>15</v>
      </c>
      <c r="B6" s="11"/>
      <c r="C6" s="11"/>
      <c r="D6" s="12" t="n">
        <f aca="false">'Original Deal -NF1164.1'!AA10/'New Deal'!D8</f>
        <v>0.417981274486068</v>
      </c>
    </row>
    <row r="8" customFormat="false" ht="12.75" hidden="false" customHeight="false" outlineLevel="0" collapsed="false">
      <c r="A8" s="13" t="s">
        <v>16</v>
      </c>
      <c r="D8" s="12" t="n">
        <f aca="false">'New Deal'!G8+'New Deal'!J8+'New Deal'!M8</f>
        <v>4.92701872551393</v>
      </c>
      <c r="I8" s="14"/>
    </row>
    <row r="9" customFormat="false" ht="12.75" hidden="false" customHeight="false" outlineLevel="0" collapsed="false">
      <c r="I9" s="14"/>
    </row>
    <row r="10" customFormat="false" ht="12.75" hidden="false" customHeight="false" outlineLevel="0" collapsed="false">
      <c r="I10" s="14"/>
    </row>
  </sheetData>
  <mergeCells count="1">
    <mergeCell ref="A6:C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37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8" topLeftCell="B9" activePane="bottomRight" state="frozen"/>
      <selection pane="topLeft" activeCell="A1" activeCellId="0" sqref="A1"/>
      <selection pane="topRight" activeCell="B1" activeCellId="0" sqref="B1"/>
      <selection pane="bottomLeft" activeCell="A9" activeCellId="0" sqref="A9"/>
      <selection pane="bottomRight" activeCell="H10" activeCellId="0" sqref="H1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5" width="14.14"/>
    <col collapsed="false" customWidth="true" hidden="false" outlineLevel="0" max="7" min="2" style="15" width="10.71"/>
    <col collapsed="false" customWidth="true" hidden="false" outlineLevel="0" max="8" min="8" style="15" width="18.28"/>
    <col collapsed="false" customWidth="true" hidden="false" outlineLevel="0" max="9" min="9" style="15" width="14.7"/>
    <col collapsed="false" customWidth="true" hidden="false" outlineLevel="0" max="10" min="10" style="15" width="15.41"/>
    <col collapsed="false" customWidth="true" hidden="false" outlineLevel="0" max="11" min="11" style="15" width="15.85"/>
    <col collapsed="false" customWidth="true" hidden="false" outlineLevel="0" max="12" min="12" style="15" width="13.14"/>
    <col collapsed="false" customWidth="true" hidden="false" outlineLevel="0" max="13" min="13" style="15" width="12.99"/>
    <col collapsed="false" customWidth="true" hidden="false" outlineLevel="0" max="14" min="14" style="15" width="10.71"/>
    <col collapsed="false" customWidth="true" hidden="false" outlineLevel="0" max="15" min="15" style="15" width="14.56"/>
    <col collapsed="false" customWidth="true" hidden="false" outlineLevel="0" max="16" min="16" style="15" width="14.99"/>
    <col collapsed="false" customWidth="true" hidden="false" outlineLevel="0" max="17" min="17" style="15" width="15.13"/>
    <col collapsed="false" customWidth="true" hidden="false" outlineLevel="0" max="18" min="18" style="15" width="17.85"/>
    <col collapsed="false" customWidth="true" hidden="false" outlineLevel="0" max="20" min="19" style="15" width="15.85"/>
    <col collapsed="false" customWidth="true" hidden="false" outlineLevel="0" max="21" min="21" style="15" width="12.42"/>
    <col collapsed="false" customWidth="true" hidden="false" outlineLevel="0" max="23" min="22" style="15" width="13.41"/>
    <col collapsed="false" customWidth="true" hidden="false" outlineLevel="0" max="24" min="24" style="16" width="6.7"/>
    <col collapsed="false" customWidth="true" hidden="false" outlineLevel="0" max="25" min="25" style="15" width="11.85"/>
    <col collapsed="false" customWidth="true" hidden="false" outlineLevel="0" max="26" min="26" style="15" width="11.99"/>
    <col collapsed="false" customWidth="true" hidden="false" outlineLevel="0" max="27" min="27" style="15" width="11.13"/>
    <col collapsed="false" customWidth="false" hidden="false" outlineLevel="0" max="257" min="28" style="15" width="9.14"/>
  </cols>
  <sheetData>
    <row r="1" customFormat="false" ht="13.5" hidden="false" customHeight="false" outlineLevel="0" collapsed="false">
      <c r="A1" s="17"/>
      <c r="B1" s="18"/>
      <c r="E1" s="0"/>
      <c r="H1" s="19" t="s">
        <v>17</v>
      </c>
      <c r="I1" s="19" t="s">
        <v>18</v>
      </c>
      <c r="J1" s="20" t="s">
        <v>19</v>
      </c>
      <c r="K1" s="21" t="s">
        <v>20</v>
      </c>
      <c r="L1" s="22"/>
      <c r="M1" s="23"/>
      <c r="O1" s="24"/>
      <c r="P1" s="22"/>
      <c r="Q1" s="25"/>
      <c r="R1" s="22"/>
      <c r="S1" s="24"/>
      <c r="T1" s="22"/>
      <c r="U1" s="26"/>
      <c r="V1" s="22"/>
    </row>
    <row r="2" customFormat="false" ht="13.5" hidden="false" customHeight="false" outlineLevel="0" collapsed="false">
      <c r="A2" s="19" t="s">
        <v>21</v>
      </c>
      <c r="B2" s="27" t="s">
        <v>22</v>
      </c>
      <c r="C2" s="27" t="s">
        <v>23</v>
      </c>
      <c r="D2" s="28" t="s">
        <v>24</v>
      </c>
      <c r="E2" s="27" t="s">
        <v>25</v>
      </c>
      <c r="F2" s="27" t="s">
        <v>26</v>
      </c>
      <c r="G2" s="27" t="s">
        <v>27</v>
      </c>
      <c r="H2" s="29" t="s">
        <v>28</v>
      </c>
      <c r="I2" s="30" t="s">
        <v>29</v>
      </c>
      <c r="J2" s="31" t="s">
        <v>29</v>
      </c>
      <c r="K2" s="32" t="s">
        <v>30</v>
      </c>
      <c r="L2" s="22"/>
    </row>
    <row r="3" customFormat="false" ht="13.5" hidden="false" customHeight="false" outlineLevel="0" collapsed="false">
      <c r="A3" s="33" t="n">
        <v>36923</v>
      </c>
      <c r="B3" s="34" t="n">
        <v>36950</v>
      </c>
      <c r="C3" s="35" t="n">
        <f aca="false">[1]!today</f>
        <v>36929</v>
      </c>
      <c r="D3" s="36" t="n">
        <f aca="true">IF(WEEKDAY(TODAY())=2,TODAY()-3,TODAY()-1)</f>
        <v>45925</v>
      </c>
      <c r="E3" s="37"/>
      <c r="F3" s="38" t="n">
        <v>2</v>
      </c>
      <c r="G3" s="38" t="n">
        <v>1</v>
      </c>
      <c r="H3" s="39" t="n">
        <v>1</v>
      </c>
      <c r="I3" s="39" t="s">
        <v>31</v>
      </c>
      <c r="J3" s="40" t="str">
        <f aca="false">I3</f>
        <v>N/A</v>
      </c>
      <c r="K3" s="41" t="n">
        <v>0</v>
      </c>
      <c r="L3" s="42"/>
      <c r="M3" s="42"/>
      <c r="O3" s="22"/>
      <c r="P3" s="22"/>
      <c r="Q3" s="22"/>
      <c r="R3" s="22"/>
      <c r="AA3" s="43"/>
    </row>
    <row r="4" customFormat="false" ht="12.75" hidden="false" customHeight="false" outlineLevel="0" collapsed="false">
      <c r="A4" s="44"/>
      <c r="B4" s="44" t="s">
        <v>32</v>
      </c>
      <c r="C4" s="44" t="s">
        <v>32</v>
      </c>
      <c r="D4" s="44" t="s">
        <v>33</v>
      </c>
      <c r="E4" s="45" t="s">
        <v>34</v>
      </c>
      <c r="F4" s="44"/>
      <c r="G4" s="44"/>
      <c r="H4" s="45" t="s">
        <v>35</v>
      </c>
      <c r="I4" s="44" t="str">
        <f aca="false">I3</f>
        <v>N/A</v>
      </c>
      <c r="J4" s="44" t="str">
        <f aca="false">I3</f>
        <v>N/A</v>
      </c>
      <c r="K4" s="45"/>
      <c r="L4" s="46" t="str">
        <f aca="false">J3</f>
        <v>N/A</v>
      </c>
      <c r="M4" s="46" t="str">
        <f aca="false">J3</f>
        <v>N/A</v>
      </c>
      <c r="O4" s="47"/>
      <c r="P4" s="47"/>
      <c r="Q4" s="47"/>
      <c r="R4" s="47" t="str">
        <f aca="false">H4</f>
        <v>IF-ELPO/SJ-D</v>
      </c>
      <c r="S4" s="47" t="str">
        <f aca="false">I4</f>
        <v>N/A</v>
      </c>
      <c r="T4" s="47" t="str">
        <f aca="false">J4</f>
        <v>N/A</v>
      </c>
      <c r="U4" s="47" t="n">
        <f aca="false">K4</f>
        <v>0</v>
      </c>
      <c r="V4" s="47" t="str">
        <f aca="false">L4</f>
        <v>N/A</v>
      </c>
      <c r="W4" s="47" t="str">
        <f aca="false">M4</f>
        <v>N/A</v>
      </c>
      <c r="X4" s="48"/>
      <c r="Y4" s="49" t="s">
        <v>36</v>
      </c>
      <c r="Z4" s="49" t="s">
        <v>37</v>
      </c>
      <c r="AA4" s="50" t="s">
        <v>38</v>
      </c>
    </row>
    <row r="5" customFormat="false" ht="12.75" hidden="false" customHeight="false" outlineLevel="0" collapsed="false">
      <c r="A5" s="44" t="s">
        <v>39</v>
      </c>
      <c r="B5" s="44" t="str">
        <f aca="false">IF($H$3=1,"Daily","Monthly")</f>
        <v>Daily</v>
      </c>
      <c r="C5" s="44" t="s">
        <v>40</v>
      </c>
      <c r="D5" s="44" t="s">
        <v>40</v>
      </c>
      <c r="E5" s="44" t="s">
        <v>41</v>
      </c>
      <c r="F5" s="44" t="s">
        <v>41</v>
      </c>
      <c r="G5" s="44" t="s">
        <v>42</v>
      </c>
      <c r="H5" s="44" t="s">
        <v>18</v>
      </c>
      <c r="I5" s="44" t="s">
        <v>18</v>
      </c>
      <c r="J5" s="44" t="s">
        <v>18</v>
      </c>
      <c r="K5" s="44" t="s">
        <v>19</v>
      </c>
      <c r="L5" s="44" t="s">
        <v>19</v>
      </c>
      <c r="M5" s="44" t="s">
        <v>19</v>
      </c>
      <c r="O5" s="51" t="str">
        <f aca="false">E5</f>
        <v>Nymex</v>
      </c>
      <c r="P5" s="51" t="str">
        <f aca="false">F5</f>
        <v>Nymex</v>
      </c>
      <c r="Q5" s="51" t="str">
        <f aca="false">G5</f>
        <v>Nymex </v>
      </c>
      <c r="R5" s="51" t="str">
        <f aca="false">H5</f>
        <v>Basis</v>
      </c>
      <c r="S5" s="51" t="str">
        <f aca="false">I5</f>
        <v>Basis</v>
      </c>
      <c r="T5" s="51" t="str">
        <f aca="false">J5</f>
        <v>Basis</v>
      </c>
      <c r="U5" s="51" t="str">
        <f aca="false">K5</f>
        <v>Index</v>
      </c>
      <c r="V5" s="51" t="str">
        <f aca="false">L5</f>
        <v>Index</v>
      </c>
      <c r="W5" s="51" t="str">
        <f aca="false">M5</f>
        <v>Index</v>
      </c>
      <c r="X5" s="48"/>
      <c r="Y5" s="49" t="s">
        <v>43</v>
      </c>
      <c r="Z5" s="49" t="s">
        <v>43</v>
      </c>
      <c r="AA5" s="50" t="s">
        <v>43</v>
      </c>
    </row>
    <row r="6" customFormat="false" ht="12.75" hidden="false" customHeight="false" outlineLevel="0" collapsed="false">
      <c r="A6" s="52" t="s">
        <v>44</v>
      </c>
      <c r="B6" s="52" t="s">
        <v>45</v>
      </c>
      <c r="C6" s="52" t="s">
        <v>45</v>
      </c>
      <c r="D6" s="52" t="s">
        <v>45</v>
      </c>
      <c r="E6" s="52" t="s">
        <v>46</v>
      </c>
      <c r="F6" s="52" t="s">
        <v>47</v>
      </c>
      <c r="G6" s="52" t="s">
        <v>48</v>
      </c>
      <c r="H6" s="52" t="s">
        <v>46</v>
      </c>
      <c r="I6" s="52" t="s">
        <v>47</v>
      </c>
      <c r="J6" s="52" t="s">
        <v>48</v>
      </c>
      <c r="K6" s="52" t="s">
        <v>46</v>
      </c>
      <c r="L6" s="52" t="s">
        <v>47</v>
      </c>
      <c r="M6" s="52" t="s">
        <v>48</v>
      </c>
      <c r="O6" s="53" t="str">
        <f aca="false">E6</f>
        <v>Mid</v>
      </c>
      <c r="P6" s="53" t="str">
        <f aca="false">F6</f>
        <v>Contract</v>
      </c>
      <c r="Q6" s="53" t="str">
        <f aca="false">G6</f>
        <v>Bid</v>
      </c>
      <c r="R6" s="53" t="str">
        <f aca="false">H6</f>
        <v>Mid</v>
      </c>
      <c r="S6" s="53" t="str">
        <f aca="false">I6</f>
        <v>Contract</v>
      </c>
      <c r="T6" s="53" t="str">
        <f aca="false">J6</f>
        <v>Bid</v>
      </c>
      <c r="U6" s="53" t="str">
        <f aca="false">K6</f>
        <v>Mid</v>
      </c>
      <c r="V6" s="53" t="str">
        <f aca="false">L6</f>
        <v>Contract</v>
      </c>
      <c r="W6" s="53" t="str">
        <f aca="false">M6</f>
        <v>Bid</v>
      </c>
      <c r="X6" s="48"/>
      <c r="Y6" s="49" t="s">
        <v>49</v>
      </c>
      <c r="Z6" s="49" t="s">
        <v>49</v>
      </c>
      <c r="AA6" s="50" t="s">
        <v>49</v>
      </c>
    </row>
    <row r="7" customFormat="false" ht="13.5" hidden="false" customHeight="false" outlineLevel="0" collapsed="false">
      <c r="A7" s="54"/>
      <c r="B7" s="54"/>
      <c r="E7" s="55"/>
      <c r="AA7" s="56"/>
    </row>
    <row r="8" customFormat="false" ht="13.5" hidden="false" customHeight="false" outlineLevel="0" collapsed="false">
      <c r="A8" s="57" t="s">
        <v>50</v>
      </c>
      <c r="B8" s="58"/>
      <c r="C8" s="58" t="n">
        <f aca="false">SUM(C10:C394)</f>
        <v>280000</v>
      </c>
      <c r="D8" s="58" t="n">
        <f aca="false">SUM(D10:D394)</f>
        <v>280000</v>
      </c>
      <c r="E8" s="59" t="n">
        <f aca="false">O8/$D8</f>
        <v>6.293</v>
      </c>
      <c r="F8" s="59" t="n">
        <f aca="false">P8/$D8</f>
        <v>2.935</v>
      </c>
      <c r="G8" s="59" t="n">
        <f aca="false">Q8/$D8</f>
        <v>0</v>
      </c>
      <c r="H8" s="59" t="n">
        <f aca="false">R8/$D8</f>
        <v>-0.0529999999999999</v>
      </c>
      <c r="I8" s="59" t="n">
        <f aca="false">S8/$D8</f>
        <v>-0.215</v>
      </c>
      <c r="J8" s="59" t="n">
        <f aca="false">T8/$D8</f>
        <v>0</v>
      </c>
      <c r="K8" s="59" t="n">
        <f aca="false">U8/$D8</f>
        <v>0</v>
      </c>
      <c r="L8" s="59" t="n">
        <f aca="false">V8/$D8</f>
        <v>0</v>
      </c>
      <c r="M8" s="59" t="n">
        <f aca="false">W8/$D8</f>
        <v>0</v>
      </c>
      <c r="O8" s="60" t="n">
        <f aca="false">SUM(O10:O394)</f>
        <v>1762040</v>
      </c>
      <c r="P8" s="60" t="n">
        <f aca="false">SUM(P10:P394)</f>
        <v>821800</v>
      </c>
      <c r="Q8" s="60" t="n">
        <f aca="false">SUM(Q10:Q394)</f>
        <v>0</v>
      </c>
      <c r="R8" s="60" t="n">
        <f aca="false">SUM(R10:R394)</f>
        <v>-14840</v>
      </c>
      <c r="S8" s="60" t="n">
        <f aca="false">SUM(S10:S394)</f>
        <v>-60200</v>
      </c>
      <c r="T8" s="60" t="n">
        <f aca="false">SUM(T10:T394)</f>
        <v>0</v>
      </c>
      <c r="U8" s="60" t="n">
        <f aca="false">SUM(U10:U394)</f>
        <v>0</v>
      </c>
      <c r="V8" s="60" t="n">
        <f aca="false">SUM(V10:V394)</f>
        <v>0</v>
      </c>
      <c r="W8" s="60" t="n">
        <f aca="false">SUM(W10:W394)</f>
        <v>0</v>
      </c>
      <c r="X8" s="60"/>
      <c r="AA8" s="56"/>
    </row>
    <row r="9" customFormat="false" ht="12.75" hidden="false" customHeight="false" outlineLevel="0" collapsed="false">
      <c r="B9" s="61"/>
      <c r="C9" s="61"/>
      <c r="D9" s="61"/>
      <c r="E9" s="62"/>
      <c r="F9" s="62"/>
      <c r="G9" s="62"/>
      <c r="H9" s="62"/>
      <c r="I9" s="62"/>
      <c r="J9" s="62"/>
      <c r="K9" s="62"/>
      <c r="L9" s="62"/>
      <c r="M9" s="62"/>
      <c r="O9" s="60"/>
      <c r="P9" s="60"/>
      <c r="Q9" s="60"/>
      <c r="R9" s="60"/>
      <c r="S9" s="60"/>
      <c r="T9" s="60"/>
      <c r="U9" s="60"/>
      <c r="V9" s="60"/>
      <c r="W9" s="60"/>
      <c r="X9" s="63"/>
      <c r="AA9" s="56"/>
    </row>
    <row r="10" customFormat="false" ht="13.5" hidden="false" customHeight="false" outlineLevel="0" collapsed="false">
      <c r="A10" s="64" t="n">
        <v>36923</v>
      </c>
      <c r="B10" s="65" t="n">
        <v>10000</v>
      </c>
      <c r="C10" s="58" t="n">
        <f aca="false">B10*(A11-A10)</f>
        <v>280000</v>
      </c>
      <c r="D10" s="58" t="n">
        <f aca="false">C10</f>
        <v>280000</v>
      </c>
      <c r="E10" s="66" t="n">
        <v>6.293</v>
      </c>
      <c r="F10" s="66" t="n">
        <v>2.935</v>
      </c>
      <c r="G10" s="67"/>
      <c r="H10" s="66" t="n">
        <f aca="false">6.24-E10</f>
        <v>-0.0529999999999999</v>
      </c>
      <c r="I10" s="66" t="n">
        <v>-0.215</v>
      </c>
      <c r="J10" s="67"/>
      <c r="K10" s="66"/>
      <c r="L10" s="67"/>
      <c r="M10" s="67"/>
      <c r="N10" s="68"/>
      <c r="O10" s="60" t="n">
        <f aca="false">$D10*E10</f>
        <v>1762040</v>
      </c>
      <c r="P10" s="60" t="n">
        <f aca="false">$D10*F10</f>
        <v>821800</v>
      </c>
      <c r="Q10" s="60" t="n">
        <f aca="false">$D10*G10</f>
        <v>0</v>
      </c>
      <c r="R10" s="60" t="n">
        <f aca="false">$D10*H10</f>
        <v>-14840</v>
      </c>
      <c r="S10" s="60" t="n">
        <f aca="false">$D10*I10</f>
        <v>-60200</v>
      </c>
      <c r="T10" s="60" t="n">
        <f aca="false">$D10*J10</f>
        <v>0</v>
      </c>
      <c r="U10" s="60" t="n">
        <f aca="false">$D10*K10</f>
        <v>0</v>
      </c>
      <c r="V10" s="60" t="n">
        <f aca="false">$D10*L10</f>
        <v>0</v>
      </c>
      <c r="W10" s="60" t="n">
        <f aca="false">$D10*M10</f>
        <v>0</v>
      </c>
      <c r="X10" s="63"/>
      <c r="Y10" s="3" t="n">
        <f aca="false">O10-P10</f>
        <v>940240</v>
      </c>
      <c r="Z10" s="3" t="n">
        <f aca="false">R10-S10</f>
        <v>45360</v>
      </c>
      <c r="AA10" s="69" t="n">
        <f aca="false">SUM(Y10:Z10)</f>
        <v>985600</v>
      </c>
    </row>
    <row r="11" customFormat="false" ht="12.75" hidden="false" customHeight="false" outlineLevel="0" collapsed="false">
      <c r="A11" s="64" t="n">
        <f aca="false">EDATE(A10,1)</f>
        <v>36951</v>
      </c>
      <c r="B11" s="65"/>
      <c r="C11" s="58"/>
      <c r="D11" s="58"/>
      <c r="E11" s="66"/>
      <c r="F11" s="70"/>
      <c r="G11" s="67"/>
      <c r="H11" s="66"/>
      <c r="I11" s="67"/>
      <c r="J11" s="67"/>
      <c r="K11" s="66"/>
      <c r="L11" s="67"/>
      <c r="M11" s="67"/>
      <c r="N11" s="68"/>
      <c r="O11" s="60"/>
      <c r="P11" s="60"/>
      <c r="Q11" s="60"/>
      <c r="R11" s="60"/>
      <c r="S11" s="60"/>
      <c r="T11" s="60"/>
      <c r="U11" s="60"/>
      <c r="V11" s="60"/>
      <c r="W11" s="60"/>
      <c r="X11" s="63"/>
      <c r="Z11" s="55"/>
    </row>
    <row r="12" customFormat="false" ht="12.75" hidden="false" customHeight="false" outlineLevel="0" collapsed="false">
      <c r="B12" s="61"/>
      <c r="C12" s="61"/>
      <c r="D12" s="61"/>
      <c r="E12" s="71"/>
      <c r="F12" s="71"/>
      <c r="G12" s="71"/>
      <c r="H12" s="71"/>
      <c r="I12" s="71"/>
      <c r="J12" s="71"/>
      <c r="K12" s="71"/>
      <c r="L12" s="71"/>
      <c r="M12" s="71"/>
      <c r="O12" s="61"/>
      <c r="P12" s="61"/>
      <c r="Q12" s="61"/>
      <c r="R12" s="61"/>
      <c r="S12" s="61"/>
      <c r="T12" s="61"/>
      <c r="U12" s="61"/>
      <c r="V12" s="61"/>
      <c r="W12" s="61"/>
      <c r="X12" s="72"/>
    </row>
    <row r="13" customFormat="false" ht="12.75" hidden="false" customHeight="false" outlineLevel="0" collapsed="false">
      <c r="B13" s="61"/>
      <c r="C13" s="61"/>
      <c r="D13" s="61"/>
      <c r="E13" s="71"/>
      <c r="F13" s="71"/>
      <c r="G13" s="71"/>
      <c r="H13" s="71"/>
      <c r="I13" s="71"/>
      <c r="J13" s="71"/>
      <c r="K13" s="71"/>
      <c r="L13" s="71"/>
      <c r="M13" s="71"/>
      <c r="O13" s="61"/>
      <c r="P13" s="61"/>
      <c r="Q13" s="61"/>
      <c r="R13" s="61"/>
      <c r="S13" s="61"/>
      <c r="T13" s="61"/>
      <c r="U13" s="61"/>
      <c r="V13" s="61"/>
      <c r="W13" s="61"/>
      <c r="X13" s="72"/>
    </row>
    <row r="14" customFormat="false" ht="12.75" hidden="false" customHeight="false" outlineLevel="0" collapsed="false">
      <c r="B14" s="61"/>
      <c r="C14" s="61"/>
      <c r="D14" s="61"/>
      <c r="E14" s="71"/>
      <c r="F14" s="71"/>
      <c r="G14" s="71"/>
      <c r="H14" s="71"/>
      <c r="I14" s="71"/>
      <c r="J14" s="71"/>
      <c r="K14" s="71"/>
      <c r="L14" s="71"/>
      <c r="M14" s="71"/>
      <c r="O14" s="61"/>
      <c r="P14" s="61"/>
      <c r="Q14" s="61"/>
      <c r="R14" s="61"/>
      <c r="S14" s="61"/>
      <c r="T14" s="61"/>
      <c r="U14" s="61"/>
      <c r="V14" s="61"/>
      <c r="W14" s="61"/>
      <c r="X14" s="72"/>
    </row>
    <row r="15" customFormat="false" ht="12.75" hidden="false" customHeight="false" outlineLevel="0" collapsed="false">
      <c r="B15" s="61"/>
      <c r="C15" s="61"/>
      <c r="D15" s="61"/>
      <c r="E15" s="71"/>
      <c r="F15" s="71"/>
      <c r="G15" s="71"/>
      <c r="H15" s="71"/>
      <c r="I15" s="71"/>
      <c r="J15" s="71"/>
      <c r="K15" s="71"/>
      <c r="L15" s="71"/>
      <c r="M15" s="71"/>
      <c r="O15" s="61"/>
      <c r="P15" s="61"/>
      <c r="Q15" s="61"/>
      <c r="R15" s="61"/>
      <c r="S15" s="61"/>
      <c r="T15" s="61"/>
      <c r="U15" s="61"/>
      <c r="V15" s="61"/>
      <c r="W15" s="61"/>
      <c r="X15" s="72"/>
    </row>
    <row r="16" customFormat="false" ht="12.75" hidden="false" customHeight="false" outlineLevel="0" collapsed="false">
      <c r="B16" s="61"/>
      <c r="C16" s="61"/>
      <c r="D16" s="61"/>
      <c r="E16" s="71"/>
      <c r="F16" s="71"/>
      <c r="G16" s="71"/>
      <c r="H16" s="71"/>
      <c r="I16" s="71"/>
      <c r="J16" s="71"/>
      <c r="K16" s="71"/>
      <c r="L16" s="71"/>
      <c r="M16" s="71"/>
      <c r="O16" s="61"/>
      <c r="P16" s="61"/>
      <c r="Q16" s="61"/>
      <c r="R16" s="61"/>
      <c r="S16" s="61"/>
      <c r="T16" s="61"/>
      <c r="U16" s="61"/>
      <c r="V16" s="61"/>
      <c r="W16" s="61"/>
      <c r="X16" s="72"/>
    </row>
    <row r="17" customFormat="false" ht="12.75" hidden="false" customHeight="false" outlineLevel="0" collapsed="false">
      <c r="B17" s="61"/>
      <c r="C17" s="61"/>
      <c r="D17" s="61"/>
      <c r="E17" s="71"/>
      <c r="F17" s="71"/>
      <c r="G17" s="71"/>
      <c r="H17" s="71"/>
      <c r="I17" s="71"/>
      <c r="J17" s="71"/>
      <c r="K17" s="71"/>
      <c r="L17" s="71"/>
      <c r="M17" s="71"/>
      <c r="O17" s="61"/>
      <c r="P17" s="61"/>
      <c r="Q17" s="61"/>
      <c r="R17" s="61"/>
      <c r="S17" s="61"/>
      <c r="T17" s="61"/>
      <c r="U17" s="61"/>
      <c r="V17" s="61"/>
      <c r="W17" s="61"/>
      <c r="X17" s="72"/>
    </row>
    <row r="18" customFormat="false" ht="12.75" hidden="false" customHeight="false" outlineLevel="0" collapsed="false">
      <c r="B18" s="61"/>
      <c r="C18" s="61"/>
      <c r="D18" s="61"/>
      <c r="E18" s="71"/>
      <c r="F18" s="71"/>
      <c r="G18" s="71"/>
      <c r="H18" s="71"/>
      <c r="I18" s="71"/>
      <c r="J18" s="71"/>
      <c r="K18" s="71"/>
      <c r="L18" s="71"/>
      <c r="M18" s="71"/>
      <c r="O18" s="61"/>
      <c r="P18" s="61"/>
      <c r="Q18" s="61"/>
      <c r="R18" s="61"/>
      <c r="S18" s="61"/>
      <c r="T18" s="61"/>
      <c r="U18" s="61"/>
      <c r="V18" s="61"/>
      <c r="W18" s="61"/>
      <c r="X18" s="72"/>
    </row>
    <row r="19" customFormat="false" ht="12.75" hidden="false" customHeight="false" outlineLevel="0" collapsed="false">
      <c r="B19" s="61"/>
      <c r="C19" s="61"/>
      <c r="D19" s="61"/>
      <c r="E19" s="71"/>
      <c r="F19" s="71"/>
      <c r="G19" s="71"/>
      <c r="H19" s="71"/>
      <c r="I19" s="71"/>
      <c r="J19" s="71"/>
      <c r="K19" s="71"/>
      <c r="L19" s="71"/>
      <c r="M19" s="71"/>
      <c r="O19" s="61"/>
      <c r="P19" s="61"/>
      <c r="Q19" s="61"/>
      <c r="R19" s="61"/>
      <c r="S19" s="61"/>
      <c r="T19" s="61"/>
      <c r="U19" s="61"/>
      <c r="V19" s="61"/>
      <c r="W19" s="61"/>
      <c r="X19" s="72"/>
    </row>
    <row r="20" customFormat="false" ht="12.75" hidden="false" customHeight="false" outlineLevel="0" collapsed="false">
      <c r="B20" s="61"/>
      <c r="C20" s="61"/>
      <c r="D20" s="61"/>
      <c r="E20" s="71"/>
      <c r="F20" s="71"/>
      <c r="G20" s="71"/>
      <c r="H20" s="71"/>
      <c r="I20" s="71"/>
      <c r="J20" s="71"/>
      <c r="K20" s="71"/>
      <c r="L20" s="71"/>
      <c r="M20" s="71"/>
      <c r="O20" s="61"/>
      <c r="P20" s="61"/>
      <c r="Q20" s="61"/>
      <c r="R20" s="61"/>
      <c r="S20" s="61"/>
      <c r="T20" s="61"/>
      <c r="U20" s="61"/>
      <c r="V20" s="61"/>
      <c r="W20" s="61"/>
      <c r="X20" s="72"/>
    </row>
    <row r="21" customFormat="false" ht="12.75" hidden="false" customHeight="false" outlineLevel="0" collapsed="false">
      <c r="B21" s="61"/>
      <c r="C21" s="61"/>
      <c r="D21" s="61"/>
      <c r="E21" s="71"/>
      <c r="F21" s="71"/>
      <c r="G21" s="71"/>
      <c r="H21" s="71"/>
      <c r="I21" s="71"/>
      <c r="J21" s="71"/>
      <c r="K21" s="71"/>
      <c r="L21" s="71"/>
      <c r="M21" s="71"/>
      <c r="O21" s="61"/>
      <c r="P21" s="61"/>
      <c r="Q21" s="61"/>
      <c r="R21" s="61"/>
      <c r="S21" s="61"/>
      <c r="T21" s="61"/>
      <c r="U21" s="61"/>
      <c r="V21" s="61"/>
      <c r="W21" s="61"/>
      <c r="X21" s="72"/>
    </row>
    <row r="22" customFormat="false" ht="12.75" hidden="false" customHeight="false" outlineLevel="0" collapsed="false">
      <c r="B22" s="61"/>
      <c r="C22" s="61"/>
      <c r="D22" s="61"/>
      <c r="E22" s="71"/>
      <c r="F22" s="71"/>
      <c r="G22" s="71"/>
      <c r="H22" s="71"/>
      <c r="I22" s="71"/>
      <c r="J22" s="71"/>
      <c r="K22" s="71"/>
      <c r="L22" s="71"/>
      <c r="M22" s="71"/>
      <c r="O22" s="61"/>
      <c r="P22" s="61"/>
      <c r="Q22" s="61"/>
      <c r="R22" s="61"/>
      <c r="S22" s="61"/>
      <c r="T22" s="61"/>
      <c r="U22" s="61"/>
      <c r="V22" s="61"/>
      <c r="W22" s="61"/>
      <c r="X22" s="72"/>
    </row>
    <row r="23" customFormat="false" ht="12.75" hidden="false" customHeight="false" outlineLevel="0" collapsed="false">
      <c r="B23" s="61"/>
      <c r="C23" s="61"/>
      <c r="D23" s="61"/>
      <c r="E23" s="71"/>
      <c r="F23" s="71"/>
      <c r="G23" s="71"/>
      <c r="H23" s="71"/>
      <c r="I23" s="71"/>
      <c r="J23" s="71"/>
      <c r="K23" s="71"/>
      <c r="L23" s="71"/>
      <c r="M23" s="71"/>
      <c r="O23" s="61"/>
      <c r="P23" s="61"/>
      <c r="Q23" s="61"/>
      <c r="R23" s="61"/>
      <c r="S23" s="61"/>
      <c r="T23" s="61"/>
      <c r="U23" s="61"/>
      <c r="V23" s="61"/>
      <c r="W23" s="61"/>
      <c r="X23" s="72"/>
    </row>
    <row r="24" customFormat="false" ht="12.75" hidden="false" customHeight="false" outlineLevel="0" collapsed="false">
      <c r="B24" s="61"/>
      <c r="C24" s="61"/>
      <c r="D24" s="61"/>
      <c r="E24" s="71"/>
      <c r="F24" s="71"/>
      <c r="G24" s="71"/>
      <c r="H24" s="71"/>
      <c r="I24" s="71"/>
      <c r="J24" s="71"/>
      <c r="K24" s="71"/>
      <c r="L24" s="71"/>
      <c r="M24" s="71"/>
      <c r="O24" s="61"/>
      <c r="P24" s="61"/>
      <c r="Q24" s="61"/>
      <c r="R24" s="61"/>
      <c r="S24" s="61"/>
      <c r="T24" s="61"/>
      <c r="U24" s="61"/>
      <c r="V24" s="61"/>
      <c r="W24" s="61"/>
      <c r="X24" s="72"/>
    </row>
    <row r="25" customFormat="false" ht="12.75" hidden="false" customHeight="false" outlineLevel="0" collapsed="false">
      <c r="B25" s="61"/>
      <c r="C25" s="61"/>
      <c r="D25" s="61"/>
      <c r="E25" s="71"/>
      <c r="F25" s="71"/>
      <c r="G25" s="71"/>
      <c r="H25" s="71"/>
      <c r="I25" s="71"/>
      <c r="J25" s="71"/>
      <c r="K25" s="71"/>
      <c r="L25" s="71"/>
      <c r="M25" s="71"/>
      <c r="O25" s="61"/>
      <c r="P25" s="61"/>
      <c r="Q25" s="61"/>
      <c r="R25" s="61"/>
      <c r="S25" s="61"/>
      <c r="T25" s="61"/>
      <c r="U25" s="61"/>
      <c r="V25" s="61"/>
      <c r="W25" s="61"/>
      <c r="X25" s="72"/>
    </row>
    <row r="26" customFormat="false" ht="12.75" hidden="false" customHeight="false" outlineLevel="0" collapsed="false">
      <c r="B26" s="61"/>
      <c r="C26" s="61"/>
      <c r="D26" s="61"/>
      <c r="E26" s="71"/>
      <c r="F26" s="71"/>
      <c r="G26" s="71"/>
      <c r="H26" s="71"/>
      <c r="I26" s="71"/>
      <c r="J26" s="71"/>
      <c r="K26" s="71"/>
      <c r="L26" s="71"/>
      <c r="M26" s="71"/>
      <c r="O26" s="61"/>
      <c r="P26" s="61"/>
      <c r="Q26" s="61"/>
      <c r="R26" s="61"/>
      <c r="S26" s="61"/>
      <c r="T26" s="61"/>
      <c r="U26" s="61"/>
      <c r="V26" s="61"/>
      <c r="W26" s="61"/>
      <c r="X26" s="72"/>
    </row>
    <row r="27" customFormat="false" ht="12.75" hidden="false" customHeight="false" outlineLevel="0" collapsed="false">
      <c r="B27" s="61"/>
      <c r="C27" s="61"/>
      <c r="D27" s="61"/>
      <c r="E27" s="71"/>
      <c r="F27" s="71"/>
      <c r="G27" s="71"/>
      <c r="H27" s="71"/>
      <c r="I27" s="71"/>
      <c r="J27" s="71"/>
      <c r="K27" s="71"/>
      <c r="L27" s="71"/>
      <c r="M27" s="71"/>
      <c r="O27" s="61"/>
      <c r="P27" s="61"/>
      <c r="Q27" s="61"/>
      <c r="R27" s="61"/>
      <c r="S27" s="61"/>
      <c r="T27" s="61"/>
      <c r="U27" s="61"/>
      <c r="V27" s="61"/>
      <c r="W27" s="61"/>
      <c r="X27" s="72"/>
    </row>
    <row r="28" customFormat="false" ht="12.75" hidden="false" customHeight="false" outlineLevel="0" collapsed="false">
      <c r="B28" s="61"/>
      <c r="C28" s="61"/>
      <c r="D28" s="61"/>
      <c r="E28" s="71"/>
      <c r="F28" s="71"/>
      <c r="G28" s="71"/>
      <c r="H28" s="71"/>
      <c r="I28" s="71"/>
      <c r="J28" s="71"/>
      <c r="K28" s="71"/>
      <c r="L28" s="71"/>
      <c r="M28" s="71"/>
      <c r="O28" s="61"/>
      <c r="P28" s="61"/>
      <c r="Q28" s="61"/>
      <c r="R28" s="61"/>
      <c r="S28" s="61"/>
      <c r="T28" s="61"/>
      <c r="U28" s="61"/>
      <c r="V28" s="61"/>
      <c r="W28" s="61"/>
      <c r="X28" s="72"/>
    </row>
    <row r="29" customFormat="false" ht="12.75" hidden="false" customHeight="false" outlineLevel="0" collapsed="false">
      <c r="B29" s="61"/>
      <c r="C29" s="61"/>
      <c r="D29" s="61"/>
      <c r="E29" s="71"/>
      <c r="F29" s="71"/>
      <c r="G29" s="71"/>
      <c r="H29" s="71"/>
      <c r="I29" s="71"/>
      <c r="J29" s="71"/>
      <c r="K29" s="71"/>
      <c r="L29" s="71"/>
      <c r="M29" s="71"/>
      <c r="O29" s="61"/>
      <c r="P29" s="61"/>
      <c r="Q29" s="61"/>
      <c r="R29" s="61"/>
      <c r="S29" s="61"/>
      <c r="T29" s="61"/>
      <c r="U29" s="61"/>
      <c r="V29" s="61"/>
      <c r="W29" s="61"/>
      <c r="X29" s="72"/>
    </row>
    <row r="30" customFormat="false" ht="12.75" hidden="false" customHeight="false" outlineLevel="0" collapsed="false">
      <c r="B30" s="61"/>
      <c r="C30" s="61"/>
      <c r="D30" s="61"/>
      <c r="E30" s="71"/>
      <c r="F30" s="71"/>
      <c r="G30" s="71"/>
      <c r="H30" s="71"/>
      <c r="I30" s="71"/>
      <c r="J30" s="71"/>
      <c r="K30" s="71"/>
      <c r="L30" s="71"/>
      <c r="M30" s="71"/>
      <c r="O30" s="61"/>
      <c r="P30" s="61"/>
      <c r="Q30" s="61"/>
      <c r="R30" s="61"/>
      <c r="S30" s="61"/>
      <c r="T30" s="61"/>
      <c r="U30" s="61"/>
      <c r="V30" s="61"/>
      <c r="W30" s="61"/>
      <c r="X30" s="72"/>
    </row>
    <row r="31" customFormat="false" ht="12.75" hidden="false" customHeight="false" outlineLevel="0" collapsed="false">
      <c r="B31" s="61"/>
      <c r="C31" s="61"/>
      <c r="D31" s="61"/>
      <c r="E31" s="71"/>
      <c r="F31" s="71"/>
      <c r="G31" s="71"/>
      <c r="H31" s="71"/>
      <c r="I31" s="71"/>
      <c r="J31" s="71"/>
      <c r="K31" s="71"/>
      <c r="L31" s="71"/>
      <c r="M31" s="71"/>
      <c r="O31" s="61"/>
      <c r="P31" s="61"/>
      <c r="Q31" s="61"/>
      <c r="R31" s="61"/>
      <c r="S31" s="61"/>
      <c r="T31" s="61"/>
      <c r="U31" s="61"/>
      <c r="V31" s="61"/>
      <c r="W31" s="61"/>
      <c r="X31" s="72"/>
    </row>
    <row r="32" customFormat="false" ht="12.75" hidden="false" customHeight="false" outlineLevel="0" collapsed="false">
      <c r="B32" s="61"/>
      <c r="C32" s="61"/>
      <c r="D32" s="61"/>
      <c r="E32" s="71"/>
      <c r="F32" s="71"/>
      <c r="G32" s="71"/>
      <c r="H32" s="71"/>
      <c r="I32" s="71"/>
      <c r="J32" s="71"/>
      <c r="K32" s="71"/>
      <c r="L32" s="71"/>
      <c r="M32" s="71"/>
      <c r="O32" s="61"/>
      <c r="P32" s="61"/>
      <c r="Q32" s="61"/>
      <c r="R32" s="61"/>
      <c r="S32" s="61"/>
      <c r="T32" s="61"/>
      <c r="U32" s="61"/>
      <c r="V32" s="61"/>
      <c r="W32" s="61"/>
      <c r="X32" s="72"/>
    </row>
    <row r="33" customFormat="false" ht="12.75" hidden="false" customHeight="false" outlineLevel="0" collapsed="false">
      <c r="B33" s="61"/>
      <c r="C33" s="61"/>
      <c r="D33" s="61"/>
      <c r="E33" s="71"/>
      <c r="F33" s="71"/>
      <c r="G33" s="71"/>
      <c r="H33" s="71"/>
      <c r="I33" s="71"/>
      <c r="J33" s="71"/>
      <c r="K33" s="71"/>
      <c r="L33" s="71"/>
      <c r="M33" s="71"/>
      <c r="O33" s="61"/>
      <c r="P33" s="61"/>
      <c r="Q33" s="61"/>
      <c r="R33" s="61"/>
      <c r="S33" s="61"/>
      <c r="T33" s="61"/>
      <c r="U33" s="61"/>
      <c r="V33" s="61"/>
      <c r="W33" s="61"/>
      <c r="X33" s="72"/>
    </row>
    <row r="34" customFormat="false" ht="12.75" hidden="false" customHeight="false" outlineLevel="0" collapsed="false">
      <c r="B34" s="61"/>
      <c r="C34" s="61"/>
      <c r="D34" s="61"/>
      <c r="E34" s="71"/>
      <c r="F34" s="71"/>
      <c r="G34" s="71"/>
      <c r="H34" s="71"/>
      <c r="I34" s="71"/>
      <c r="J34" s="71"/>
      <c r="K34" s="71"/>
      <c r="L34" s="71"/>
      <c r="M34" s="71"/>
      <c r="O34" s="61"/>
      <c r="P34" s="61"/>
      <c r="Q34" s="61"/>
      <c r="R34" s="61"/>
      <c r="S34" s="61"/>
      <c r="T34" s="61"/>
      <c r="U34" s="61"/>
      <c r="V34" s="61"/>
      <c r="W34" s="61"/>
      <c r="X34" s="72"/>
    </row>
    <row r="35" customFormat="false" ht="12.75" hidden="false" customHeight="false" outlineLevel="0" collapsed="false">
      <c r="B35" s="61"/>
      <c r="C35" s="61"/>
      <c r="D35" s="61"/>
      <c r="E35" s="71"/>
      <c r="F35" s="71"/>
      <c r="G35" s="71"/>
      <c r="H35" s="71"/>
      <c r="I35" s="71"/>
      <c r="J35" s="71"/>
      <c r="K35" s="71"/>
      <c r="L35" s="71"/>
      <c r="M35" s="71"/>
      <c r="O35" s="61"/>
      <c r="P35" s="61"/>
      <c r="Q35" s="61"/>
      <c r="R35" s="61"/>
      <c r="S35" s="61"/>
      <c r="T35" s="61"/>
      <c r="U35" s="61"/>
      <c r="V35" s="61"/>
      <c r="W35" s="61"/>
      <c r="X35" s="72"/>
    </row>
    <row r="36" customFormat="false" ht="12.75" hidden="false" customHeight="false" outlineLevel="0" collapsed="false">
      <c r="B36" s="61"/>
      <c r="C36" s="61"/>
      <c r="D36" s="61"/>
      <c r="E36" s="71"/>
      <c r="F36" s="71"/>
      <c r="G36" s="71"/>
      <c r="H36" s="71"/>
      <c r="I36" s="71"/>
      <c r="J36" s="71"/>
      <c r="K36" s="71"/>
      <c r="L36" s="71"/>
      <c r="M36" s="71"/>
      <c r="O36" s="61"/>
      <c r="P36" s="61"/>
      <c r="Q36" s="61"/>
      <c r="R36" s="61"/>
      <c r="S36" s="61"/>
      <c r="T36" s="61"/>
      <c r="U36" s="61"/>
      <c r="V36" s="61"/>
      <c r="W36" s="61"/>
      <c r="X36" s="72"/>
    </row>
    <row r="37" customFormat="false" ht="12.75" hidden="false" customHeight="false" outlineLevel="0" collapsed="false">
      <c r="B37" s="61"/>
      <c r="C37" s="61"/>
      <c r="D37" s="61"/>
      <c r="E37" s="71"/>
      <c r="F37" s="71"/>
      <c r="G37" s="71"/>
      <c r="H37" s="71"/>
      <c r="I37" s="71"/>
      <c r="J37" s="71"/>
      <c r="K37" s="71"/>
      <c r="L37" s="71"/>
      <c r="M37" s="71"/>
      <c r="O37" s="61"/>
      <c r="P37" s="61"/>
      <c r="Q37" s="61"/>
      <c r="R37" s="61"/>
      <c r="S37" s="61"/>
      <c r="T37" s="61"/>
      <c r="U37" s="61"/>
      <c r="V37" s="61"/>
      <c r="W37" s="61"/>
      <c r="X37" s="72"/>
    </row>
    <row r="38" customFormat="false" ht="12.75" hidden="false" customHeight="false" outlineLevel="0" collapsed="false">
      <c r="B38" s="61"/>
      <c r="C38" s="61"/>
      <c r="D38" s="61"/>
      <c r="E38" s="71"/>
      <c r="F38" s="71"/>
      <c r="G38" s="71"/>
      <c r="H38" s="71"/>
      <c r="I38" s="71"/>
      <c r="J38" s="71"/>
      <c r="K38" s="71"/>
      <c r="L38" s="71"/>
      <c r="M38" s="71"/>
      <c r="O38" s="61"/>
      <c r="P38" s="61"/>
      <c r="Q38" s="61"/>
      <c r="R38" s="61"/>
      <c r="S38" s="61"/>
      <c r="T38" s="61"/>
      <c r="U38" s="61"/>
      <c r="V38" s="61"/>
      <c r="W38" s="61"/>
      <c r="X38" s="72"/>
    </row>
    <row r="39" customFormat="false" ht="12.75" hidden="false" customHeight="false" outlineLevel="0" collapsed="false">
      <c r="B39" s="61"/>
      <c r="C39" s="61"/>
      <c r="D39" s="61"/>
      <c r="E39" s="71"/>
      <c r="F39" s="71"/>
      <c r="G39" s="71"/>
      <c r="H39" s="71"/>
      <c r="I39" s="71"/>
      <c r="J39" s="71"/>
      <c r="K39" s="71"/>
      <c r="L39" s="71"/>
      <c r="M39" s="71"/>
      <c r="O39" s="61"/>
      <c r="P39" s="61"/>
      <c r="Q39" s="61"/>
      <c r="R39" s="61"/>
      <c r="S39" s="61"/>
      <c r="T39" s="61"/>
      <c r="U39" s="61"/>
      <c r="V39" s="61"/>
      <c r="W39" s="61"/>
      <c r="X39" s="72"/>
    </row>
    <row r="40" customFormat="false" ht="12.75" hidden="false" customHeight="false" outlineLevel="0" collapsed="false">
      <c r="B40" s="61"/>
      <c r="C40" s="61"/>
      <c r="D40" s="61"/>
      <c r="E40" s="71"/>
      <c r="F40" s="71"/>
      <c r="G40" s="71"/>
      <c r="H40" s="71"/>
      <c r="I40" s="71"/>
      <c r="J40" s="71"/>
      <c r="K40" s="71"/>
      <c r="L40" s="71"/>
      <c r="M40" s="71"/>
      <c r="O40" s="61"/>
      <c r="P40" s="61"/>
      <c r="Q40" s="61"/>
      <c r="R40" s="61"/>
      <c r="S40" s="61"/>
      <c r="T40" s="61"/>
      <c r="U40" s="61"/>
      <c r="V40" s="61"/>
      <c r="W40" s="61"/>
      <c r="X40" s="72"/>
    </row>
    <row r="41" customFormat="false" ht="12.75" hidden="false" customHeight="false" outlineLevel="0" collapsed="false">
      <c r="B41" s="61"/>
      <c r="C41" s="61"/>
      <c r="D41" s="61"/>
      <c r="E41" s="71"/>
      <c r="F41" s="71"/>
      <c r="G41" s="71"/>
      <c r="H41" s="71"/>
      <c r="I41" s="71"/>
      <c r="J41" s="71"/>
      <c r="K41" s="71"/>
      <c r="L41" s="71"/>
      <c r="M41" s="71"/>
      <c r="O41" s="61"/>
      <c r="P41" s="61"/>
      <c r="Q41" s="61"/>
      <c r="R41" s="61"/>
      <c r="S41" s="61"/>
      <c r="T41" s="61"/>
      <c r="U41" s="61"/>
      <c r="V41" s="61"/>
      <c r="W41" s="61"/>
      <c r="X41" s="72"/>
    </row>
    <row r="42" customFormat="false" ht="12.75" hidden="false" customHeight="false" outlineLevel="0" collapsed="false">
      <c r="B42" s="61"/>
      <c r="C42" s="61"/>
      <c r="D42" s="61"/>
      <c r="E42" s="71"/>
      <c r="F42" s="71"/>
      <c r="G42" s="71"/>
      <c r="H42" s="71"/>
      <c r="I42" s="71"/>
      <c r="J42" s="71"/>
      <c r="K42" s="71"/>
      <c r="L42" s="71"/>
      <c r="M42" s="71"/>
      <c r="O42" s="61"/>
      <c r="P42" s="61"/>
      <c r="Q42" s="61"/>
      <c r="R42" s="61"/>
      <c r="S42" s="61"/>
      <c r="T42" s="61"/>
      <c r="U42" s="61"/>
      <c r="V42" s="61"/>
      <c r="W42" s="61"/>
      <c r="X42" s="72"/>
    </row>
    <row r="43" customFormat="false" ht="12.75" hidden="false" customHeight="false" outlineLevel="0" collapsed="false">
      <c r="B43" s="61"/>
      <c r="C43" s="61"/>
      <c r="D43" s="61"/>
      <c r="E43" s="71"/>
      <c r="F43" s="71"/>
      <c r="G43" s="71"/>
      <c r="H43" s="71"/>
      <c r="I43" s="71"/>
      <c r="J43" s="71"/>
      <c r="K43" s="71"/>
      <c r="L43" s="71"/>
      <c r="M43" s="71"/>
      <c r="O43" s="61"/>
      <c r="P43" s="61"/>
      <c r="Q43" s="61"/>
      <c r="R43" s="61"/>
      <c r="S43" s="61"/>
      <c r="T43" s="61"/>
      <c r="U43" s="61"/>
      <c r="V43" s="61"/>
      <c r="W43" s="61"/>
      <c r="X43" s="72"/>
    </row>
    <row r="44" customFormat="false" ht="12.75" hidden="false" customHeight="false" outlineLevel="0" collapsed="false">
      <c r="B44" s="61"/>
      <c r="C44" s="61"/>
      <c r="D44" s="61"/>
      <c r="E44" s="71"/>
      <c r="F44" s="71"/>
      <c r="G44" s="71"/>
      <c r="H44" s="71"/>
      <c r="I44" s="71"/>
      <c r="J44" s="71"/>
      <c r="K44" s="71"/>
      <c r="L44" s="71"/>
      <c r="M44" s="71"/>
      <c r="O44" s="61"/>
      <c r="P44" s="61"/>
      <c r="Q44" s="61"/>
      <c r="R44" s="61"/>
      <c r="S44" s="61"/>
      <c r="T44" s="61"/>
      <c r="U44" s="61"/>
      <c r="V44" s="61"/>
      <c r="W44" s="61"/>
      <c r="X44" s="72"/>
    </row>
    <row r="45" customFormat="false" ht="12.75" hidden="false" customHeight="false" outlineLevel="0" collapsed="false">
      <c r="B45" s="61"/>
      <c r="C45" s="61"/>
      <c r="D45" s="61"/>
      <c r="E45" s="73"/>
      <c r="F45" s="73"/>
      <c r="G45" s="73"/>
      <c r="H45" s="73"/>
      <c r="I45" s="73"/>
      <c r="J45" s="73"/>
      <c r="K45" s="73"/>
      <c r="L45" s="73"/>
      <c r="M45" s="73"/>
      <c r="O45" s="61"/>
      <c r="P45" s="61"/>
      <c r="Q45" s="61"/>
      <c r="R45" s="61"/>
      <c r="S45" s="61"/>
      <c r="T45" s="61"/>
      <c r="U45" s="61"/>
      <c r="V45" s="61"/>
      <c r="W45" s="61"/>
      <c r="X45" s="72"/>
    </row>
    <row r="46" customFormat="false" ht="12.75" hidden="false" customHeight="false" outlineLevel="0" collapsed="false">
      <c r="B46" s="61"/>
      <c r="C46" s="61"/>
      <c r="D46" s="61"/>
      <c r="E46" s="73"/>
      <c r="F46" s="73"/>
      <c r="G46" s="73"/>
      <c r="H46" s="73"/>
      <c r="I46" s="73"/>
      <c r="J46" s="73"/>
      <c r="K46" s="73"/>
      <c r="L46" s="73"/>
      <c r="M46" s="73"/>
      <c r="O46" s="61"/>
      <c r="P46" s="61"/>
      <c r="Q46" s="61"/>
      <c r="R46" s="61"/>
      <c r="S46" s="61"/>
      <c r="T46" s="61"/>
      <c r="U46" s="61"/>
      <c r="V46" s="61"/>
      <c r="W46" s="61"/>
      <c r="X46" s="72"/>
    </row>
    <row r="47" customFormat="false" ht="12.75" hidden="false" customHeight="false" outlineLevel="0" collapsed="false">
      <c r="B47" s="61"/>
      <c r="C47" s="61"/>
      <c r="D47" s="61"/>
      <c r="E47" s="73"/>
      <c r="F47" s="73"/>
      <c r="G47" s="73"/>
      <c r="H47" s="73"/>
      <c r="I47" s="73"/>
      <c r="J47" s="73"/>
      <c r="K47" s="73"/>
      <c r="L47" s="73"/>
      <c r="M47" s="73"/>
      <c r="O47" s="61"/>
      <c r="P47" s="61"/>
      <c r="Q47" s="61"/>
      <c r="R47" s="61"/>
      <c r="S47" s="61"/>
      <c r="T47" s="61"/>
      <c r="U47" s="61"/>
      <c r="V47" s="61"/>
      <c r="W47" s="61"/>
      <c r="X47" s="72"/>
    </row>
    <row r="48" customFormat="false" ht="12.75" hidden="false" customHeight="false" outlineLevel="0" collapsed="false">
      <c r="B48" s="61"/>
      <c r="C48" s="61"/>
      <c r="D48" s="61"/>
      <c r="E48" s="73"/>
      <c r="F48" s="73"/>
      <c r="G48" s="73"/>
      <c r="H48" s="73"/>
      <c r="I48" s="73"/>
      <c r="J48" s="73"/>
      <c r="K48" s="73"/>
      <c r="L48" s="73"/>
      <c r="M48" s="73"/>
      <c r="O48" s="61"/>
      <c r="P48" s="61"/>
      <c r="Q48" s="61"/>
      <c r="R48" s="61"/>
      <c r="S48" s="61"/>
      <c r="T48" s="61"/>
      <c r="U48" s="61"/>
      <c r="V48" s="61"/>
      <c r="W48" s="61"/>
      <c r="X48" s="72"/>
    </row>
    <row r="49" customFormat="false" ht="12.75" hidden="false" customHeight="false" outlineLevel="0" collapsed="false">
      <c r="B49" s="61"/>
      <c r="C49" s="61"/>
      <c r="D49" s="61"/>
      <c r="E49" s="73"/>
      <c r="F49" s="73"/>
      <c r="G49" s="73"/>
      <c r="H49" s="73"/>
      <c r="I49" s="73"/>
      <c r="J49" s="73"/>
      <c r="K49" s="73"/>
      <c r="L49" s="73"/>
      <c r="M49" s="73"/>
      <c r="O49" s="61"/>
      <c r="P49" s="61"/>
      <c r="Q49" s="61"/>
      <c r="R49" s="61"/>
      <c r="S49" s="61"/>
      <c r="T49" s="61"/>
      <c r="U49" s="61"/>
      <c r="V49" s="61"/>
      <c r="W49" s="61"/>
      <c r="X49" s="72"/>
    </row>
    <row r="50" customFormat="false" ht="12.75" hidden="false" customHeight="false" outlineLevel="0" collapsed="false">
      <c r="B50" s="61"/>
      <c r="C50" s="61"/>
      <c r="D50" s="61"/>
      <c r="E50" s="73"/>
      <c r="F50" s="73"/>
      <c r="G50" s="73"/>
      <c r="H50" s="73"/>
      <c r="I50" s="73"/>
      <c r="J50" s="73"/>
      <c r="K50" s="73"/>
      <c r="L50" s="73"/>
      <c r="M50" s="73"/>
      <c r="O50" s="61"/>
      <c r="P50" s="61"/>
      <c r="Q50" s="61"/>
      <c r="R50" s="61"/>
      <c r="S50" s="61"/>
      <c r="T50" s="61"/>
      <c r="U50" s="61"/>
      <c r="V50" s="61"/>
      <c r="W50" s="61"/>
      <c r="X50" s="72"/>
    </row>
    <row r="51" customFormat="false" ht="12.75" hidden="false" customHeight="false" outlineLevel="0" collapsed="false">
      <c r="B51" s="61"/>
      <c r="C51" s="61"/>
      <c r="D51" s="61"/>
      <c r="E51" s="73"/>
      <c r="F51" s="73"/>
      <c r="G51" s="73"/>
      <c r="H51" s="73"/>
      <c r="I51" s="73"/>
      <c r="J51" s="73"/>
      <c r="K51" s="73"/>
      <c r="L51" s="73"/>
      <c r="M51" s="73"/>
      <c r="O51" s="61"/>
      <c r="P51" s="61"/>
      <c r="Q51" s="61"/>
      <c r="R51" s="61"/>
      <c r="S51" s="61"/>
      <c r="T51" s="61"/>
      <c r="U51" s="61"/>
      <c r="V51" s="61"/>
      <c r="W51" s="61"/>
      <c r="X51" s="72"/>
    </row>
    <row r="52" customFormat="false" ht="12.75" hidden="false" customHeight="false" outlineLevel="0" collapsed="false">
      <c r="B52" s="61"/>
      <c r="C52" s="61"/>
      <c r="D52" s="61"/>
      <c r="E52" s="73"/>
      <c r="F52" s="73"/>
      <c r="G52" s="73"/>
      <c r="H52" s="73"/>
      <c r="I52" s="73"/>
      <c r="J52" s="73"/>
      <c r="K52" s="73"/>
      <c r="L52" s="73"/>
      <c r="M52" s="73"/>
      <c r="O52" s="61"/>
      <c r="P52" s="61"/>
      <c r="Q52" s="61"/>
      <c r="R52" s="61"/>
      <c r="S52" s="61"/>
      <c r="T52" s="61"/>
      <c r="U52" s="61"/>
      <c r="V52" s="61"/>
      <c r="W52" s="61"/>
      <c r="X52" s="72"/>
    </row>
    <row r="53" customFormat="false" ht="12.75" hidden="false" customHeight="false" outlineLevel="0" collapsed="false">
      <c r="B53" s="61"/>
      <c r="C53" s="61"/>
      <c r="D53" s="61"/>
      <c r="E53" s="73"/>
      <c r="F53" s="73"/>
      <c r="G53" s="73"/>
      <c r="H53" s="73"/>
      <c r="I53" s="73"/>
      <c r="J53" s="73"/>
      <c r="K53" s="73"/>
      <c r="L53" s="73"/>
      <c r="M53" s="73"/>
      <c r="O53" s="61"/>
      <c r="P53" s="61"/>
      <c r="Q53" s="61"/>
      <c r="R53" s="61"/>
      <c r="S53" s="61"/>
      <c r="T53" s="61"/>
      <c r="U53" s="61"/>
      <c r="V53" s="61"/>
      <c r="W53" s="61"/>
      <c r="X53" s="72"/>
    </row>
    <row r="54" customFormat="false" ht="12.75" hidden="false" customHeight="false" outlineLevel="0" collapsed="false">
      <c r="B54" s="61"/>
      <c r="C54" s="61"/>
      <c r="D54" s="61"/>
      <c r="E54" s="73"/>
      <c r="F54" s="73"/>
      <c r="G54" s="73"/>
      <c r="H54" s="73"/>
      <c r="I54" s="73"/>
      <c r="J54" s="73"/>
      <c r="K54" s="73"/>
      <c r="L54" s="73"/>
      <c r="M54" s="73"/>
      <c r="O54" s="61"/>
      <c r="P54" s="61"/>
      <c r="Q54" s="61"/>
      <c r="R54" s="61"/>
      <c r="S54" s="61"/>
      <c r="T54" s="61"/>
      <c r="U54" s="61"/>
      <c r="V54" s="61"/>
      <c r="W54" s="61"/>
      <c r="X54" s="72"/>
    </row>
    <row r="55" customFormat="false" ht="12.75" hidden="false" customHeight="false" outlineLevel="0" collapsed="false">
      <c r="B55" s="61"/>
      <c r="C55" s="61"/>
      <c r="D55" s="61"/>
      <c r="E55" s="73"/>
      <c r="F55" s="73"/>
      <c r="G55" s="73"/>
      <c r="H55" s="73"/>
      <c r="I55" s="73"/>
      <c r="J55" s="73"/>
      <c r="K55" s="73"/>
      <c r="L55" s="73"/>
      <c r="M55" s="73"/>
      <c r="O55" s="61"/>
      <c r="P55" s="61"/>
      <c r="Q55" s="61"/>
      <c r="R55" s="61"/>
      <c r="S55" s="61"/>
      <c r="T55" s="61"/>
      <c r="U55" s="61"/>
      <c r="V55" s="61"/>
      <c r="W55" s="61"/>
      <c r="X55" s="72"/>
    </row>
    <row r="56" customFormat="false" ht="12.75" hidden="false" customHeight="false" outlineLevel="0" collapsed="false">
      <c r="B56" s="61"/>
      <c r="C56" s="61"/>
      <c r="D56" s="61"/>
      <c r="E56" s="73"/>
      <c r="F56" s="73"/>
      <c r="G56" s="73"/>
      <c r="H56" s="73"/>
      <c r="I56" s="73"/>
      <c r="J56" s="73"/>
      <c r="K56" s="73"/>
      <c r="L56" s="73"/>
      <c r="M56" s="73"/>
      <c r="O56" s="61"/>
      <c r="P56" s="61"/>
      <c r="Q56" s="61"/>
      <c r="R56" s="61"/>
      <c r="S56" s="61"/>
      <c r="T56" s="61"/>
      <c r="U56" s="61"/>
      <c r="V56" s="61"/>
      <c r="W56" s="61"/>
      <c r="X56" s="72"/>
    </row>
    <row r="57" customFormat="false" ht="12.75" hidden="false" customHeight="false" outlineLevel="0" collapsed="false">
      <c r="B57" s="61"/>
      <c r="C57" s="61"/>
      <c r="D57" s="61"/>
      <c r="E57" s="73"/>
      <c r="F57" s="73"/>
      <c r="G57" s="73"/>
      <c r="H57" s="73"/>
      <c r="I57" s="73"/>
      <c r="J57" s="73"/>
      <c r="K57" s="73"/>
      <c r="L57" s="73"/>
      <c r="M57" s="73"/>
      <c r="O57" s="61"/>
      <c r="P57" s="61"/>
      <c r="Q57" s="61"/>
      <c r="R57" s="61"/>
      <c r="S57" s="61"/>
      <c r="T57" s="61"/>
      <c r="U57" s="61"/>
      <c r="V57" s="61"/>
      <c r="W57" s="61"/>
      <c r="X57" s="72"/>
    </row>
    <row r="58" customFormat="false" ht="12.75" hidden="false" customHeight="false" outlineLevel="0" collapsed="false">
      <c r="B58" s="61"/>
      <c r="C58" s="61"/>
      <c r="D58" s="61"/>
      <c r="E58" s="73"/>
      <c r="F58" s="73"/>
      <c r="G58" s="73"/>
      <c r="H58" s="73"/>
      <c r="I58" s="73"/>
      <c r="J58" s="73"/>
      <c r="K58" s="73"/>
      <c r="L58" s="73"/>
      <c r="M58" s="73"/>
      <c r="O58" s="61"/>
      <c r="P58" s="61"/>
      <c r="Q58" s="61"/>
      <c r="R58" s="61"/>
      <c r="S58" s="61"/>
      <c r="T58" s="61"/>
      <c r="U58" s="61"/>
      <c r="V58" s="61"/>
      <c r="W58" s="61"/>
      <c r="X58" s="72"/>
    </row>
    <row r="59" customFormat="false" ht="12.75" hidden="false" customHeight="false" outlineLevel="0" collapsed="false">
      <c r="B59" s="61"/>
      <c r="C59" s="61"/>
      <c r="D59" s="61"/>
      <c r="E59" s="73"/>
      <c r="F59" s="73"/>
      <c r="G59" s="73"/>
      <c r="H59" s="73"/>
      <c r="I59" s="73"/>
      <c r="J59" s="73"/>
      <c r="K59" s="73"/>
      <c r="L59" s="73"/>
      <c r="M59" s="73"/>
      <c r="O59" s="61"/>
      <c r="P59" s="61"/>
      <c r="Q59" s="61"/>
      <c r="R59" s="61"/>
      <c r="S59" s="61"/>
      <c r="T59" s="61"/>
      <c r="U59" s="61"/>
      <c r="V59" s="61"/>
      <c r="W59" s="61"/>
      <c r="X59" s="72"/>
    </row>
    <row r="60" customFormat="false" ht="12.75" hidden="false" customHeight="false" outlineLevel="0" collapsed="false">
      <c r="B60" s="61"/>
      <c r="C60" s="61"/>
      <c r="D60" s="61"/>
      <c r="E60" s="73"/>
      <c r="F60" s="73"/>
      <c r="G60" s="73"/>
      <c r="H60" s="73"/>
      <c r="I60" s="73"/>
      <c r="J60" s="73"/>
      <c r="K60" s="73"/>
      <c r="L60" s="73"/>
      <c r="M60" s="73"/>
      <c r="O60" s="61"/>
      <c r="P60" s="61"/>
      <c r="Q60" s="61"/>
      <c r="R60" s="61"/>
      <c r="S60" s="61"/>
      <c r="T60" s="61"/>
      <c r="U60" s="61"/>
      <c r="V60" s="61"/>
      <c r="W60" s="61"/>
      <c r="X60" s="72"/>
    </row>
    <row r="61" customFormat="false" ht="12.75" hidden="false" customHeight="false" outlineLevel="0" collapsed="false">
      <c r="B61" s="61"/>
      <c r="C61" s="61"/>
      <c r="D61" s="61"/>
      <c r="E61" s="73"/>
      <c r="F61" s="73"/>
      <c r="G61" s="73"/>
      <c r="H61" s="73"/>
      <c r="I61" s="73"/>
      <c r="J61" s="73"/>
      <c r="K61" s="73"/>
      <c r="L61" s="73"/>
      <c r="M61" s="73"/>
      <c r="O61" s="61"/>
      <c r="P61" s="61"/>
      <c r="Q61" s="61"/>
      <c r="R61" s="61"/>
      <c r="S61" s="61"/>
      <c r="T61" s="61"/>
      <c r="U61" s="61"/>
      <c r="V61" s="61"/>
      <c r="W61" s="61"/>
      <c r="X61" s="72"/>
    </row>
    <row r="62" customFormat="false" ht="12.75" hidden="false" customHeight="false" outlineLevel="0" collapsed="false">
      <c r="B62" s="61"/>
      <c r="C62" s="61"/>
      <c r="D62" s="61"/>
      <c r="E62" s="73"/>
      <c r="F62" s="73"/>
      <c r="G62" s="73"/>
      <c r="H62" s="73"/>
      <c r="I62" s="73"/>
      <c r="J62" s="73"/>
      <c r="K62" s="73"/>
      <c r="L62" s="73"/>
      <c r="M62" s="73"/>
      <c r="O62" s="61"/>
      <c r="P62" s="61"/>
      <c r="Q62" s="61"/>
      <c r="R62" s="61"/>
      <c r="S62" s="61"/>
      <c r="T62" s="61"/>
      <c r="U62" s="61"/>
      <c r="V62" s="61"/>
      <c r="W62" s="61"/>
      <c r="X62" s="72"/>
    </row>
    <row r="63" customFormat="false" ht="12.75" hidden="false" customHeight="false" outlineLevel="0" collapsed="false">
      <c r="B63" s="61"/>
      <c r="C63" s="61"/>
      <c r="D63" s="61"/>
      <c r="E63" s="73"/>
      <c r="F63" s="73"/>
      <c r="G63" s="73"/>
      <c r="H63" s="73"/>
      <c r="I63" s="73"/>
      <c r="J63" s="73"/>
      <c r="K63" s="73"/>
      <c r="L63" s="73"/>
      <c r="M63" s="73"/>
      <c r="O63" s="61"/>
      <c r="P63" s="61"/>
      <c r="Q63" s="61"/>
      <c r="R63" s="61"/>
      <c r="S63" s="61"/>
      <c r="T63" s="61"/>
      <c r="U63" s="61"/>
      <c r="V63" s="61"/>
      <c r="W63" s="61"/>
      <c r="X63" s="72"/>
    </row>
    <row r="64" customFormat="false" ht="12.75" hidden="false" customHeight="false" outlineLevel="0" collapsed="false">
      <c r="B64" s="61"/>
      <c r="C64" s="61"/>
      <c r="D64" s="61"/>
      <c r="E64" s="73"/>
      <c r="F64" s="73"/>
      <c r="G64" s="73"/>
      <c r="H64" s="73"/>
      <c r="I64" s="73"/>
      <c r="J64" s="73"/>
      <c r="K64" s="73"/>
      <c r="L64" s="73"/>
      <c r="M64" s="73"/>
      <c r="O64" s="61"/>
      <c r="P64" s="61"/>
      <c r="Q64" s="61"/>
      <c r="R64" s="61"/>
      <c r="S64" s="61"/>
      <c r="T64" s="61"/>
      <c r="U64" s="61"/>
      <c r="V64" s="61"/>
      <c r="W64" s="61"/>
      <c r="X64" s="72"/>
    </row>
    <row r="65" customFormat="false" ht="12.75" hidden="false" customHeight="false" outlineLevel="0" collapsed="false">
      <c r="B65" s="61"/>
      <c r="C65" s="61"/>
      <c r="D65" s="61"/>
      <c r="E65" s="73"/>
      <c r="F65" s="73"/>
      <c r="G65" s="73"/>
      <c r="H65" s="73"/>
      <c r="I65" s="73"/>
      <c r="J65" s="73"/>
      <c r="K65" s="73"/>
      <c r="L65" s="73"/>
      <c r="M65" s="73"/>
      <c r="O65" s="61"/>
      <c r="P65" s="61"/>
      <c r="Q65" s="61"/>
      <c r="R65" s="61"/>
      <c r="S65" s="61"/>
      <c r="T65" s="61"/>
      <c r="U65" s="61"/>
      <c r="V65" s="61"/>
      <c r="W65" s="61"/>
      <c r="X65" s="72"/>
    </row>
    <row r="66" customFormat="false" ht="12.75" hidden="false" customHeight="false" outlineLevel="0" collapsed="false">
      <c r="B66" s="61"/>
      <c r="C66" s="61"/>
      <c r="D66" s="61"/>
      <c r="E66" s="73"/>
      <c r="F66" s="73"/>
      <c r="G66" s="73"/>
      <c r="H66" s="73"/>
      <c r="I66" s="73"/>
      <c r="J66" s="73"/>
      <c r="K66" s="73"/>
      <c r="L66" s="73"/>
      <c r="M66" s="73"/>
      <c r="O66" s="61"/>
      <c r="P66" s="61"/>
      <c r="Q66" s="61"/>
      <c r="R66" s="61"/>
      <c r="S66" s="61"/>
      <c r="T66" s="61"/>
      <c r="U66" s="61"/>
      <c r="V66" s="61"/>
      <c r="W66" s="61"/>
      <c r="X66" s="72"/>
    </row>
    <row r="67" customFormat="false" ht="12.75" hidden="false" customHeight="false" outlineLevel="0" collapsed="false">
      <c r="B67" s="61"/>
      <c r="C67" s="61"/>
      <c r="D67" s="61"/>
      <c r="E67" s="73"/>
      <c r="F67" s="73"/>
      <c r="G67" s="73"/>
      <c r="H67" s="73"/>
      <c r="I67" s="73"/>
      <c r="J67" s="73"/>
      <c r="K67" s="73"/>
      <c r="L67" s="73"/>
      <c r="M67" s="73"/>
      <c r="O67" s="61"/>
      <c r="P67" s="61"/>
      <c r="Q67" s="61"/>
      <c r="R67" s="61"/>
      <c r="S67" s="61"/>
      <c r="T67" s="61"/>
      <c r="U67" s="61"/>
      <c r="V67" s="61"/>
      <c r="W67" s="61"/>
      <c r="X67" s="72"/>
    </row>
    <row r="68" customFormat="false" ht="12.75" hidden="false" customHeight="false" outlineLevel="0" collapsed="false">
      <c r="B68" s="61"/>
      <c r="C68" s="61"/>
      <c r="D68" s="61"/>
      <c r="E68" s="73"/>
      <c r="F68" s="73"/>
      <c r="G68" s="73"/>
      <c r="H68" s="73"/>
      <c r="I68" s="73"/>
      <c r="J68" s="73"/>
      <c r="K68" s="73"/>
      <c r="L68" s="73"/>
      <c r="M68" s="73"/>
      <c r="O68" s="61"/>
      <c r="P68" s="61"/>
      <c r="Q68" s="61"/>
      <c r="R68" s="61"/>
      <c r="S68" s="61"/>
      <c r="T68" s="61"/>
      <c r="U68" s="61"/>
      <c r="V68" s="61"/>
      <c r="W68" s="61"/>
      <c r="X68" s="72"/>
    </row>
    <row r="69" customFormat="false" ht="12.75" hidden="false" customHeight="false" outlineLevel="0" collapsed="false">
      <c r="B69" s="61"/>
      <c r="C69" s="61"/>
      <c r="D69" s="61"/>
      <c r="E69" s="73"/>
      <c r="F69" s="73"/>
      <c r="G69" s="73"/>
      <c r="H69" s="73"/>
      <c r="I69" s="73"/>
      <c r="J69" s="73"/>
      <c r="K69" s="73"/>
      <c r="L69" s="73"/>
      <c r="M69" s="73"/>
      <c r="O69" s="61"/>
      <c r="P69" s="61"/>
      <c r="Q69" s="61"/>
      <c r="R69" s="61"/>
      <c r="S69" s="61"/>
      <c r="T69" s="61"/>
      <c r="U69" s="61"/>
      <c r="V69" s="61"/>
      <c r="W69" s="61"/>
      <c r="X69" s="72"/>
    </row>
    <row r="70" customFormat="false" ht="12.75" hidden="false" customHeight="false" outlineLevel="0" collapsed="false">
      <c r="B70" s="61"/>
      <c r="C70" s="61"/>
      <c r="D70" s="61"/>
      <c r="E70" s="73"/>
      <c r="F70" s="73"/>
      <c r="G70" s="73"/>
      <c r="H70" s="73"/>
      <c r="I70" s="73"/>
      <c r="J70" s="73"/>
      <c r="K70" s="73"/>
      <c r="L70" s="73"/>
      <c r="M70" s="73"/>
      <c r="O70" s="61"/>
      <c r="P70" s="61"/>
      <c r="Q70" s="61"/>
      <c r="R70" s="61"/>
      <c r="S70" s="61"/>
      <c r="T70" s="61"/>
      <c r="U70" s="61"/>
      <c r="V70" s="61"/>
      <c r="W70" s="61"/>
      <c r="X70" s="72"/>
    </row>
    <row r="71" customFormat="false" ht="12.75" hidden="false" customHeight="false" outlineLevel="0" collapsed="false">
      <c r="B71" s="61"/>
      <c r="C71" s="61"/>
      <c r="D71" s="61"/>
      <c r="E71" s="73"/>
      <c r="F71" s="73"/>
      <c r="G71" s="73"/>
      <c r="H71" s="73"/>
      <c r="I71" s="73"/>
      <c r="J71" s="73"/>
      <c r="K71" s="73"/>
      <c r="L71" s="73"/>
      <c r="M71" s="73"/>
      <c r="O71" s="61"/>
      <c r="P71" s="61"/>
      <c r="Q71" s="61"/>
      <c r="R71" s="61"/>
      <c r="S71" s="61"/>
      <c r="T71" s="61"/>
      <c r="U71" s="61"/>
      <c r="V71" s="61"/>
      <c r="W71" s="61"/>
      <c r="X71" s="72"/>
    </row>
    <row r="72" customFormat="false" ht="12.75" hidden="false" customHeight="false" outlineLevel="0" collapsed="false">
      <c r="B72" s="61"/>
      <c r="C72" s="61"/>
      <c r="D72" s="61"/>
      <c r="E72" s="73"/>
      <c r="F72" s="73"/>
      <c r="G72" s="73"/>
      <c r="H72" s="73"/>
      <c r="I72" s="73"/>
      <c r="J72" s="73"/>
      <c r="K72" s="73"/>
      <c r="L72" s="73"/>
      <c r="M72" s="73"/>
      <c r="O72" s="61"/>
      <c r="P72" s="61"/>
      <c r="Q72" s="61"/>
      <c r="R72" s="61"/>
      <c r="S72" s="61"/>
      <c r="T72" s="61"/>
      <c r="U72" s="61"/>
      <c r="V72" s="61"/>
      <c r="W72" s="61"/>
      <c r="X72" s="72"/>
    </row>
    <row r="73" customFormat="false" ht="12.75" hidden="false" customHeight="false" outlineLevel="0" collapsed="false">
      <c r="B73" s="61"/>
      <c r="C73" s="61"/>
      <c r="D73" s="61"/>
      <c r="E73" s="73"/>
      <c r="F73" s="73"/>
      <c r="G73" s="73"/>
      <c r="H73" s="73"/>
      <c r="I73" s="73"/>
      <c r="J73" s="73"/>
      <c r="K73" s="73"/>
      <c r="L73" s="73"/>
      <c r="M73" s="73"/>
      <c r="O73" s="61"/>
      <c r="P73" s="61"/>
      <c r="Q73" s="61"/>
      <c r="R73" s="61"/>
      <c r="S73" s="61"/>
      <c r="T73" s="61"/>
      <c r="U73" s="61"/>
      <c r="V73" s="61"/>
      <c r="W73" s="61"/>
      <c r="X73" s="72"/>
    </row>
    <row r="74" customFormat="false" ht="12.75" hidden="false" customHeight="false" outlineLevel="0" collapsed="false">
      <c r="B74" s="61"/>
      <c r="C74" s="61"/>
      <c r="D74" s="61"/>
      <c r="E74" s="73"/>
      <c r="F74" s="73"/>
      <c r="G74" s="73"/>
      <c r="H74" s="73"/>
      <c r="I74" s="73"/>
      <c r="J74" s="73"/>
      <c r="K74" s="73"/>
      <c r="L74" s="73"/>
      <c r="M74" s="73"/>
      <c r="O74" s="61"/>
      <c r="P74" s="61"/>
      <c r="Q74" s="61"/>
      <c r="R74" s="61"/>
      <c r="S74" s="61"/>
      <c r="T74" s="61"/>
      <c r="U74" s="61"/>
      <c r="V74" s="61"/>
      <c r="W74" s="61"/>
      <c r="X74" s="72"/>
    </row>
    <row r="75" customFormat="false" ht="12.75" hidden="false" customHeight="false" outlineLevel="0" collapsed="false">
      <c r="B75" s="61"/>
      <c r="C75" s="61"/>
      <c r="D75" s="61"/>
      <c r="E75" s="73"/>
      <c r="F75" s="73"/>
      <c r="G75" s="73"/>
      <c r="H75" s="73"/>
      <c r="I75" s="73"/>
      <c r="J75" s="73"/>
      <c r="K75" s="73"/>
      <c r="L75" s="73"/>
      <c r="M75" s="73"/>
      <c r="O75" s="61"/>
      <c r="P75" s="61"/>
      <c r="Q75" s="61"/>
      <c r="R75" s="61"/>
      <c r="S75" s="61"/>
      <c r="T75" s="61"/>
      <c r="U75" s="61"/>
      <c r="V75" s="61"/>
      <c r="W75" s="61"/>
      <c r="X75" s="72"/>
    </row>
    <row r="76" customFormat="false" ht="12.75" hidden="false" customHeight="false" outlineLevel="0" collapsed="false">
      <c r="B76" s="61"/>
      <c r="C76" s="61"/>
      <c r="D76" s="61"/>
      <c r="E76" s="73"/>
      <c r="F76" s="73"/>
      <c r="G76" s="73"/>
      <c r="H76" s="73"/>
      <c r="I76" s="73"/>
      <c r="J76" s="73"/>
      <c r="K76" s="73"/>
      <c r="L76" s="73"/>
      <c r="M76" s="73"/>
      <c r="O76" s="61"/>
      <c r="P76" s="61"/>
      <c r="Q76" s="61"/>
      <c r="R76" s="61"/>
      <c r="S76" s="61"/>
      <c r="T76" s="61"/>
      <c r="U76" s="61"/>
      <c r="V76" s="61"/>
      <c r="W76" s="61"/>
      <c r="X76" s="72"/>
    </row>
    <row r="77" customFormat="false" ht="12.75" hidden="false" customHeight="false" outlineLevel="0" collapsed="false">
      <c r="B77" s="61"/>
      <c r="C77" s="61"/>
      <c r="D77" s="61"/>
      <c r="E77" s="73"/>
      <c r="F77" s="73"/>
      <c r="G77" s="73"/>
      <c r="H77" s="73"/>
      <c r="I77" s="73"/>
      <c r="J77" s="73"/>
      <c r="K77" s="73"/>
      <c r="L77" s="73"/>
      <c r="M77" s="73"/>
      <c r="O77" s="61"/>
      <c r="P77" s="61"/>
      <c r="Q77" s="61"/>
      <c r="R77" s="61"/>
      <c r="S77" s="61"/>
      <c r="T77" s="61"/>
      <c r="U77" s="61"/>
      <c r="V77" s="61"/>
      <c r="W77" s="61"/>
      <c r="X77" s="72"/>
    </row>
    <row r="78" customFormat="false" ht="12.75" hidden="false" customHeight="false" outlineLevel="0" collapsed="false">
      <c r="B78" s="61"/>
      <c r="C78" s="61"/>
      <c r="D78" s="61"/>
      <c r="E78" s="73"/>
      <c r="F78" s="73"/>
      <c r="G78" s="73"/>
      <c r="H78" s="73"/>
      <c r="I78" s="73"/>
      <c r="J78" s="73"/>
      <c r="K78" s="73"/>
      <c r="L78" s="73"/>
      <c r="M78" s="73"/>
      <c r="O78" s="61"/>
      <c r="P78" s="61"/>
      <c r="Q78" s="61"/>
      <c r="R78" s="61"/>
      <c r="S78" s="61"/>
      <c r="T78" s="61"/>
      <c r="U78" s="61"/>
      <c r="V78" s="61"/>
      <c r="W78" s="61"/>
      <c r="X78" s="72"/>
    </row>
    <row r="79" customFormat="false" ht="12.75" hidden="false" customHeight="false" outlineLevel="0" collapsed="false">
      <c r="B79" s="61"/>
      <c r="C79" s="61"/>
      <c r="D79" s="61"/>
      <c r="E79" s="73"/>
      <c r="F79" s="73"/>
      <c r="G79" s="73"/>
      <c r="H79" s="73"/>
      <c r="I79" s="73"/>
      <c r="J79" s="73"/>
      <c r="K79" s="73"/>
      <c r="L79" s="73"/>
      <c r="M79" s="73"/>
      <c r="O79" s="61"/>
      <c r="P79" s="61"/>
      <c r="Q79" s="61"/>
      <c r="R79" s="61"/>
      <c r="S79" s="61"/>
      <c r="T79" s="61"/>
      <c r="U79" s="61"/>
      <c r="V79" s="61"/>
      <c r="W79" s="61"/>
      <c r="X79" s="72"/>
    </row>
    <row r="80" customFormat="false" ht="12.75" hidden="false" customHeight="false" outlineLevel="0" collapsed="false">
      <c r="B80" s="61"/>
      <c r="C80" s="61"/>
      <c r="D80" s="61"/>
      <c r="E80" s="73"/>
      <c r="F80" s="73"/>
      <c r="G80" s="73"/>
      <c r="H80" s="73"/>
      <c r="I80" s="73"/>
      <c r="J80" s="73"/>
      <c r="K80" s="73"/>
      <c r="L80" s="73"/>
      <c r="M80" s="73"/>
      <c r="O80" s="61"/>
      <c r="P80" s="61"/>
      <c r="Q80" s="61"/>
      <c r="R80" s="61"/>
      <c r="S80" s="61"/>
      <c r="T80" s="61"/>
      <c r="U80" s="61"/>
      <c r="V80" s="61"/>
      <c r="W80" s="61"/>
      <c r="X80" s="72"/>
    </row>
    <row r="81" customFormat="false" ht="12.75" hidden="false" customHeight="false" outlineLevel="0" collapsed="false">
      <c r="B81" s="61"/>
      <c r="C81" s="61"/>
      <c r="D81" s="61"/>
      <c r="E81" s="73"/>
      <c r="F81" s="73"/>
      <c r="G81" s="73"/>
      <c r="H81" s="73"/>
      <c r="I81" s="73"/>
      <c r="J81" s="73"/>
      <c r="K81" s="73"/>
      <c r="L81" s="73"/>
      <c r="M81" s="73"/>
      <c r="O81" s="61"/>
      <c r="P81" s="61"/>
      <c r="Q81" s="61"/>
      <c r="R81" s="61"/>
      <c r="S81" s="61"/>
      <c r="T81" s="61"/>
      <c r="U81" s="61"/>
      <c r="V81" s="61"/>
      <c r="W81" s="61"/>
      <c r="X81" s="72"/>
    </row>
    <row r="82" customFormat="false" ht="12.75" hidden="false" customHeight="false" outlineLevel="0" collapsed="false">
      <c r="B82" s="61"/>
      <c r="C82" s="61"/>
      <c r="D82" s="61"/>
      <c r="E82" s="73"/>
      <c r="F82" s="73"/>
      <c r="G82" s="73"/>
      <c r="H82" s="73"/>
      <c r="I82" s="73"/>
      <c r="J82" s="73"/>
      <c r="K82" s="73"/>
      <c r="L82" s="73"/>
      <c r="M82" s="73"/>
      <c r="O82" s="61"/>
      <c r="P82" s="61"/>
      <c r="Q82" s="61"/>
      <c r="R82" s="61"/>
      <c r="S82" s="61"/>
      <c r="T82" s="61"/>
      <c r="U82" s="61"/>
      <c r="V82" s="61"/>
      <c r="W82" s="61"/>
      <c r="X82" s="72"/>
    </row>
    <row r="83" customFormat="false" ht="12.75" hidden="false" customHeight="false" outlineLevel="0" collapsed="false">
      <c r="B83" s="61"/>
      <c r="C83" s="61"/>
      <c r="D83" s="61"/>
      <c r="E83" s="73"/>
      <c r="F83" s="73"/>
      <c r="G83" s="73"/>
      <c r="H83" s="73"/>
      <c r="I83" s="73"/>
      <c r="J83" s="73"/>
      <c r="K83" s="73"/>
      <c r="L83" s="73"/>
      <c r="M83" s="73"/>
      <c r="O83" s="61"/>
      <c r="P83" s="61"/>
      <c r="Q83" s="61"/>
      <c r="R83" s="61"/>
      <c r="S83" s="61"/>
      <c r="T83" s="61"/>
      <c r="U83" s="61"/>
      <c r="V83" s="61"/>
      <c r="W83" s="61"/>
      <c r="X83" s="72"/>
    </row>
    <row r="84" customFormat="false" ht="12.75" hidden="false" customHeight="false" outlineLevel="0" collapsed="false">
      <c r="B84" s="61"/>
      <c r="C84" s="61"/>
      <c r="D84" s="61"/>
      <c r="E84" s="73"/>
      <c r="F84" s="73"/>
      <c r="G84" s="73"/>
      <c r="H84" s="73"/>
      <c r="I84" s="73"/>
      <c r="J84" s="73"/>
      <c r="K84" s="73"/>
      <c r="L84" s="73"/>
      <c r="M84" s="73"/>
      <c r="O84" s="61"/>
      <c r="P84" s="61"/>
      <c r="Q84" s="61"/>
      <c r="R84" s="61"/>
      <c r="S84" s="61"/>
      <c r="T84" s="61"/>
      <c r="U84" s="61"/>
      <c r="V84" s="61"/>
      <c r="W84" s="61"/>
      <c r="X84" s="72"/>
    </row>
    <row r="85" customFormat="false" ht="12.75" hidden="false" customHeight="false" outlineLevel="0" collapsed="false">
      <c r="B85" s="61"/>
      <c r="C85" s="61"/>
      <c r="D85" s="61"/>
      <c r="E85" s="73"/>
      <c r="F85" s="73"/>
      <c r="G85" s="73"/>
      <c r="H85" s="73"/>
      <c r="I85" s="73"/>
      <c r="J85" s="73"/>
      <c r="K85" s="73"/>
      <c r="L85" s="73"/>
      <c r="M85" s="73"/>
      <c r="O85" s="61"/>
      <c r="P85" s="61"/>
      <c r="Q85" s="61"/>
      <c r="R85" s="61"/>
      <c r="S85" s="61"/>
      <c r="T85" s="61"/>
      <c r="U85" s="61"/>
      <c r="V85" s="61"/>
      <c r="W85" s="61"/>
      <c r="X85" s="72"/>
    </row>
    <row r="86" customFormat="false" ht="12.75" hidden="false" customHeight="false" outlineLevel="0" collapsed="false">
      <c r="B86" s="61"/>
      <c r="C86" s="61"/>
      <c r="D86" s="61"/>
      <c r="E86" s="73"/>
      <c r="F86" s="73"/>
      <c r="G86" s="73"/>
      <c r="H86" s="73"/>
      <c r="I86" s="73"/>
      <c r="J86" s="73"/>
      <c r="K86" s="73"/>
      <c r="L86" s="73"/>
      <c r="M86" s="73"/>
      <c r="O86" s="61"/>
      <c r="P86" s="61"/>
      <c r="Q86" s="61"/>
      <c r="R86" s="61"/>
      <c r="S86" s="61"/>
      <c r="T86" s="61"/>
      <c r="U86" s="61"/>
      <c r="V86" s="61"/>
      <c r="W86" s="61"/>
      <c r="X86" s="72"/>
    </row>
    <row r="87" customFormat="false" ht="12.75" hidden="false" customHeight="false" outlineLevel="0" collapsed="false">
      <c r="B87" s="61"/>
      <c r="C87" s="61"/>
      <c r="D87" s="61"/>
      <c r="E87" s="73"/>
      <c r="F87" s="73"/>
      <c r="G87" s="73"/>
      <c r="H87" s="73"/>
      <c r="I87" s="73"/>
      <c r="J87" s="73"/>
      <c r="K87" s="73"/>
      <c r="L87" s="73"/>
      <c r="M87" s="73"/>
      <c r="O87" s="61"/>
      <c r="P87" s="61"/>
      <c r="Q87" s="61"/>
      <c r="R87" s="61"/>
      <c r="S87" s="61"/>
      <c r="T87" s="61"/>
      <c r="U87" s="61"/>
      <c r="V87" s="61"/>
      <c r="W87" s="61"/>
      <c r="X87" s="72"/>
    </row>
    <row r="88" customFormat="false" ht="12.75" hidden="false" customHeight="false" outlineLevel="0" collapsed="false">
      <c r="B88" s="61"/>
      <c r="C88" s="61"/>
      <c r="D88" s="61"/>
      <c r="E88" s="73"/>
      <c r="F88" s="73"/>
      <c r="G88" s="73"/>
      <c r="H88" s="73"/>
      <c r="I88" s="73"/>
      <c r="J88" s="73"/>
      <c r="K88" s="73"/>
      <c r="L88" s="73"/>
      <c r="M88" s="73"/>
      <c r="O88" s="61"/>
      <c r="P88" s="61"/>
      <c r="Q88" s="61"/>
      <c r="R88" s="61"/>
      <c r="S88" s="61"/>
      <c r="T88" s="61"/>
      <c r="U88" s="61"/>
      <c r="V88" s="61"/>
      <c r="W88" s="61"/>
      <c r="X88" s="72"/>
    </row>
    <row r="89" customFormat="false" ht="12.75" hidden="false" customHeight="false" outlineLevel="0" collapsed="false">
      <c r="B89" s="61"/>
      <c r="C89" s="61"/>
      <c r="D89" s="61"/>
      <c r="E89" s="73"/>
      <c r="F89" s="73"/>
      <c r="G89" s="73"/>
      <c r="H89" s="73"/>
      <c r="I89" s="73"/>
      <c r="J89" s="73"/>
      <c r="K89" s="73"/>
      <c r="L89" s="73"/>
      <c r="M89" s="73"/>
      <c r="O89" s="61"/>
      <c r="P89" s="61"/>
      <c r="Q89" s="61"/>
      <c r="R89" s="61"/>
      <c r="S89" s="61"/>
      <c r="T89" s="61"/>
      <c r="U89" s="61"/>
      <c r="V89" s="61"/>
      <c r="W89" s="61"/>
      <c r="X89" s="72"/>
    </row>
    <row r="90" customFormat="false" ht="12.75" hidden="false" customHeight="false" outlineLevel="0" collapsed="false">
      <c r="B90" s="61"/>
      <c r="C90" s="61"/>
      <c r="D90" s="61"/>
      <c r="E90" s="73"/>
      <c r="F90" s="73"/>
      <c r="G90" s="73"/>
      <c r="H90" s="73"/>
      <c r="I90" s="73"/>
      <c r="J90" s="73"/>
      <c r="K90" s="73"/>
      <c r="L90" s="73"/>
      <c r="M90" s="73"/>
      <c r="O90" s="61"/>
      <c r="P90" s="61"/>
      <c r="Q90" s="61"/>
      <c r="R90" s="61"/>
      <c r="S90" s="61"/>
      <c r="T90" s="61"/>
      <c r="U90" s="61"/>
      <c r="V90" s="61"/>
      <c r="W90" s="61"/>
      <c r="X90" s="72"/>
    </row>
    <row r="91" customFormat="false" ht="12.75" hidden="false" customHeight="false" outlineLevel="0" collapsed="false">
      <c r="B91" s="61"/>
      <c r="C91" s="61"/>
      <c r="D91" s="61"/>
      <c r="E91" s="73"/>
      <c r="F91" s="73"/>
      <c r="G91" s="73"/>
      <c r="H91" s="73"/>
      <c r="I91" s="73"/>
      <c r="J91" s="73"/>
      <c r="K91" s="73"/>
      <c r="L91" s="73"/>
      <c r="M91" s="73"/>
      <c r="O91" s="61"/>
      <c r="P91" s="61"/>
      <c r="Q91" s="61"/>
      <c r="R91" s="61"/>
      <c r="S91" s="61"/>
      <c r="T91" s="61"/>
      <c r="U91" s="61"/>
      <c r="V91" s="61"/>
      <c r="W91" s="61"/>
      <c r="X91" s="72"/>
    </row>
    <row r="92" customFormat="false" ht="12.75" hidden="false" customHeight="false" outlineLevel="0" collapsed="false">
      <c r="B92" s="61"/>
      <c r="C92" s="61"/>
      <c r="D92" s="61"/>
      <c r="E92" s="73"/>
      <c r="F92" s="73"/>
      <c r="G92" s="73"/>
      <c r="H92" s="73"/>
      <c r="I92" s="73"/>
      <c r="J92" s="73"/>
      <c r="K92" s="73"/>
      <c r="L92" s="73"/>
      <c r="M92" s="73"/>
      <c r="O92" s="61"/>
      <c r="P92" s="61"/>
      <c r="Q92" s="61"/>
      <c r="R92" s="61"/>
      <c r="S92" s="61"/>
      <c r="T92" s="61"/>
      <c r="U92" s="61"/>
      <c r="V92" s="61"/>
      <c r="W92" s="61"/>
      <c r="X92" s="72"/>
    </row>
    <row r="93" customFormat="false" ht="12.75" hidden="false" customHeight="false" outlineLevel="0" collapsed="false">
      <c r="B93" s="61"/>
      <c r="C93" s="61"/>
      <c r="D93" s="61"/>
      <c r="E93" s="73"/>
      <c r="F93" s="73"/>
      <c r="G93" s="73"/>
      <c r="H93" s="73"/>
      <c r="I93" s="73"/>
      <c r="J93" s="73"/>
      <c r="K93" s="73"/>
      <c r="L93" s="73"/>
      <c r="M93" s="73"/>
      <c r="O93" s="61"/>
      <c r="P93" s="61"/>
      <c r="Q93" s="61"/>
      <c r="R93" s="61"/>
      <c r="S93" s="61"/>
      <c r="T93" s="61"/>
      <c r="U93" s="61"/>
      <c r="V93" s="61"/>
      <c r="W93" s="61"/>
      <c r="X93" s="72"/>
    </row>
    <row r="94" customFormat="false" ht="12.75" hidden="false" customHeight="false" outlineLevel="0" collapsed="false">
      <c r="B94" s="61"/>
      <c r="C94" s="61"/>
      <c r="D94" s="61"/>
      <c r="E94" s="73"/>
      <c r="F94" s="73"/>
      <c r="G94" s="73"/>
      <c r="H94" s="73"/>
      <c r="I94" s="73"/>
      <c r="J94" s="73"/>
      <c r="K94" s="73"/>
      <c r="L94" s="73"/>
      <c r="M94" s="73"/>
      <c r="O94" s="61"/>
      <c r="P94" s="61"/>
      <c r="Q94" s="61"/>
      <c r="R94" s="61"/>
      <c r="S94" s="61"/>
      <c r="T94" s="61"/>
      <c r="U94" s="61"/>
      <c r="V94" s="61"/>
      <c r="W94" s="61"/>
      <c r="X94" s="72"/>
    </row>
    <row r="95" customFormat="false" ht="12.75" hidden="false" customHeight="false" outlineLevel="0" collapsed="false">
      <c r="B95" s="61"/>
      <c r="C95" s="61"/>
      <c r="D95" s="61"/>
      <c r="E95" s="73"/>
      <c r="F95" s="73"/>
      <c r="G95" s="73"/>
      <c r="H95" s="73"/>
      <c r="I95" s="73"/>
      <c r="J95" s="73"/>
      <c r="K95" s="73"/>
      <c r="L95" s="73"/>
      <c r="M95" s="73"/>
      <c r="O95" s="61"/>
      <c r="P95" s="61"/>
      <c r="Q95" s="61"/>
      <c r="R95" s="61"/>
      <c r="S95" s="61"/>
      <c r="T95" s="61"/>
      <c r="U95" s="61"/>
      <c r="V95" s="61"/>
      <c r="W95" s="61"/>
      <c r="X95" s="72"/>
    </row>
    <row r="96" customFormat="false" ht="12.75" hidden="false" customHeight="false" outlineLevel="0" collapsed="false">
      <c r="B96" s="61"/>
      <c r="C96" s="61"/>
      <c r="D96" s="61"/>
      <c r="E96" s="73"/>
      <c r="F96" s="73"/>
      <c r="G96" s="73"/>
      <c r="H96" s="73"/>
      <c r="I96" s="73"/>
      <c r="J96" s="73"/>
      <c r="K96" s="73"/>
      <c r="L96" s="73"/>
      <c r="M96" s="73"/>
      <c r="O96" s="61"/>
      <c r="P96" s="61"/>
      <c r="Q96" s="61"/>
      <c r="R96" s="61"/>
      <c r="S96" s="61"/>
      <c r="T96" s="61"/>
      <c r="U96" s="61"/>
      <c r="V96" s="61"/>
      <c r="W96" s="61"/>
      <c r="X96" s="72"/>
    </row>
    <row r="97" customFormat="false" ht="12.75" hidden="false" customHeight="false" outlineLevel="0" collapsed="false">
      <c r="B97" s="61"/>
      <c r="C97" s="61"/>
      <c r="D97" s="61"/>
      <c r="E97" s="73"/>
      <c r="F97" s="73"/>
      <c r="G97" s="73"/>
      <c r="H97" s="73"/>
      <c r="I97" s="73"/>
      <c r="J97" s="73"/>
      <c r="K97" s="73"/>
      <c r="L97" s="73"/>
      <c r="M97" s="73"/>
      <c r="O97" s="61"/>
      <c r="P97" s="61"/>
      <c r="Q97" s="61"/>
      <c r="R97" s="61"/>
      <c r="S97" s="61"/>
      <c r="T97" s="61"/>
      <c r="U97" s="61"/>
      <c r="V97" s="61"/>
      <c r="W97" s="61"/>
      <c r="X97" s="72"/>
    </row>
    <row r="98" customFormat="false" ht="12.75" hidden="false" customHeight="false" outlineLevel="0" collapsed="false">
      <c r="B98" s="61"/>
      <c r="C98" s="61"/>
      <c r="D98" s="61"/>
      <c r="E98" s="73"/>
      <c r="F98" s="73"/>
      <c r="G98" s="73"/>
      <c r="H98" s="73"/>
      <c r="I98" s="73"/>
      <c r="J98" s="73"/>
      <c r="K98" s="73"/>
      <c r="L98" s="73"/>
      <c r="M98" s="73"/>
      <c r="O98" s="61"/>
      <c r="P98" s="61"/>
      <c r="Q98" s="61"/>
      <c r="R98" s="61"/>
      <c r="S98" s="61"/>
      <c r="T98" s="61"/>
      <c r="U98" s="61"/>
      <c r="V98" s="61"/>
      <c r="W98" s="61"/>
      <c r="X98" s="72"/>
    </row>
    <row r="99" customFormat="false" ht="12.75" hidden="false" customHeight="false" outlineLevel="0" collapsed="false">
      <c r="B99" s="61"/>
      <c r="C99" s="61"/>
      <c r="D99" s="61"/>
      <c r="E99" s="73"/>
      <c r="F99" s="73"/>
      <c r="G99" s="73"/>
      <c r="H99" s="73"/>
      <c r="I99" s="73"/>
      <c r="J99" s="73"/>
      <c r="K99" s="73"/>
      <c r="L99" s="73"/>
      <c r="M99" s="73"/>
      <c r="O99" s="61"/>
      <c r="P99" s="61"/>
      <c r="Q99" s="61"/>
      <c r="R99" s="61"/>
      <c r="S99" s="61"/>
      <c r="T99" s="61"/>
      <c r="U99" s="61"/>
      <c r="V99" s="61"/>
      <c r="W99" s="61"/>
      <c r="X99" s="72"/>
    </row>
    <row r="100" customFormat="false" ht="12.75" hidden="false" customHeight="false" outlineLevel="0" collapsed="false">
      <c r="B100" s="61"/>
      <c r="C100" s="61"/>
      <c r="D100" s="61"/>
      <c r="E100" s="73"/>
      <c r="F100" s="73"/>
      <c r="G100" s="73"/>
      <c r="H100" s="73"/>
      <c r="I100" s="73"/>
      <c r="J100" s="73"/>
      <c r="K100" s="73"/>
      <c r="L100" s="73"/>
      <c r="M100" s="73"/>
      <c r="O100" s="61"/>
      <c r="P100" s="61"/>
      <c r="Q100" s="61"/>
      <c r="R100" s="61"/>
      <c r="S100" s="61"/>
      <c r="T100" s="61"/>
      <c r="U100" s="61"/>
      <c r="V100" s="61"/>
      <c r="W100" s="61"/>
      <c r="X100" s="72"/>
    </row>
    <row r="101" customFormat="false" ht="12.75" hidden="false" customHeight="false" outlineLevel="0" collapsed="false">
      <c r="B101" s="61"/>
      <c r="C101" s="61"/>
      <c r="D101" s="61"/>
      <c r="E101" s="73"/>
      <c r="F101" s="73"/>
      <c r="G101" s="73"/>
      <c r="H101" s="73"/>
      <c r="I101" s="73"/>
      <c r="J101" s="73"/>
      <c r="K101" s="73"/>
      <c r="L101" s="73"/>
      <c r="M101" s="73"/>
      <c r="O101" s="61"/>
      <c r="P101" s="61"/>
      <c r="Q101" s="61"/>
      <c r="R101" s="61"/>
      <c r="S101" s="61"/>
      <c r="T101" s="61"/>
      <c r="U101" s="61"/>
      <c r="V101" s="61"/>
      <c r="W101" s="61"/>
      <c r="X101" s="72"/>
    </row>
    <row r="102" customFormat="false" ht="12.75" hidden="false" customHeight="false" outlineLevel="0" collapsed="false">
      <c r="B102" s="61"/>
      <c r="C102" s="61"/>
      <c r="D102" s="61"/>
      <c r="E102" s="73"/>
      <c r="F102" s="73"/>
      <c r="G102" s="73"/>
      <c r="H102" s="73"/>
      <c r="I102" s="73"/>
      <c r="J102" s="73"/>
      <c r="K102" s="73"/>
      <c r="L102" s="73"/>
      <c r="M102" s="73"/>
      <c r="O102" s="61"/>
      <c r="P102" s="61"/>
      <c r="Q102" s="61"/>
      <c r="R102" s="61"/>
      <c r="S102" s="61"/>
      <c r="T102" s="61"/>
      <c r="U102" s="61"/>
      <c r="V102" s="61"/>
      <c r="W102" s="61"/>
      <c r="X102" s="72"/>
    </row>
    <row r="103" customFormat="false" ht="12.75" hidden="false" customHeight="false" outlineLevel="0" collapsed="false">
      <c r="B103" s="61"/>
      <c r="C103" s="61"/>
      <c r="D103" s="61"/>
      <c r="E103" s="73"/>
      <c r="F103" s="73"/>
      <c r="G103" s="73"/>
      <c r="H103" s="73"/>
      <c r="I103" s="73"/>
      <c r="J103" s="73"/>
      <c r="K103" s="73"/>
      <c r="L103" s="73"/>
      <c r="M103" s="73"/>
      <c r="O103" s="61"/>
      <c r="P103" s="61"/>
      <c r="Q103" s="61"/>
      <c r="R103" s="61"/>
      <c r="S103" s="61"/>
      <c r="T103" s="61"/>
      <c r="U103" s="61"/>
      <c r="V103" s="61"/>
      <c r="W103" s="61"/>
      <c r="X103" s="72"/>
    </row>
    <row r="104" customFormat="false" ht="12.75" hidden="false" customHeight="false" outlineLevel="0" collapsed="false">
      <c r="B104" s="61"/>
      <c r="C104" s="61"/>
      <c r="D104" s="61"/>
      <c r="E104" s="73"/>
      <c r="F104" s="73"/>
      <c r="G104" s="73"/>
      <c r="H104" s="73"/>
      <c r="I104" s="73"/>
      <c r="J104" s="73"/>
      <c r="K104" s="73"/>
      <c r="L104" s="73"/>
      <c r="M104" s="73"/>
      <c r="O104" s="61"/>
      <c r="P104" s="61"/>
      <c r="Q104" s="61"/>
      <c r="R104" s="61"/>
      <c r="S104" s="61"/>
      <c r="T104" s="61"/>
      <c r="U104" s="61"/>
      <c r="V104" s="61"/>
      <c r="W104" s="61"/>
      <c r="X104" s="72"/>
    </row>
    <row r="105" customFormat="false" ht="12.75" hidden="false" customHeight="false" outlineLevel="0" collapsed="false">
      <c r="B105" s="61"/>
      <c r="C105" s="61"/>
      <c r="D105" s="61"/>
      <c r="E105" s="73"/>
      <c r="F105" s="73"/>
      <c r="G105" s="73"/>
      <c r="H105" s="73"/>
      <c r="I105" s="73"/>
      <c r="J105" s="73"/>
      <c r="K105" s="73"/>
      <c r="L105" s="73"/>
      <c r="M105" s="73"/>
      <c r="O105" s="61"/>
      <c r="P105" s="61"/>
      <c r="Q105" s="61"/>
      <c r="R105" s="61"/>
      <c r="S105" s="61"/>
      <c r="T105" s="61"/>
      <c r="U105" s="61"/>
      <c r="V105" s="61"/>
      <c r="W105" s="61"/>
      <c r="X105" s="72"/>
    </row>
    <row r="106" customFormat="false" ht="12.75" hidden="false" customHeight="false" outlineLevel="0" collapsed="false">
      <c r="B106" s="61"/>
      <c r="C106" s="61"/>
      <c r="D106" s="61"/>
      <c r="E106" s="73"/>
      <c r="F106" s="73"/>
      <c r="G106" s="73"/>
      <c r="H106" s="73"/>
      <c r="I106" s="73"/>
      <c r="J106" s="73"/>
      <c r="K106" s="73"/>
      <c r="L106" s="73"/>
      <c r="M106" s="73"/>
      <c r="O106" s="61"/>
      <c r="P106" s="61"/>
      <c r="Q106" s="61"/>
      <c r="R106" s="61"/>
      <c r="S106" s="61"/>
      <c r="T106" s="61"/>
      <c r="U106" s="61"/>
      <c r="V106" s="61"/>
      <c r="W106" s="61"/>
      <c r="X106" s="72"/>
    </row>
    <row r="107" customFormat="false" ht="12.75" hidden="false" customHeight="false" outlineLevel="0" collapsed="false">
      <c r="B107" s="61"/>
      <c r="C107" s="61"/>
      <c r="D107" s="61"/>
      <c r="E107" s="73"/>
      <c r="F107" s="73"/>
      <c r="G107" s="73"/>
      <c r="H107" s="73"/>
      <c r="I107" s="73"/>
      <c r="J107" s="73"/>
      <c r="K107" s="73"/>
      <c r="L107" s="73"/>
      <c r="M107" s="73"/>
      <c r="O107" s="61"/>
      <c r="P107" s="61"/>
      <c r="Q107" s="61"/>
      <c r="R107" s="61"/>
      <c r="S107" s="61"/>
      <c r="T107" s="61"/>
      <c r="U107" s="61"/>
      <c r="V107" s="61"/>
      <c r="W107" s="61"/>
      <c r="X107" s="72"/>
    </row>
    <row r="108" customFormat="false" ht="12.75" hidden="false" customHeight="false" outlineLevel="0" collapsed="false">
      <c r="B108" s="61"/>
      <c r="C108" s="61"/>
      <c r="D108" s="61"/>
      <c r="E108" s="73"/>
      <c r="F108" s="73"/>
      <c r="G108" s="73"/>
      <c r="H108" s="73"/>
      <c r="I108" s="73"/>
      <c r="J108" s="73"/>
      <c r="K108" s="73"/>
      <c r="L108" s="73"/>
      <c r="M108" s="73"/>
      <c r="O108" s="61"/>
      <c r="P108" s="61"/>
      <c r="Q108" s="61"/>
      <c r="R108" s="61"/>
      <c r="S108" s="61"/>
      <c r="T108" s="61"/>
      <c r="U108" s="61"/>
      <c r="V108" s="61"/>
      <c r="W108" s="61"/>
      <c r="X108" s="72"/>
    </row>
    <row r="109" customFormat="false" ht="12.75" hidden="false" customHeight="false" outlineLevel="0" collapsed="false">
      <c r="B109" s="61"/>
      <c r="C109" s="61"/>
      <c r="D109" s="61"/>
      <c r="E109" s="73"/>
      <c r="F109" s="73"/>
      <c r="G109" s="73"/>
      <c r="H109" s="73"/>
      <c r="I109" s="73"/>
      <c r="J109" s="73"/>
      <c r="K109" s="73"/>
      <c r="L109" s="73"/>
      <c r="M109" s="73"/>
      <c r="O109" s="61"/>
      <c r="P109" s="61"/>
      <c r="Q109" s="61"/>
      <c r="R109" s="61"/>
      <c r="S109" s="61"/>
      <c r="T109" s="61"/>
      <c r="U109" s="61"/>
      <c r="V109" s="61"/>
      <c r="W109" s="61"/>
      <c r="X109" s="72"/>
    </row>
    <row r="110" customFormat="false" ht="12.75" hidden="false" customHeight="false" outlineLevel="0" collapsed="false">
      <c r="B110" s="61"/>
      <c r="C110" s="61"/>
      <c r="D110" s="61"/>
      <c r="E110" s="73"/>
      <c r="F110" s="73"/>
      <c r="G110" s="73"/>
      <c r="H110" s="73"/>
      <c r="I110" s="73"/>
      <c r="J110" s="73"/>
      <c r="K110" s="73"/>
      <c r="L110" s="73"/>
      <c r="M110" s="73"/>
      <c r="O110" s="61"/>
      <c r="P110" s="61"/>
      <c r="Q110" s="61"/>
      <c r="R110" s="61"/>
      <c r="S110" s="61"/>
      <c r="T110" s="61"/>
      <c r="U110" s="61"/>
      <c r="V110" s="61"/>
      <c r="W110" s="61"/>
      <c r="X110" s="72"/>
    </row>
    <row r="111" customFormat="false" ht="12.75" hidden="false" customHeight="false" outlineLevel="0" collapsed="false">
      <c r="B111" s="61"/>
      <c r="C111" s="61"/>
      <c r="D111" s="61"/>
      <c r="E111" s="73"/>
      <c r="F111" s="73"/>
      <c r="G111" s="73"/>
      <c r="H111" s="73"/>
      <c r="I111" s="73"/>
      <c r="J111" s="73"/>
      <c r="K111" s="73"/>
      <c r="L111" s="73"/>
      <c r="M111" s="73"/>
      <c r="O111" s="61"/>
      <c r="P111" s="61"/>
      <c r="Q111" s="61"/>
      <c r="R111" s="61"/>
      <c r="S111" s="61"/>
      <c r="T111" s="61"/>
      <c r="U111" s="61"/>
      <c r="V111" s="61"/>
      <c r="W111" s="61"/>
      <c r="X111" s="72"/>
    </row>
    <row r="112" customFormat="false" ht="12.75" hidden="false" customHeight="false" outlineLevel="0" collapsed="false">
      <c r="B112" s="61"/>
      <c r="C112" s="61"/>
      <c r="D112" s="61"/>
      <c r="E112" s="73"/>
      <c r="F112" s="73"/>
      <c r="G112" s="73"/>
      <c r="H112" s="73"/>
      <c r="I112" s="73"/>
      <c r="J112" s="73"/>
      <c r="K112" s="73"/>
      <c r="L112" s="73"/>
      <c r="M112" s="73"/>
      <c r="O112" s="61"/>
      <c r="P112" s="61"/>
      <c r="Q112" s="61"/>
      <c r="R112" s="61"/>
      <c r="S112" s="61"/>
      <c r="T112" s="61"/>
      <c r="U112" s="61"/>
      <c r="V112" s="61"/>
      <c r="W112" s="61"/>
      <c r="X112" s="72"/>
    </row>
    <row r="113" customFormat="false" ht="12.75" hidden="false" customHeight="false" outlineLevel="0" collapsed="false">
      <c r="B113" s="61"/>
      <c r="C113" s="61"/>
      <c r="D113" s="61"/>
      <c r="E113" s="73"/>
      <c r="F113" s="73"/>
      <c r="G113" s="73"/>
      <c r="H113" s="73"/>
      <c r="I113" s="73"/>
      <c r="J113" s="73"/>
      <c r="K113" s="73"/>
      <c r="L113" s="73"/>
      <c r="M113" s="73"/>
      <c r="O113" s="61"/>
      <c r="P113" s="61"/>
      <c r="Q113" s="61"/>
      <c r="R113" s="61"/>
      <c r="S113" s="61"/>
      <c r="T113" s="61"/>
      <c r="U113" s="61"/>
      <c r="V113" s="61"/>
      <c r="W113" s="61"/>
      <c r="X113" s="72"/>
    </row>
    <row r="114" customFormat="false" ht="12.75" hidden="false" customHeight="false" outlineLevel="0" collapsed="false">
      <c r="B114" s="61"/>
      <c r="C114" s="61"/>
      <c r="D114" s="61"/>
      <c r="E114" s="73"/>
      <c r="F114" s="73"/>
      <c r="G114" s="73"/>
      <c r="H114" s="73"/>
      <c r="I114" s="73"/>
      <c r="J114" s="73"/>
      <c r="K114" s="73"/>
      <c r="L114" s="73"/>
      <c r="M114" s="73"/>
      <c r="O114" s="61"/>
      <c r="P114" s="61"/>
      <c r="Q114" s="61"/>
      <c r="R114" s="61"/>
      <c r="S114" s="61"/>
      <c r="T114" s="61"/>
      <c r="U114" s="61"/>
      <c r="V114" s="61"/>
      <c r="W114" s="61"/>
      <c r="X114" s="72"/>
    </row>
    <row r="115" customFormat="false" ht="12.75" hidden="false" customHeight="false" outlineLevel="0" collapsed="false">
      <c r="B115" s="61"/>
      <c r="C115" s="61"/>
      <c r="D115" s="61"/>
      <c r="E115" s="73"/>
      <c r="F115" s="73"/>
      <c r="G115" s="73"/>
      <c r="H115" s="73"/>
      <c r="I115" s="73"/>
      <c r="J115" s="73"/>
      <c r="K115" s="73"/>
      <c r="L115" s="73"/>
      <c r="M115" s="73"/>
      <c r="O115" s="61"/>
      <c r="P115" s="61"/>
      <c r="Q115" s="61"/>
      <c r="R115" s="61"/>
      <c r="S115" s="61"/>
      <c r="T115" s="61"/>
      <c r="U115" s="61"/>
      <c r="V115" s="61"/>
      <c r="W115" s="61"/>
      <c r="X115" s="72"/>
    </row>
    <row r="116" customFormat="false" ht="12.75" hidden="false" customHeight="false" outlineLevel="0" collapsed="false">
      <c r="B116" s="61"/>
      <c r="C116" s="61"/>
      <c r="D116" s="61"/>
      <c r="E116" s="73"/>
      <c r="F116" s="73"/>
      <c r="G116" s="73"/>
      <c r="H116" s="73"/>
      <c r="I116" s="73"/>
      <c r="J116" s="73"/>
      <c r="K116" s="73"/>
      <c r="L116" s="73"/>
      <c r="M116" s="73"/>
      <c r="O116" s="61"/>
      <c r="P116" s="61"/>
      <c r="Q116" s="61"/>
      <c r="R116" s="61"/>
      <c r="S116" s="61"/>
      <c r="T116" s="61"/>
      <c r="U116" s="61"/>
      <c r="V116" s="61"/>
      <c r="W116" s="61"/>
      <c r="X116" s="72"/>
    </row>
    <row r="117" customFormat="false" ht="12.75" hidden="false" customHeight="false" outlineLevel="0" collapsed="false">
      <c r="B117" s="61"/>
      <c r="C117" s="61"/>
      <c r="D117" s="61"/>
      <c r="E117" s="73"/>
      <c r="F117" s="73"/>
      <c r="G117" s="73"/>
      <c r="H117" s="73"/>
      <c r="I117" s="73"/>
      <c r="J117" s="73"/>
      <c r="K117" s="73"/>
      <c r="L117" s="73"/>
      <c r="M117" s="73"/>
      <c r="O117" s="61"/>
      <c r="P117" s="61"/>
      <c r="Q117" s="61"/>
      <c r="R117" s="61"/>
      <c r="S117" s="61"/>
      <c r="T117" s="61"/>
      <c r="U117" s="61"/>
      <c r="V117" s="61"/>
      <c r="W117" s="61"/>
      <c r="X117" s="72"/>
    </row>
    <row r="118" customFormat="false" ht="12.75" hidden="false" customHeight="false" outlineLevel="0" collapsed="false">
      <c r="B118" s="61"/>
      <c r="C118" s="61"/>
      <c r="D118" s="61"/>
      <c r="E118" s="73"/>
      <c r="F118" s="73"/>
      <c r="G118" s="73"/>
      <c r="H118" s="73"/>
      <c r="I118" s="73"/>
      <c r="J118" s="73"/>
      <c r="K118" s="73"/>
      <c r="L118" s="73"/>
      <c r="M118" s="73"/>
      <c r="O118" s="61"/>
      <c r="P118" s="61"/>
      <c r="Q118" s="61"/>
      <c r="R118" s="61"/>
      <c r="S118" s="61"/>
      <c r="T118" s="61"/>
      <c r="U118" s="61"/>
      <c r="V118" s="61"/>
      <c r="W118" s="61"/>
      <c r="X118" s="72"/>
    </row>
    <row r="119" customFormat="false" ht="12.75" hidden="false" customHeight="false" outlineLevel="0" collapsed="false">
      <c r="B119" s="61"/>
      <c r="C119" s="61"/>
      <c r="D119" s="61"/>
      <c r="E119" s="73"/>
      <c r="F119" s="73"/>
      <c r="G119" s="73"/>
      <c r="H119" s="73"/>
      <c r="I119" s="73"/>
      <c r="J119" s="73"/>
      <c r="K119" s="73"/>
      <c r="L119" s="73"/>
      <c r="M119" s="73"/>
      <c r="O119" s="61"/>
      <c r="P119" s="61"/>
      <c r="Q119" s="61"/>
      <c r="R119" s="61"/>
      <c r="S119" s="61"/>
      <c r="T119" s="61"/>
      <c r="U119" s="61"/>
      <c r="V119" s="61"/>
      <c r="W119" s="61"/>
      <c r="X119" s="72"/>
    </row>
    <row r="120" customFormat="false" ht="12.75" hidden="false" customHeight="false" outlineLevel="0" collapsed="false">
      <c r="B120" s="61"/>
      <c r="C120" s="61"/>
      <c r="D120" s="61"/>
      <c r="E120" s="73"/>
      <c r="F120" s="73"/>
      <c r="G120" s="73"/>
      <c r="H120" s="73"/>
      <c r="I120" s="73"/>
      <c r="J120" s="73"/>
      <c r="K120" s="73"/>
      <c r="L120" s="73"/>
      <c r="M120" s="73"/>
      <c r="O120" s="61"/>
      <c r="P120" s="61"/>
      <c r="Q120" s="61"/>
      <c r="R120" s="61"/>
      <c r="S120" s="61"/>
      <c r="T120" s="61"/>
      <c r="U120" s="61"/>
      <c r="V120" s="61"/>
      <c r="W120" s="61"/>
      <c r="X120" s="72"/>
    </row>
    <row r="121" customFormat="false" ht="12.75" hidden="false" customHeight="false" outlineLevel="0" collapsed="false">
      <c r="B121" s="61"/>
      <c r="C121" s="61"/>
      <c r="D121" s="61"/>
      <c r="E121" s="73"/>
      <c r="F121" s="73"/>
      <c r="G121" s="73"/>
      <c r="H121" s="73"/>
      <c r="I121" s="73"/>
      <c r="J121" s="73"/>
      <c r="K121" s="73"/>
      <c r="L121" s="73"/>
      <c r="M121" s="73"/>
      <c r="O121" s="61"/>
      <c r="P121" s="61"/>
      <c r="Q121" s="61"/>
      <c r="R121" s="61"/>
      <c r="S121" s="61"/>
      <c r="T121" s="61"/>
      <c r="U121" s="61"/>
      <c r="V121" s="61"/>
      <c r="W121" s="61"/>
      <c r="X121" s="72"/>
    </row>
    <row r="122" customFormat="false" ht="12.75" hidden="false" customHeight="false" outlineLevel="0" collapsed="false">
      <c r="B122" s="61"/>
      <c r="C122" s="61"/>
      <c r="D122" s="61"/>
      <c r="E122" s="73"/>
      <c r="F122" s="73"/>
      <c r="G122" s="73"/>
      <c r="H122" s="73"/>
      <c r="I122" s="73"/>
      <c r="J122" s="73"/>
      <c r="K122" s="73"/>
      <c r="L122" s="73"/>
      <c r="M122" s="73"/>
      <c r="O122" s="61"/>
      <c r="P122" s="61"/>
      <c r="Q122" s="61"/>
      <c r="R122" s="61"/>
      <c r="S122" s="61"/>
      <c r="T122" s="61"/>
      <c r="U122" s="61"/>
      <c r="V122" s="61"/>
      <c r="W122" s="61"/>
      <c r="X122" s="72"/>
    </row>
    <row r="123" customFormat="false" ht="12.75" hidden="false" customHeight="false" outlineLevel="0" collapsed="false">
      <c r="B123" s="61"/>
      <c r="C123" s="61"/>
      <c r="D123" s="61"/>
      <c r="E123" s="73"/>
      <c r="F123" s="73"/>
      <c r="G123" s="73"/>
      <c r="H123" s="73"/>
      <c r="I123" s="73"/>
      <c r="J123" s="73"/>
      <c r="K123" s="73"/>
      <c r="L123" s="73"/>
      <c r="M123" s="73"/>
      <c r="O123" s="61"/>
      <c r="P123" s="61"/>
      <c r="Q123" s="61"/>
      <c r="R123" s="61"/>
      <c r="S123" s="61"/>
      <c r="T123" s="61"/>
      <c r="U123" s="61"/>
      <c r="V123" s="61"/>
      <c r="W123" s="61"/>
      <c r="X123" s="72"/>
    </row>
    <row r="124" customFormat="false" ht="12.75" hidden="false" customHeight="false" outlineLevel="0" collapsed="false">
      <c r="B124" s="61"/>
      <c r="C124" s="61"/>
      <c r="D124" s="61"/>
      <c r="E124" s="73"/>
      <c r="F124" s="73"/>
      <c r="G124" s="73"/>
      <c r="H124" s="73"/>
      <c r="I124" s="73"/>
      <c r="J124" s="73"/>
      <c r="K124" s="73"/>
      <c r="L124" s="73"/>
      <c r="M124" s="73"/>
      <c r="O124" s="61"/>
      <c r="P124" s="61"/>
      <c r="Q124" s="61"/>
      <c r="R124" s="61"/>
      <c r="S124" s="61"/>
      <c r="T124" s="61"/>
      <c r="U124" s="61"/>
      <c r="V124" s="61"/>
      <c r="W124" s="61"/>
      <c r="X124" s="72"/>
    </row>
    <row r="125" customFormat="false" ht="12.75" hidden="false" customHeight="false" outlineLevel="0" collapsed="false">
      <c r="B125" s="61"/>
      <c r="C125" s="61"/>
      <c r="D125" s="61"/>
      <c r="E125" s="73"/>
      <c r="F125" s="73"/>
      <c r="G125" s="73"/>
      <c r="H125" s="73"/>
      <c r="I125" s="73"/>
      <c r="J125" s="73"/>
      <c r="K125" s="73"/>
      <c r="L125" s="73"/>
      <c r="M125" s="73"/>
      <c r="O125" s="61"/>
      <c r="P125" s="61"/>
      <c r="Q125" s="61"/>
      <c r="R125" s="61"/>
      <c r="S125" s="61"/>
      <c r="T125" s="61"/>
      <c r="U125" s="61"/>
      <c r="V125" s="61"/>
      <c r="W125" s="61"/>
      <c r="X125" s="72"/>
    </row>
    <row r="126" customFormat="false" ht="12.75" hidden="false" customHeight="false" outlineLevel="0" collapsed="false">
      <c r="B126" s="61"/>
      <c r="C126" s="61"/>
      <c r="D126" s="61"/>
      <c r="E126" s="73"/>
      <c r="F126" s="73"/>
      <c r="G126" s="73"/>
      <c r="H126" s="73"/>
      <c r="I126" s="73"/>
      <c r="J126" s="73"/>
      <c r="K126" s="73"/>
      <c r="L126" s="73"/>
      <c r="M126" s="73"/>
      <c r="O126" s="61"/>
      <c r="P126" s="61"/>
      <c r="Q126" s="61"/>
      <c r="R126" s="61"/>
      <c r="S126" s="61"/>
      <c r="T126" s="61"/>
      <c r="U126" s="61"/>
      <c r="V126" s="61"/>
      <c r="W126" s="61"/>
      <c r="X126" s="72"/>
    </row>
    <row r="127" customFormat="false" ht="12.75" hidden="false" customHeight="false" outlineLevel="0" collapsed="false">
      <c r="B127" s="61"/>
      <c r="C127" s="61"/>
      <c r="D127" s="61"/>
      <c r="E127" s="73"/>
      <c r="F127" s="73"/>
      <c r="G127" s="73"/>
      <c r="H127" s="73"/>
      <c r="I127" s="73"/>
      <c r="J127" s="73"/>
      <c r="K127" s="73"/>
      <c r="L127" s="73"/>
      <c r="M127" s="73"/>
      <c r="O127" s="61"/>
      <c r="P127" s="61"/>
      <c r="Q127" s="61"/>
      <c r="R127" s="61"/>
      <c r="S127" s="61"/>
      <c r="T127" s="61"/>
      <c r="U127" s="61"/>
      <c r="V127" s="61"/>
      <c r="W127" s="61"/>
      <c r="X127" s="72"/>
    </row>
    <row r="128" customFormat="false" ht="12.75" hidden="false" customHeight="false" outlineLevel="0" collapsed="false">
      <c r="B128" s="61"/>
      <c r="C128" s="61"/>
      <c r="D128" s="61"/>
      <c r="E128" s="73"/>
      <c r="F128" s="73"/>
      <c r="G128" s="73"/>
      <c r="H128" s="73"/>
      <c r="I128" s="73"/>
      <c r="J128" s="73"/>
      <c r="K128" s="73"/>
      <c r="L128" s="73"/>
      <c r="M128" s="73"/>
      <c r="O128" s="61"/>
      <c r="P128" s="61"/>
      <c r="Q128" s="61"/>
      <c r="R128" s="61"/>
      <c r="S128" s="61"/>
      <c r="T128" s="61"/>
      <c r="U128" s="61"/>
      <c r="V128" s="61"/>
      <c r="W128" s="61"/>
      <c r="X128" s="72"/>
    </row>
    <row r="129" customFormat="false" ht="12.75" hidden="false" customHeight="false" outlineLevel="0" collapsed="false">
      <c r="B129" s="61"/>
      <c r="C129" s="61"/>
      <c r="D129" s="61"/>
      <c r="E129" s="73"/>
      <c r="F129" s="73"/>
      <c r="G129" s="73"/>
      <c r="H129" s="73"/>
      <c r="I129" s="73"/>
      <c r="J129" s="73"/>
      <c r="K129" s="73"/>
      <c r="L129" s="73"/>
      <c r="M129" s="73"/>
      <c r="O129" s="61"/>
      <c r="P129" s="61"/>
      <c r="Q129" s="61"/>
      <c r="R129" s="61"/>
      <c r="S129" s="61"/>
      <c r="T129" s="61"/>
      <c r="U129" s="61"/>
      <c r="V129" s="61"/>
      <c r="W129" s="61"/>
      <c r="X129" s="72"/>
    </row>
    <row r="130" customFormat="false" ht="12.75" hidden="false" customHeight="false" outlineLevel="0" collapsed="false">
      <c r="B130" s="61"/>
      <c r="C130" s="61"/>
      <c r="D130" s="61"/>
      <c r="E130" s="73"/>
      <c r="F130" s="73"/>
      <c r="G130" s="73"/>
      <c r="H130" s="73"/>
      <c r="I130" s="73"/>
      <c r="J130" s="73"/>
      <c r="K130" s="73"/>
      <c r="L130" s="73"/>
      <c r="M130" s="73"/>
      <c r="O130" s="61"/>
      <c r="P130" s="61"/>
      <c r="Q130" s="61"/>
      <c r="R130" s="61"/>
      <c r="S130" s="61"/>
      <c r="T130" s="61"/>
      <c r="U130" s="61"/>
      <c r="V130" s="61"/>
      <c r="W130" s="61"/>
      <c r="X130" s="72"/>
    </row>
    <row r="131" customFormat="false" ht="12.75" hidden="false" customHeight="false" outlineLevel="0" collapsed="false">
      <c r="B131" s="61"/>
      <c r="C131" s="61"/>
      <c r="D131" s="61"/>
      <c r="E131" s="73"/>
      <c r="F131" s="73"/>
      <c r="G131" s="73"/>
      <c r="H131" s="73"/>
      <c r="I131" s="73"/>
      <c r="J131" s="73"/>
      <c r="K131" s="73"/>
      <c r="L131" s="73"/>
      <c r="M131" s="73"/>
      <c r="O131" s="61"/>
      <c r="P131" s="61"/>
      <c r="Q131" s="61"/>
      <c r="R131" s="61"/>
      <c r="S131" s="61"/>
      <c r="T131" s="61"/>
      <c r="U131" s="61"/>
      <c r="V131" s="61"/>
      <c r="W131" s="61"/>
      <c r="X131" s="72"/>
    </row>
    <row r="132" customFormat="false" ht="12.75" hidden="false" customHeight="false" outlineLevel="0" collapsed="false">
      <c r="B132" s="61"/>
      <c r="C132" s="61"/>
      <c r="D132" s="61"/>
      <c r="E132" s="73"/>
      <c r="F132" s="73"/>
      <c r="G132" s="73"/>
      <c r="H132" s="73"/>
      <c r="I132" s="73"/>
      <c r="J132" s="73"/>
      <c r="K132" s="73"/>
      <c r="L132" s="73"/>
      <c r="M132" s="73"/>
      <c r="O132" s="61"/>
      <c r="P132" s="61"/>
      <c r="Q132" s="61"/>
      <c r="R132" s="61"/>
      <c r="S132" s="61"/>
      <c r="T132" s="61"/>
      <c r="U132" s="61"/>
      <c r="V132" s="61"/>
      <c r="W132" s="61"/>
      <c r="X132" s="72"/>
    </row>
    <row r="133" customFormat="false" ht="12.75" hidden="false" customHeight="false" outlineLevel="0" collapsed="false">
      <c r="B133" s="61"/>
      <c r="C133" s="61"/>
      <c r="D133" s="61"/>
      <c r="E133" s="73"/>
      <c r="F133" s="73"/>
      <c r="G133" s="73"/>
      <c r="H133" s="73"/>
      <c r="I133" s="73"/>
      <c r="J133" s="73"/>
      <c r="K133" s="73"/>
      <c r="L133" s="73"/>
      <c r="M133" s="73"/>
      <c r="O133" s="61"/>
      <c r="P133" s="61"/>
      <c r="Q133" s="61"/>
      <c r="R133" s="61"/>
      <c r="S133" s="61"/>
      <c r="T133" s="61"/>
      <c r="U133" s="61"/>
      <c r="V133" s="61"/>
      <c r="W133" s="61"/>
      <c r="X133" s="72"/>
    </row>
    <row r="134" customFormat="false" ht="12.75" hidden="false" customHeight="false" outlineLevel="0" collapsed="false">
      <c r="B134" s="61"/>
      <c r="C134" s="61"/>
      <c r="D134" s="61"/>
      <c r="E134" s="73"/>
      <c r="F134" s="73"/>
      <c r="G134" s="73"/>
      <c r="H134" s="73"/>
      <c r="I134" s="73"/>
      <c r="J134" s="73"/>
      <c r="K134" s="73"/>
      <c r="L134" s="73"/>
      <c r="M134" s="73"/>
      <c r="O134" s="61"/>
      <c r="P134" s="61"/>
      <c r="Q134" s="61"/>
      <c r="R134" s="61"/>
      <c r="S134" s="61"/>
      <c r="T134" s="61"/>
      <c r="U134" s="61"/>
      <c r="V134" s="61"/>
      <c r="W134" s="61"/>
      <c r="X134" s="72"/>
    </row>
    <row r="135" customFormat="false" ht="12.75" hidden="false" customHeight="false" outlineLevel="0" collapsed="false">
      <c r="B135" s="61"/>
      <c r="C135" s="61"/>
      <c r="D135" s="61"/>
      <c r="E135" s="73"/>
      <c r="F135" s="73"/>
      <c r="G135" s="73"/>
      <c r="H135" s="73"/>
      <c r="I135" s="73"/>
      <c r="J135" s="73"/>
      <c r="K135" s="73"/>
      <c r="L135" s="73"/>
      <c r="M135" s="73"/>
      <c r="O135" s="61"/>
      <c r="P135" s="61"/>
      <c r="Q135" s="61"/>
      <c r="R135" s="61"/>
      <c r="S135" s="61"/>
      <c r="T135" s="61"/>
      <c r="U135" s="61"/>
      <c r="V135" s="61"/>
      <c r="W135" s="61"/>
      <c r="X135" s="72"/>
    </row>
    <row r="136" customFormat="false" ht="12.75" hidden="false" customHeight="false" outlineLevel="0" collapsed="false">
      <c r="B136" s="61"/>
      <c r="C136" s="61"/>
      <c r="D136" s="61"/>
      <c r="E136" s="73"/>
      <c r="F136" s="73"/>
      <c r="G136" s="73"/>
      <c r="H136" s="73"/>
      <c r="I136" s="73"/>
      <c r="J136" s="73"/>
      <c r="K136" s="73"/>
      <c r="L136" s="73"/>
      <c r="M136" s="73"/>
      <c r="O136" s="61"/>
      <c r="P136" s="61"/>
      <c r="Q136" s="61"/>
      <c r="R136" s="61"/>
      <c r="S136" s="61"/>
      <c r="T136" s="61"/>
      <c r="U136" s="61"/>
      <c r="V136" s="61"/>
      <c r="W136" s="61"/>
      <c r="X136" s="72"/>
    </row>
    <row r="137" customFormat="false" ht="12.75" hidden="false" customHeight="false" outlineLevel="0" collapsed="false">
      <c r="B137" s="61"/>
      <c r="C137" s="61"/>
      <c r="D137" s="61"/>
      <c r="E137" s="73"/>
      <c r="F137" s="73"/>
      <c r="G137" s="73"/>
      <c r="H137" s="73"/>
      <c r="I137" s="73"/>
      <c r="J137" s="73"/>
      <c r="K137" s="73"/>
      <c r="L137" s="73"/>
      <c r="M137" s="73"/>
      <c r="O137" s="61"/>
      <c r="P137" s="61"/>
      <c r="Q137" s="61"/>
      <c r="R137" s="61"/>
      <c r="S137" s="61"/>
      <c r="T137" s="61"/>
      <c r="U137" s="61"/>
      <c r="V137" s="61"/>
      <c r="W137" s="61"/>
      <c r="X137" s="72"/>
    </row>
    <row r="138" customFormat="false" ht="12.75" hidden="false" customHeight="false" outlineLevel="0" collapsed="false">
      <c r="B138" s="61"/>
      <c r="C138" s="61"/>
      <c r="D138" s="61"/>
      <c r="E138" s="73"/>
      <c r="F138" s="73"/>
      <c r="G138" s="73"/>
      <c r="H138" s="73"/>
      <c r="I138" s="73"/>
      <c r="J138" s="73"/>
      <c r="K138" s="73"/>
      <c r="L138" s="73"/>
      <c r="M138" s="73"/>
      <c r="O138" s="61"/>
      <c r="P138" s="61"/>
      <c r="Q138" s="61"/>
      <c r="R138" s="61"/>
      <c r="S138" s="61"/>
      <c r="T138" s="61"/>
      <c r="U138" s="61"/>
      <c r="V138" s="61"/>
      <c r="W138" s="61"/>
      <c r="X138" s="72"/>
    </row>
    <row r="139" customFormat="false" ht="12.75" hidden="false" customHeight="false" outlineLevel="0" collapsed="false">
      <c r="B139" s="61"/>
      <c r="C139" s="61"/>
      <c r="D139" s="61"/>
      <c r="E139" s="73"/>
      <c r="F139" s="73"/>
      <c r="G139" s="73"/>
      <c r="H139" s="73"/>
      <c r="I139" s="73"/>
      <c r="J139" s="73"/>
      <c r="K139" s="73"/>
      <c r="L139" s="73"/>
      <c r="M139" s="73"/>
      <c r="O139" s="61"/>
      <c r="P139" s="61"/>
      <c r="Q139" s="61"/>
      <c r="R139" s="61"/>
      <c r="S139" s="61"/>
      <c r="T139" s="61"/>
      <c r="U139" s="61"/>
      <c r="V139" s="61"/>
      <c r="W139" s="61"/>
      <c r="X139" s="72"/>
    </row>
    <row r="140" customFormat="false" ht="12.75" hidden="false" customHeight="false" outlineLevel="0" collapsed="false">
      <c r="B140" s="61"/>
      <c r="C140" s="61"/>
      <c r="D140" s="61"/>
      <c r="E140" s="73"/>
      <c r="F140" s="73"/>
      <c r="G140" s="73"/>
      <c r="H140" s="73"/>
      <c r="I140" s="73"/>
      <c r="J140" s="73"/>
      <c r="K140" s="73"/>
      <c r="L140" s="73"/>
      <c r="M140" s="73"/>
      <c r="O140" s="61"/>
      <c r="P140" s="61"/>
      <c r="Q140" s="61"/>
      <c r="R140" s="61"/>
      <c r="S140" s="61"/>
      <c r="T140" s="61"/>
      <c r="U140" s="61"/>
      <c r="V140" s="61"/>
      <c r="W140" s="61"/>
      <c r="X140" s="72"/>
    </row>
    <row r="141" customFormat="false" ht="12.75" hidden="false" customHeight="false" outlineLevel="0" collapsed="false">
      <c r="B141" s="61"/>
      <c r="C141" s="61"/>
      <c r="D141" s="61"/>
      <c r="E141" s="73"/>
      <c r="F141" s="73"/>
      <c r="G141" s="73"/>
      <c r="H141" s="73"/>
      <c r="I141" s="73"/>
      <c r="J141" s="73"/>
      <c r="K141" s="73"/>
      <c r="L141" s="73"/>
      <c r="M141" s="73"/>
      <c r="O141" s="61"/>
      <c r="P141" s="61"/>
      <c r="Q141" s="61"/>
      <c r="R141" s="61"/>
      <c r="S141" s="61"/>
      <c r="T141" s="61"/>
      <c r="U141" s="61"/>
      <c r="V141" s="61"/>
      <c r="W141" s="61"/>
      <c r="X141" s="72"/>
    </row>
    <row r="142" customFormat="false" ht="12.75" hidden="false" customHeight="false" outlineLevel="0" collapsed="false">
      <c r="B142" s="61"/>
      <c r="C142" s="61"/>
      <c r="D142" s="61"/>
      <c r="E142" s="73"/>
      <c r="F142" s="73"/>
      <c r="G142" s="73"/>
      <c r="H142" s="73"/>
      <c r="I142" s="73"/>
      <c r="J142" s="73"/>
      <c r="K142" s="73"/>
      <c r="L142" s="73"/>
      <c r="M142" s="73"/>
      <c r="O142" s="61"/>
      <c r="P142" s="61"/>
      <c r="Q142" s="61"/>
      <c r="R142" s="61"/>
      <c r="S142" s="61"/>
      <c r="T142" s="61"/>
      <c r="U142" s="61"/>
      <c r="V142" s="61"/>
      <c r="W142" s="61"/>
      <c r="X142" s="72"/>
    </row>
    <row r="143" customFormat="false" ht="12.75" hidden="false" customHeight="false" outlineLevel="0" collapsed="false">
      <c r="B143" s="61"/>
      <c r="C143" s="61"/>
      <c r="D143" s="61"/>
      <c r="E143" s="73"/>
      <c r="F143" s="73"/>
      <c r="G143" s="73"/>
      <c r="H143" s="73"/>
      <c r="I143" s="73"/>
      <c r="J143" s="73"/>
      <c r="K143" s="73"/>
      <c r="L143" s="73"/>
      <c r="M143" s="73"/>
      <c r="O143" s="61"/>
      <c r="P143" s="61"/>
      <c r="Q143" s="61"/>
      <c r="R143" s="61"/>
      <c r="S143" s="61"/>
      <c r="T143" s="61"/>
      <c r="U143" s="61"/>
      <c r="V143" s="61"/>
      <c r="W143" s="61"/>
      <c r="X143" s="72"/>
    </row>
    <row r="144" customFormat="false" ht="12.75" hidden="false" customHeight="false" outlineLevel="0" collapsed="false">
      <c r="B144" s="61"/>
      <c r="C144" s="61"/>
      <c r="D144" s="61"/>
      <c r="E144" s="73"/>
      <c r="F144" s="73"/>
      <c r="G144" s="73"/>
      <c r="H144" s="73"/>
      <c r="I144" s="73"/>
      <c r="J144" s="73"/>
      <c r="K144" s="73"/>
      <c r="L144" s="73"/>
      <c r="M144" s="73"/>
      <c r="O144" s="61"/>
      <c r="P144" s="61"/>
      <c r="Q144" s="61"/>
      <c r="R144" s="61"/>
      <c r="S144" s="61"/>
      <c r="T144" s="61"/>
      <c r="U144" s="61"/>
      <c r="V144" s="61"/>
      <c r="W144" s="61"/>
      <c r="X144" s="72"/>
    </row>
    <row r="145" customFormat="false" ht="12.75" hidden="false" customHeight="false" outlineLevel="0" collapsed="false">
      <c r="B145" s="61"/>
      <c r="C145" s="61"/>
      <c r="D145" s="61"/>
      <c r="E145" s="73"/>
      <c r="F145" s="73"/>
      <c r="G145" s="73"/>
      <c r="H145" s="73"/>
      <c r="I145" s="73"/>
      <c r="J145" s="73"/>
      <c r="K145" s="73"/>
      <c r="L145" s="73"/>
      <c r="M145" s="73"/>
      <c r="O145" s="61"/>
      <c r="P145" s="61"/>
      <c r="Q145" s="61"/>
      <c r="R145" s="61"/>
      <c r="S145" s="61"/>
      <c r="T145" s="61"/>
      <c r="U145" s="61"/>
      <c r="V145" s="61"/>
      <c r="W145" s="61"/>
      <c r="X145" s="72"/>
    </row>
    <row r="146" customFormat="false" ht="12.75" hidden="false" customHeight="false" outlineLevel="0" collapsed="false">
      <c r="B146" s="61"/>
      <c r="C146" s="61"/>
      <c r="D146" s="61"/>
      <c r="E146" s="73"/>
      <c r="F146" s="73"/>
      <c r="G146" s="73"/>
      <c r="H146" s="73"/>
      <c r="I146" s="73"/>
      <c r="J146" s="73"/>
      <c r="K146" s="73"/>
      <c r="L146" s="73"/>
      <c r="M146" s="73"/>
      <c r="O146" s="61"/>
      <c r="P146" s="61"/>
      <c r="Q146" s="61"/>
      <c r="R146" s="61"/>
      <c r="S146" s="61"/>
      <c r="T146" s="61"/>
      <c r="U146" s="61"/>
      <c r="V146" s="61"/>
      <c r="W146" s="61"/>
      <c r="X146" s="72"/>
    </row>
    <row r="147" customFormat="false" ht="12.75" hidden="false" customHeight="false" outlineLevel="0" collapsed="false">
      <c r="B147" s="61"/>
      <c r="C147" s="61"/>
      <c r="D147" s="61"/>
      <c r="E147" s="73"/>
      <c r="F147" s="73"/>
      <c r="G147" s="73"/>
      <c r="H147" s="73"/>
      <c r="I147" s="73"/>
      <c r="J147" s="73"/>
      <c r="K147" s="73"/>
      <c r="L147" s="73"/>
      <c r="M147" s="73"/>
      <c r="O147" s="61"/>
      <c r="P147" s="61"/>
      <c r="Q147" s="61"/>
      <c r="R147" s="61"/>
      <c r="S147" s="61"/>
      <c r="T147" s="61"/>
      <c r="U147" s="61"/>
      <c r="V147" s="61"/>
      <c r="W147" s="61"/>
      <c r="X147" s="72"/>
    </row>
    <row r="148" customFormat="false" ht="12.75" hidden="false" customHeight="false" outlineLevel="0" collapsed="false">
      <c r="B148" s="61"/>
      <c r="C148" s="61"/>
      <c r="D148" s="61"/>
      <c r="E148" s="73"/>
      <c r="F148" s="73"/>
      <c r="G148" s="73"/>
      <c r="H148" s="73"/>
      <c r="I148" s="73"/>
      <c r="J148" s="73"/>
      <c r="K148" s="73"/>
      <c r="L148" s="73"/>
      <c r="M148" s="73"/>
      <c r="O148" s="61"/>
      <c r="P148" s="61"/>
      <c r="Q148" s="61"/>
      <c r="R148" s="61"/>
      <c r="S148" s="61"/>
      <c r="T148" s="61"/>
      <c r="U148" s="61"/>
      <c r="V148" s="61"/>
      <c r="W148" s="61"/>
      <c r="X148" s="72"/>
    </row>
    <row r="149" customFormat="false" ht="12.75" hidden="false" customHeight="false" outlineLevel="0" collapsed="false">
      <c r="B149" s="61"/>
      <c r="C149" s="61"/>
      <c r="D149" s="61"/>
      <c r="E149" s="73"/>
      <c r="F149" s="73"/>
      <c r="G149" s="73"/>
      <c r="H149" s="73"/>
      <c r="I149" s="73"/>
      <c r="J149" s="73"/>
      <c r="K149" s="73"/>
      <c r="L149" s="73"/>
      <c r="M149" s="73"/>
      <c r="O149" s="61"/>
      <c r="P149" s="61"/>
      <c r="Q149" s="61"/>
      <c r="R149" s="61"/>
      <c r="S149" s="61"/>
      <c r="T149" s="61"/>
      <c r="U149" s="61"/>
      <c r="V149" s="61"/>
      <c r="W149" s="61"/>
      <c r="X149" s="72"/>
    </row>
    <row r="150" customFormat="false" ht="12.75" hidden="false" customHeight="false" outlineLevel="0" collapsed="false">
      <c r="B150" s="61"/>
      <c r="C150" s="61"/>
      <c r="D150" s="61"/>
      <c r="E150" s="73"/>
      <c r="F150" s="73"/>
      <c r="G150" s="73"/>
      <c r="H150" s="73"/>
      <c r="I150" s="73"/>
      <c r="J150" s="73"/>
      <c r="K150" s="73"/>
      <c r="L150" s="73"/>
      <c r="M150" s="73"/>
      <c r="O150" s="61"/>
      <c r="P150" s="61"/>
      <c r="Q150" s="61"/>
      <c r="R150" s="61"/>
      <c r="S150" s="61"/>
      <c r="T150" s="61"/>
      <c r="U150" s="61"/>
      <c r="V150" s="61"/>
      <c r="W150" s="61"/>
      <c r="X150" s="72"/>
    </row>
    <row r="151" customFormat="false" ht="12.75" hidden="false" customHeight="false" outlineLevel="0" collapsed="false">
      <c r="B151" s="61"/>
      <c r="C151" s="61"/>
      <c r="D151" s="61"/>
      <c r="E151" s="73"/>
      <c r="F151" s="73"/>
      <c r="G151" s="73"/>
      <c r="H151" s="73"/>
      <c r="I151" s="73"/>
      <c r="J151" s="73"/>
      <c r="K151" s="73"/>
      <c r="L151" s="73"/>
      <c r="M151" s="73"/>
      <c r="O151" s="61"/>
      <c r="P151" s="61"/>
      <c r="Q151" s="61"/>
      <c r="R151" s="61"/>
      <c r="S151" s="61"/>
      <c r="T151" s="61"/>
      <c r="U151" s="61"/>
      <c r="V151" s="61"/>
      <c r="W151" s="61"/>
      <c r="X151" s="72"/>
    </row>
    <row r="152" customFormat="false" ht="12.75" hidden="false" customHeight="false" outlineLevel="0" collapsed="false">
      <c r="B152" s="61"/>
      <c r="C152" s="61"/>
      <c r="D152" s="61"/>
      <c r="E152" s="73"/>
      <c r="F152" s="73"/>
      <c r="G152" s="73"/>
      <c r="H152" s="73"/>
      <c r="I152" s="73"/>
      <c r="J152" s="73"/>
      <c r="K152" s="73"/>
      <c r="L152" s="73"/>
      <c r="M152" s="73"/>
      <c r="O152" s="61"/>
      <c r="P152" s="61"/>
      <c r="Q152" s="61"/>
      <c r="R152" s="61"/>
      <c r="S152" s="61"/>
      <c r="T152" s="61"/>
      <c r="U152" s="61"/>
      <c r="V152" s="61"/>
      <c r="W152" s="61"/>
      <c r="X152" s="72"/>
    </row>
    <row r="153" customFormat="false" ht="12.75" hidden="false" customHeight="false" outlineLevel="0" collapsed="false">
      <c r="B153" s="61"/>
      <c r="C153" s="61"/>
      <c r="D153" s="61"/>
      <c r="E153" s="73"/>
      <c r="F153" s="73"/>
      <c r="G153" s="73"/>
      <c r="H153" s="73"/>
      <c r="I153" s="73"/>
      <c r="J153" s="73"/>
      <c r="K153" s="73"/>
      <c r="L153" s="73"/>
      <c r="M153" s="73"/>
      <c r="O153" s="61"/>
      <c r="P153" s="61"/>
      <c r="Q153" s="61"/>
      <c r="R153" s="61"/>
      <c r="S153" s="61"/>
      <c r="T153" s="61"/>
      <c r="U153" s="61"/>
      <c r="V153" s="61"/>
      <c r="W153" s="61"/>
      <c r="X153" s="72"/>
    </row>
    <row r="154" customFormat="false" ht="12.75" hidden="false" customHeight="false" outlineLevel="0" collapsed="false">
      <c r="B154" s="61"/>
      <c r="C154" s="61"/>
      <c r="D154" s="61"/>
      <c r="E154" s="73"/>
      <c r="F154" s="73"/>
      <c r="G154" s="73"/>
      <c r="H154" s="73"/>
      <c r="I154" s="73"/>
      <c r="J154" s="73"/>
      <c r="K154" s="73"/>
      <c r="L154" s="73"/>
      <c r="M154" s="73"/>
      <c r="O154" s="61"/>
      <c r="P154" s="61"/>
      <c r="Q154" s="61"/>
      <c r="R154" s="61"/>
      <c r="S154" s="61"/>
      <c r="T154" s="61"/>
      <c r="U154" s="61"/>
      <c r="V154" s="61"/>
      <c r="W154" s="61"/>
      <c r="X154" s="72"/>
    </row>
    <row r="155" customFormat="false" ht="12.75" hidden="false" customHeight="false" outlineLevel="0" collapsed="false">
      <c r="B155" s="61"/>
      <c r="C155" s="61"/>
      <c r="D155" s="61"/>
      <c r="E155" s="73"/>
      <c r="F155" s="73"/>
      <c r="G155" s="73"/>
      <c r="H155" s="73"/>
      <c r="I155" s="73"/>
      <c r="J155" s="73"/>
      <c r="K155" s="73"/>
      <c r="L155" s="73"/>
      <c r="M155" s="73"/>
      <c r="O155" s="61"/>
      <c r="P155" s="61"/>
      <c r="Q155" s="61"/>
      <c r="R155" s="61"/>
      <c r="S155" s="61"/>
      <c r="T155" s="61"/>
      <c r="U155" s="61"/>
      <c r="V155" s="61"/>
      <c r="W155" s="61"/>
      <c r="X155" s="72"/>
    </row>
    <row r="156" customFormat="false" ht="12.75" hidden="false" customHeight="false" outlineLevel="0" collapsed="false">
      <c r="B156" s="61"/>
      <c r="C156" s="61"/>
      <c r="D156" s="61"/>
      <c r="E156" s="73"/>
      <c r="F156" s="73"/>
      <c r="G156" s="73"/>
      <c r="H156" s="73"/>
      <c r="I156" s="73"/>
      <c r="J156" s="73"/>
      <c r="K156" s="73"/>
      <c r="L156" s="73"/>
      <c r="M156" s="73"/>
      <c r="O156" s="61"/>
      <c r="P156" s="61"/>
      <c r="Q156" s="61"/>
      <c r="R156" s="61"/>
      <c r="S156" s="61"/>
      <c r="T156" s="61"/>
      <c r="U156" s="61"/>
      <c r="V156" s="61"/>
      <c r="W156" s="61"/>
      <c r="X156" s="72"/>
    </row>
    <row r="157" customFormat="false" ht="12.75" hidden="false" customHeight="false" outlineLevel="0" collapsed="false">
      <c r="B157" s="61"/>
      <c r="C157" s="61"/>
      <c r="D157" s="61"/>
      <c r="E157" s="73"/>
      <c r="F157" s="73"/>
      <c r="G157" s="73"/>
      <c r="H157" s="73"/>
      <c r="I157" s="73"/>
      <c r="J157" s="73"/>
      <c r="K157" s="73"/>
      <c r="L157" s="73"/>
      <c r="M157" s="73"/>
      <c r="O157" s="61"/>
      <c r="P157" s="61"/>
      <c r="Q157" s="61"/>
      <c r="R157" s="61"/>
      <c r="S157" s="61"/>
      <c r="T157" s="61"/>
      <c r="U157" s="61"/>
      <c r="V157" s="61"/>
      <c r="W157" s="61"/>
      <c r="X157" s="72"/>
    </row>
    <row r="158" customFormat="false" ht="12.75" hidden="false" customHeight="false" outlineLevel="0" collapsed="false">
      <c r="B158" s="61"/>
      <c r="C158" s="61"/>
      <c r="D158" s="61"/>
      <c r="E158" s="73"/>
      <c r="F158" s="73"/>
      <c r="G158" s="73"/>
      <c r="H158" s="73"/>
      <c r="I158" s="73"/>
      <c r="J158" s="73"/>
      <c r="K158" s="73"/>
      <c r="L158" s="73"/>
      <c r="M158" s="73"/>
      <c r="O158" s="61"/>
      <c r="P158" s="61"/>
      <c r="Q158" s="61"/>
      <c r="R158" s="61"/>
      <c r="S158" s="61"/>
      <c r="T158" s="61"/>
      <c r="U158" s="61"/>
      <c r="V158" s="61"/>
      <c r="W158" s="61"/>
      <c r="X158" s="72"/>
    </row>
    <row r="159" customFormat="false" ht="12.75" hidden="false" customHeight="false" outlineLevel="0" collapsed="false">
      <c r="B159" s="61"/>
      <c r="C159" s="61"/>
      <c r="D159" s="61"/>
      <c r="E159" s="73"/>
      <c r="F159" s="73"/>
      <c r="G159" s="73"/>
      <c r="H159" s="73"/>
      <c r="I159" s="73"/>
      <c r="J159" s="73"/>
      <c r="K159" s="73"/>
      <c r="L159" s="73"/>
      <c r="M159" s="73"/>
      <c r="O159" s="61"/>
      <c r="P159" s="61"/>
      <c r="Q159" s="61"/>
      <c r="R159" s="61"/>
      <c r="S159" s="61"/>
      <c r="T159" s="61"/>
      <c r="U159" s="61"/>
      <c r="V159" s="61"/>
      <c r="W159" s="61"/>
      <c r="X159" s="72"/>
    </row>
    <row r="160" customFormat="false" ht="12.75" hidden="false" customHeight="false" outlineLevel="0" collapsed="false">
      <c r="B160" s="61"/>
      <c r="C160" s="61"/>
      <c r="D160" s="61"/>
      <c r="E160" s="73"/>
      <c r="F160" s="73"/>
      <c r="G160" s="73"/>
      <c r="H160" s="73"/>
      <c r="I160" s="73"/>
      <c r="J160" s="73"/>
      <c r="K160" s="73"/>
      <c r="L160" s="73"/>
      <c r="M160" s="73"/>
      <c r="O160" s="61"/>
      <c r="P160" s="61"/>
      <c r="Q160" s="61"/>
      <c r="R160" s="61"/>
      <c r="S160" s="61"/>
      <c r="T160" s="61"/>
      <c r="U160" s="61"/>
      <c r="V160" s="61"/>
      <c r="W160" s="61"/>
      <c r="X160" s="72"/>
    </row>
    <row r="161" customFormat="false" ht="12.75" hidden="false" customHeight="false" outlineLevel="0" collapsed="false">
      <c r="B161" s="61"/>
      <c r="C161" s="61"/>
      <c r="D161" s="61"/>
      <c r="E161" s="73"/>
      <c r="F161" s="73"/>
      <c r="G161" s="73"/>
      <c r="H161" s="73"/>
      <c r="I161" s="73"/>
      <c r="J161" s="73"/>
      <c r="K161" s="73"/>
      <c r="L161" s="73"/>
      <c r="M161" s="73"/>
      <c r="O161" s="61"/>
      <c r="P161" s="61"/>
      <c r="Q161" s="61"/>
      <c r="R161" s="61"/>
      <c r="S161" s="61"/>
      <c r="T161" s="61"/>
      <c r="U161" s="61"/>
      <c r="V161" s="61"/>
      <c r="W161" s="61"/>
      <c r="X161" s="72"/>
    </row>
    <row r="162" customFormat="false" ht="12.75" hidden="false" customHeight="false" outlineLevel="0" collapsed="false">
      <c r="B162" s="61"/>
      <c r="C162" s="61"/>
      <c r="D162" s="61"/>
      <c r="E162" s="73"/>
      <c r="F162" s="73"/>
      <c r="G162" s="73"/>
      <c r="H162" s="73"/>
      <c r="I162" s="73"/>
      <c r="J162" s="73"/>
      <c r="K162" s="73"/>
      <c r="L162" s="73"/>
      <c r="M162" s="73"/>
      <c r="O162" s="61"/>
      <c r="P162" s="61"/>
      <c r="Q162" s="61"/>
      <c r="R162" s="61"/>
      <c r="S162" s="61"/>
      <c r="T162" s="61"/>
      <c r="U162" s="61"/>
      <c r="V162" s="61"/>
      <c r="W162" s="61"/>
      <c r="X162" s="72"/>
    </row>
    <row r="163" customFormat="false" ht="12.75" hidden="false" customHeight="false" outlineLevel="0" collapsed="false">
      <c r="B163" s="61"/>
      <c r="C163" s="61"/>
      <c r="D163" s="61"/>
      <c r="E163" s="73"/>
      <c r="F163" s="73"/>
      <c r="G163" s="73"/>
      <c r="H163" s="73"/>
      <c r="I163" s="73"/>
      <c r="J163" s="73"/>
      <c r="K163" s="73"/>
      <c r="L163" s="73"/>
      <c r="M163" s="73"/>
      <c r="O163" s="61"/>
      <c r="P163" s="61"/>
      <c r="Q163" s="61"/>
      <c r="R163" s="61"/>
      <c r="S163" s="61"/>
      <c r="T163" s="61"/>
      <c r="U163" s="61"/>
      <c r="V163" s="61"/>
      <c r="W163" s="61"/>
      <c r="X163" s="72"/>
    </row>
    <row r="164" customFormat="false" ht="12.75" hidden="false" customHeight="false" outlineLevel="0" collapsed="false">
      <c r="B164" s="61"/>
      <c r="C164" s="61"/>
      <c r="D164" s="61"/>
      <c r="E164" s="73"/>
      <c r="F164" s="73"/>
      <c r="G164" s="73"/>
      <c r="H164" s="73"/>
      <c r="I164" s="73"/>
      <c r="J164" s="73"/>
      <c r="K164" s="73"/>
      <c r="L164" s="73"/>
      <c r="M164" s="73"/>
      <c r="O164" s="61"/>
      <c r="P164" s="61"/>
      <c r="Q164" s="61"/>
      <c r="R164" s="61"/>
      <c r="S164" s="61"/>
      <c r="T164" s="61"/>
      <c r="U164" s="61"/>
      <c r="V164" s="61"/>
      <c r="W164" s="61"/>
      <c r="X164" s="72"/>
    </row>
    <row r="165" customFormat="false" ht="12.75" hidden="false" customHeight="false" outlineLevel="0" collapsed="false">
      <c r="B165" s="61"/>
      <c r="C165" s="61"/>
      <c r="D165" s="61"/>
      <c r="E165" s="73"/>
      <c r="F165" s="73"/>
      <c r="G165" s="73"/>
      <c r="H165" s="73"/>
      <c r="I165" s="73"/>
      <c r="J165" s="73"/>
      <c r="K165" s="73"/>
      <c r="L165" s="73"/>
      <c r="M165" s="73"/>
      <c r="O165" s="61"/>
      <c r="P165" s="61"/>
      <c r="Q165" s="61"/>
      <c r="R165" s="61"/>
      <c r="S165" s="61"/>
      <c r="T165" s="61"/>
      <c r="U165" s="61"/>
      <c r="V165" s="61"/>
      <c r="W165" s="61"/>
      <c r="X165" s="72"/>
    </row>
    <row r="166" customFormat="false" ht="12.75" hidden="false" customHeight="false" outlineLevel="0" collapsed="false">
      <c r="B166" s="61"/>
      <c r="C166" s="61"/>
      <c r="D166" s="61"/>
      <c r="E166" s="73"/>
      <c r="F166" s="73"/>
      <c r="G166" s="73"/>
      <c r="H166" s="73"/>
      <c r="I166" s="73"/>
      <c r="J166" s="73"/>
      <c r="K166" s="73"/>
      <c r="L166" s="73"/>
      <c r="M166" s="73"/>
      <c r="O166" s="61"/>
      <c r="P166" s="61"/>
      <c r="Q166" s="61"/>
      <c r="R166" s="61"/>
      <c r="S166" s="61"/>
      <c r="T166" s="61"/>
      <c r="U166" s="61"/>
      <c r="V166" s="61"/>
      <c r="W166" s="61"/>
      <c r="X166" s="72"/>
    </row>
    <row r="167" customFormat="false" ht="12.75" hidden="false" customHeight="false" outlineLevel="0" collapsed="false">
      <c r="B167" s="61"/>
      <c r="C167" s="61"/>
      <c r="D167" s="61"/>
      <c r="E167" s="73"/>
      <c r="F167" s="73"/>
      <c r="G167" s="73"/>
      <c r="H167" s="73"/>
      <c r="I167" s="73"/>
      <c r="J167" s="73"/>
      <c r="K167" s="73"/>
      <c r="L167" s="73"/>
      <c r="M167" s="73"/>
      <c r="O167" s="61"/>
      <c r="P167" s="61"/>
      <c r="Q167" s="61"/>
      <c r="R167" s="61"/>
      <c r="S167" s="61"/>
      <c r="T167" s="61"/>
      <c r="U167" s="61"/>
      <c r="V167" s="61"/>
      <c r="W167" s="61"/>
      <c r="X167" s="72"/>
    </row>
    <row r="168" customFormat="false" ht="12.75" hidden="false" customHeight="false" outlineLevel="0" collapsed="false">
      <c r="B168" s="61"/>
      <c r="C168" s="61"/>
      <c r="D168" s="61"/>
      <c r="E168" s="73"/>
      <c r="F168" s="73"/>
      <c r="G168" s="73"/>
      <c r="H168" s="73"/>
      <c r="I168" s="73"/>
      <c r="J168" s="73"/>
      <c r="K168" s="73"/>
      <c r="L168" s="73"/>
      <c r="M168" s="73"/>
      <c r="O168" s="61"/>
      <c r="P168" s="61"/>
      <c r="Q168" s="61"/>
      <c r="R168" s="61"/>
      <c r="S168" s="61"/>
      <c r="T168" s="61"/>
      <c r="U168" s="61"/>
      <c r="V168" s="61"/>
      <c r="W168" s="61"/>
      <c r="X168" s="72"/>
    </row>
    <row r="169" customFormat="false" ht="12.75" hidden="false" customHeight="false" outlineLevel="0" collapsed="false">
      <c r="B169" s="61"/>
      <c r="C169" s="61"/>
      <c r="D169" s="61"/>
      <c r="E169" s="73"/>
      <c r="F169" s="73"/>
      <c r="G169" s="73"/>
      <c r="H169" s="73"/>
      <c r="I169" s="73"/>
      <c r="J169" s="73"/>
      <c r="K169" s="73"/>
      <c r="L169" s="73"/>
      <c r="M169" s="73"/>
      <c r="O169" s="61"/>
      <c r="P169" s="61"/>
      <c r="Q169" s="61"/>
      <c r="R169" s="61"/>
      <c r="S169" s="61"/>
      <c r="T169" s="61"/>
      <c r="U169" s="61"/>
      <c r="V169" s="61"/>
      <c r="W169" s="61"/>
      <c r="X169" s="72"/>
    </row>
    <row r="170" customFormat="false" ht="12.75" hidden="false" customHeight="false" outlineLevel="0" collapsed="false">
      <c r="B170" s="61"/>
      <c r="C170" s="61"/>
      <c r="D170" s="61"/>
      <c r="E170" s="73"/>
      <c r="F170" s="73"/>
      <c r="G170" s="73"/>
      <c r="H170" s="73"/>
      <c r="I170" s="73"/>
      <c r="J170" s="73"/>
      <c r="K170" s="73"/>
      <c r="L170" s="73"/>
      <c r="M170" s="73"/>
      <c r="O170" s="61"/>
      <c r="P170" s="61"/>
      <c r="Q170" s="61"/>
      <c r="R170" s="61"/>
      <c r="S170" s="61"/>
      <c r="T170" s="61"/>
      <c r="U170" s="61"/>
      <c r="V170" s="61"/>
      <c r="W170" s="61"/>
      <c r="X170" s="72"/>
    </row>
    <row r="171" customFormat="false" ht="12.75" hidden="false" customHeight="false" outlineLevel="0" collapsed="false">
      <c r="B171" s="61"/>
      <c r="C171" s="61"/>
      <c r="D171" s="61"/>
      <c r="E171" s="73"/>
      <c r="F171" s="73"/>
      <c r="G171" s="73"/>
      <c r="H171" s="73"/>
      <c r="I171" s="73"/>
      <c r="J171" s="73"/>
      <c r="K171" s="73"/>
      <c r="L171" s="73"/>
      <c r="M171" s="73"/>
      <c r="O171" s="61"/>
      <c r="P171" s="61"/>
      <c r="Q171" s="61"/>
      <c r="R171" s="61"/>
      <c r="S171" s="61"/>
      <c r="T171" s="61"/>
      <c r="U171" s="61"/>
      <c r="V171" s="61"/>
      <c r="W171" s="61"/>
      <c r="X171" s="72"/>
    </row>
    <row r="172" customFormat="false" ht="12.75" hidden="false" customHeight="false" outlineLevel="0" collapsed="false">
      <c r="B172" s="61"/>
      <c r="C172" s="61"/>
      <c r="D172" s="61"/>
      <c r="E172" s="73"/>
      <c r="F172" s="73"/>
      <c r="G172" s="73"/>
      <c r="H172" s="73"/>
      <c r="I172" s="73"/>
      <c r="J172" s="73"/>
      <c r="K172" s="73"/>
      <c r="L172" s="73"/>
      <c r="M172" s="73"/>
      <c r="O172" s="61"/>
      <c r="P172" s="61"/>
      <c r="Q172" s="61"/>
      <c r="R172" s="61"/>
      <c r="S172" s="61"/>
      <c r="T172" s="61"/>
      <c r="U172" s="61"/>
      <c r="V172" s="61"/>
      <c r="W172" s="61"/>
      <c r="X172" s="72"/>
    </row>
    <row r="173" customFormat="false" ht="12.75" hidden="false" customHeight="false" outlineLevel="0" collapsed="false">
      <c r="B173" s="61"/>
      <c r="C173" s="61"/>
      <c r="D173" s="61"/>
      <c r="E173" s="73"/>
      <c r="F173" s="73"/>
      <c r="G173" s="73"/>
      <c r="H173" s="73"/>
      <c r="I173" s="73"/>
      <c r="J173" s="73"/>
      <c r="K173" s="73"/>
      <c r="L173" s="73"/>
      <c r="M173" s="73"/>
    </row>
    <row r="174" customFormat="false" ht="12.75" hidden="false" customHeight="false" outlineLevel="0" collapsed="false">
      <c r="B174" s="61"/>
      <c r="C174" s="61"/>
      <c r="D174" s="61"/>
      <c r="E174" s="73"/>
      <c r="F174" s="73"/>
      <c r="G174" s="73"/>
      <c r="H174" s="73"/>
      <c r="I174" s="73"/>
      <c r="J174" s="73"/>
      <c r="K174" s="73"/>
      <c r="L174" s="73"/>
      <c r="M174" s="73"/>
    </row>
    <row r="175" customFormat="false" ht="12.75" hidden="false" customHeight="false" outlineLevel="0" collapsed="false">
      <c r="B175" s="61"/>
      <c r="C175" s="61"/>
      <c r="D175" s="61"/>
      <c r="E175" s="73"/>
      <c r="F175" s="73"/>
      <c r="G175" s="73"/>
      <c r="H175" s="73"/>
      <c r="I175" s="73"/>
      <c r="J175" s="73"/>
      <c r="K175" s="73"/>
      <c r="L175" s="73"/>
      <c r="M175" s="73"/>
    </row>
    <row r="176" customFormat="false" ht="12.75" hidden="false" customHeight="false" outlineLevel="0" collapsed="false">
      <c r="B176" s="61"/>
      <c r="C176" s="61"/>
      <c r="D176" s="61"/>
      <c r="E176" s="73"/>
      <c r="F176" s="73"/>
      <c r="G176" s="73"/>
      <c r="H176" s="73"/>
      <c r="I176" s="73"/>
      <c r="J176" s="73"/>
      <c r="K176" s="73"/>
      <c r="L176" s="73"/>
      <c r="M176" s="73"/>
    </row>
    <row r="177" customFormat="false" ht="12.75" hidden="false" customHeight="false" outlineLevel="0" collapsed="false">
      <c r="B177" s="61"/>
      <c r="C177" s="61"/>
      <c r="D177" s="61"/>
      <c r="E177" s="73"/>
      <c r="F177" s="73"/>
      <c r="G177" s="73"/>
      <c r="H177" s="73"/>
      <c r="I177" s="73"/>
      <c r="J177" s="73"/>
      <c r="K177" s="73"/>
      <c r="L177" s="73"/>
      <c r="M177" s="73"/>
    </row>
    <row r="178" customFormat="false" ht="12.75" hidden="false" customHeight="false" outlineLevel="0" collapsed="false">
      <c r="B178" s="61"/>
      <c r="C178" s="61"/>
      <c r="D178" s="61"/>
      <c r="E178" s="73"/>
      <c r="F178" s="73"/>
      <c r="G178" s="73"/>
      <c r="H178" s="73"/>
      <c r="I178" s="73"/>
      <c r="J178" s="73"/>
      <c r="K178" s="73"/>
      <c r="L178" s="73"/>
      <c r="M178" s="73"/>
    </row>
    <row r="179" customFormat="false" ht="12.75" hidden="false" customHeight="false" outlineLevel="0" collapsed="false">
      <c r="B179" s="61"/>
      <c r="C179" s="61"/>
      <c r="D179" s="61"/>
      <c r="E179" s="73"/>
      <c r="F179" s="73"/>
      <c r="G179" s="73"/>
      <c r="H179" s="73"/>
      <c r="I179" s="73"/>
      <c r="J179" s="73"/>
      <c r="K179" s="73"/>
      <c r="L179" s="73"/>
      <c r="M179" s="73"/>
    </row>
    <row r="180" customFormat="false" ht="12.75" hidden="false" customHeight="false" outlineLevel="0" collapsed="false">
      <c r="B180" s="61"/>
      <c r="C180" s="61"/>
      <c r="D180" s="61"/>
      <c r="E180" s="73"/>
      <c r="F180" s="73"/>
      <c r="G180" s="73"/>
      <c r="H180" s="73"/>
      <c r="I180" s="73"/>
      <c r="J180" s="73"/>
      <c r="K180" s="73"/>
      <c r="L180" s="73"/>
      <c r="M180" s="73"/>
    </row>
    <row r="181" customFormat="false" ht="12.75" hidden="false" customHeight="false" outlineLevel="0" collapsed="false">
      <c r="E181" s="73"/>
      <c r="F181" s="73"/>
      <c r="G181" s="73"/>
      <c r="H181" s="73"/>
      <c r="I181" s="73"/>
      <c r="J181" s="73"/>
      <c r="K181" s="73"/>
      <c r="L181" s="73"/>
      <c r="M181" s="73"/>
    </row>
    <row r="182" customFormat="false" ht="12.75" hidden="false" customHeight="false" outlineLevel="0" collapsed="false">
      <c r="E182" s="73"/>
      <c r="F182" s="73"/>
      <c r="G182" s="73"/>
      <c r="H182" s="73"/>
      <c r="I182" s="73"/>
      <c r="J182" s="73"/>
      <c r="K182" s="73"/>
      <c r="L182" s="73"/>
      <c r="M182" s="73"/>
    </row>
    <row r="183" customFormat="false" ht="12.75" hidden="false" customHeight="false" outlineLevel="0" collapsed="false">
      <c r="E183" s="73"/>
      <c r="F183" s="73"/>
      <c r="G183" s="73"/>
      <c r="H183" s="73"/>
      <c r="I183" s="73"/>
      <c r="J183" s="73"/>
      <c r="K183" s="73"/>
      <c r="L183" s="73"/>
      <c r="M183" s="73"/>
    </row>
    <row r="184" customFormat="false" ht="12.75" hidden="false" customHeight="false" outlineLevel="0" collapsed="false">
      <c r="E184" s="73"/>
      <c r="F184" s="73"/>
      <c r="G184" s="73"/>
      <c r="H184" s="73"/>
      <c r="I184" s="73"/>
      <c r="J184" s="73"/>
      <c r="K184" s="73"/>
      <c r="L184" s="73"/>
      <c r="M184" s="73"/>
    </row>
    <row r="185" customFormat="false" ht="12.75" hidden="false" customHeight="false" outlineLevel="0" collapsed="false">
      <c r="E185" s="73"/>
      <c r="F185" s="73"/>
      <c r="G185" s="73"/>
      <c r="H185" s="73"/>
      <c r="I185" s="73"/>
      <c r="J185" s="73"/>
      <c r="K185" s="73"/>
      <c r="L185" s="73"/>
      <c r="M185" s="73"/>
    </row>
    <row r="186" customFormat="false" ht="12.75" hidden="false" customHeight="false" outlineLevel="0" collapsed="false">
      <c r="E186" s="73"/>
      <c r="F186" s="73"/>
      <c r="G186" s="73"/>
      <c r="H186" s="73"/>
      <c r="I186" s="73"/>
      <c r="J186" s="73"/>
      <c r="K186" s="73"/>
      <c r="L186" s="73"/>
      <c r="M186" s="73"/>
    </row>
    <row r="187" customFormat="false" ht="12.75" hidden="false" customHeight="false" outlineLevel="0" collapsed="false">
      <c r="E187" s="73"/>
      <c r="F187" s="73"/>
      <c r="G187" s="73"/>
      <c r="H187" s="73"/>
      <c r="I187" s="73"/>
      <c r="J187" s="73"/>
      <c r="K187" s="73"/>
      <c r="L187" s="73"/>
      <c r="M187" s="73"/>
    </row>
    <row r="188" customFormat="false" ht="12.75" hidden="false" customHeight="false" outlineLevel="0" collapsed="false">
      <c r="E188" s="73"/>
      <c r="F188" s="73"/>
      <c r="G188" s="73"/>
      <c r="H188" s="73"/>
      <c r="I188" s="73"/>
      <c r="J188" s="73"/>
      <c r="K188" s="73"/>
      <c r="L188" s="73"/>
      <c r="M188" s="73"/>
    </row>
    <row r="189" customFormat="false" ht="12.75" hidden="false" customHeight="false" outlineLevel="0" collapsed="false">
      <c r="E189" s="73"/>
      <c r="F189" s="73"/>
      <c r="G189" s="73"/>
      <c r="H189" s="73"/>
      <c r="I189" s="73"/>
      <c r="J189" s="73"/>
      <c r="K189" s="73"/>
      <c r="L189" s="73"/>
      <c r="M189" s="73"/>
    </row>
    <row r="190" customFormat="false" ht="12.75" hidden="false" customHeight="false" outlineLevel="0" collapsed="false">
      <c r="E190" s="73"/>
      <c r="F190" s="73"/>
      <c r="G190" s="73"/>
      <c r="H190" s="73"/>
      <c r="I190" s="73"/>
      <c r="J190" s="73"/>
      <c r="K190" s="73"/>
      <c r="L190" s="73"/>
      <c r="M190" s="73"/>
    </row>
    <row r="191" customFormat="false" ht="12.75" hidden="false" customHeight="false" outlineLevel="0" collapsed="false">
      <c r="E191" s="73"/>
      <c r="F191" s="73"/>
      <c r="G191" s="73"/>
      <c r="H191" s="73"/>
      <c r="I191" s="73"/>
      <c r="J191" s="73"/>
      <c r="K191" s="73"/>
      <c r="L191" s="73"/>
      <c r="M191" s="73"/>
    </row>
    <row r="192" customFormat="false" ht="12.75" hidden="false" customHeight="false" outlineLevel="0" collapsed="false">
      <c r="E192" s="73"/>
      <c r="F192" s="73"/>
      <c r="G192" s="73"/>
      <c r="H192" s="73"/>
      <c r="I192" s="73"/>
      <c r="J192" s="73"/>
      <c r="K192" s="73"/>
      <c r="L192" s="73"/>
      <c r="M192" s="73"/>
    </row>
    <row r="193" customFormat="false" ht="12.75" hidden="false" customHeight="false" outlineLevel="0" collapsed="false">
      <c r="E193" s="73"/>
      <c r="F193" s="73"/>
      <c r="G193" s="73"/>
      <c r="H193" s="73"/>
      <c r="I193" s="73"/>
      <c r="J193" s="73"/>
      <c r="K193" s="73"/>
      <c r="L193" s="73"/>
      <c r="M193" s="73"/>
    </row>
    <row r="194" customFormat="false" ht="12.75" hidden="false" customHeight="false" outlineLevel="0" collapsed="false">
      <c r="E194" s="73"/>
      <c r="F194" s="73"/>
      <c r="G194" s="73"/>
      <c r="H194" s="73"/>
      <c r="I194" s="73"/>
      <c r="J194" s="73"/>
      <c r="K194" s="73"/>
      <c r="L194" s="73"/>
      <c r="M194" s="73"/>
    </row>
    <row r="195" customFormat="false" ht="12.75" hidden="false" customHeight="false" outlineLevel="0" collapsed="false">
      <c r="E195" s="73"/>
      <c r="F195" s="73"/>
      <c r="G195" s="73"/>
      <c r="H195" s="73"/>
      <c r="I195" s="73"/>
      <c r="J195" s="73"/>
      <c r="K195" s="73"/>
      <c r="L195" s="73"/>
      <c r="M195" s="73"/>
    </row>
    <row r="196" customFormat="false" ht="12.75" hidden="false" customHeight="false" outlineLevel="0" collapsed="false">
      <c r="E196" s="73"/>
      <c r="F196" s="73"/>
      <c r="G196" s="73"/>
      <c r="H196" s="73"/>
      <c r="I196" s="73"/>
      <c r="J196" s="73"/>
      <c r="K196" s="73"/>
      <c r="L196" s="73"/>
      <c r="M196" s="73"/>
    </row>
    <row r="197" customFormat="false" ht="12.75" hidden="false" customHeight="false" outlineLevel="0" collapsed="false">
      <c r="E197" s="73"/>
      <c r="F197" s="73"/>
      <c r="G197" s="73"/>
      <c r="H197" s="73"/>
      <c r="I197" s="73"/>
      <c r="J197" s="73"/>
      <c r="K197" s="73"/>
      <c r="L197" s="73"/>
      <c r="M197" s="73"/>
    </row>
    <row r="198" customFormat="false" ht="12.75" hidden="false" customHeight="false" outlineLevel="0" collapsed="false">
      <c r="E198" s="73"/>
      <c r="F198" s="73"/>
      <c r="G198" s="73"/>
      <c r="H198" s="73"/>
      <c r="I198" s="73"/>
      <c r="J198" s="73"/>
      <c r="K198" s="73"/>
      <c r="L198" s="73"/>
      <c r="M198" s="73"/>
    </row>
    <row r="199" customFormat="false" ht="12.75" hidden="false" customHeight="false" outlineLevel="0" collapsed="false">
      <c r="E199" s="73"/>
      <c r="F199" s="73"/>
      <c r="G199" s="73"/>
      <c r="H199" s="73"/>
      <c r="I199" s="73"/>
      <c r="J199" s="73"/>
      <c r="K199" s="73"/>
      <c r="L199" s="73"/>
      <c r="M199" s="73"/>
    </row>
    <row r="200" customFormat="false" ht="12.75" hidden="false" customHeight="false" outlineLevel="0" collapsed="false">
      <c r="E200" s="73"/>
      <c r="F200" s="73"/>
      <c r="G200" s="73"/>
      <c r="H200" s="73"/>
      <c r="I200" s="73"/>
      <c r="J200" s="73"/>
      <c r="K200" s="73"/>
      <c r="L200" s="73"/>
      <c r="M200" s="73"/>
    </row>
    <row r="201" customFormat="false" ht="12.75" hidden="false" customHeight="false" outlineLevel="0" collapsed="false">
      <c r="E201" s="73"/>
      <c r="F201" s="73"/>
      <c r="G201" s="73"/>
      <c r="H201" s="73"/>
      <c r="I201" s="73"/>
      <c r="J201" s="73"/>
      <c r="K201" s="73"/>
      <c r="L201" s="73"/>
      <c r="M201" s="73"/>
    </row>
    <row r="202" customFormat="false" ht="12.75" hidden="false" customHeight="false" outlineLevel="0" collapsed="false">
      <c r="E202" s="73"/>
      <c r="F202" s="73"/>
      <c r="G202" s="73"/>
      <c r="H202" s="73"/>
      <c r="I202" s="73"/>
      <c r="J202" s="73"/>
      <c r="K202" s="73"/>
      <c r="L202" s="73"/>
      <c r="M202" s="73"/>
    </row>
    <row r="203" customFormat="false" ht="12.75" hidden="false" customHeight="false" outlineLevel="0" collapsed="false">
      <c r="E203" s="73"/>
      <c r="F203" s="73"/>
      <c r="G203" s="73"/>
      <c r="H203" s="73"/>
      <c r="I203" s="73"/>
      <c r="J203" s="73"/>
      <c r="K203" s="73"/>
      <c r="L203" s="73"/>
      <c r="M203" s="73"/>
    </row>
    <row r="204" customFormat="false" ht="12.75" hidden="false" customHeight="false" outlineLevel="0" collapsed="false">
      <c r="E204" s="73"/>
      <c r="F204" s="73"/>
      <c r="G204" s="73"/>
      <c r="H204" s="73"/>
      <c r="I204" s="73"/>
      <c r="J204" s="73"/>
      <c r="K204" s="73"/>
      <c r="L204" s="73"/>
      <c r="M204" s="73"/>
    </row>
    <row r="205" customFormat="false" ht="12.75" hidden="false" customHeight="false" outlineLevel="0" collapsed="false">
      <c r="E205" s="73"/>
      <c r="F205" s="73"/>
      <c r="G205" s="73"/>
      <c r="H205" s="73"/>
      <c r="I205" s="73"/>
      <c r="J205" s="73"/>
      <c r="K205" s="73"/>
      <c r="L205" s="73"/>
      <c r="M205" s="73"/>
    </row>
    <row r="206" customFormat="false" ht="12.75" hidden="false" customHeight="false" outlineLevel="0" collapsed="false">
      <c r="E206" s="73"/>
      <c r="F206" s="73"/>
      <c r="G206" s="73"/>
      <c r="H206" s="73"/>
      <c r="I206" s="73"/>
      <c r="J206" s="73"/>
      <c r="K206" s="73"/>
      <c r="L206" s="73"/>
      <c r="M206" s="73"/>
    </row>
    <row r="207" customFormat="false" ht="12.75" hidden="false" customHeight="false" outlineLevel="0" collapsed="false">
      <c r="E207" s="73"/>
      <c r="F207" s="73"/>
      <c r="G207" s="73"/>
      <c r="H207" s="73"/>
      <c r="I207" s="73"/>
      <c r="J207" s="73"/>
      <c r="K207" s="73"/>
      <c r="L207" s="73"/>
      <c r="M207" s="73"/>
    </row>
    <row r="208" customFormat="false" ht="12.75" hidden="false" customHeight="false" outlineLevel="0" collapsed="false">
      <c r="E208" s="73"/>
      <c r="F208" s="73"/>
      <c r="G208" s="73"/>
      <c r="H208" s="73"/>
      <c r="I208" s="73"/>
      <c r="J208" s="73"/>
      <c r="K208" s="73"/>
      <c r="L208" s="73"/>
      <c r="M208" s="73"/>
    </row>
    <row r="209" customFormat="false" ht="12.75" hidden="false" customHeight="false" outlineLevel="0" collapsed="false">
      <c r="E209" s="73"/>
      <c r="F209" s="73"/>
      <c r="G209" s="73"/>
      <c r="H209" s="73"/>
      <c r="I209" s="73"/>
      <c r="J209" s="73"/>
      <c r="K209" s="73"/>
      <c r="L209" s="73"/>
      <c r="M209" s="73"/>
    </row>
    <row r="210" customFormat="false" ht="12.75" hidden="false" customHeight="false" outlineLevel="0" collapsed="false">
      <c r="E210" s="73"/>
      <c r="F210" s="73"/>
      <c r="G210" s="73"/>
      <c r="H210" s="73"/>
      <c r="I210" s="73"/>
      <c r="J210" s="73"/>
      <c r="K210" s="73"/>
      <c r="L210" s="73"/>
      <c r="M210" s="73"/>
    </row>
    <row r="211" customFormat="false" ht="12.75" hidden="false" customHeight="false" outlineLevel="0" collapsed="false">
      <c r="E211" s="73"/>
      <c r="F211" s="73"/>
      <c r="G211" s="73"/>
      <c r="H211" s="73"/>
      <c r="I211" s="73"/>
      <c r="J211" s="73"/>
      <c r="K211" s="73"/>
      <c r="L211" s="73"/>
      <c r="M211" s="73"/>
    </row>
    <row r="212" customFormat="false" ht="12.75" hidden="false" customHeight="false" outlineLevel="0" collapsed="false">
      <c r="E212" s="73"/>
      <c r="F212" s="73"/>
      <c r="G212" s="73"/>
      <c r="H212" s="73"/>
      <c r="I212" s="73"/>
      <c r="J212" s="73"/>
      <c r="K212" s="73"/>
      <c r="L212" s="73"/>
      <c r="M212" s="73"/>
    </row>
    <row r="213" customFormat="false" ht="12.75" hidden="false" customHeight="false" outlineLevel="0" collapsed="false">
      <c r="E213" s="73"/>
      <c r="F213" s="73"/>
      <c r="G213" s="73"/>
      <c r="H213" s="73"/>
      <c r="I213" s="73"/>
      <c r="J213" s="73"/>
      <c r="K213" s="73"/>
      <c r="L213" s="73"/>
      <c r="M213" s="73"/>
    </row>
    <row r="214" customFormat="false" ht="12.75" hidden="false" customHeight="false" outlineLevel="0" collapsed="false">
      <c r="E214" s="73"/>
      <c r="F214" s="73"/>
      <c r="G214" s="73"/>
      <c r="H214" s="73"/>
      <c r="I214" s="73"/>
      <c r="J214" s="73"/>
      <c r="K214" s="73"/>
      <c r="L214" s="73"/>
      <c r="M214" s="73"/>
    </row>
    <row r="215" customFormat="false" ht="12.75" hidden="false" customHeight="false" outlineLevel="0" collapsed="false">
      <c r="E215" s="73"/>
      <c r="F215" s="73"/>
      <c r="G215" s="73"/>
      <c r="H215" s="73"/>
      <c r="I215" s="73"/>
      <c r="J215" s="73"/>
      <c r="K215" s="73"/>
      <c r="L215" s="73"/>
      <c r="M215" s="73"/>
    </row>
    <row r="216" customFormat="false" ht="12.75" hidden="false" customHeight="false" outlineLevel="0" collapsed="false">
      <c r="E216" s="73"/>
      <c r="F216" s="73"/>
      <c r="G216" s="73"/>
      <c r="H216" s="73"/>
      <c r="I216" s="73"/>
      <c r="J216" s="73"/>
      <c r="K216" s="73"/>
      <c r="L216" s="73"/>
      <c r="M216" s="73"/>
    </row>
    <row r="217" customFormat="false" ht="12.75" hidden="false" customHeight="false" outlineLevel="0" collapsed="false">
      <c r="E217" s="73"/>
      <c r="F217" s="73"/>
      <c r="G217" s="73"/>
      <c r="H217" s="73"/>
      <c r="I217" s="73"/>
      <c r="J217" s="73"/>
      <c r="K217" s="73"/>
      <c r="L217" s="73"/>
      <c r="M217" s="73"/>
    </row>
    <row r="218" customFormat="false" ht="12.75" hidden="false" customHeight="false" outlineLevel="0" collapsed="false">
      <c r="E218" s="73"/>
      <c r="F218" s="73"/>
      <c r="G218" s="73"/>
      <c r="H218" s="73"/>
      <c r="I218" s="73"/>
      <c r="J218" s="73"/>
      <c r="K218" s="73"/>
      <c r="L218" s="73"/>
      <c r="M218" s="73"/>
    </row>
    <row r="219" customFormat="false" ht="12.75" hidden="false" customHeight="false" outlineLevel="0" collapsed="false">
      <c r="E219" s="73"/>
      <c r="F219" s="73"/>
      <c r="G219" s="73"/>
      <c r="H219" s="73"/>
      <c r="I219" s="73"/>
      <c r="J219" s="73"/>
      <c r="K219" s="73"/>
      <c r="L219" s="73"/>
      <c r="M219" s="73"/>
    </row>
    <row r="220" customFormat="false" ht="12.75" hidden="false" customHeight="false" outlineLevel="0" collapsed="false">
      <c r="E220" s="73"/>
      <c r="F220" s="73"/>
      <c r="G220" s="73"/>
      <c r="H220" s="73"/>
      <c r="I220" s="73"/>
      <c r="J220" s="73"/>
      <c r="K220" s="73"/>
      <c r="L220" s="73"/>
      <c r="M220" s="73"/>
    </row>
    <row r="221" customFormat="false" ht="12.75" hidden="false" customHeight="false" outlineLevel="0" collapsed="false">
      <c r="E221" s="73"/>
      <c r="F221" s="73"/>
      <c r="G221" s="73"/>
      <c r="H221" s="73"/>
      <c r="I221" s="73"/>
      <c r="J221" s="73"/>
      <c r="K221" s="73"/>
      <c r="L221" s="73"/>
      <c r="M221" s="73"/>
    </row>
    <row r="222" customFormat="false" ht="12.75" hidden="false" customHeight="false" outlineLevel="0" collapsed="false">
      <c r="E222" s="73"/>
      <c r="F222" s="73"/>
      <c r="G222" s="73"/>
      <c r="H222" s="73"/>
      <c r="I222" s="73"/>
      <c r="J222" s="73"/>
      <c r="K222" s="73"/>
      <c r="L222" s="73"/>
      <c r="M222" s="73"/>
    </row>
    <row r="223" customFormat="false" ht="12.75" hidden="false" customHeight="false" outlineLevel="0" collapsed="false">
      <c r="E223" s="73"/>
      <c r="F223" s="73"/>
      <c r="G223" s="73"/>
      <c r="H223" s="73"/>
      <c r="I223" s="73"/>
      <c r="J223" s="73"/>
      <c r="K223" s="73"/>
      <c r="L223" s="73"/>
      <c r="M223" s="73"/>
    </row>
    <row r="224" customFormat="false" ht="12.75" hidden="false" customHeight="false" outlineLevel="0" collapsed="false">
      <c r="E224" s="73"/>
      <c r="F224" s="73"/>
      <c r="G224" s="73"/>
      <c r="H224" s="73"/>
      <c r="I224" s="73"/>
      <c r="J224" s="73"/>
      <c r="K224" s="73"/>
      <c r="L224" s="73"/>
      <c r="M224" s="73"/>
    </row>
    <row r="225" customFormat="false" ht="12.75" hidden="false" customHeight="false" outlineLevel="0" collapsed="false">
      <c r="E225" s="73"/>
      <c r="F225" s="73"/>
      <c r="G225" s="73"/>
      <c r="H225" s="73"/>
      <c r="I225" s="73"/>
      <c r="J225" s="73"/>
      <c r="K225" s="73"/>
      <c r="L225" s="73"/>
      <c r="M225" s="73"/>
    </row>
    <row r="226" customFormat="false" ht="12.75" hidden="false" customHeight="false" outlineLevel="0" collapsed="false">
      <c r="E226" s="73"/>
      <c r="F226" s="73"/>
      <c r="G226" s="73"/>
      <c r="H226" s="73"/>
      <c r="I226" s="73"/>
      <c r="J226" s="73"/>
      <c r="K226" s="73"/>
      <c r="L226" s="73"/>
      <c r="M226" s="73"/>
    </row>
    <row r="227" customFormat="false" ht="12.75" hidden="false" customHeight="false" outlineLevel="0" collapsed="false">
      <c r="E227" s="73"/>
      <c r="F227" s="73"/>
      <c r="G227" s="73"/>
      <c r="H227" s="73"/>
      <c r="I227" s="73"/>
      <c r="J227" s="73"/>
      <c r="K227" s="73"/>
      <c r="L227" s="73"/>
      <c r="M227" s="73"/>
    </row>
    <row r="228" customFormat="false" ht="12.75" hidden="false" customHeight="false" outlineLevel="0" collapsed="false">
      <c r="E228" s="73"/>
      <c r="F228" s="73"/>
      <c r="G228" s="73"/>
      <c r="H228" s="73"/>
      <c r="I228" s="73"/>
      <c r="J228" s="73"/>
      <c r="K228" s="73"/>
      <c r="L228" s="73"/>
      <c r="M228" s="73"/>
    </row>
    <row r="229" customFormat="false" ht="12.75" hidden="false" customHeight="false" outlineLevel="0" collapsed="false">
      <c r="E229" s="73"/>
      <c r="F229" s="73"/>
      <c r="G229" s="73"/>
      <c r="H229" s="73"/>
      <c r="I229" s="73"/>
      <c r="J229" s="73"/>
      <c r="K229" s="73"/>
      <c r="L229" s="73"/>
      <c r="M229" s="73"/>
    </row>
    <row r="230" customFormat="false" ht="12.75" hidden="false" customHeight="false" outlineLevel="0" collapsed="false">
      <c r="E230" s="73"/>
      <c r="F230" s="73"/>
      <c r="G230" s="73"/>
      <c r="H230" s="73"/>
      <c r="I230" s="73"/>
      <c r="J230" s="73"/>
      <c r="K230" s="73"/>
      <c r="L230" s="73"/>
      <c r="M230" s="73"/>
    </row>
    <row r="231" customFormat="false" ht="12.75" hidden="false" customHeight="false" outlineLevel="0" collapsed="false">
      <c r="E231" s="73"/>
      <c r="F231" s="73"/>
      <c r="G231" s="73"/>
      <c r="H231" s="73"/>
      <c r="I231" s="73"/>
      <c r="J231" s="73"/>
      <c r="K231" s="73"/>
      <c r="L231" s="73"/>
      <c r="M231" s="73"/>
    </row>
    <row r="232" customFormat="false" ht="12.75" hidden="false" customHeight="false" outlineLevel="0" collapsed="false">
      <c r="E232" s="73"/>
      <c r="F232" s="73"/>
      <c r="G232" s="73"/>
      <c r="H232" s="73"/>
      <c r="I232" s="73"/>
      <c r="J232" s="73"/>
      <c r="K232" s="73"/>
      <c r="L232" s="73"/>
      <c r="M232" s="73"/>
    </row>
    <row r="233" customFormat="false" ht="12.75" hidden="false" customHeight="false" outlineLevel="0" collapsed="false">
      <c r="E233" s="73"/>
      <c r="F233" s="73"/>
      <c r="G233" s="73"/>
      <c r="H233" s="73"/>
      <c r="I233" s="73"/>
      <c r="J233" s="73"/>
      <c r="K233" s="73"/>
      <c r="L233" s="73"/>
      <c r="M233" s="73"/>
    </row>
    <row r="234" customFormat="false" ht="12.75" hidden="false" customHeight="false" outlineLevel="0" collapsed="false">
      <c r="E234" s="73"/>
      <c r="F234" s="73"/>
      <c r="G234" s="73"/>
      <c r="H234" s="73"/>
      <c r="I234" s="73"/>
      <c r="J234" s="73"/>
      <c r="K234" s="73"/>
      <c r="L234" s="73"/>
      <c r="M234" s="73"/>
    </row>
    <row r="235" customFormat="false" ht="12.75" hidden="false" customHeight="false" outlineLevel="0" collapsed="false">
      <c r="E235" s="73"/>
      <c r="F235" s="73"/>
      <c r="G235" s="73"/>
      <c r="H235" s="73"/>
      <c r="I235" s="73"/>
      <c r="J235" s="73"/>
      <c r="K235" s="73"/>
      <c r="L235" s="73"/>
      <c r="M235" s="73"/>
    </row>
    <row r="236" customFormat="false" ht="12.75" hidden="false" customHeight="false" outlineLevel="0" collapsed="false">
      <c r="E236" s="73"/>
      <c r="F236" s="73"/>
      <c r="G236" s="73"/>
      <c r="H236" s="73"/>
      <c r="I236" s="73"/>
      <c r="J236" s="73"/>
      <c r="K236" s="73"/>
      <c r="L236" s="73"/>
      <c r="M236" s="73"/>
    </row>
    <row r="237" customFormat="false" ht="12.75" hidden="false" customHeight="false" outlineLevel="0" collapsed="false">
      <c r="E237" s="73"/>
      <c r="F237" s="73"/>
      <c r="G237" s="73"/>
      <c r="H237" s="73"/>
      <c r="I237" s="73"/>
      <c r="J237" s="73"/>
      <c r="K237" s="73"/>
      <c r="L237" s="73"/>
      <c r="M237" s="73"/>
    </row>
    <row r="238" customFormat="false" ht="12.75" hidden="false" customHeight="false" outlineLevel="0" collapsed="false">
      <c r="E238" s="73"/>
      <c r="F238" s="73"/>
      <c r="G238" s="73"/>
      <c r="H238" s="73"/>
      <c r="I238" s="73"/>
      <c r="J238" s="73"/>
      <c r="K238" s="73"/>
      <c r="L238" s="73"/>
      <c r="M238" s="73"/>
    </row>
    <row r="239" customFormat="false" ht="12.75" hidden="false" customHeight="false" outlineLevel="0" collapsed="false">
      <c r="E239" s="73"/>
      <c r="F239" s="73"/>
      <c r="G239" s="73"/>
      <c r="H239" s="73"/>
      <c r="I239" s="73"/>
      <c r="J239" s="73"/>
      <c r="K239" s="73"/>
      <c r="L239" s="73"/>
      <c r="M239" s="73"/>
    </row>
    <row r="240" customFormat="false" ht="12.75" hidden="false" customHeight="false" outlineLevel="0" collapsed="false">
      <c r="E240" s="73"/>
      <c r="F240" s="73"/>
      <c r="G240" s="73"/>
      <c r="H240" s="73"/>
      <c r="I240" s="73"/>
      <c r="J240" s="73"/>
      <c r="K240" s="73"/>
      <c r="L240" s="73"/>
      <c r="M240" s="73"/>
    </row>
    <row r="241" customFormat="false" ht="12.75" hidden="false" customHeight="false" outlineLevel="0" collapsed="false">
      <c r="E241" s="73"/>
      <c r="F241" s="73"/>
      <c r="G241" s="73"/>
      <c r="H241" s="73"/>
      <c r="I241" s="73"/>
      <c r="J241" s="73"/>
      <c r="K241" s="73"/>
      <c r="L241" s="73"/>
      <c r="M241" s="73"/>
    </row>
    <row r="242" customFormat="false" ht="12.75" hidden="false" customHeight="false" outlineLevel="0" collapsed="false">
      <c r="E242" s="73"/>
      <c r="F242" s="73"/>
      <c r="G242" s="73"/>
      <c r="H242" s="73"/>
      <c r="I242" s="73"/>
      <c r="J242" s="73"/>
      <c r="K242" s="73"/>
      <c r="L242" s="73"/>
      <c r="M242" s="73"/>
    </row>
    <row r="243" customFormat="false" ht="12.75" hidden="false" customHeight="false" outlineLevel="0" collapsed="false">
      <c r="E243" s="73"/>
      <c r="F243" s="73"/>
      <c r="G243" s="73"/>
      <c r="H243" s="73"/>
      <c r="I243" s="73"/>
      <c r="J243" s="73"/>
      <c r="K243" s="73"/>
      <c r="L243" s="73"/>
      <c r="M243" s="73"/>
    </row>
    <row r="244" customFormat="false" ht="12.75" hidden="false" customHeight="false" outlineLevel="0" collapsed="false">
      <c r="E244" s="73"/>
      <c r="F244" s="73"/>
      <c r="G244" s="73"/>
      <c r="H244" s="73"/>
      <c r="I244" s="73"/>
      <c r="J244" s="73"/>
      <c r="K244" s="73"/>
      <c r="L244" s="73"/>
      <c r="M244" s="73"/>
    </row>
    <row r="245" customFormat="false" ht="12.75" hidden="false" customHeight="false" outlineLevel="0" collapsed="false">
      <c r="E245" s="73"/>
      <c r="F245" s="73"/>
      <c r="G245" s="73"/>
      <c r="H245" s="73"/>
      <c r="I245" s="73"/>
      <c r="J245" s="73"/>
      <c r="K245" s="73"/>
      <c r="L245" s="73"/>
      <c r="M245" s="73"/>
    </row>
    <row r="246" customFormat="false" ht="12.75" hidden="false" customHeight="false" outlineLevel="0" collapsed="false">
      <c r="E246" s="73"/>
      <c r="F246" s="73"/>
      <c r="G246" s="73"/>
      <c r="H246" s="73"/>
      <c r="I246" s="73"/>
      <c r="J246" s="73"/>
      <c r="K246" s="73"/>
      <c r="L246" s="73"/>
      <c r="M246" s="73"/>
    </row>
    <row r="247" customFormat="false" ht="12.75" hidden="false" customHeight="false" outlineLevel="0" collapsed="false">
      <c r="E247" s="73"/>
      <c r="F247" s="73"/>
      <c r="G247" s="73"/>
      <c r="H247" s="73"/>
      <c r="I247" s="73"/>
      <c r="J247" s="73"/>
      <c r="K247" s="73"/>
      <c r="L247" s="73"/>
      <c r="M247" s="73"/>
    </row>
    <row r="248" customFormat="false" ht="12.75" hidden="false" customHeight="false" outlineLevel="0" collapsed="false">
      <c r="E248" s="73"/>
      <c r="F248" s="73"/>
      <c r="G248" s="73"/>
      <c r="H248" s="73"/>
      <c r="I248" s="73"/>
      <c r="J248" s="73"/>
      <c r="K248" s="73"/>
      <c r="L248" s="73"/>
      <c r="M248" s="73"/>
    </row>
    <row r="249" customFormat="false" ht="12.75" hidden="false" customHeight="false" outlineLevel="0" collapsed="false">
      <c r="E249" s="73"/>
      <c r="F249" s="73"/>
      <c r="G249" s="73"/>
      <c r="H249" s="73"/>
      <c r="I249" s="73"/>
      <c r="J249" s="73"/>
      <c r="K249" s="73"/>
      <c r="L249" s="73"/>
      <c r="M249" s="73"/>
    </row>
    <row r="250" customFormat="false" ht="12.75" hidden="false" customHeight="false" outlineLevel="0" collapsed="false">
      <c r="E250" s="73"/>
      <c r="F250" s="73"/>
      <c r="G250" s="73"/>
      <c r="H250" s="73"/>
      <c r="I250" s="73"/>
      <c r="J250" s="73"/>
      <c r="K250" s="73"/>
      <c r="L250" s="73"/>
      <c r="M250" s="73"/>
    </row>
    <row r="251" customFormat="false" ht="12.75" hidden="false" customHeight="false" outlineLevel="0" collapsed="false">
      <c r="E251" s="73"/>
      <c r="F251" s="73"/>
      <c r="G251" s="73"/>
      <c r="H251" s="73"/>
      <c r="I251" s="73"/>
      <c r="J251" s="73"/>
      <c r="K251" s="73"/>
      <c r="L251" s="73"/>
      <c r="M251" s="73"/>
    </row>
    <row r="252" customFormat="false" ht="12.75" hidden="false" customHeight="false" outlineLevel="0" collapsed="false">
      <c r="E252" s="73"/>
      <c r="F252" s="73"/>
      <c r="G252" s="73"/>
      <c r="H252" s="73"/>
      <c r="I252" s="73"/>
      <c r="J252" s="73"/>
      <c r="K252" s="73"/>
      <c r="L252" s="73"/>
      <c r="M252" s="73"/>
    </row>
    <row r="253" customFormat="false" ht="12.75" hidden="false" customHeight="false" outlineLevel="0" collapsed="false">
      <c r="E253" s="73"/>
      <c r="F253" s="73"/>
      <c r="G253" s="73"/>
      <c r="H253" s="73"/>
      <c r="I253" s="73"/>
      <c r="J253" s="73"/>
      <c r="K253" s="73"/>
      <c r="L253" s="73"/>
      <c r="M253" s="73"/>
    </row>
    <row r="254" customFormat="false" ht="12.75" hidden="false" customHeight="false" outlineLevel="0" collapsed="false">
      <c r="E254" s="73"/>
      <c r="F254" s="73"/>
      <c r="G254" s="73"/>
      <c r="H254" s="73"/>
      <c r="I254" s="73"/>
      <c r="J254" s="73"/>
      <c r="K254" s="73"/>
      <c r="L254" s="73"/>
      <c r="M254" s="73"/>
    </row>
    <row r="255" customFormat="false" ht="12.75" hidden="false" customHeight="false" outlineLevel="0" collapsed="false">
      <c r="E255" s="73"/>
      <c r="F255" s="73"/>
      <c r="G255" s="73"/>
      <c r="H255" s="73"/>
      <c r="I255" s="73"/>
      <c r="J255" s="73"/>
      <c r="K255" s="73"/>
      <c r="L255" s="73"/>
      <c r="M255" s="73"/>
    </row>
    <row r="256" customFormat="false" ht="12.75" hidden="false" customHeight="false" outlineLevel="0" collapsed="false">
      <c r="E256" s="73"/>
      <c r="F256" s="73"/>
      <c r="G256" s="73"/>
      <c r="H256" s="73"/>
      <c r="I256" s="73"/>
      <c r="J256" s="73"/>
      <c r="K256" s="73"/>
      <c r="L256" s="73"/>
      <c r="M256" s="73"/>
    </row>
    <row r="257" customFormat="false" ht="12.75" hidden="false" customHeight="false" outlineLevel="0" collapsed="false">
      <c r="E257" s="73"/>
      <c r="F257" s="73"/>
      <c r="G257" s="73"/>
      <c r="H257" s="73"/>
      <c r="I257" s="73"/>
      <c r="J257" s="73"/>
      <c r="K257" s="73"/>
      <c r="L257" s="73"/>
      <c r="M257" s="73"/>
    </row>
    <row r="258" customFormat="false" ht="12.75" hidden="false" customHeight="false" outlineLevel="0" collapsed="false">
      <c r="E258" s="73"/>
      <c r="F258" s="73"/>
      <c r="G258" s="73"/>
      <c r="H258" s="73"/>
      <c r="I258" s="73"/>
      <c r="J258" s="73"/>
      <c r="K258" s="73"/>
      <c r="L258" s="73"/>
      <c r="M258" s="73"/>
    </row>
    <row r="259" customFormat="false" ht="12.75" hidden="false" customHeight="false" outlineLevel="0" collapsed="false">
      <c r="E259" s="73"/>
      <c r="F259" s="73"/>
      <c r="G259" s="73"/>
      <c r="H259" s="73"/>
      <c r="I259" s="73"/>
      <c r="J259" s="73"/>
      <c r="K259" s="73"/>
      <c r="L259" s="73"/>
      <c r="M259" s="73"/>
    </row>
    <row r="260" customFormat="false" ht="12.75" hidden="false" customHeight="false" outlineLevel="0" collapsed="false">
      <c r="E260" s="73"/>
      <c r="F260" s="73"/>
      <c r="G260" s="73"/>
      <c r="H260" s="73"/>
      <c r="I260" s="73"/>
      <c r="J260" s="73"/>
      <c r="K260" s="73"/>
      <c r="L260" s="73"/>
      <c r="M260" s="73"/>
    </row>
    <row r="261" customFormat="false" ht="12.75" hidden="false" customHeight="false" outlineLevel="0" collapsed="false">
      <c r="E261" s="73"/>
      <c r="F261" s="73"/>
      <c r="G261" s="73"/>
      <c r="H261" s="73"/>
      <c r="I261" s="73"/>
      <c r="J261" s="73"/>
      <c r="K261" s="73"/>
      <c r="L261" s="73"/>
      <c r="M261" s="73"/>
    </row>
    <row r="262" customFormat="false" ht="12.75" hidden="false" customHeight="false" outlineLevel="0" collapsed="false">
      <c r="E262" s="73"/>
      <c r="F262" s="73"/>
      <c r="G262" s="73"/>
      <c r="H262" s="73"/>
      <c r="I262" s="73"/>
      <c r="J262" s="73"/>
      <c r="K262" s="73"/>
      <c r="L262" s="73"/>
      <c r="M262" s="73"/>
    </row>
    <row r="263" customFormat="false" ht="12.75" hidden="false" customHeight="false" outlineLevel="0" collapsed="false">
      <c r="E263" s="73"/>
      <c r="F263" s="73"/>
      <c r="G263" s="73"/>
      <c r="H263" s="73"/>
      <c r="I263" s="73"/>
      <c r="J263" s="73"/>
      <c r="K263" s="73"/>
      <c r="L263" s="73"/>
      <c r="M263" s="73"/>
    </row>
    <row r="264" customFormat="false" ht="12.75" hidden="false" customHeight="false" outlineLevel="0" collapsed="false">
      <c r="E264" s="73"/>
      <c r="F264" s="73"/>
      <c r="G264" s="73"/>
      <c r="H264" s="73"/>
      <c r="I264" s="73"/>
      <c r="J264" s="73"/>
      <c r="K264" s="73"/>
      <c r="L264" s="73"/>
      <c r="M264" s="73"/>
    </row>
    <row r="265" customFormat="false" ht="12.75" hidden="false" customHeight="false" outlineLevel="0" collapsed="false">
      <c r="E265" s="73"/>
      <c r="F265" s="73"/>
      <c r="G265" s="73"/>
      <c r="H265" s="73"/>
      <c r="I265" s="73"/>
      <c r="J265" s="73"/>
      <c r="K265" s="73"/>
      <c r="L265" s="73"/>
      <c r="M265" s="73"/>
    </row>
    <row r="266" customFormat="false" ht="12.75" hidden="false" customHeight="false" outlineLevel="0" collapsed="false">
      <c r="E266" s="73"/>
      <c r="F266" s="73"/>
      <c r="G266" s="73"/>
      <c r="H266" s="73"/>
      <c r="I266" s="73"/>
      <c r="J266" s="73"/>
      <c r="K266" s="73"/>
      <c r="L266" s="73"/>
      <c r="M266" s="73"/>
    </row>
    <row r="267" customFormat="false" ht="12.75" hidden="false" customHeight="false" outlineLevel="0" collapsed="false">
      <c r="E267" s="73"/>
      <c r="F267" s="73"/>
      <c r="G267" s="73"/>
      <c r="H267" s="73"/>
      <c r="I267" s="73"/>
      <c r="J267" s="73"/>
      <c r="K267" s="73"/>
      <c r="L267" s="73"/>
      <c r="M267" s="73"/>
    </row>
    <row r="268" customFormat="false" ht="12.75" hidden="false" customHeight="false" outlineLevel="0" collapsed="false">
      <c r="E268" s="73"/>
      <c r="F268" s="73"/>
      <c r="G268" s="73"/>
      <c r="H268" s="73"/>
      <c r="I268" s="73"/>
      <c r="J268" s="73"/>
      <c r="K268" s="73"/>
      <c r="L268" s="73"/>
      <c r="M268" s="73"/>
    </row>
    <row r="269" customFormat="false" ht="12.75" hidden="false" customHeight="false" outlineLevel="0" collapsed="false">
      <c r="E269" s="73"/>
      <c r="F269" s="73"/>
      <c r="G269" s="73"/>
      <c r="H269" s="73"/>
      <c r="I269" s="73"/>
      <c r="J269" s="73"/>
      <c r="K269" s="73"/>
      <c r="L269" s="73"/>
      <c r="M269" s="73"/>
    </row>
    <row r="270" customFormat="false" ht="12.75" hidden="false" customHeight="false" outlineLevel="0" collapsed="false">
      <c r="E270" s="73"/>
      <c r="F270" s="73"/>
      <c r="G270" s="73"/>
      <c r="H270" s="73"/>
      <c r="I270" s="73"/>
      <c r="J270" s="73"/>
      <c r="K270" s="73"/>
      <c r="L270" s="73"/>
      <c r="M270" s="73"/>
    </row>
    <row r="271" customFormat="false" ht="12.75" hidden="false" customHeight="false" outlineLevel="0" collapsed="false">
      <c r="E271" s="73"/>
      <c r="F271" s="73"/>
      <c r="G271" s="73"/>
      <c r="H271" s="73"/>
      <c r="I271" s="73"/>
      <c r="J271" s="73"/>
      <c r="K271" s="73"/>
      <c r="L271" s="73"/>
      <c r="M271" s="73"/>
    </row>
    <row r="272" customFormat="false" ht="12.75" hidden="false" customHeight="false" outlineLevel="0" collapsed="false">
      <c r="E272" s="73"/>
      <c r="F272" s="73"/>
      <c r="G272" s="73"/>
      <c r="H272" s="73"/>
      <c r="I272" s="73"/>
      <c r="J272" s="73"/>
      <c r="K272" s="73"/>
      <c r="L272" s="73"/>
      <c r="M272" s="73"/>
    </row>
    <row r="273" customFormat="false" ht="12.75" hidden="false" customHeight="false" outlineLevel="0" collapsed="false">
      <c r="E273" s="73"/>
      <c r="F273" s="73"/>
      <c r="G273" s="73"/>
      <c r="H273" s="73"/>
      <c r="I273" s="73"/>
      <c r="J273" s="73"/>
      <c r="K273" s="73"/>
      <c r="L273" s="73"/>
      <c r="M273" s="73"/>
    </row>
    <row r="274" customFormat="false" ht="12.75" hidden="false" customHeight="false" outlineLevel="0" collapsed="false">
      <c r="E274" s="73"/>
      <c r="F274" s="73"/>
      <c r="G274" s="73"/>
      <c r="H274" s="73"/>
      <c r="I274" s="73"/>
      <c r="J274" s="73"/>
      <c r="K274" s="73"/>
      <c r="L274" s="73"/>
      <c r="M274" s="73"/>
    </row>
    <row r="275" customFormat="false" ht="12.75" hidden="false" customHeight="false" outlineLevel="0" collapsed="false">
      <c r="E275" s="73"/>
      <c r="F275" s="73"/>
      <c r="G275" s="73"/>
      <c r="H275" s="73"/>
      <c r="I275" s="73"/>
      <c r="J275" s="73"/>
      <c r="K275" s="73"/>
      <c r="L275" s="73"/>
      <c r="M275" s="73"/>
    </row>
    <row r="276" customFormat="false" ht="12.75" hidden="false" customHeight="false" outlineLevel="0" collapsed="false">
      <c r="E276" s="73"/>
      <c r="F276" s="73"/>
      <c r="G276" s="73"/>
      <c r="H276" s="73"/>
      <c r="I276" s="73"/>
      <c r="J276" s="73"/>
      <c r="K276" s="73"/>
      <c r="L276" s="73"/>
      <c r="M276" s="73"/>
    </row>
    <row r="277" customFormat="false" ht="12.75" hidden="false" customHeight="false" outlineLevel="0" collapsed="false">
      <c r="E277" s="73"/>
      <c r="F277" s="73"/>
      <c r="G277" s="73"/>
      <c r="H277" s="73"/>
      <c r="I277" s="73"/>
      <c r="J277" s="73"/>
      <c r="K277" s="73"/>
      <c r="L277" s="73"/>
      <c r="M277" s="73"/>
    </row>
    <row r="278" customFormat="false" ht="12.75" hidden="false" customHeight="false" outlineLevel="0" collapsed="false">
      <c r="E278" s="73"/>
      <c r="F278" s="73"/>
      <c r="G278" s="73"/>
      <c r="H278" s="73"/>
      <c r="I278" s="73"/>
      <c r="J278" s="73"/>
      <c r="K278" s="73"/>
      <c r="L278" s="73"/>
      <c r="M278" s="73"/>
    </row>
    <row r="279" customFormat="false" ht="12.75" hidden="false" customHeight="false" outlineLevel="0" collapsed="false">
      <c r="E279" s="73"/>
      <c r="F279" s="73"/>
      <c r="G279" s="73"/>
      <c r="H279" s="73"/>
      <c r="I279" s="73"/>
      <c r="J279" s="73"/>
      <c r="K279" s="73"/>
      <c r="L279" s="73"/>
      <c r="M279" s="73"/>
    </row>
    <row r="280" customFormat="false" ht="12.75" hidden="false" customHeight="false" outlineLevel="0" collapsed="false">
      <c r="E280" s="73"/>
      <c r="F280" s="73"/>
      <c r="G280" s="73"/>
      <c r="H280" s="73"/>
      <c r="I280" s="73"/>
      <c r="J280" s="73"/>
      <c r="K280" s="73"/>
      <c r="L280" s="73"/>
      <c r="M280" s="73"/>
    </row>
    <row r="281" customFormat="false" ht="12.75" hidden="false" customHeight="false" outlineLevel="0" collapsed="false">
      <c r="E281" s="73"/>
      <c r="F281" s="73"/>
      <c r="G281" s="73"/>
      <c r="H281" s="73"/>
      <c r="I281" s="73"/>
      <c r="J281" s="73"/>
      <c r="K281" s="73"/>
      <c r="L281" s="73"/>
      <c r="M281" s="73"/>
    </row>
    <row r="282" customFormat="false" ht="12.75" hidden="false" customHeight="false" outlineLevel="0" collapsed="false">
      <c r="E282" s="73"/>
      <c r="F282" s="73"/>
      <c r="G282" s="73"/>
      <c r="H282" s="73"/>
      <c r="I282" s="73"/>
      <c r="J282" s="73"/>
      <c r="K282" s="73"/>
      <c r="L282" s="73"/>
      <c r="M282" s="73"/>
    </row>
    <row r="283" customFormat="false" ht="12.75" hidden="false" customHeight="false" outlineLevel="0" collapsed="false">
      <c r="E283" s="73"/>
      <c r="F283" s="73"/>
      <c r="G283" s="73"/>
      <c r="H283" s="73"/>
      <c r="I283" s="73"/>
      <c r="J283" s="73"/>
      <c r="K283" s="73"/>
      <c r="L283" s="73"/>
      <c r="M283" s="73"/>
    </row>
    <row r="284" customFormat="false" ht="12.75" hidden="false" customHeight="false" outlineLevel="0" collapsed="false">
      <c r="E284" s="73"/>
      <c r="F284" s="73"/>
      <c r="G284" s="73"/>
      <c r="H284" s="73"/>
      <c r="I284" s="73"/>
      <c r="J284" s="73"/>
      <c r="K284" s="73"/>
      <c r="L284" s="73"/>
      <c r="M284" s="73"/>
    </row>
    <row r="285" customFormat="false" ht="12.75" hidden="false" customHeight="false" outlineLevel="0" collapsed="false">
      <c r="E285" s="73"/>
      <c r="F285" s="73"/>
      <c r="G285" s="73"/>
      <c r="H285" s="73"/>
      <c r="I285" s="73"/>
      <c r="J285" s="73"/>
      <c r="K285" s="73"/>
      <c r="L285" s="73"/>
      <c r="M285" s="73"/>
    </row>
    <row r="286" customFormat="false" ht="12.75" hidden="false" customHeight="false" outlineLevel="0" collapsed="false">
      <c r="E286" s="73"/>
      <c r="F286" s="73"/>
      <c r="G286" s="73"/>
      <c r="H286" s="73"/>
      <c r="I286" s="73"/>
      <c r="J286" s="73"/>
      <c r="K286" s="73"/>
      <c r="L286" s="73"/>
      <c r="M286" s="73"/>
    </row>
    <row r="287" customFormat="false" ht="12.75" hidden="false" customHeight="false" outlineLevel="0" collapsed="false">
      <c r="E287" s="73"/>
      <c r="F287" s="73"/>
      <c r="G287" s="73"/>
      <c r="H287" s="73"/>
      <c r="I287" s="73"/>
      <c r="J287" s="73"/>
      <c r="K287" s="73"/>
      <c r="L287" s="73"/>
      <c r="M287" s="73"/>
    </row>
    <row r="288" customFormat="false" ht="12.75" hidden="false" customHeight="false" outlineLevel="0" collapsed="false">
      <c r="E288" s="73"/>
      <c r="F288" s="73"/>
      <c r="G288" s="73"/>
      <c r="H288" s="73"/>
      <c r="I288" s="73"/>
      <c r="J288" s="73"/>
      <c r="K288" s="73"/>
      <c r="L288" s="73"/>
      <c r="M288" s="73"/>
    </row>
    <row r="289" customFormat="false" ht="12.75" hidden="false" customHeight="false" outlineLevel="0" collapsed="false">
      <c r="E289" s="73"/>
      <c r="F289" s="73"/>
      <c r="G289" s="73"/>
      <c r="H289" s="73"/>
      <c r="I289" s="73"/>
      <c r="J289" s="73"/>
      <c r="K289" s="73"/>
      <c r="L289" s="73"/>
      <c r="M289" s="73"/>
    </row>
    <row r="290" customFormat="false" ht="12.75" hidden="false" customHeight="false" outlineLevel="0" collapsed="false">
      <c r="E290" s="73"/>
      <c r="F290" s="73"/>
      <c r="G290" s="73"/>
      <c r="H290" s="73"/>
      <c r="I290" s="73"/>
      <c r="J290" s="73"/>
      <c r="K290" s="73"/>
      <c r="L290" s="73"/>
      <c r="M290" s="73"/>
    </row>
    <row r="291" customFormat="false" ht="12.75" hidden="false" customHeight="false" outlineLevel="0" collapsed="false">
      <c r="E291" s="73"/>
      <c r="F291" s="73"/>
      <c r="G291" s="73"/>
      <c r="H291" s="73"/>
      <c r="I291" s="73"/>
      <c r="J291" s="73"/>
      <c r="K291" s="73"/>
      <c r="L291" s="73"/>
      <c r="M291" s="73"/>
    </row>
    <row r="292" customFormat="false" ht="12.75" hidden="false" customHeight="false" outlineLevel="0" collapsed="false">
      <c r="E292" s="73"/>
      <c r="F292" s="73"/>
      <c r="G292" s="73"/>
      <c r="H292" s="73"/>
      <c r="I292" s="73"/>
      <c r="J292" s="73"/>
      <c r="K292" s="73"/>
      <c r="L292" s="73"/>
      <c r="M292" s="73"/>
    </row>
    <row r="293" customFormat="false" ht="12.75" hidden="false" customHeight="false" outlineLevel="0" collapsed="false">
      <c r="E293" s="73"/>
      <c r="F293" s="73"/>
      <c r="G293" s="73"/>
      <c r="H293" s="73"/>
      <c r="I293" s="73"/>
      <c r="J293" s="73"/>
      <c r="K293" s="73"/>
      <c r="L293" s="73"/>
      <c r="M293" s="73"/>
    </row>
    <row r="294" customFormat="false" ht="12.75" hidden="false" customHeight="false" outlineLevel="0" collapsed="false">
      <c r="E294" s="73"/>
      <c r="F294" s="73"/>
      <c r="G294" s="73"/>
      <c r="H294" s="73"/>
      <c r="I294" s="73"/>
      <c r="J294" s="73"/>
      <c r="K294" s="73"/>
      <c r="L294" s="73"/>
      <c r="M294" s="73"/>
    </row>
    <row r="295" customFormat="false" ht="12.75" hidden="false" customHeight="false" outlineLevel="0" collapsed="false">
      <c r="E295" s="73"/>
      <c r="F295" s="73"/>
      <c r="G295" s="73"/>
      <c r="H295" s="73"/>
      <c r="I295" s="73"/>
      <c r="J295" s="73"/>
      <c r="K295" s="73"/>
      <c r="L295" s="73"/>
      <c r="M295" s="73"/>
    </row>
    <row r="296" customFormat="false" ht="12.75" hidden="false" customHeight="false" outlineLevel="0" collapsed="false">
      <c r="E296" s="73"/>
      <c r="F296" s="73"/>
      <c r="G296" s="73"/>
      <c r="H296" s="73"/>
      <c r="I296" s="73"/>
      <c r="J296" s="73"/>
      <c r="K296" s="73"/>
      <c r="L296" s="73"/>
      <c r="M296" s="73"/>
    </row>
    <row r="297" customFormat="false" ht="12.75" hidden="false" customHeight="false" outlineLevel="0" collapsed="false">
      <c r="E297" s="73"/>
      <c r="F297" s="73"/>
      <c r="G297" s="73"/>
      <c r="H297" s="73"/>
      <c r="I297" s="73"/>
      <c r="J297" s="73"/>
      <c r="K297" s="73"/>
      <c r="L297" s="73"/>
      <c r="M297" s="73"/>
    </row>
    <row r="298" customFormat="false" ht="12.75" hidden="false" customHeight="false" outlineLevel="0" collapsed="false">
      <c r="E298" s="73"/>
      <c r="F298" s="73"/>
      <c r="G298" s="73"/>
      <c r="H298" s="73"/>
      <c r="I298" s="73"/>
      <c r="J298" s="73"/>
      <c r="K298" s="73"/>
      <c r="L298" s="73"/>
      <c r="M298" s="73"/>
    </row>
    <row r="299" customFormat="false" ht="12.75" hidden="false" customHeight="false" outlineLevel="0" collapsed="false">
      <c r="E299" s="73"/>
      <c r="F299" s="73"/>
      <c r="G299" s="73"/>
      <c r="H299" s="73"/>
      <c r="I299" s="73"/>
      <c r="J299" s="73"/>
      <c r="K299" s="73"/>
      <c r="L299" s="73"/>
      <c r="M299" s="73"/>
    </row>
    <row r="300" customFormat="false" ht="12.75" hidden="false" customHeight="false" outlineLevel="0" collapsed="false">
      <c r="E300" s="73"/>
      <c r="F300" s="73"/>
      <c r="G300" s="73"/>
      <c r="H300" s="73"/>
      <c r="I300" s="73"/>
      <c r="J300" s="73"/>
      <c r="K300" s="73"/>
      <c r="L300" s="73"/>
      <c r="M300" s="73"/>
    </row>
    <row r="301" customFormat="false" ht="12.75" hidden="false" customHeight="false" outlineLevel="0" collapsed="false">
      <c r="E301" s="73"/>
      <c r="F301" s="73"/>
      <c r="G301" s="73"/>
      <c r="H301" s="73"/>
      <c r="I301" s="73"/>
      <c r="J301" s="73"/>
      <c r="K301" s="73"/>
      <c r="L301" s="73"/>
      <c r="M301" s="73"/>
    </row>
    <row r="302" customFormat="false" ht="12.75" hidden="false" customHeight="false" outlineLevel="0" collapsed="false">
      <c r="E302" s="73"/>
      <c r="F302" s="73"/>
      <c r="G302" s="73"/>
      <c r="H302" s="73"/>
      <c r="I302" s="73"/>
      <c r="J302" s="73"/>
      <c r="K302" s="73"/>
      <c r="L302" s="73"/>
      <c r="M302" s="73"/>
    </row>
    <row r="303" customFormat="false" ht="12.75" hidden="false" customHeight="false" outlineLevel="0" collapsed="false">
      <c r="E303" s="73"/>
      <c r="F303" s="73"/>
      <c r="G303" s="73"/>
      <c r="H303" s="73"/>
      <c r="I303" s="73"/>
      <c r="J303" s="73"/>
      <c r="K303" s="73"/>
      <c r="L303" s="73"/>
      <c r="M303" s="73"/>
    </row>
    <row r="304" customFormat="false" ht="12.75" hidden="false" customHeight="false" outlineLevel="0" collapsed="false">
      <c r="E304" s="73"/>
      <c r="F304" s="73"/>
      <c r="G304" s="73"/>
      <c r="H304" s="73"/>
      <c r="I304" s="73"/>
      <c r="J304" s="73"/>
      <c r="K304" s="73"/>
      <c r="L304" s="73"/>
      <c r="M304" s="73"/>
    </row>
    <row r="305" customFormat="false" ht="12.75" hidden="false" customHeight="false" outlineLevel="0" collapsed="false">
      <c r="E305" s="73"/>
      <c r="F305" s="73"/>
      <c r="G305" s="73"/>
      <c r="H305" s="73"/>
      <c r="I305" s="73"/>
      <c r="J305" s="73"/>
      <c r="K305" s="73"/>
      <c r="L305" s="73"/>
      <c r="M305" s="73"/>
    </row>
    <row r="306" customFormat="false" ht="12.75" hidden="false" customHeight="false" outlineLevel="0" collapsed="false">
      <c r="E306" s="73"/>
      <c r="F306" s="73"/>
      <c r="G306" s="73"/>
      <c r="H306" s="73"/>
      <c r="I306" s="73"/>
      <c r="J306" s="73"/>
      <c r="K306" s="73"/>
      <c r="L306" s="73"/>
      <c r="M306" s="73"/>
    </row>
    <row r="307" customFormat="false" ht="12.75" hidden="false" customHeight="false" outlineLevel="0" collapsed="false">
      <c r="E307" s="73"/>
      <c r="F307" s="73"/>
      <c r="G307" s="73"/>
      <c r="H307" s="73"/>
      <c r="I307" s="73"/>
      <c r="J307" s="73"/>
      <c r="K307" s="73"/>
      <c r="L307" s="73"/>
      <c r="M307" s="73"/>
    </row>
    <row r="308" customFormat="false" ht="12.75" hidden="false" customHeight="false" outlineLevel="0" collapsed="false">
      <c r="E308" s="73"/>
      <c r="F308" s="73"/>
      <c r="G308" s="73"/>
      <c r="H308" s="73"/>
      <c r="I308" s="73"/>
      <c r="J308" s="73"/>
      <c r="K308" s="73"/>
      <c r="L308" s="73"/>
      <c r="M308" s="73"/>
    </row>
    <row r="309" customFormat="false" ht="12.75" hidden="false" customHeight="false" outlineLevel="0" collapsed="false">
      <c r="E309" s="73"/>
      <c r="F309" s="73"/>
      <c r="G309" s="73"/>
      <c r="H309" s="73"/>
      <c r="I309" s="73"/>
      <c r="J309" s="73"/>
      <c r="K309" s="73"/>
      <c r="L309" s="73"/>
      <c r="M309" s="73"/>
    </row>
    <row r="310" customFormat="false" ht="12.75" hidden="false" customHeight="false" outlineLevel="0" collapsed="false">
      <c r="E310" s="73"/>
      <c r="F310" s="73"/>
      <c r="G310" s="73"/>
      <c r="H310" s="73"/>
      <c r="I310" s="73"/>
      <c r="J310" s="73"/>
      <c r="K310" s="73"/>
      <c r="L310" s="73"/>
      <c r="M310" s="73"/>
    </row>
    <row r="311" customFormat="false" ht="12.75" hidden="false" customHeight="false" outlineLevel="0" collapsed="false">
      <c r="E311" s="73"/>
      <c r="F311" s="73"/>
      <c r="G311" s="73"/>
      <c r="H311" s="73"/>
      <c r="I311" s="73"/>
      <c r="J311" s="73"/>
      <c r="K311" s="73"/>
      <c r="L311" s="73"/>
      <c r="M311" s="73"/>
    </row>
    <row r="312" customFormat="false" ht="12.75" hidden="false" customHeight="false" outlineLevel="0" collapsed="false">
      <c r="E312" s="73"/>
      <c r="F312" s="73"/>
      <c r="G312" s="73"/>
      <c r="H312" s="73"/>
      <c r="I312" s="73"/>
      <c r="J312" s="73"/>
      <c r="K312" s="73"/>
      <c r="L312" s="73"/>
      <c r="M312" s="73"/>
    </row>
    <row r="313" customFormat="false" ht="12.75" hidden="false" customHeight="false" outlineLevel="0" collapsed="false">
      <c r="E313" s="73"/>
      <c r="F313" s="73"/>
      <c r="G313" s="73"/>
      <c r="H313" s="73"/>
      <c r="I313" s="73"/>
      <c r="J313" s="73"/>
      <c r="K313" s="73"/>
      <c r="L313" s="73"/>
      <c r="M313" s="73"/>
    </row>
    <row r="314" customFormat="false" ht="12.75" hidden="false" customHeight="false" outlineLevel="0" collapsed="false">
      <c r="E314" s="73"/>
      <c r="F314" s="73"/>
      <c r="G314" s="73"/>
      <c r="H314" s="73"/>
      <c r="I314" s="73"/>
      <c r="J314" s="73"/>
      <c r="K314" s="73"/>
      <c r="L314" s="73"/>
      <c r="M314" s="73"/>
    </row>
    <row r="315" customFormat="false" ht="12.75" hidden="false" customHeight="false" outlineLevel="0" collapsed="false">
      <c r="E315" s="73"/>
      <c r="F315" s="73"/>
      <c r="G315" s="73"/>
      <c r="H315" s="73"/>
      <c r="I315" s="73"/>
      <c r="J315" s="73"/>
      <c r="K315" s="73"/>
      <c r="L315" s="73"/>
      <c r="M315" s="73"/>
    </row>
    <row r="316" customFormat="false" ht="12.75" hidden="false" customHeight="false" outlineLevel="0" collapsed="false">
      <c r="E316" s="73"/>
      <c r="F316" s="73"/>
      <c r="G316" s="73"/>
      <c r="H316" s="73"/>
      <c r="I316" s="73"/>
      <c r="J316" s="73"/>
      <c r="K316" s="73"/>
      <c r="L316" s="73"/>
      <c r="M316" s="73"/>
    </row>
    <row r="317" customFormat="false" ht="12.75" hidden="false" customHeight="false" outlineLevel="0" collapsed="false">
      <c r="E317" s="73"/>
      <c r="F317" s="73"/>
      <c r="G317" s="73"/>
      <c r="H317" s="73"/>
      <c r="I317" s="73"/>
      <c r="J317" s="73"/>
      <c r="K317" s="73"/>
      <c r="L317" s="73"/>
      <c r="M317" s="73"/>
    </row>
    <row r="318" customFormat="false" ht="12.75" hidden="false" customHeight="false" outlineLevel="0" collapsed="false">
      <c r="E318" s="73"/>
      <c r="F318" s="73"/>
      <c r="G318" s="73"/>
      <c r="H318" s="73"/>
      <c r="I318" s="73"/>
      <c r="J318" s="73"/>
      <c r="K318" s="73"/>
      <c r="L318" s="73"/>
      <c r="M318" s="73"/>
    </row>
    <row r="319" customFormat="false" ht="12.75" hidden="false" customHeight="false" outlineLevel="0" collapsed="false">
      <c r="E319" s="73"/>
      <c r="F319" s="73"/>
      <c r="G319" s="73"/>
      <c r="H319" s="73"/>
      <c r="I319" s="73"/>
      <c r="J319" s="73"/>
      <c r="K319" s="73"/>
      <c r="L319" s="73"/>
      <c r="M319" s="73"/>
    </row>
    <row r="320" customFormat="false" ht="12.75" hidden="false" customHeight="false" outlineLevel="0" collapsed="false">
      <c r="E320" s="73"/>
      <c r="F320" s="73"/>
      <c r="G320" s="73"/>
      <c r="H320" s="73"/>
      <c r="I320" s="73"/>
      <c r="J320" s="73"/>
      <c r="K320" s="73"/>
      <c r="L320" s="73"/>
      <c r="M320" s="73"/>
    </row>
    <row r="321" customFormat="false" ht="12.75" hidden="false" customHeight="false" outlineLevel="0" collapsed="false">
      <c r="E321" s="73"/>
      <c r="F321" s="73"/>
      <c r="G321" s="73"/>
      <c r="H321" s="73"/>
      <c r="I321" s="73"/>
      <c r="J321" s="73"/>
      <c r="K321" s="73"/>
      <c r="L321" s="73"/>
      <c r="M321" s="73"/>
    </row>
    <row r="322" customFormat="false" ht="12.75" hidden="false" customHeight="false" outlineLevel="0" collapsed="false">
      <c r="E322" s="73"/>
      <c r="F322" s="73"/>
      <c r="G322" s="73"/>
      <c r="H322" s="73"/>
      <c r="I322" s="73"/>
      <c r="J322" s="73"/>
      <c r="K322" s="73"/>
      <c r="L322" s="73"/>
      <c r="M322" s="73"/>
    </row>
    <row r="323" customFormat="false" ht="12.75" hidden="false" customHeight="false" outlineLevel="0" collapsed="false">
      <c r="E323" s="73"/>
      <c r="F323" s="73"/>
      <c r="G323" s="73"/>
      <c r="H323" s="73"/>
      <c r="I323" s="73"/>
      <c r="J323" s="73"/>
      <c r="K323" s="73"/>
      <c r="L323" s="73"/>
      <c r="M323" s="73"/>
    </row>
    <row r="324" customFormat="false" ht="12.75" hidden="false" customHeight="false" outlineLevel="0" collapsed="false">
      <c r="E324" s="73"/>
      <c r="F324" s="73"/>
      <c r="G324" s="73"/>
      <c r="H324" s="73"/>
      <c r="I324" s="73"/>
      <c r="J324" s="73"/>
      <c r="K324" s="73"/>
      <c r="L324" s="73"/>
      <c r="M324" s="73"/>
    </row>
    <row r="325" customFormat="false" ht="12.75" hidden="false" customHeight="false" outlineLevel="0" collapsed="false">
      <c r="E325" s="73"/>
      <c r="F325" s="73"/>
      <c r="G325" s="73"/>
      <c r="H325" s="73"/>
      <c r="I325" s="73"/>
      <c r="J325" s="73"/>
      <c r="K325" s="73"/>
      <c r="L325" s="73"/>
      <c r="M325" s="73"/>
    </row>
    <row r="326" customFormat="false" ht="12.75" hidden="false" customHeight="false" outlineLevel="0" collapsed="false">
      <c r="E326" s="73"/>
      <c r="F326" s="73"/>
      <c r="G326" s="73"/>
      <c r="H326" s="73"/>
      <c r="I326" s="73"/>
      <c r="J326" s="73"/>
      <c r="K326" s="73"/>
      <c r="L326" s="73"/>
      <c r="M326" s="73"/>
    </row>
    <row r="327" customFormat="false" ht="12.75" hidden="false" customHeight="false" outlineLevel="0" collapsed="false">
      <c r="E327" s="73"/>
      <c r="F327" s="73"/>
      <c r="G327" s="73"/>
      <c r="H327" s="73"/>
      <c r="I327" s="73"/>
      <c r="J327" s="73"/>
      <c r="K327" s="73"/>
      <c r="L327" s="73"/>
      <c r="M327" s="73"/>
    </row>
    <row r="328" customFormat="false" ht="12.75" hidden="false" customHeight="false" outlineLevel="0" collapsed="false">
      <c r="E328" s="73"/>
      <c r="F328" s="73"/>
      <c r="G328" s="73"/>
      <c r="H328" s="73"/>
      <c r="I328" s="73"/>
      <c r="J328" s="73"/>
      <c r="K328" s="73"/>
      <c r="L328" s="73"/>
      <c r="M328" s="73"/>
    </row>
    <row r="329" customFormat="false" ht="12.75" hidden="false" customHeight="false" outlineLevel="0" collapsed="false">
      <c r="E329" s="73"/>
      <c r="F329" s="73"/>
      <c r="G329" s="73"/>
      <c r="H329" s="73"/>
      <c r="I329" s="73"/>
      <c r="J329" s="73"/>
      <c r="K329" s="73"/>
      <c r="L329" s="73"/>
      <c r="M329" s="73"/>
    </row>
    <row r="330" customFormat="false" ht="12.75" hidden="false" customHeight="false" outlineLevel="0" collapsed="false">
      <c r="E330" s="73"/>
      <c r="F330" s="73"/>
      <c r="G330" s="73"/>
      <c r="H330" s="73"/>
      <c r="I330" s="73"/>
      <c r="J330" s="73"/>
      <c r="K330" s="73"/>
      <c r="L330" s="73"/>
      <c r="M330" s="73"/>
    </row>
    <row r="331" customFormat="false" ht="12.75" hidden="false" customHeight="false" outlineLevel="0" collapsed="false">
      <c r="E331" s="73"/>
      <c r="F331" s="73"/>
      <c r="G331" s="73"/>
      <c r="H331" s="73"/>
      <c r="I331" s="73"/>
      <c r="J331" s="73"/>
      <c r="K331" s="73"/>
      <c r="L331" s="73"/>
      <c r="M331" s="73"/>
    </row>
    <row r="332" customFormat="false" ht="12.75" hidden="false" customHeight="false" outlineLevel="0" collapsed="false">
      <c r="E332" s="73"/>
      <c r="F332" s="73"/>
      <c r="G332" s="73"/>
      <c r="H332" s="73"/>
      <c r="I332" s="73"/>
      <c r="J332" s="73"/>
      <c r="K332" s="73"/>
      <c r="L332" s="73"/>
      <c r="M332" s="73"/>
    </row>
    <row r="333" customFormat="false" ht="12.75" hidden="false" customHeight="false" outlineLevel="0" collapsed="false">
      <c r="E333" s="73"/>
      <c r="F333" s="73"/>
      <c r="G333" s="73"/>
      <c r="H333" s="73"/>
      <c r="I333" s="73"/>
      <c r="J333" s="73"/>
      <c r="K333" s="73"/>
      <c r="L333" s="73"/>
      <c r="M333" s="73"/>
    </row>
    <row r="334" customFormat="false" ht="12.75" hidden="false" customHeight="false" outlineLevel="0" collapsed="false">
      <c r="E334" s="73"/>
      <c r="F334" s="73"/>
      <c r="G334" s="73"/>
      <c r="H334" s="73"/>
      <c r="I334" s="73"/>
      <c r="J334" s="73"/>
      <c r="K334" s="73"/>
      <c r="L334" s="73"/>
      <c r="M334" s="73"/>
    </row>
    <row r="335" customFormat="false" ht="12.75" hidden="false" customHeight="false" outlineLevel="0" collapsed="false">
      <c r="E335" s="73"/>
      <c r="F335" s="73"/>
      <c r="G335" s="73"/>
      <c r="H335" s="73"/>
      <c r="I335" s="73"/>
      <c r="J335" s="73"/>
      <c r="K335" s="73"/>
      <c r="L335" s="73"/>
      <c r="M335" s="73"/>
    </row>
    <row r="336" customFormat="false" ht="12.75" hidden="false" customHeight="false" outlineLevel="0" collapsed="false">
      <c r="E336" s="73"/>
      <c r="F336" s="73"/>
      <c r="G336" s="73"/>
      <c r="H336" s="73"/>
      <c r="I336" s="73"/>
      <c r="J336" s="73"/>
      <c r="K336" s="73"/>
      <c r="L336" s="73"/>
      <c r="M336" s="73"/>
    </row>
    <row r="337" customFormat="false" ht="12.75" hidden="false" customHeight="false" outlineLevel="0" collapsed="false">
      <c r="E337" s="73"/>
      <c r="F337" s="73"/>
      <c r="G337" s="73"/>
      <c r="H337" s="73"/>
      <c r="I337" s="73"/>
      <c r="J337" s="73"/>
      <c r="K337" s="73"/>
      <c r="L337" s="73"/>
      <c r="M337" s="73"/>
    </row>
    <row r="338" customFormat="false" ht="12.75" hidden="false" customHeight="false" outlineLevel="0" collapsed="false">
      <c r="E338" s="73"/>
      <c r="F338" s="73"/>
      <c r="G338" s="73"/>
      <c r="H338" s="73"/>
      <c r="I338" s="73"/>
      <c r="J338" s="73"/>
      <c r="K338" s="73"/>
      <c r="L338" s="73"/>
      <c r="M338" s="73"/>
    </row>
    <row r="339" customFormat="false" ht="12.75" hidden="false" customHeight="false" outlineLevel="0" collapsed="false">
      <c r="E339" s="73"/>
      <c r="F339" s="73"/>
      <c r="G339" s="73"/>
      <c r="H339" s="73"/>
      <c r="I339" s="73"/>
      <c r="J339" s="73"/>
      <c r="K339" s="73"/>
      <c r="L339" s="73"/>
      <c r="M339" s="73"/>
    </row>
    <row r="340" customFormat="false" ht="12.75" hidden="false" customHeight="false" outlineLevel="0" collapsed="false">
      <c r="E340" s="73"/>
      <c r="F340" s="73"/>
      <c r="G340" s="73"/>
      <c r="H340" s="73"/>
      <c r="I340" s="73"/>
      <c r="J340" s="73"/>
      <c r="K340" s="73"/>
      <c r="L340" s="73"/>
      <c r="M340" s="73"/>
    </row>
    <row r="341" customFormat="false" ht="12.75" hidden="false" customHeight="false" outlineLevel="0" collapsed="false">
      <c r="E341" s="73"/>
      <c r="F341" s="73"/>
      <c r="G341" s="73"/>
      <c r="H341" s="73"/>
      <c r="I341" s="73"/>
      <c r="J341" s="73"/>
      <c r="K341" s="73"/>
      <c r="L341" s="73"/>
      <c r="M341" s="73"/>
    </row>
    <row r="342" customFormat="false" ht="12.75" hidden="false" customHeight="false" outlineLevel="0" collapsed="false">
      <c r="E342" s="73"/>
      <c r="F342" s="73"/>
      <c r="G342" s="73"/>
      <c r="H342" s="73"/>
      <c r="I342" s="73"/>
      <c r="J342" s="73"/>
      <c r="K342" s="73"/>
      <c r="L342" s="73"/>
      <c r="M342" s="73"/>
    </row>
    <row r="343" customFormat="false" ht="12.75" hidden="false" customHeight="false" outlineLevel="0" collapsed="false">
      <c r="E343" s="73"/>
      <c r="F343" s="73"/>
      <c r="G343" s="73"/>
      <c r="H343" s="73"/>
      <c r="I343" s="73"/>
      <c r="J343" s="73"/>
      <c r="K343" s="73"/>
      <c r="L343" s="73"/>
      <c r="M343" s="73"/>
    </row>
    <row r="344" customFormat="false" ht="12.75" hidden="false" customHeight="false" outlineLevel="0" collapsed="false">
      <c r="E344" s="73"/>
      <c r="F344" s="73"/>
      <c r="G344" s="73"/>
      <c r="H344" s="73"/>
      <c r="I344" s="73"/>
      <c r="J344" s="73"/>
      <c r="K344" s="73"/>
      <c r="L344" s="73"/>
      <c r="M344" s="73"/>
    </row>
    <row r="345" customFormat="false" ht="12.75" hidden="false" customHeight="false" outlineLevel="0" collapsed="false">
      <c r="E345" s="73"/>
      <c r="F345" s="73"/>
      <c r="G345" s="73"/>
      <c r="H345" s="73"/>
      <c r="I345" s="73"/>
      <c r="J345" s="73"/>
      <c r="K345" s="73"/>
      <c r="L345" s="73"/>
      <c r="M345" s="73"/>
    </row>
    <row r="346" customFormat="false" ht="12.75" hidden="false" customHeight="false" outlineLevel="0" collapsed="false">
      <c r="E346" s="73"/>
      <c r="F346" s="73"/>
      <c r="G346" s="73"/>
      <c r="H346" s="73"/>
      <c r="I346" s="73"/>
      <c r="J346" s="73"/>
      <c r="K346" s="73"/>
      <c r="L346" s="73"/>
      <c r="M346" s="73"/>
    </row>
    <row r="347" customFormat="false" ht="12.75" hidden="false" customHeight="false" outlineLevel="0" collapsed="false">
      <c r="E347" s="73"/>
      <c r="F347" s="73"/>
      <c r="G347" s="73"/>
      <c r="H347" s="73"/>
      <c r="I347" s="73"/>
      <c r="J347" s="73"/>
      <c r="K347" s="73"/>
      <c r="L347" s="73"/>
      <c r="M347" s="73"/>
    </row>
    <row r="348" customFormat="false" ht="12.75" hidden="false" customHeight="false" outlineLevel="0" collapsed="false">
      <c r="E348" s="73"/>
      <c r="F348" s="73"/>
      <c r="G348" s="73"/>
      <c r="H348" s="73"/>
      <c r="I348" s="73"/>
      <c r="J348" s="73"/>
      <c r="K348" s="73"/>
      <c r="L348" s="73"/>
      <c r="M348" s="73"/>
    </row>
    <row r="349" customFormat="false" ht="12.75" hidden="false" customHeight="false" outlineLevel="0" collapsed="false">
      <c r="E349" s="73"/>
      <c r="F349" s="73"/>
      <c r="G349" s="73"/>
      <c r="H349" s="73"/>
      <c r="I349" s="73"/>
      <c r="J349" s="73"/>
      <c r="K349" s="73"/>
      <c r="L349" s="73"/>
      <c r="M349" s="73"/>
    </row>
    <row r="350" customFormat="false" ht="12.75" hidden="false" customHeight="false" outlineLevel="0" collapsed="false">
      <c r="E350" s="73"/>
      <c r="F350" s="73"/>
      <c r="G350" s="73"/>
      <c r="H350" s="73"/>
      <c r="I350" s="73"/>
      <c r="J350" s="73"/>
      <c r="K350" s="73"/>
      <c r="L350" s="73"/>
      <c r="M350" s="73"/>
    </row>
    <row r="351" customFormat="false" ht="12.75" hidden="false" customHeight="false" outlineLevel="0" collapsed="false">
      <c r="E351" s="73"/>
      <c r="F351" s="73"/>
      <c r="G351" s="73"/>
      <c r="H351" s="73"/>
      <c r="I351" s="73"/>
      <c r="J351" s="73"/>
      <c r="K351" s="73"/>
      <c r="L351" s="73"/>
      <c r="M351" s="73"/>
    </row>
    <row r="352" customFormat="false" ht="12.75" hidden="false" customHeight="false" outlineLevel="0" collapsed="false">
      <c r="E352" s="73"/>
      <c r="F352" s="73"/>
      <c r="G352" s="73"/>
      <c r="H352" s="73"/>
      <c r="I352" s="73"/>
      <c r="J352" s="73"/>
      <c r="K352" s="73"/>
      <c r="L352" s="73"/>
      <c r="M352" s="73"/>
    </row>
    <row r="353" customFormat="false" ht="12.75" hidden="false" customHeight="false" outlineLevel="0" collapsed="false">
      <c r="E353" s="73"/>
      <c r="F353" s="73"/>
      <c r="G353" s="73"/>
      <c r="H353" s="73"/>
      <c r="I353" s="73"/>
      <c r="J353" s="73"/>
      <c r="K353" s="73"/>
      <c r="L353" s="73"/>
      <c r="M353" s="73"/>
    </row>
    <row r="354" customFormat="false" ht="12.75" hidden="false" customHeight="false" outlineLevel="0" collapsed="false">
      <c r="E354" s="73"/>
      <c r="F354" s="73"/>
      <c r="G354" s="73"/>
      <c r="H354" s="73"/>
      <c r="I354" s="73"/>
      <c r="J354" s="73"/>
      <c r="K354" s="73"/>
      <c r="L354" s="73"/>
      <c r="M354" s="73"/>
    </row>
    <row r="355" customFormat="false" ht="12.75" hidden="false" customHeight="false" outlineLevel="0" collapsed="false">
      <c r="E355" s="73"/>
      <c r="F355" s="73"/>
      <c r="G355" s="73"/>
      <c r="H355" s="73"/>
      <c r="I355" s="73"/>
      <c r="J355" s="73"/>
      <c r="K355" s="73"/>
      <c r="L355" s="73"/>
      <c r="M355" s="73"/>
    </row>
    <row r="356" customFormat="false" ht="12.75" hidden="false" customHeight="false" outlineLevel="0" collapsed="false">
      <c r="E356" s="73"/>
      <c r="F356" s="73"/>
      <c r="G356" s="73"/>
      <c r="H356" s="73"/>
      <c r="I356" s="73"/>
      <c r="J356" s="73"/>
      <c r="K356" s="73"/>
      <c r="L356" s="73"/>
      <c r="M356" s="73"/>
    </row>
    <row r="357" customFormat="false" ht="12.75" hidden="false" customHeight="false" outlineLevel="0" collapsed="false">
      <c r="E357" s="73"/>
      <c r="F357" s="73"/>
      <c r="G357" s="73"/>
      <c r="H357" s="73"/>
      <c r="I357" s="73"/>
      <c r="J357" s="73"/>
      <c r="K357" s="73"/>
      <c r="L357" s="73"/>
      <c r="M357" s="73"/>
    </row>
    <row r="358" customFormat="false" ht="12.75" hidden="false" customHeight="false" outlineLevel="0" collapsed="false">
      <c r="E358" s="73"/>
      <c r="F358" s="73"/>
      <c r="G358" s="73"/>
      <c r="H358" s="73"/>
      <c r="I358" s="73"/>
      <c r="J358" s="73"/>
      <c r="K358" s="73"/>
      <c r="L358" s="73"/>
      <c r="M358" s="73"/>
    </row>
    <row r="359" customFormat="false" ht="12.75" hidden="false" customHeight="false" outlineLevel="0" collapsed="false">
      <c r="E359" s="73"/>
      <c r="F359" s="73"/>
      <c r="G359" s="73"/>
      <c r="H359" s="73"/>
      <c r="I359" s="73"/>
      <c r="J359" s="73"/>
      <c r="K359" s="73"/>
      <c r="L359" s="73"/>
      <c r="M359" s="73"/>
    </row>
    <row r="360" customFormat="false" ht="12.75" hidden="false" customHeight="false" outlineLevel="0" collapsed="false">
      <c r="E360" s="73"/>
      <c r="F360" s="73"/>
      <c r="G360" s="73"/>
      <c r="H360" s="73"/>
      <c r="I360" s="73"/>
      <c r="J360" s="73"/>
      <c r="K360" s="73"/>
      <c r="L360" s="73"/>
      <c r="M360" s="73"/>
    </row>
    <row r="361" customFormat="false" ht="12.75" hidden="false" customHeight="false" outlineLevel="0" collapsed="false">
      <c r="E361" s="73"/>
      <c r="F361" s="73"/>
      <c r="G361" s="73"/>
      <c r="H361" s="73"/>
      <c r="I361" s="73"/>
      <c r="J361" s="73"/>
      <c r="K361" s="73"/>
      <c r="L361" s="73"/>
      <c r="M361" s="73"/>
    </row>
    <row r="362" customFormat="false" ht="12.75" hidden="false" customHeight="false" outlineLevel="0" collapsed="false">
      <c r="E362" s="73"/>
      <c r="F362" s="73"/>
      <c r="G362" s="73"/>
      <c r="H362" s="73"/>
      <c r="I362" s="73"/>
      <c r="J362" s="73"/>
      <c r="K362" s="73"/>
      <c r="L362" s="73"/>
      <c r="M362" s="73"/>
    </row>
    <row r="363" customFormat="false" ht="12.75" hidden="false" customHeight="false" outlineLevel="0" collapsed="false">
      <c r="E363" s="73"/>
      <c r="F363" s="73"/>
      <c r="G363" s="73"/>
      <c r="H363" s="73"/>
      <c r="I363" s="73"/>
      <c r="J363" s="73"/>
      <c r="K363" s="73"/>
      <c r="L363" s="73"/>
      <c r="M363" s="73"/>
    </row>
    <row r="364" customFormat="false" ht="12.75" hidden="false" customHeight="false" outlineLevel="0" collapsed="false">
      <c r="E364" s="73"/>
      <c r="F364" s="73"/>
      <c r="G364" s="73"/>
      <c r="H364" s="73"/>
      <c r="I364" s="73"/>
      <c r="J364" s="73"/>
      <c r="K364" s="73"/>
      <c r="L364" s="73"/>
      <c r="M364" s="73"/>
    </row>
    <row r="365" customFormat="false" ht="12.75" hidden="false" customHeight="false" outlineLevel="0" collapsed="false">
      <c r="E365" s="73"/>
      <c r="F365" s="73"/>
      <c r="G365" s="73"/>
      <c r="H365" s="73"/>
      <c r="I365" s="73"/>
      <c r="J365" s="73"/>
      <c r="K365" s="73"/>
      <c r="L365" s="73"/>
      <c r="M365" s="73"/>
    </row>
    <row r="366" customFormat="false" ht="12.75" hidden="false" customHeight="false" outlineLevel="0" collapsed="false">
      <c r="E366" s="73"/>
      <c r="F366" s="73"/>
      <c r="G366" s="73"/>
      <c r="H366" s="73"/>
      <c r="I366" s="73"/>
      <c r="J366" s="73"/>
      <c r="K366" s="73"/>
      <c r="L366" s="73"/>
      <c r="M366" s="73"/>
    </row>
    <row r="367" customFormat="false" ht="12.75" hidden="false" customHeight="false" outlineLevel="0" collapsed="false">
      <c r="E367" s="73"/>
      <c r="F367" s="73"/>
      <c r="G367" s="73"/>
      <c r="H367" s="73"/>
      <c r="I367" s="73"/>
      <c r="J367" s="73"/>
      <c r="K367" s="73"/>
      <c r="L367" s="73"/>
      <c r="M367" s="73"/>
    </row>
    <row r="368" customFormat="false" ht="12.75" hidden="false" customHeight="false" outlineLevel="0" collapsed="false">
      <c r="E368" s="73"/>
      <c r="F368" s="73"/>
      <c r="G368" s="73"/>
      <c r="H368" s="73"/>
      <c r="I368" s="73"/>
      <c r="J368" s="73"/>
      <c r="K368" s="73"/>
      <c r="L368" s="73"/>
      <c r="M368" s="73"/>
    </row>
    <row r="369" customFormat="false" ht="12.75" hidden="false" customHeight="false" outlineLevel="0" collapsed="false">
      <c r="E369" s="73"/>
      <c r="F369" s="73"/>
      <c r="G369" s="73"/>
      <c r="H369" s="73"/>
      <c r="I369" s="73"/>
      <c r="J369" s="73"/>
      <c r="K369" s="73"/>
      <c r="L369" s="73"/>
      <c r="M369" s="73"/>
    </row>
    <row r="370" customFormat="false" ht="12.75" hidden="false" customHeight="false" outlineLevel="0" collapsed="false">
      <c r="E370" s="73"/>
      <c r="F370" s="73"/>
      <c r="G370" s="73"/>
      <c r="H370" s="73"/>
      <c r="I370" s="73"/>
      <c r="J370" s="73"/>
      <c r="K370" s="73"/>
      <c r="L370" s="73"/>
      <c r="M370" s="73"/>
    </row>
    <row r="371" customFormat="false" ht="12.75" hidden="false" customHeight="false" outlineLevel="0" collapsed="false">
      <c r="E371" s="73"/>
      <c r="F371" s="73"/>
      <c r="G371" s="73"/>
      <c r="H371" s="73"/>
      <c r="I371" s="73"/>
      <c r="J371" s="73"/>
      <c r="K371" s="73"/>
      <c r="L371" s="73"/>
      <c r="M371" s="73"/>
    </row>
    <row r="372" customFormat="false" ht="12.75" hidden="false" customHeight="false" outlineLevel="0" collapsed="false">
      <c r="E372" s="73"/>
      <c r="F372" s="73"/>
      <c r="G372" s="73"/>
      <c r="H372" s="73"/>
      <c r="I372" s="73"/>
      <c r="J372" s="73"/>
      <c r="K372" s="73"/>
      <c r="L372" s="73"/>
      <c r="M372" s="73"/>
    </row>
    <row r="373" customFormat="false" ht="12.75" hidden="false" customHeight="false" outlineLevel="0" collapsed="false">
      <c r="E373" s="73"/>
      <c r="F373" s="73"/>
      <c r="G373" s="73"/>
      <c r="H373" s="73"/>
      <c r="I373" s="73"/>
      <c r="J373" s="73"/>
      <c r="K373" s="73"/>
      <c r="L373" s="73"/>
      <c r="M373" s="73"/>
    </row>
    <row r="374" customFormat="false" ht="12.75" hidden="false" customHeight="false" outlineLevel="0" collapsed="false">
      <c r="E374" s="73"/>
      <c r="F374" s="73"/>
      <c r="G374" s="73"/>
      <c r="H374" s="73"/>
      <c r="I374" s="73"/>
      <c r="J374" s="73"/>
      <c r="K374" s="73"/>
      <c r="L374" s="73"/>
      <c r="M374" s="73"/>
    </row>
    <row r="375" customFormat="false" ht="12.75" hidden="false" customHeight="false" outlineLevel="0" collapsed="false">
      <c r="E375" s="73"/>
      <c r="F375" s="73"/>
      <c r="G375" s="73"/>
      <c r="H375" s="73"/>
      <c r="I375" s="73"/>
      <c r="J375" s="73"/>
      <c r="K375" s="73"/>
      <c r="L375" s="73"/>
      <c r="M375" s="73"/>
    </row>
    <row r="376" customFormat="false" ht="12.75" hidden="false" customHeight="false" outlineLevel="0" collapsed="false">
      <c r="E376" s="73"/>
      <c r="F376" s="73"/>
      <c r="G376" s="73"/>
      <c r="H376" s="73"/>
      <c r="I376" s="73"/>
      <c r="J376" s="73"/>
      <c r="K376" s="73"/>
      <c r="L376" s="73"/>
      <c r="M376" s="73"/>
    </row>
    <row r="377" customFormat="false" ht="12.75" hidden="false" customHeight="false" outlineLevel="0" collapsed="false">
      <c r="E377" s="73"/>
      <c r="F377" s="73"/>
      <c r="G377" s="73"/>
      <c r="H377" s="73"/>
      <c r="I377" s="73"/>
      <c r="J377" s="73"/>
      <c r="K377" s="73"/>
      <c r="L377" s="73"/>
      <c r="M377" s="73"/>
    </row>
    <row r="378" customFormat="false" ht="12.75" hidden="false" customHeight="false" outlineLevel="0" collapsed="false">
      <c r="E378" s="73"/>
      <c r="F378" s="73"/>
      <c r="G378" s="73"/>
      <c r="H378" s="73"/>
      <c r="I378" s="73"/>
      <c r="J378" s="73"/>
      <c r="K378" s="73"/>
      <c r="L378" s="73"/>
      <c r="M378" s="7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W37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8" topLeftCell="B9" activePane="bottomRight" state="frozen"/>
      <selection pane="topLeft" activeCell="A1" activeCellId="0" sqref="A1"/>
      <selection pane="topRight" activeCell="B1" activeCellId="0" sqref="B1"/>
      <selection pane="bottomLeft" activeCell="A9" activeCellId="0" sqref="A9"/>
      <selection pane="bottomRight" activeCell="AO31" activeCellId="0" sqref="AO3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5" width="14.14"/>
    <col collapsed="false" customWidth="true" hidden="false" outlineLevel="0" max="3" min="2" style="15" width="10.71"/>
    <col collapsed="false" customWidth="true" hidden="false" outlineLevel="0" max="4" min="4" style="15" width="14.99"/>
    <col collapsed="false" customWidth="true" hidden="false" outlineLevel="0" max="5" min="5" style="15" width="13.85"/>
    <col collapsed="false" customWidth="true" hidden="false" outlineLevel="0" max="8" min="6" style="15" width="10.71"/>
    <col collapsed="false" customWidth="true" hidden="false" outlineLevel="0" max="9" min="9" style="15" width="18.28"/>
    <col collapsed="false" customWidth="true" hidden="false" outlineLevel="0" max="10" min="10" style="15" width="14.7"/>
    <col collapsed="false" customWidth="true" hidden="false" outlineLevel="0" max="11" min="11" style="15" width="15.41"/>
    <col collapsed="false" customWidth="true" hidden="false" outlineLevel="0" max="12" min="12" style="15" width="15.85"/>
    <col collapsed="false" customWidth="true" hidden="false" outlineLevel="0" max="13" min="13" style="15" width="13.14"/>
    <col collapsed="false" customWidth="true" hidden="false" outlineLevel="0" max="14" min="14" style="15" width="12.99"/>
    <col collapsed="false" customWidth="true" hidden="false" outlineLevel="0" max="15" min="15" style="15" width="10.71"/>
    <col collapsed="false" customWidth="true" hidden="false" outlineLevel="0" max="19" min="16" style="74" width="10.71"/>
    <col collapsed="false" customWidth="true" hidden="false" outlineLevel="0" max="20" min="20" style="74" width="14.99"/>
    <col collapsed="false" customWidth="true" hidden="false" outlineLevel="0" max="21" min="21" style="74" width="14.7"/>
    <col collapsed="false" customWidth="true" hidden="false" outlineLevel="0" max="23" min="22" style="74" width="10.71"/>
    <col collapsed="false" customWidth="true" hidden="false" outlineLevel="0" max="24" min="24" style="15" width="10.71"/>
    <col collapsed="false" customWidth="true" hidden="false" outlineLevel="0" max="25" min="25" style="15" width="14.56"/>
    <col collapsed="false" customWidth="true" hidden="false" outlineLevel="0" max="26" min="26" style="15" width="14.99"/>
    <col collapsed="false" customWidth="true" hidden="false" outlineLevel="0" max="27" min="27" style="15" width="15.13"/>
    <col collapsed="false" customWidth="true" hidden="false" outlineLevel="0" max="28" min="28" style="15" width="17.85"/>
    <col collapsed="false" customWidth="true" hidden="false" outlineLevel="0" max="30" min="29" style="15" width="15.85"/>
    <col collapsed="false" customWidth="true" hidden="false" outlineLevel="0" max="31" min="31" style="15" width="12.42"/>
    <col collapsed="false" customWidth="true" hidden="false" outlineLevel="0" max="33" min="32" style="15" width="13.41"/>
    <col collapsed="false" customWidth="true" hidden="false" outlineLevel="0" max="34" min="34" style="16" width="6.7"/>
    <col collapsed="false" customWidth="false" hidden="false" outlineLevel="0" max="35" min="35" style="15" width="9.14"/>
    <col collapsed="false" customWidth="true" hidden="false" outlineLevel="0" max="39" min="36" style="15" width="14.28"/>
    <col collapsed="false" customWidth="false" hidden="false" outlineLevel="0" max="40" min="40" style="15" width="9.14"/>
    <col collapsed="false" customWidth="true" hidden="false" outlineLevel="0" max="43" min="41" style="15" width="14.28"/>
    <col collapsed="false" customWidth="true" hidden="false" outlineLevel="0" max="44" min="44" style="15" width="17.7"/>
    <col collapsed="false" customWidth="false" hidden="false" outlineLevel="0" max="45" min="45" style="15" width="9.14"/>
    <col collapsed="false" customWidth="true" hidden="false" outlineLevel="0" max="46" min="46" style="15" width="23.56"/>
    <col collapsed="false" customWidth="false" hidden="false" outlineLevel="0" max="257" min="47" style="15" width="9.14"/>
  </cols>
  <sheetData>
    <row r="1" customFormat="false" ht="13.5" hidden="false" customHeight="false" outlineLevel="0" collapsed="false">
      <c r="A1" s="17"/>
      <c r="B1" s="18"/>
      <c r="E1" s="0"/>
      <c r="H1" s="19" t="s">
        <v>17</v>
      </c>
      <c r="I1" s="19" t="s">
        <v>18</v>
      </c>
      <c r="J1" s="20" t="s">
        <v>19</v>
      </c>
      <c r="K1" s="21" t="s">
        <v>20</v>
      </c>
      <c r="M1" s="22"/>
      <c r="N1" s="23"/>
      <c r="X1" s="22"/>
      <c r="Y1" s="24"/>
      <c r="Z1" s="22"/>
      <c r="AA1" s="25"/>
      <c r="AB1" s="22"/>
      <c r="AC1" s="24"/>
      <c r="AD1" s="22"/>
      <c r="AE1" s="26"/>
      <c r="AF1" s="22"/>
      <c r="AM1" s="8" t="s">
        <v>51</v>
      </c>
      <c r="AR1" s="8" t="s">
        <v>52</v>
      </c>
      <c r="AT1" s="8" t="s">
        <v>53</v>
      </c>
    </row>
    <row r="2" customFormat="false" ht="12.75" hidden="false" customHeight="false" outlineLevel="0" collapsed="false">
      <c r="A2" s="19" t="s">
        <v>21</v>
      </c>
      <c r="B2" s="27" t="s">
        <v>22</v>
      </c>
      <c r="C2" s="27" t="s">
        <v>23</v>
      </c>
      <c r="D2" s="28" t="s">
        <v>24</v>
      </c>
      <c r="E2" s="27" t="s">
        <v>25</v>
      </c>
      <c r="F2" s="27" t="s">
        <v>26</v>
      </c>
      <c r="G2" s="27" t="s">
        <v>27</v>
      </c>
      <c r="H2" s="29" t="s">
        <v>28</v>
      </c>
      <c r="I2" s="30" t="s">
        <v>29</v>
      </c>
      <c r="J2" s="31" t="s">
        <v>29</v>
      </c>
      <c r="K2" s="32" t="s">
        <v>30</v>
      </c>
      <c r="M2" s="22"/>
    </row>
    <row r="3" customFormat="false" ht="13.5" hidden="false" customHeight="false" outlineLevel="0" collapsed="false">
      <c r="A3" s="33" t="n">
        <v>37012</v>
      </c>
      <c r="B3" s="34" t="n">
        <v>37256</v>
      </c>
      <c r="C3" s="35" t="n">
        <f aca="false">[1]!today</f>
        <v>36929</v>
      </c>
      <c r="D3" s="36" t="n">
        <f aca="true">IF(WEEKDAY(TODAY())=2,TODAY()-3,TODAY()-1)</f>
        <v>45925</v>
      </c>
      <c r="E3" s="37" t="str">
        <f aca="false">CONCATENATE(INT(V8/12)," Y - ",V8-INT(V8/12)*12," M")</f>
        <v>0 Y - 8 M</v>
      </c>
      <c r="F3" s="38" t="n">
        <v>2</v>
      </c>
      <c r="G3" s="38" t="n">
        <v>1</v>
      </c>
      <c r="H3" s="39" t="n">
        <v>1</v>
      </c>
      <c r="I3" s="39" t="s">
        <v>54</v>
      </c>
      <c r="J3" s="40" t="str">
        <f aca="false">I3</f>
        <v>IF-ELPO/SJ</v>
      </c>
      <c r="K3" s="41" t="n">
        <f aca="false">Inputs!B4</f>
        <v>220</v>
      </c>
      <c r="M3" s="42"/>
      <c r="N3" s="42"/>
      <c r="Y3" s="22"/>
      <c r="Z3" s="22"/>
      <c r="AA3" s="22"/>
      <c r="AB3" s="22"/>
      <c r="AJ3" s="75" t="s">
        <v>55</v>
      </c>
      <c r="AK3" s="76"/>
      <c r="AL3" s="76"/>
      <c r="AO3" s="75" t="s">
        <v>56</v>
      </c>
      <c r="AP3" s="75"/>
      <c r="AQ3" s="75"/>
      <c r="AU3" s="77"/>
    </row>
    <row r="4" customFormat="false" ht="12.75" hidden="false" customHeight="false" outlineLevel="0" collapsed="false">
      <c r="A4" s="44"/>
      <c r="B4" s="44" t="s">
        <v>32</v>
      </c>
      <c r="C4" s="44" t="s">
        <v>32</v>
      </c>
      <c r="D4" s="44" t="s">
        <v>33</v>
      </c>
      <c r="E4" s="44" t="s">
        <v>33</v>
      </c>
      <c r="F4" s="45" t="s">
        <v>34</v>
      </c>
      <c r="G4" s="44"/>
      <c r="H4" s="44"/>
      <c r="I4" s="45" t="s">
        <v>35</v>
      </c>
      <c r="J4" s="44" t="str">
        <f aca="false">I3</f>
        <v>IF-ELPO/SJ</v>
      </c>
      <c r="K4" s="44" t="str">
        <f aca="false">I3</f>
        <v>IF-ELPO/SJ</v>
      </c>
      <c r="L4" s="45"/>
      <c r="M4" s="46" t="str">
        <f aca="false">J3</f>
        <v>IF-ELPO/SJ</v>
      </c>
      <c r="N4" s="46" t="str">
        <f aca="false">J3</f>
        <v>IF-ELPO/SJ</v>
      </c>
      <c r="P4" s="78"/>
      <c r="Q4" s="78"/>
      <c r="R4" s="78" t="s">
        <v>57</v>
      </c>
      <c r="S4" s="45" t="s">
        <v>58</v>
      </c>
      <c r="T4" s="78" t="s">
        <v>59</v>
      </c>
      <c r="U4" s="78" t="s">
        <v>59</v>
      </c>
      <c r="V4" s="78"/>
      <c r="W4" s="78"/>
      <c r="Y4" s="47"/>
      <c r="Z4" s="47"/>
      <c r="AA4" s="47"/>
      <c r="AB4" s="47" t="str">
        <f aca="false">I4</f>
        <v>IF-ELPO/SJ-D</v>
      </c>
      <c r="AC4" s="47" t="str">
        <f aca="false">J4</f>
        <v>IF-ELPO/SJ</v>
      </c>
      <c r="AD4" s="47" t="str">
        <f aca="false">K4</f>
        <v>IF-ELPO/SJ</v>
      </c>
      <c r="AE4" s="47" t="n">
        <f aca="false">L4</f>
        <v>0</v>
      </c>
      <c r="AF4" s="47" t="str">
        <f aca="false">M4</f>
        <v>IF-ELPO/SJ</v>
      </c>
      <c r="AG4" s="47" t="str">
        <f aca="false">N4</f>
        <v>IF-ELPO/SJ</v>
      </c>
      <c r="AH4" s="48"/>
      <c r="AJ4" s="49" t="s">
        <v>36</v>
      </c>
      <c r="AK4" s="49" t="s">
        <v>37</v>
      </c>
      <c r="AL4" s="49" t="s">
        <v>60</v>
      </c>
      <c r="AM4" s="49" t="s">
        <v>38</v>
      </c>
      <c r="AO4" s="49" t="s">
        <v>36</v>
      </c>
      <c r="AP4" s="49" t="s">
        <v>37</v>
      </c>
      <c r="AQ4" s="49" t="s">
        <v>60</v>
      </c>
      <c r="AR4" s="49" t="s">
        <v>38</v>
      </c>
      <c r="AT4" s="49" t="s">
        <v>38</v>
      </c>
      <c r="AU4" s="79"/>
    </row>
    <row r="5" customFormat="false" ht="12.75" hidden="false" customHeight="false" outlineLevel="0" collapsed="false">
      <c r="A5" s="44" t="s">
        <v>39</v>
      </c>
      <c r="B5" s="44" t="str">
        <f aca="false">IF($H$3=1,"Daily","Monthly")</f>
        <v>Daily</v>
      </c>
      <c r="C5" s="44" t="s">
        <v>40</v>
      </c>
      <c r="D5" s="44" t="s">
        <v>40</v>
      </c>
      <c r="E5" s="44" t="s">
        <v>40</v>
      </c>
      <c r="F5" s="44" t="s">
        <v>41</v>
      </c>
      <c r="G5" s="44" t="s">
        <v>41</v>
      </c>
      <c r="H5" s="44" t="s">
        <v>42</v>
      </c>
      <c r="I5" s="44" t="s">
        <v>18</v>
      </c>
      <c r="J5" s="44" t="s">
        <v>18</v>
      </c>
      <c r="K5" s="44" t="s">
        <v>18</v>
      </c>
      <c r="L5" s="44" t="s">
        <v>19</v>
      </c>
      <c r="M5" s="44" t="s">
        <v>19</v>
      </c>
      <c r="N5" s="44" t="s">
        <v>19</v>
      </c>
      <c r="P5" s="80" t="s">
        <v>61</v>
      </c>
      <c r="Q5" s="80" t="s">
        <v>59</v>
      </c>
      <c r="R5" s="80" t="s">
        <v>59</v>
      </c>
      <c r="S5" s="81" t="s">
        <v>62</v>
      </c>
      <c r="T5" s="80" t="s">
        <v>63</v>
      </c>
      <c r="U5" s="80" t="s">
        <v>63</v>
      </c>
      <c r="V5" s="80" t="s">
        <v>64</v>
      </c>
      <c r="W5" s="80" t="s">
        <v>64</v>
      </c>
      <c r="Y5" s="51" t="str">
        <f aca="false">F5</f>
        <v>Nymex</v>
      </c>
      <c r="Z5" s="51" t="str">
        <f aca="false">G5</f>
        <v>Nymex</v>
      </c>
      <c r="AA5" s="51" t="str">
        <f aca="false">H5</f>
        <v>Nymex </v>
      </c>
      <c r="AB5" s="51" t="str">
        <f aca="false">I5</f>
        <v>Basis</v>
      </c>
      <c r="AC5" s="51" t="str">
        <f aca="false">J5</f>
        <v>Basis</v>
      </c>
      <c r="AD5" s="51" t="str">
        <f aca="false">K5</f>
        <v>Basis</v>
      </c>
      <c r="AE5" s="51" t="str">
        <f aca="false">L5</f>
        <v>Index</v>
      </c>
      <c r="AF5" s="51" t="str">
        <f aca="false">M5</f>
        <v>Index</v>
      </c>
      <c r="AG5" s="51" t="str">
        <f aca="false">N5</f>
        <v>Index</v>
      </c>
      <c r="AH5" s="48"/>
      <c r="AJ5" s="49" t="s">
        <v>65</v>
      </c>
      <c r="AK5" s="49" t="s">
        <v>65</v>
      </c>
      <c r="AL5" s="49" t="s">
        <v>65</v>
      </c>
      <c r="AM5" s="49" t="s">
        <v>65</v>
      </c>
      <c r="AO5" s="49" t="s">
        <v>66</v>
      </c>
      <c r="AP5" s="49" t="s">
        <v>66</v>
      </c>
      <c r="AQ5" s="49" t="s">
        <v>66</v>
      </c>
      <c r="AR5" s="49" t="s">
        <v>66</v>
      </c>
      <c r="AT5" s="49" t="s">
        <v>67</v>
      </c>
      <c r="AU5" s="79"/>
    </row>
    <row r="6" customFormat="false" ht="12.75" hidden="false" customHeight="false" outlineLevel="0" collapsed="false">
      <c r="A6" s="52" t="s">
        <v>44</v>
      </c>
      <c r="B6" s="52" t="s">
        <v>45</v>
      </c>
      <c r="C6" s="52" t="s">
        <v>45</v>
      </c>
      <c r="D6" s="52" t="s">
        <v>68</v>
      </c>
      <c r="E6" s="52" t="s">
        <v>69</v>
      </c>
      <c r="F6" s="52" t="s">
        <v>46</v>
      </c>
      <c r="G6" s="52" t="s">
        <v>47</v>
      </c>
      <c r="H6" s="52" t="s">
        <v>48</v>
      </c>
      <c r="I6" s="52" t="s">
        <v>46</v>
      </c>
      <c r="J6" s="52" t="s">
        <v>47</v>
      </c>
      <c r="K6" s="52" t="s">
        <v>48</v>
      </c>
      <c r="L6" s="52" t="s">
        <v>46</v>
      </c>
      <c r="M6" s="52" t="s">
        <v>47</v>
      </c>
      <c r="N6" s="52" t="s">
        <v>48</v>
      </c>
      <c r="P6" s="82" t="s">
        <v>70</v>
      </c>
      <c r="Q6" s="82" t="s">
        <v>71</v>
      </c>
      <c r="R6" s="82" t="s">
        <v>70</v>
      </c>
      <c r="S6" s="83" t="s">
        <v>72</v>
      </c>
      <c r="T6" s="82" t="s">
        <v>68</v>
      </c>
      <c r="U6" s="82" t="s">
        <v>69</v>
      </c>
      <c r="V6" s="82" t="s">
        <v>73</v>
      </c>
      <c r="W6" s="82" t="s">
        <v>70</v>
      </c>
      <c r="Y6" s="53" t="str">
        <f aca="false">F6</f>
        <v>Mid</v>
      </c>
      <c r="Z6" s="53" t="str">
        <f aca="false">G6</f>
        <v>Contract</v>
      </c>
      <c r="AA6" s="53" t="str">
        <f aca="false">H6</f>
        <v>Bid</v>
      </c>
      <c r="AB6" s="53" t="str">
        <f aca="false">I6</f>
        <v>Mid</v>
      </c>
      <c r="AC6" s="53" t="str">
        <f aca="false">J6</f>
        <v>Contract</v>
      </c>
      <c r="AD6" s="53" t="str">
        <f aca="false">K6</f>
        <v>Bid</v>
      </c>
      <c r="AE6" s="53" t="str">
        <f aca="false">L6</f>
        <v>Mid</v>
      </c>
      <c r="AF6" s="53" t="str">
        <f aca="false">M6</f>
        <v>Contract</v>
      </c>
      <c r="AG6" s="53" t="str">
        <f aca="false">N6</f>
        <v>Bid</v>
      </c>
      <c r="AH6" s="48"/>
      <c r="AJ6" s="49" t="s">
        <v>49</v>
      </c>
      <c r="AK6" s="49" t="s">
        <v>49</v>
      </c>
      <c r="AL6" s="49" t="s">
        <v>49</v>
      </c>
      <c r="AM6" s="49" t="s">
        <v>49</v>
      </c>
      <c r="AO6" s="49" t="s">
        <v>49</v>
      </c>
      <c r="AP6" s="49" t="s">
        <v>49</v>
      </c>
      <c r="AQ6" s="49" t="s">
        <v>49</v>
      </c>
      <c r="AR6" s="49" t="s">
        <v>49</v>
      </c>
      <c r="AT6" s="49" t="s">
        <v>74</v>
      </c>
      <c r="AU6" s="79"/>
    </row>
    <row r="7" customFormat="false" ht="13.5" hidden="false" customHeight="false" outlineLevel="0" collapsed="false">
      <c r="A7" s="54"/>
      <c r="B7" s="54"/>
      <c r="F7" s="55"/>
      <c r="R7" s="84"/>
      <c r="AM7" s="85"/>
      <c r="AU7" s="77"/>
    </row>
    <row r="8" customFormat="false" ht="13.5" hidden="false" customHeight="false" outlineLevel="0" collapsed="false">
      <c r="A8" s="57" t="s">
        <v>50</v>
      </c>
      <c r="B8" s="58" t="n">
        <f aca="false">C8/W8</f>
        <v>10000</v>
      </c>
      <c r="C8" s="58" t="n">
        <f aca="false">SUM(C10:C394)</f>
        <v>2450000</v>
      </c>
      <c r="D8" s="58" t="n">
        <f aca="false">SUM(D10:D394)</f>
        <v>2358000.37026025</v>
      </c>
      <c r="E8" s="58" t="n">
        <f aca="false">SUM(E10:E394)</f>
        <v>2384205.69910343</v>
      </c>
      <c r="F8" s="59" t="n">
        <f aca="false">Y8/$D8</f>
        <v>5.75314852089254</v>
      </c>
      <c r="G8" s="59" t="n">
        <f aca="false">Z8/$D8</f>
        <v>5.26201872551393</v>
      </c>
      <c r="H8" s="59" t="n">
        <f aca="false">AA8/$D8</f>
        <v>5.74</v>
      </c>
      <c r="I8" s="59" t="n">
        <f aca="false">AB8/$D8</f>
        <v>-0.330171181011573</v>
      </c>
      <c r="J8" s="59" t="n">
        <f aca="false">AC8/$D8</f>
        <v>-0.335</v>
      </c>
      <c r="K8" s="59" t="n">
        <f aca="false">AD8/$D8</f>
        <v>-0.335</v>
      </c>
      <c r="L8" s="59" t="n">
        <f aca="false">AE8/$D8</f>
        <v>0</v>
      </c>
      <c r="M8" s="59" t="n">
        <f aca="false">AF8/$D8</f>
        <v>0</v>
      </c>
      <c r="N8" s="59" t="n">
        <f aca="false">AG8/$D8</f>
        <v>0</v>
      </c>
      <c r="S8" s="86"/>
      <c r="V8" s="87" t="n">
        <f aca="false">SUM(V10:V394)</f>
        <v>8</v>
      </c>
      <c r="W8" s="87" t="n">
        <f aca="false">SUM(W10:W394)</f>
        <v>245</v>
      </c>
      <c r="Y8" s="60" t="n">
        <f aca="false">SUM(Y10:Y394)</f>
        <v>13565926.3424268</v>
      </c>
      <c r="Z8" s="60" t="n">
        <f aca="false">SUM(Z10:Z394)</f>
        <v>12407842.1030782</v>
      </c>
      <c r="AA8" s="60" t="n">
        <f aca="false">SUM(AA10:AA394)</f>
        <v>13534922.1252938</v>
      </c>
      <c r="AB8" s="60" t="n">
        <f aca="false">SUM(AB10:AB394)</f>
        <v>-778543.767074553</v>
      </c>
      <c r="AC8" s="60" t="n">
        <f aca="false">SUM(AC10:AC394)</f>
        <v>-789930.124037184</v>
      </c>
      <c r="AD8" s="60" t="n">
        <f aca="false">SUM(AD10:AD394)</f>
        <v>-789930.124037184</v>
      </c>
      <c r="AE8" s="60" t="n">
        <f aca="false">SUM(AE10:AE394)</f>
        <v>0</v>
      </c>
      <c r="AF8" s="60" t="n">
        <f aca="false">SUM(AF10:AF394)</f>
        <v>0</v>
      </c>
      <c r="AG8" s="60" t="n">
        <f aca="false">SUM(AG10:AG394)</f>
        <v>0</v>
      </c>
      <c r="AH8" s="60"/>
      <c r="AJ8" s="60" t="n">
        <f aca="false">SUM(AJ10:AJ17)</f>
        <v>1139605.6786944</v>
      </c>
      <c r="AK8" s="60" t="n">
        <f aca="false">SUM(AK10:AK17)</f>
        <v>0</v>
      </c>
      <c r="AL8" s="60" t="n">
        <f aca="false">SUM(AL10:AL17)</f>
        <v>0</v>
      </c>
      <c r="AM8" s="3" t="n">
        <f aca="false">SUM(AM10:AM17)</f>
        <v>1139605.6786944</v>
      </c>
      <c r="AO8" s="60" t="n">
        <f aca="false">SUM(AO10:AO17)</f>
        <v>31577.8275819299</v>
      </c>
      <c r="AP8" s="60" t="n">
        <f aca="false">SUM(AP10:AP17)</f>
        <v>11984.8788693107</v>
      </c>
      <c r="AQ8" s="60" t="n">
        <f aca="false">SUM(AQ10:AQ17)</f>
        <v>0</v>
      </c>
      <c r="AR8" s="3" t="n">
        <f aca="false">SUM(AR10:AR17)</f>
        <v>43562.7064512406</v>
      </c>
      <c r="AS8" s="3"/>
      <c r="AT8" s="3" t="n">
        <f aca="false">SUM(AT10:AT17)</f>
        <v>1183168.38514564</v>
      </c>
      <c r="AU8" s="3"/>
      <c r="AW8" s="85"/>
    </row>
    <row r="9" customFormat="false" ht="12.75" hidden="false" customHeight="false" outlineLevel="0" collapsed="false">
      <c r="B9" s="61"/>
      <c r="C9" s="61"/>
      <c r="D9" s="61"/>
      <c r="E9" s="61"/>
      <c r="F9" s="62"/>
      <c r="G9" s="62"/>
      <c r="H9" s="62"/>
      <c r="I9" s="62"/>
      <c r="J9" s="62"/>
      <c r="K9" s="62"/>
      <c r="L9" s="62"/>
      <c r="M9" s="62"/>
      <c r="N9" s="62"/>
      <c r="Y9" s="60"/>
      <c r="Z9" s="60"/>
      <c r="AA9" s="60"/>
      <c r="AB9" s="60"/>
      <c r="AC9" s="60"/>
      <c r="AD9" s="60"/>
      <c r="AE9" s="60"/>
      <c r="AF9" s="60"/>
      <c r="AG9" s="60"/>
      <c r="AH9" s="63"/>
    </row>
    <row r="10" customFormat="false" ht="12.75" hidden="false" customHeight="false" outlineLevel="0" collapsed="false">
      <c r="A10" s="64" t="n">
        <v>37012</v>
      </c>
      <c r="B10" s="65" t="n">
        <v>10000</v>
      </c>
      <c r="C10" s="58" t="n">
        <f aca="false">IF(V10=0,0,IF(AND(V10=1,$H$3=1),B10*P10,IF($H$3=2,B10,"N/A")))</f>
        <v>310000</v>
      </c>
      <c r="D10" s="58" t="n">
        <f aca="false">C10*T10</f>
        <v>304684.321699982</v>
      </c>
      <c r="E10" s="58" t="n">
        <f aca="false">C10*U10</f>
        <v>306162.046574743</v>
      </c>
      <c r="F10" s="66" t="n">
        <f aca="false">VLOOKUP($A10,[1]!CurveTable,MATCH($F$4,[1]!CurveType,0))</f>
        <v>5.752</v>
      </c>
      <c r="G10" s="70" t="n">
        <f aca="false">H10-Inputs!$B$3-Inputs!$D$6</f>
        <v>5.26201872551393</v>
      </c>
      <c r="H10" s="67" t="n">
        <f aca="false">Inputs!B1</f>
        <v>5.74</v>
      </c>
      <c r="I10" s="66" t="n">
        <f aca="false">VLOOKUP($A10,[1]!CurveTable,MATCH($I$4,[1]!CurveType,0))</f>
        <v>-0.365</v>
      </c>
      <c r="J10" s="67" t="n">
        <f aca="false">K10</f>
        <v>-0.335</v>
      </c>
      <c r="K10" s="67" t="n">
        <f aca="false">Inputs!B2</f>
        <v>-0.335</v>
      </c>
      <c r="L10" s="66"/>
      <c r="M10" s="67"/>
      <c r="N10" s="67"/>
      <c r="O10" s="68"/>
      <c r="P10" s="74" t="n">
        <f aca="false">A11-A10</f>
        <v>31</v>
      </c>
      <c r="Q10" s="88" t="n">
        <f aca="false">CHOOSE(F$3,A11+24,A10)</f>
        <v>37012</v>
      </c>
      <c r="R10" s="74" t="n">
        <f aca="false">Q10-C$3</f>
        <v>83</v>
      </c>
      <c r="S10" s="89" t="n">
        <f aca="false">VLOOKUP($A10,[1]!CurveTable,MATCH($S$4,[1]!CurveType,0))</f>
        <v>0.055579967378065</v>
      </c>
      <c r="T10" s="90" t="n">
        <f aca="false">1/(1+CHOOSE(F$3,(S11+($K$3/10000))/2,(S10+($K$3/10000))/2))^(2*R10/365.25)</f>
        <v>0.982852650645102</v>
      </c>
      <c r="U10" s="90" t="n">
        <f aca="false">1/(1+(S10)/2)^(2*R10/365.25)</f>
        <v>0.987619505079815</v>
      </c>
      <c r="V10" s="74" t="n">
        <f aca="false">IF(AND(mthbeg&lt;=A10,mthend&gt;=A10),1,0)</f>
        <v>1</v>
      </c>
      <c r="W10" s="74" t="n">
        <f aca="false">P10*V10</f>
        <v>31</v>
      </c>
      <c r="Y10" s="60" t="n">
        <f aca="false">$D10*F10</f>
        <v>1752544.21841829</v>
      </c>
      <c r="Z10" s="60" t="n">
        <f aca="false">$D10*G10</f>
        <v>1603254.60615581</v>
      </c>
      <c r="AA10" s="60" t="n">
        <f aca="false">$D10*H10</f>
        <v>1748888.00655789</v>
      </c>
      <c r="AB10" s="60" t="n">
        <f aca="false">$D10*I10</f>
        <v>-111209.777420493</v>
      </c>
      <c r="AC10" s="60" t="n">
        <f aca="false">$D10*J10</f>
        <v>-102069.247769494</v>
      </c>
      <c r="AD10" s="60" t="n">
        <f aca="false">$D10*K10</f>
        <v>-102069.247769494</v>
      </c>
      <c r="AE10" s="60" t="n">
        <f aca="false">$D10*L10</f>
        <v>0</v>
      </c>
      <c r="AF10" s="60" t="n">
        <f aca="false">$D10*M10</f>
        <v>0</v>
      </c>
      <c r="AG10" s="60" t="n">
        <f aca="false">$D10*N10</f>
        <v>0</v>
      </c>
      <c r="AH10" s="63"/>
      <c r="AJ10" s="60" t="n">
        <f aca="false">C10*U10*(H10-G10)</f>
        <v>146339.725221058</v>
      </c>
      <c r="AK10" s="60" t="n">
        <f aca="false">C10*U10*(K10-J10)</f>
        <v>0</v>
      </c>
      <c r="AL10" s="60" t="n">
        <f aca="false">C10*U10*(N10-M10)</f>
        <v>0</v>
      </c>
      <c r="AM10" s="3" t="n">
        <f aca="false">SUM(AJ10:AL10)</f>
        <v>146339.725221058</v>
      </c>
      <c r="AO10" s="60" t="n">
        <f aca="false">C10*U10*(F10-H10)</f>
        <v>3673.94455889705</v>
      </c>
      <c r="AP10" s="60" t="n">
        <f aca="false">C10*U10*(I10-K10)</f>
        <v>-9184.86139724227</v>
      </c>
      <c r="AQ10" s="60" t="n">
        <f aca="false">C10*U10*(L10-N10)</f>
        <v>0</v>
      </c>
      <c r="AR10" s="3" t="n">
        <f aca="false">SUM(AO10:AQ10)</f>
        <v>-5510.91683834522</v>
      </c>
      <c r="AT10" s="3" t="n">
        <f aca="false">AM10+AR10</f>
        <v>140828.808382713</v>
      </c>
    </row>
    <row r="11" customFormat="false" ht="12.75" hidden="false" customHeight="false" outlineLevel="0" collapsed="false">
      <c r="A11" s="64" t="n">
        <f aca="false">EDATE(A10,1)</f>
        <v>37043</v>
      </c>
      <c r="B11" s="65" t="n">
        <f aca="false">$B$10</f>
        <v>10000</v>
      </c>
      <c r="C11" s="58" t="n">
        <f aca="false">IF(V11=0,0,IF(AND(V11=1,$H$3=1),B11*P11,IF($H$3=2,B11,"N/A")))</f>
        <v>300000</v>
      </c>
      <c r="D11" s="58" t="n">
        <f aca="false">C11*T11</f>
        <v>293033.303519047</v>
      </c>
      <c r="E11" s="58" t="n">
        <f aca="false">C11*U11</f>
        <v>294987.923526478</v>
      </c>
      <c r="F11" s="66" t="n">
        <f aca="false">VLOOKUP($A11,[1]!CurveTable,MATCH($F$4,[1]!CurveType,0))</f>
        <v>5.732</v>
      </c>
      <c r="G11" s="70" t="n">
        <f aca="false">H11-Inputs!$B$3-Inputs!$D$6</f>
        <v>5.26201872551393</v>
      </c>
      <c r="H11" s="67" t="n">
        <f aca="false">$H$10</f>
        <v>5.74</v>
      </c>
      <c r="I11" s="66" t="n">
        <f aca="false">VLOOKUP($A11,[1]!CurveTable,MATCH($I$4,[1]!CurveType,0))</f>
        <v>-0.365</v>
      </c>
      <c r="J11" s="67" t="n">
        <f aca="false">K11</f>
        <v>-0.335</v>
      </c>
      <c r="K11" s="67" t="n">
        <f aca="false">$K$10</f>
        <v>-0.335</v>
      </c>
      <c r="L11" s="66"/>
      <c r="M11" s="67"/>
      <c r="N11" s="67"/>
      <c r="O11" s="68"/>
      <c r="P11" s="74" t="n">
        <f aca="false">A12-A11</f>
        <v>30</v>
      </c>
      <c r="Q11" s="88" t="n">
        <f aca="false">CHOOSE(F$3,A12+24,A11)</f>
        <v>37043</v>
      </c>
      <c r="R11" s="74" t="n">
        <f aca="false">Q11-C$3</f>
        <v>114</v>
      </c>
      <c r="S11" s="89" t="n">
        <f aca="false">VLOOKUP($A11,[1]!CurveTable,MATCH($S$4,[1]!CurveType,0))</f>
        <v>0.054715351907126</v>
      </c>
      <c r="T11" s="90" t="n">
        <f aca="false">1/(1+CHOOSE(F$3,(S12+($K$3/10000))/2,(S11+($K$3/10000))/2))^(2*R11/365.25)</f>
        <v>0.976777678396822</v>
      </c>
      <c r="U11" s="90" t="n">
        <f aca="false">1/(1+(S11)/2)^(2*R11/365.25)</f>
        <v>0.983293078421595</v>
      </c>
      <c r="V11" s="74" t="n">
        <f aca="false">IF(AND(mthbeg&lt;=A11,mthend&gt;=A11),1,0)</f>
        <v>1</v>
      </c>
      <c r="W11" s="74" t="n">
        <f aca="false">P11*V11</f>
        <v>30</v>
      </c>
      <c r="Y11" s="60" t="n">
        <f aca="false">$D11*F11</f>
        <v>1679666.89577118</v>
      </c>
      <c r="Z11" s="60" t="n">
        <f aca="false">$D11*G11</f>
        <v>1541946.73031643</v>
      </c>
      <c r="AA11" s="60" t="n">
        <f aca="false">$D11*H11</f>
        <v>1682011.16219933</v>
      </c>
      <c r="AB11" s="60" t="n">
        <f aca="false">$D11*I11</f>
        <v>-106957.155784452</v>
      </c>
      <c r="AC11" s="60" t="n">
        <f aca="false">$D11*J11</f>
        <v>-98166.1566788806</v>
      </c>
      <c r="AD11" s="60" t="n">
        <f aca="false">$D11*K11</f>
        <v>-98166.1566788806</v>
      </c>
      <c r="AE11" s="60" t="n">
        <f aca="false">$D11*L11</f>
        <v>0</v>
      </c>
      <c r="AF11" s="60" t="n">
        <f aca="false">$D11*M11</f>
        <v>0</v>
      </c>
      <c r="AG11" s="60" t="n">
        <f aca="false">$D11*N11</f>
        <v>0</v>
      </c>
      <c r="AH11" s="63"/>
      <c r="AJ11" s="60" t="n">
        <f aca="false">C11*U11*(H11-G11)</f>
        <v>140998.703645185</v>
      </c>
      <c r="AK11" s="60" t="n">
        <f aca="false">C11*U11*(K11-J11)</f>
        <v>0</v>
      </c>
      <c r="AL11" s="60" t="n">
        <f aca="false">C11*U11*(N11-M11)</f>
        <v>0</v>
      </c>
      <c r="AM11" s="3" t="n">
        <f aca="false">SUM(AJ11:AL11)</f>
        <v>140998.703645185</v>
      </c>
      <c r="AO11" s="60" t="n">
        <f aca="false">C11*U11*(F11-H11)</f>
        <v>-2359.90338821183</v>
      </c>
      <c r="AP11" s="60" t="n">
        <f aca="false">C11*U11*(I11-K11)</f>
        <v>-8849.63770579435</v>
      </c>
      <c r="AQ11" s="60" t="n">
        <f aca="false">C11*U11*(L11-N11)</f>
        <v>0</v>
      </c>
      <c r="AR11" s="3" t="n">
        <f aca="false">SUM(AO11:AQ11)</f>
        <v>-11209.5410940062</v>
      </c>
      <c r="AT11" s="3" t="n">
        <f aca="false">AM11+AR11</f>
        <v>129789.162551179</v>
      </c>
    </row>
    <row r="12" customFormat="false" ht="12.75" hidden="false" customHeight="false" outlineLevel="0" collapsed="false">
      <c r="A12" s="64" t="n">
        <f aca="false">EDATE(A11,1)</f>
        <v>37073</v>
      </c>
      <c r="B12" s="65" t="n">
        <f aca="false">$B$10</f>
        <v>10000</v>
      </c>
      <c r="C12" s="58" t="n">
        <f aca="false">IF(V12=0,0,IF(AND(V12=1,$H$3=1),B12*P12,IF($H$3=2,B12,"N/A")))</f>
        <v>310000</v>
      </c>
      <c r="D12" s="58" t="n">
        <f aca="false">C12*T12</f>
        <v>301011.888333668</v>
      </c>
      <c r="E12" s="58" t="n">
        <f aca="false">C12*U12</f>
        <v>303551.164100589</v>
      </c>
      <c r="F12" s="66" t="n">
        <f aca="false">VLOOKUP($A12,[1]!CurveTable,MATCH($F$4,[1]!CurveType,0))</f>
        <v>5.742</v>
      </c>
      <c r="G12" s="70" t="n">
        <f aca="false">H12-Inputs!$B$3-Inputs!$D$6</f>
        <v>5.26201872551393</v>
      </c>
      <c r="H12" s="67" t="n">
        <f aca="false">$H$10</f>
        <v>5.74</v>
      </c>
      <c r="I12" s="66" t="n">
        <f aca="false">VLOOKUP($A12,[1]!CurveTable,MATCH($I$4,[1]!CurveType,0))</f>
        <v>-0.37</v>
      </c>
      <c r="J12" s="67" t="n">
        <f aca="false">K12</f>
        <v>-0.335</v>
      </c>
      <c r="K12" s="67" t="n">
        <f aca="false">$K$10</f>
        <v>-0.335</v>
      </c>
      <c r="L12" s="66"/>
      <c r="M12" s="67"/>
      <c r="N12" s="67"/>
      <c r="O12" s="68"/>
      <c r="P12" s="74" t="n">
        <f aca="false">A13-A12</f>
        <v>31</v>
      </c>
      <c r="Q12" s="88" t="n">
        <f aca="false">CHOOSE(F$3,A13+24,A12)</f>
        <v>37073</v>
      </c>
      <c r="R12" s="74" t="n">
        <f aca="false">Q12-C$3</f>
        <v>144</v>
      </c>
      <c r="S12" s="89" t="n">
        <f aca="false">VLOOKUP($A12,[1]!CurveTable,MATCH($S$4,[1]!CurveType,0))</f>
        <v>0.054038894900008</v>
      </c>
      <c r="T12" s="90" t="n">
        <f aca="false">1/(1+CHOOSE(F$3,(S13+($K$3/10000))/2,(S12+($K$3/10000))/2))^(2*R12/365.25)</f>
        <v>0.971006091398928</v>
      </c>
      <c r="U12" s="90" t="n">
        <f aca="false">1/(1+(S12)/2)^(2*R12/365.25)</f>
        <v>0.979197303550289</v>
      </c>
      <c r="V12" s="74" t="n">
        <f aca="false">IF(AND(mthbeg&lt;=A12,mthend&gt;=A12),1,0)</f>
        <v>1</v>
      </c>
      <c r="W12" s="74" t="n">
        <f aca="false">P12*V12</f>
        <v>31</v>
      </c>
      <c r="Y12" s="60" t="n">
        <f aca="false">$D12*F12</f>
        <v>1728410.26281192</v>
      </c>
      <c r="Z12" s="60" t="n">
        <f aca="false">$D12*G12</f>
        <v>1583930.19301407</v>
      </c>
      <c r="AA12" s="60" t="n">
        <f aca="false">$D12*H12</f>
        <v>1727808.23903525</v>
      </c>
      <c r="AB12" s="60" t="n">
        <f aca="false">$D12*I12</f>
        <v>-111374.398683457</v>
      </c>
      <c r="AC12" s="60" t="n">
        <f aca="false">$D12*J12</f>
        <v>-100838.982591779</v>
      </c>
      <c r="AD12" s="60" t="n">
        <f aca="false">$D12*K12</f>
        <v>-100838.982591779</v>
      </c>
      <c r="AE12" s="60" t="n">
        <f aca="false">$D12*L12</f>
        <v>0</v>
      </c>
      <c r="AF12" s="60" t="n">
        <f aca="false">$D12*M12</f>
        <v>0</v>
      </c>
      <c r="AG12" s="60" t="n">
        <f aca="false">$D12*N12</f>
        <v>0</v>
      </c>
      <c r="AH12" s="63"/>
      <c r="AJ12" s="60" t="n">
        <f aca="false">C12*U12*(H12-G12)</f>
        <v>145091.772288529</v>
      </c>
      <c r="AK12" s="60" t="n">
        <f aca="false">C12*U12*(K12-J12)</f>
        <v>0</v>
      </c>
      <c r="AL12" s="60" t="n">
        <f aca="false">C12*U12*(N12-M12)</f>
        <v>0</v>
      </c>
      <c r="AM12" s="3" t="n">
        <f aca="false">SUM(AJ12:AL12)</f>
        <v>145091.772288529</v>
      </c>
      <c r="AO12" s="60" t="n">
        <f aca="false">C12*U12*(F12-H12)</f>
        <v>607.102328201382</v>
      </c>
      <c r="AP12" s="60" t="n">
        <f aca="false">C12*U12*(I12-K12)</f>
        <v>-10624.2907435206</v>
      </c>
      <c r="AQ12" s="60" t="n">
        <f aca="false">C12*U12*(L12-N12)</f>
        <v>0</v>
      </c>
      <c r="AR12" s="3" t="n">
        <f aca="false">SUM(AO12:AQ12)</f>
        <v>-10017.1884153192</v>
      </c>
      <c r="AT12" s="3" t="n">
        <f aca="false">AM12+AR12</f>
        <v>135074.58387321</v>
      </c>
    </row>
    <row r="13" customFormat="false" ht="12.75" hidden="false" customHeight="false" outlineLevel="0" collapsed="false">
      <c r="A13" s="64" t="n">
        <f aca="false">EDATE(A12,1)</f>
        <v>37104</v>
      </c>
      <c r="B13" s="65" t="n">
        <f aca="false">$B$10</f>
        <v>10000</v>
      </c>
      <c r="C13" s="58" t="n">
        <f aca="false">IF(V13=0,0,IF(AND(V13=1,$H$3=1),B13*P13,IF($H$3=2,B13,"N/A")))</f>
        <v>310000</v>
      </c>
      <c r="D13" s="58" t="n">
        <f aca="false">C13*T13</f>
        <v>299182.974244232</v>
      </c>
      <c r="E13" s="58" t="n">
        <f aca="false">C13*U13</f>
        <v>302253.704611511</v>
      </c>
      <c r="F13" s="66" t="n">
        <f aca="false">VLOOKUP($A13,[1]!CurveTable,MATCH($F$4,[1]!CurveType,0))</f>
        <v>5.752</v>
      </c>
      <c r="G13" s="70" t="n">
        <f aca="false">H13-Inputs!$B$3-Inputs!$D$6</f>
        <v>5.26201872551393</v>
      </c>
      <c r="H13" s="67" t="n">
        <f aca="false">$H$10</f>
        <v>5.74</v>
      </c>
      <c r="I13" s="66" t="n">
        <f aca="false">VLOOKUP($A13,[1]!CurveTable,MATCH($I$4,[1]!CurveType,0))</f>
        <v>-0.37</v>
      </c>
      <c r="J13" s="67" t="n">
        <f aca="false">K13</f>
        <v>-0.335</v>
      </c>
      <c r="K13" s="67" t="n">
        <f aca="false">$K$10</f>
        <v>-0.335</v>
      </c>
      <c r="L13" s="66"/>
      <c r="M13" s="67"/>
      <c r="N13" s="67"/>
      <c r="O13" s="68"/>
      <c r="P13" s="74" t="n">
        <f aca="false">A14-A13</f>
        <v>31</v>
      </c>
      <c r="Q13" s="88" t="n">
        <f aca="false">CHOOSE(F$3,A14+24,A13)</f>
        <v>37104</v>
      </c>
      <c r="R13" s="74" t="n">
        <f aca="false">Q13-C$3</f>
        <v>175</v>
      </c>
      <c r="S13" s="89" t="n">
        <f aca="false">VLOOKUP($A13,[1]!CurveTable,MATCH($S$4,[1]!CurveType,0))</f>
        <v>0.053519870677479</v>
      </c>
      <c r="T13" s="90" t="n">
        <f aca="false">1/(1+CHOOSE(F$3,(S14+($K$3/10000))/2,(S13+($K$3/10000))/2))^(2*R13/365.25)</f>
        <v>0.96510636852978</v>
      </c>
      <c r="U13" s="90" t="n">
        <f aca="false">1/(1+(S13)/2)^(2*R13/365.25)</f>
        <v>0.975011950359713</v>
      </c>
      <c r="V13" s="74" t="n">
        <f aca="false">IF(AND(mthbeg&lt;=A13,mthend&gt;=A13),1,0)</f>
        <v>1</v>
      </c>
      <c r="W13" s="74" t="n">
        <f aca="false">P13*V13</f>
        <v>31</v>
      </c>
      <c r="Y13" s="60" t="n">
        <f aca="false">$D13*F13</f>
        <v>1720900.46785282</v>
      </c>
      <c r="Z13" s="60" t="n">
        <f aca="false">$D13*G13</f>
        <v>1574306.4128281</v>
      </c>
      <c r="AA13" s="60" t="n">
        <f aca="false">$D13*H13</f>
        <v>1717310.27216189</v>
      </c>
      <c r="AB13" s="60" t="n">
        <f aca="false">$D13*I13</f>
        <v>-110697.700470366</v>
      </c>
      <c r="AC13" s="60" t="n">
        <f aca="false">$D13*J13</f>
        <v>-100226.296371818</v>
      </c>
      <c r="AD13" s="60" t="n">
        <f aca="false">$D13*K13</f>
        <v>-100226.296371818</v>
      </c>
      <c r="AE13" s="60" t="n">
        <f aca="false">$D13*L13</f>
        <v>0</v>
      </c>
      <c r="AF13" s="60" t="n">
        <f aca="false">$D13*M13</f>
        <v>0</v>
      </c>
      <c r="AG13" s="60" t="n">
        <f aca="false">$D13*N13</f>
        <v>0</v>
      </c>
      <c r="AH13" s="63"/>
      <c r="AJ13" s="60" t="n">
        <f aca="false">C13*U13*(H13-G13)</f>
        <v>144471.610948345</v>
      </c>
      <c r="AK13" s="60" t="n">
        <f aca="false">C13*U13*(K13-J13)</f>
        <v>0</v>
      </c>
      <c r="AL13" s="60" t="n">
        <f aca="false">C13*U13*(N13-M13)</f>
        <v>0</v>
      </c>
      <c r="AM13" s="3" t="n">
        <f aca="false">SUM(AJ13:AL13)</f>
        <v>144471.610948345</v>
      </c>
      <c r="AO13" s="60" t="n">
        <f aca="false">C13*U13*(F13-H13)</f>
        <v>3627.04445533827</v>
      </c>
      <c r="AP13" s="60" t="n">
        <f aca="false">C13*U13*(I13-K13)</f>
        <v>-10578.8796614029</v>
      </c>
      <c r="AQ13" s="60" t="n">
        <f aca="false">C13*U13*(L13-N13)</f>
        <v>0</v>
      </c>
      <c r="AR13" s="3" t="n">
        <f aca="false">SUM(AO13:AQ13)</f>
        <v>-6951.83520606461</v>
      </c>
      <c r="AT13" s="3" t="n">
        <f aca="false">AM13+AR13</f>
        <v>137519.775742281</v>
      </c>
    </row>
    <row r="14" customFormat="false" ht="12.75" hidden="false" customHeight="false" outlineLevel="0" collapsed="false">
      <c r="A14" s="64" t="n">
        <f aca="false">EDATE(A13,1)</f>
        <v>37135</v>
      </c>
      <c r="B14" s="65" t="n">
        <f aca="false">$B$10</f>
        <v>10000</v>
      </c>
      <c r="C14" s="58" t="n">
        <f aca="false">IF(V14=0,0,IF(AND(V14=1,$H$3=1),B14*P14,IF($H$3=2,B14,"N/A")))</f>
        <v>300000</v>
      </c>
      <c r="D14" s="58" t="n">
        <f aca="false">C14*T14</f>
        <v>287797.196816098</v>
      </c>
      <c r="E14" s="58" t="n">
        <f aca="false">C14*U14</f>
        <v>291278.356267563</v>
      </c>
      <c r="F14" s="66" t="n">
        <f aca="false">VLOOKUP($A14,[1]!CurveTable,MATCH($F$4,[1]!CurveType,0))</f>
        <v>5.702</v>
      </c>
      <c r="G14" s="70" t="n">
        <f aca="false">H14-Inputs!$B$3-Inputs!$D$6</f>
        <v>5.26201872551393</v>
      </c>
      <c r="H14" s="67" t="n">
        <f aca="false">$H$10</f>
        <v>5.74</v>
      </c>
      <c r="I14" s="66" t="n">
        <f aca="false">VLOOKUP($A14,[1]!CurveTable,MATCH($I$4,[1]!CurveType,0))</f>
        <v>-0.37</v>
      </c>
      <c r="J14" s="67" t="n">
        <f aca="false">K14</f>
        <v>-0.335</v>
      </c>
      <c r="K14" s="67" t="n">
        <f aca="false">$K$10</f>
        <v>-0.335</v>
      </c>
      <c r="L14" s="66"/>
      <c r="M14" s="67"/>
      <c r="N14" s="67"/>
      <c r="O14" s="68"/>
      <c r="P14" s="74" t="n">
        <f aca="false">A15-A14</f>
        <v>30</v>
      </c>
      <c r="Q14" s="88" t="n">
        <f aca="false">CHOOSE(F$3,A15+24,A14)</f>
        <v>37135</v>
      </c>
      <c r="R14" s="74" t="n">
        <f aca="false">Q14-C$3</f>
        <v>206</v>
      </c>
      <c r="S14" s="89" t="n">
        <f aca="false">VLOOKUP($A14,[1]!CurveTable,MATCH($S$4,[1]!CurveType,0))</f>
        <v>0.053000846544738</v>
      </c>
      <c r="T14" s="90" t="n">
        <f aca="false">1/(1+CHOOSE(F$3,(S15+($K$3/10000))/2,(S14+($K$3/10000))/2))^(2*R14/365.25)</f>
        <v>0.959323989386992</v>
      </c>
      <c r="U14" s="90" t="n">
        <f aca="false">1/(1+(S14)/2)^(2*R14/365.25)</f>
        <v>0.970927854225209</v>
      </c>
      <c r="V14" s="74" t="n">
        <f aca="false">IF(AND(mthbeg&lt;=A14,mthend&gt;=A14),1,0)</f>
        <v>1</v>
      </c>
      <c r="W14" s="74" t="n">
        <f aca="false">P14*V14</f>
        <v>30</v>
      </c>
      <c r="Y14" s="60" t="n">
        <f aca="false">$D14*F14</f>
        <v>1641019.61624539</v>
      </c>
      <c r="Z14" s="60" t="n">
        <f aca="false">$D14*G14</f>
        <v>1514394.23879672</v>
      </c>
      <c r="AA14" s="60" t="n">
        <f aca="false">$D14*H14</f>
        <v>1651955.9097244</v>
      </c>
      <c r="AB14" s="60" t="n">
        <f aca="false">$D14*I14</f>
        <v>-106484.962821956</v>
      </c>
      <c r="AC14" s="60" t="n">
        <f aca="false">$D14*J14</f>
        <v>-96412.0609333927</v>
      </c>
      <c r="AD14" s="60" t="n">
        <f aca="false">$D14*K14</f>
        <v>-96412.0609333927</v>
      </c>
      <c r="AE14" s="60" t="n">
        <f aca="false">$D14*L14</f>
        <v>0</v>
      </c>
      <c r="AF14" s="60" t="n">
        <f aca="false">$D14*M14</f>
        <v>0</v>
      </c>
      <c r="AG14" s="60" t="n">
        <f aca="false">$D14*N14</f>
        <v>0</v>
      </c>
      <c r="AH14" s="63"/>
      <c r="AJ14" s="60" t="n">
        <f aca="false">C14*U14*(H14-G14)</f>
        <v>139225.599958976</v>
      </c>
      <c r="AK14" s="60" t="n">
        <f aca="false">C14*U14*(K14-J14)</f>
        <v>0</v>
      </c>
      <c r="AL14" s="60" t="n">
        <f aca="false">C14*U14*(N14-M14)</f>
        <v>0</v>
      </c>
      <c r="AM14" s="3" t="n">
        <f aca="false">SUM(AJ14:AL14)</f>
        <v>139225.599958976</v>
      </c>
      <c r="AO14" s="60" t="n">
        <f aca="false">C14*U14*(F14-H14)</f>
        <v>-11068.5775381672</v>
      </c>
      <c r="AP14" s="60" t="n">
        <f aca="false">C14*U14*(I14-K14)</f>
        <v>-10194.7424693647</v>
      </c>
      <c r="AQ14" s="60" t="n">
        <f aca="false">C14*U14*(L14-N14)</f>
        <v>0</v>
      </c>
      <c r="AR14" s="3" t="n">
        <f aca="false">SUM(AO14:AQ14)</f>
        <v>-21263.3200075319</v>
      </c>
      <c r="AT14" s="3" t="n">
        <f aca="false">AM14+AR14</f>
        <v>117962.279951445</v>
      </c>
    </row>
    <row r="15" customFormat="false" ht="12.75" hidden="false" customHeight="false" outlineLevel="0" collapsed="false">
      <c r="A15" s="64" t="n">
        <f aca="false">EDATE(A14,1)</f>
        <v>37165</v>
      </c>
      <c r="B15" s="65" t="n">
        <f aca="false">$B$10</f>
        <v>10000</v>
      </c>
      <c r="C15" s="58" t="n">
        <f aca="false">IF(V15=0,0,IF(AND(V15=1,$H$3=1),B15*P15,IF($H$3=2,B15,"N/A")))</f>
        <v>310000</v>
      </c>
      <c r="D15" s="58" t="n">
        <f aca="false">C15*T15</f>
        <v>295672.74852918</v>
      </c>
      <c r="E15" s="58" t="n">
        <f aca="false">C15*U15</f>
        <v>299774.423081166</v>
      </c>
      <c r="F15" s="66" t="n">
        <f aca="false">VLOOKUP($A15,[1]!CurveTable,MATCH($F$4,[1]!CurveType,0))</f>
        <v>5.702</v>
      </c>
      <c r="G15" s="70" t="n">
        <f aca="false">H15-Inputs!$B$3-Inputs!$D$6</f>
        <v>5.26201872551393</v>
      </c>
      <c r="H15" s="67" t="n">
        <f aca="false">$H$10</f>
        <v>5.74</v>
      </c>
      <c r="I15" s="66" t="n">
        <f aca="false">VLOOKUP($A15,[1]!CurveTable,MATCH($I$4,[1]!CurveType,0))</f>
        <v>-0.355</v>
      </c>
      <c r="J15" s="67" t="n">
        <f aca="false">K15</f>
        <v>-0.335</v>
      </c>
      <c r="K15" s="67" t="n">
        <f aca="false">$K$10</f>
        <v>-0.335</v>
      </c>
      <c r="L15" s="66"/>
      <c r="M15" s="67"/>
      <c r="N15" s="67"/>
      <c r="O15" s="68"/>
      <c r="P15" s="74" t="n">
        <f aca="false">A16-A15</f>
        <v>31</v>
      </c>
      <c r="Q15" s="88" t="n">
        <f aca="false">CHOOSE(F$3,A16+24,A15)</f>
        <v>37165</v>
      </c>
      <c r="R15" s="74" t="n">
        <f aca="false">Q15-C$3</f>
        <v>236</v>
      </c>
      <c r="S15" s="89" t="n">
        <f aca="false">VLOOKUP($A15,[1]!CurveTable,MATCH($S$4,[1]!CurveType,0))</f>
        <v>0.052591554797258</v>
      </c>
      <c r="T15" s="90" t="n">
        <f aca="false">1/(1+CHOOSE(F$3,(S16+($K$3/10000))/2,(S15+($K$3/10000))/2))^(2*R15/365.25)</f>
        <v>0.953783059771548</v>
      </c>
      <c r="U15" s="90" t="n">
        <f aca="false">1/(1+(S15)/2)^(2*R15/365.25)</f>
        <v>0.96701426800376</v>
      </c>
      <c r="V15" s="74" t="n">
        <f aca="false">IF(AND(mthbeg&lt;=A15,mthend&gt;=A15),1,0)</f>
        <v>1</v>
      </c>
      <c r="W15" s="74" t="n">
        <f aca="false">P15*V15</f>
        <v>31</v>
      </c>
      <c r="Y15" s="60" t="n">
        <f aca="false">$D15*F15</f>
        <v>1685926.01211338</v>
      </c>
      <c r="Z15" s="60" t="n">
        <f aca="false">$D15*G15</f>
        <v>1555835.53938472</v>
      </c>
      <c r="AA15" s="60" t="n">
        <f aca="false">$D15*H15</f>
        <v>1697161.57655749</v>
      </c>
      <c r="AB15" s="60" t="n">
        <f aca="false">$D15*I15</f>
        <v>-104963.825727859</v>
      </c>
      <c r="AC15" s="60" t="n">
        <f aca="false">$D15*J15</f>
        <v>-99050.3707572753</v>
      </c>
      <c r="AD15" s="60" t="n">
        <f aca="false">$D15*K15</f>
        <v>-99050.3707572753</v>
      </c>
      <c r="AE15" s="60" t="n">
        <f aca="false">$D15*L15</f>
        <v>0</v>
      </c>
      <c r="AF15" s="60" t="n">
        <f aca="false">$D15*M15</f>
        <v>0</v>
      </c>
      <c r="AG15" s="60" t="n">
        <f aca="false">$D15*N15</f>
        <v>0</v>
      </c>
      <c r="AH15" s="63"/>
      <c r="AJ15" s="60" t="n">
        <f aca="false">C15*U15*(H15-G15)</f>
        <v>143286.560802661</v>
      </c>
      <c r="AK15" s="60" t="n">
        <f aca="false">C15*U15*(K15-J15)</f>
        <v>0</v>
      </c>
      <c r="AL15" s="60" t="n">
        <f aca="false">C15*U15*(N15-M15)</f>
        <v>0</v>
      </c>
      <c r="AM15" s="3" t="n">
        <f aca="false">SUM(AJ15:AL15)</f>
        <v>143286.560802661</v>
      </c>
      <c r="AO15" s="60" t="n">
        <f aca="false">C15*U15*(F15-H15)</f>
        <v>-11391.4280770841</v>
      </c>
      <c r="AP15" s="60" t="n">
        <f aca="false">C15*U15*(I15-K15)</f>
        <v>-5995.4884616233</v>
      </c>
      <c r="AQ15" s="60" t="n">
        <f aca="false">C15*U15*(L15-N15)</f>
        <v>0</v>
      </c>
      <c r="AR15" s="3" t="n">
        <f aca="false">SUM(AO15:AQ15)</f>
        <v>-17386.9165387074</v>
      </c>
      <c r="AT15" s="3" t="n">
        <f aca="false">AM15+AR15</f>
        <v>125899.644263954</v>
      </c>
    </row>
    <row r="16" customFormat="false" ht="12.75" hidden="false" customHeight="false" outlineLevel="0" collapsed="false">
      <c r="A16" s="64" t="n">
        <f aca="false">EDATE(A15,1)</f>
        <v>37196</v>
      </c>
      <c r="B16" s="65" t="n">
        <f aca="false">$B$10</f>
        <v>10000</v>
      </c>
      <c r="C16" s="58" t="n">
        <f aca="false">IF(V16=0,0,IF(AND(V16=1,$H$3=1),B16*P16,IF($H$3=2,B16,"N/A")))</f>
        <v>300000</v>
      </c>
      <c r="D16" s="58" t="n">
        <f aca="false">C16*T16</f>
        <v>284416.575433117</v>
      </c>
      <c r="E16" s="58" t="n">
        <f aca="false">C16*U16</f>
        <v>288885.014413061</v>
      </c>
      <c r="F16" s="66" t="n">
        <f aca="false">VLOOKUP($A16,[1]!CurveTable,MATCH($F$4,[1]!CurveType,0))</f>
        <v>5.772</v>
      </c>
      <c r="G16" s="70" t="n">
        <f aca="false">H16-Inputs!$B$3-Inputs!$D$6</f>
        <v>5.26201872551393</v>
      </c>
      <c r="H16" s="67" t="n">
        <f aca="false">$H$10</f>
        <v>5.74</v>
      </c>
      <c r="I16" s="66" t="n">
        <f aca="false">VLOOKUP($A16,[1]!CurveTable,MATCH($I$4,[1]!CurveType,0))</f>
        <v>-0.22</v>
      </c>
      <c r="J16" s="67" t="n">
        <f aca="false">K16</f>
        <v>-0.335</v>
      </c>
      <c r="K16" s="67" t="n">
        <f aca="false">$K$10</f>
        <v>-0.335</v>
      </c>
      <c r="L16" s="66"/>
      <c r="M16" s="67"/>
      <c r="N16" s="67"/>
      <c r="O16" s="68"/>
      <c r="P16" s="74" t="n">
        <f aca="false">A17-A16</f>
        <v>30</v>
      </c>
      <c r="Q16" s="88" t="n">
        <f aca="false">CHOOSE(F$3,A17+24,A16)</f>
        <v>37196</v>
      </c>
      <c r="R16" s="74" t="n">
        <f aca="false">Q16-C$3</f>
        <v>267</v>
      </c>
      <c r="S16" s="89" t="n">
        <f aca="false">VLOOKUP($A16,[1]!CurveTable,MATCH($S$4,[1]!CurveType,0))</f>
        <v>0.052318878940245</v>
      </c>
      <c r="T16" s="90" t="n">
        <f aca="false">1/(1+CHOOSE(F$3,(S17+($K$3/10000))/2,(S16+($K$3/10000))/2))^(2*R16/365.25)</f>
        <v>0.948055251443725</v>
      </c>
      <c r="U16" s="90" t="n">
        <f aca="false">1/(1+(S16)/2)^(2*R16/365.25)</f>
        <v>0.962950048043536</v>
      </c>
      <c r="V16" s="74" t="n">
        <f aca="false">IF(AND(mthbeg&lt;=A16,mthend&gt;=A16),1,0)</f>
        <v>1</v>
      </c>
      <c r="W16" s="74" t="n">
        <f aca="false">P16*V16</f>
        <v>30</v>
      </c>
      <c r="Y16" s="60" t="n">
        <f aca="false">$D16*F16</f>
        <v>1641652.47339995</v>
      </c>
      <c r="Z16" s="60" t="n">
        <f aca="false">$D16*G16</f>
        <v>1496605.34577561</v>
      </c>
      <c r="AA16" s="60" t="n">
        <f aca="false">$D16*H16</f>
        <v>1632551.14298609</v>
      </c>
      <c r="AB16" s="60" t="n">
        <f aca="false">$D16*I16</f>
        <v>-62571.6465952858</v>
      </c>
      <c r="AC16" s="60" t="n">
        <f aca="false">$D16*J16</f>
        <v>-95279.5527700944</v>
      </c>
      <c r="AD16" s="60" t="n">
        <f aca="false">$D16*K16</f>
        <v>-95279.5527700944</v>
      </c>
      <c r="AE16" s="60" t="n">
        <f aca="false">$D16*L16</f>
        <v>0</v>
      </c>
      <c r="AF16" s="60" t="n">
        <f aca="false">$D16*M16</f>
        <v>0</v>
      </c>
      <c r="AG16" s="60" t="n">
        <f aca="false">$D16*N16</f>
        <v>0</v>
      </c>
      <c r="AH16" s="63"/>
      <c r="AJ16" s="60" t="n">
        <f aca="false">C16*U16*(H16-G16)</f>
        <v>138081.627369081</v>
      </c>
      <c r="AK16" s="60" t="n">
        <f aca="false">C16*U16*(K16-J16)</f>
        <v>0</v>
      </c>
      <c r="AL16" s="60" t="n">
        <f aca="false">C16*U16*(N16-M16)</f>
        <v>0</v>
      </c>
      <c r="AM16" s="3" t="n">
        <f aca="false">SUM(AJ16:AL16)</f>
        <v>138081.627369081</v>
      </c>
      <c r="AO16" s="60" t="n">
        <f aca="false">C16*U16*(F16-H16)</f>
        <v>9244.32046121795</v>
      </c>
      <c r="AP16" s="60" t="n">
        <f aca="false">C16*U16*(I16-K16)</f>
        <v>33221.776657502</v>
      </c>
      <c r="AQ16" s="60" t="n">
        <f aca="false">C16*U16*(L16-N16)</f>
        <v>0</v>
      </c>
      <c r="AR16" s="3" t="n">
        <f aca="false">SUM(AO16:AQ16)</f>
        <v>42466.09711872</v>
      </c>
      <c r="AT16" s="3" t="n">
        <f aca="false">AM16+AR16</f>
        <v>180547.724487801</v>
      </c>
    </row>
    <row r="17" customFormat="false" ht="12.75" hidden="false" customHeight="false" outlineLevel="0" collapsed="false">
      <c r="A17" s="64" t="n">
        <f aca="false">EDATE(A16,1)</f>
        <v>37226</v>
      </c>
      <c r="B17" s="65" t="n">
        <f aca="false">$B$10</f>
        <v>10000</v>
      </c>
      <c r="C17" s="58" t="n">
        <f aca="false">IF(V17=0,0,IF(AND(V17=1,$H$3=1),B17*P17,IF($H$3=2,B17,"N/A")))</f>
        <v>310000</v>
      </c>
      <c r="D17" s="58" t="n">
        <f aca="false">C17*T17</f>
        <v>292201.361684929</v>
      </c>
      <c r="E17" s="58" t="n">
        <f aca="false">C17*U17</f>
        <v>297313.06652832</v>
      </c>
      <c r="F17" s="66" t="n">
        <f aca="false">VLOOKUP($A17,[1]!CurveTable,MATCH($F$4,[1]!CurveType,0))</f>
        <v>5.872</v>
      </c>
      <c r="G17" s="70" t="n">
        <f aca="false">H17-Inputs!$B$3-Inputs!$D$6</f>
        <v>5.26201872551393</v>
      </c>
      <c r="H17" s="67" t="n">
        <f aca="false">$H$10</f>
        <v>5.74</v>
      </c>
      <c r="I17" s="66" t="n">
        <f aca="false">VLOOKUP($A17,[1]!CurveTable,MATCH($I$4,[1]!CurveType,0))</f>
        <v>-0.22</v>
      </c>
      <c r="J17" s="67" t="n">
        <f aca="false">K17</f>
        <v>-0.335</v>
      </c>
      <c r="K17" s="67" t="n">
        <f aca="false">$K$10</f>
        <v>-0.335</v>
      </c>
      <c r="L17" s="66"/>
      <c r="M17" s="67"/>
      <c r="N17" s="67"/>
      <c r="O17" s="68"/>
      <c r="P17" s="74" t="n">
        <f aca="false">A18-A17</f>
        <v>31</v>
      </c>
      <c r="Q17" s="88" t="n">
        <f aca="false">CHOOSE(F$3,A18+24,A17)</f>
        <v>37226</v>
      </c>
      <c r="R17" s="74" t="n">
        <f aca="false">Q17-C$3</f>
        <v>297</v>
      </c>
      <c r="S17" s="89" t="n">
        <f aca="false">VLOOKUP($A17,[1]!CurveTable,MATCH($S$4,[1]!CurveType,0))</f>
        <v>0.052054999102229</v>
      </c>
      <c r="T17" s="90" t="n">
        <f aca="false">1/(1+CHOOSE(F$3,(S18+($K$3/10000))/2,(S17+($K$3/10000))/2))^(2*R17/365.25)</f>
        <v>0.942585037693319</v>
      </c>
      <c r="U17" s="90" t="n">
        <f aca="false">1/(1+(S17)/2)^(2*R17/365.25)</f>
        <v>0.95907440815587</v>
      </c>
      <c r="V17" s="74" t="n">
        <f aca="false">IF(AND(mthbeg&lt;=A17,mthend&gt;=A17),1,0)</f>
        <v>1</v>
      </c>
      <c r="W17" s="74" t="n">
        <f aca="false">P17*V17</f>
        <v>31</v>
      </c>
      <c r="Y17" s="60" t="n">
        <f aca="false">$D17*F17</f>
        <v>1715806.3958139</v>
      </c>
      <c r="Z17" s="60" t="n">
        <f aca="false">$D17*G17</f>
        <v>1537569.03680677</v>
      </c>
      <c r="AA17" s="60" t="n">
        <f aca="false">$D17*H17</f>
        <v>1677235.81607149</v>
      </c>
      <c r="AB17" s="60" t="n">
        <f aca="false">$D17*I17</f>
        <v>-64284.2995706844</v>
      </c>
      <c r="AC17" s="60" t="n">
        <f aca="false">$D17*J17</f>
        <v>-97887.4561644512</v>
      </c>
      <c r="AD17" s="60" t="n">
        <f aca="false">$D17*K17</f>
        <v>-97887.4561644512</v>
      </c>
      <c r="AE17" s="60" t="n">
        <f aca="false">$D17*L17</f>
        <v>0</v>
      </c>
      <c r="AF17" s="60" t="n">
        <f aca="false">$D17*M17</f>
        <v>0</v>
      </c>
      <c r="AG17" s="60" t="n">
        <f aca="false">$D17*N17</f>
        <v>0</v>
      </c>
      <c r="AH17" s="63"/>
      <c r="AJ17" s="60" t="n">
        <f aca="false">C17*U17*(H17-G17)</f>
        <v>142110.078460567</v>
      </c>
      <c r="AK17" s="60" t="n">
        <f aca="false">C17*U17*(K17-J17)</f>
        <v>0</v>
      </c>
      <c r="AL17" s="60" t="n">
        <f aca="false">C17*U17*(N17-M17)</f>
        <v>0</v>
      </c>
      <c r="AM17" s="3" t="n">
        <f aca="false">SUM(AJ17:AL17)</f>
        <v>142110.078460567</v>
      </c>
      <c r="AO17" s="60" t="n">
        <f aca="false">C17*U17*(F17-H17)</f>
        <v>39245.3247817384</v>
      </c>
      <c r="AP17" s="60" t="n">
        <f aca="false">C17*U17*(I17-K17)</f>
        <v>34191.0026507568</v>
      </c>
      <c r="AQ17" s="60" t="n">
        <f aca="false">C17*U17*(L17-N17)</f>
        <v>0</v>
      </c>
      <c r="AR17" s="3" t="n">
        <f aca="false">SUM(AO17:AQ17)</f>
        <v>73436.3274324952</v>
      </c>
      <c r="AT17" s="3" t="n">
        <f aca="false">AM17+AR17</f>
        <v>215546.405893062</v>
      </c>
    </row>
    <row r="18" customFormat="false" ht="12.75" hidden="false" customHeight="false" outlineLevel="0" collapsed="false">
      <c r="A18" s="64" t="n">
        <f aca="false">EDATE(A17,1)</f>
        <v>37257</v>
      </c>
      <c r="B18" s="65"/>
      <c r="C18" s="61"/>
      <c r="D18" s="61"/>
      <c r="E18" s="61"/>
      <c r="F18" s="71"/>
      <c r="G18" s="71"/>
      <c r="H18" s="71"/>
      <c r="I18" s="71"/>
      <c r="J18" s="71"/>
      <c r="K18" s="71"/>
      <c r="L18" s="71"/>
      <c r="M18" s="71"/>
      <c r="N18" s="71"/>
      <c r="S18" s="91"/>
      <c r="Y18" s="61"/>
      <c r="Z18" s="61"/>
      <c r="AA18" s="61"/>
      <c r="AB18" s="61"/>
      <c r="AC18" s="61"/>
      <c r="AD18" s="61"/>
      <c r="AE18" s="61"/>
      <c r="AF18" s="61"/>
      <c r="AG18" s="61"/>
      <c r="AH18" s="72"/>
    </row>
    <row r="19" customFormat="false" ht="12.75" hidden="false" customHeight="false" outlineLevel="0" collapsed="false">
      <c r="A19" s="64"/>
      <c r="B19" s="65"/>
      <c r="C19" s="61"/>
      <c r="D19" s="61"/>
      <c r="E19" s="61"/>
      <c r="F19" s="71"/>
      <c r="G19" s="71"/>
      <c r="H19" s="71"/>
      <c r="I19" s="71"/>
      <c r="J19" s="71"/>
      <c r="K19" s="71"/>
      <c r="L19" s="71"/>
      <c r="M19" s="71"/>
      <c r="N19" s="71"/>
      <c r="S19" s="91"/>
      <c r="Y19" s="61"/>
      <c r="Z19" s="61"/>
      <c r="AA19" s="61"/>
      <c r="AB19" s="61"/>
      <c r="AC19" s="61"/>
      <c r="AD19" s="61"/>
      <c r="AE19" s="61"/>
      <c r="AF19" s="61"/>
      <c r="AG19" s="61"/>
      <c r="AH19" s="72"/>
    </row>
    <row r="20" customFormat="false" ht="12.75" hidden="false" customHeight="false" outlineLevel="0" collapsed="false">
      <c r="A20" s="64"/>
      <c r="B20" s="65"/>
      <c r="C20" s="61"/>
      <c r="D20" s="61"/>
      <c r="E20" s="61"/>
      <c r="F20" s="71"/>
      <c r="G20" s="71"/>
      <c r="H20" s="71"/>
      <c r="I20" s="71"/>
      <c r="J20" s="71"/>
      <c r="K20" s="71"/>
      <c r="L20" s="71"/>
      <c r="M20" s="71"/>
      <c r="N20" s="71"/>
      <c r="S20" s="91"/>
      <c r="Y20" s="61"/>
      <c r="Z20" s="61"/>
      <c r="AA20" s="61"/>
      <c r="AB20" s="61"/>
      <c r="AC20" s="61"/>
      <c r="AD20" s="61"/>
      <c r="AE20" s="61"/>
      <c r="AF20" s="61"/>
      <c r="AG20" s="61"/>
      <c r="AH20" s="72"/>
    </row>
    <row r="21" customFormat="false" ht="12.75" hidden="false" customHeight="false" outlineLevel="0" collapsed="false">
      <c r="A21" s="64"/>
      <c r="B21" s="65"/>
      <c r="C21" s="61"/>
      <c r="D21" s="61"/>
      <c r="E21" s="61"/>
      <c r="F21" s="71"/>
      <c r="G21" s="71"/>
      <c r="H21" s="71"/>
      <c r="I21" s="71"/>
      <c r="J21" s="71"/>
      <c r="K21" s="71"/>
      <c r="L21" s="71"/>
      <c r="M21" s="71"/>
      <c r="N21" s="71"/>
      <c r="S21" s="91"/>
      <c r="Y21" s="61"/>
      <c r="Z21" s="61"/>
      <c r="AA21" s="61"/>
      <c r="AB21" s="61"/>
      <c r="AC21" s="61"/>
      <c r="AD21" s="61"/>
      <c r="AE21" s="61"/>
      <c r="AF21" s="61"/>
      <c r="AG21" s="61"/>
      <c r="AH21" s="72"/>
    </row>
    <row r="22" customFormat="false" ht="12.75" hidden="false" customHeight="false" outlineLevel="0" collapsed="false">
      <c r="B22" s="61"/>
      <c r="C22" s="61"/>
      <c r="D22" s="61"/>
      <c r="E22" s="61"/>
      <c r="F22" s="71"/>
      <c r="G22" s="71"/>
      <c r="H22" s="71"/>
      <c r="I22" s="71"/>
      <c r="J22" s="71"/>
      <c r="K22" s="71"/>
      <c r="L22" s="71"/>
      <c r="M22" s="71"/>
      <c r="N22" s="71"/>
      <c r="S22" s="91"/>
      <c r="Y22" s="61"/>
      <c r="Z22" s="61"/>
      <c r="AA22" s="61"/>
      <c r="AB22" s="61"/>
      <c r="AC22" s="61"/>
      <c r="AD22" s="61"/>
      <c r="AE22" s="61"/>
      <c r="AF22" s="61"/>
      <c r="AG22" s="61"/>
      <c r="AH22" s="72"/>
    </row>
    <row r="23" customFormat="false" ht="12.75" hidden="false" customHeight="false" outlineLevel="0" collapsed="false">
      <c r="B23" s="61"/>
      <c r="C23" s="61"/>
      <c r="D23" s="61"/>
      <c r="E23" s="61"/>
      <c r="F23" s="71"/>
      <c r="G23" s="71"/>
      <c r="H23" s="71"/>
      <c r="I23" s="71"/>
      <c r="J23" s="71"/>
      <c r="K23" s="71"/>
      <c r="L23" s="71"/>
      <c r="M23" s="71"/>
      <c r="N23" s="71"/>
      <c r="S23" s="91"/>
      <c r="Y23" s="61"/>
      <c r="Z23" s="61"/>
      <c r="AA23" s="61"/>
      <c r="AB23" s="61"/>
      <c r="AC23" s="61"/>
      <c r="AD23" s="61"/>
      <c r="AE23" s="61"/>
      <c r="AF23" s="61"/>
      <c r="AG23" s="61"/>
      <c r="AH23" s="72"/>
    </row>
    <row r="24" customFormat="false" ht="12.75" hidden="false" customHeight="false" outlineLevel="0" collapsed="false">
      <c r="B24" s="61"/>
      <c r="C24" s="61"/>
      <c r="D24" s="61"/>
      <c r="E24" s="61"/>
      <c r="F24" s="71"/>
      <c r="G24" s="71"/>
      <c r="H24" s="71"/>
      <c r="I24" s="71"/>
      <c r="J24" s="71"/>
      <c r="K24" s="71"/>
      <c r="L24" s="71"/>
      <c r="M24" s="71"/>
      <c r="N24" s="71"/>
      <c r="S24" s="91"/>
      <c r="Y24" s="61"/>
      <c r="Z24" s="61"/>
      <c r="AA24" s="61"/>
      <c r="AB24" s="61"/>
      <c r="AC24" s="61"/>
      <c r="AD24" s="61"/>
      <c r="AE24" s="61"/>
      <c r="AF24" s="61"/>
      <c r="AG24" s="61"/>
      <c r="AH24" s="72"/>
    </row>
    <row r="25" customFormat="false" ht="12.75" hidden="false" customHeight="false" outlineLevel="0" collapsed="false">
      <c r="B25" s="61"/>
      <c r="C25" s="61"/>
      <c r="D25" s="61"/>
      <c r="E25" s="61"/>
      <c r="F25" s="71"/>
      <c r="G25" s="71"/>
      <c r="H25" s="71"/>
      <c r="I25" s="71"/>
      <c r="J25" s="71"/>
      <c r="K25" s="71"/>
      <c r="L25" s="71"/>
      <c r="M25" s="71"/>
      <c r="N25" s="71"/>
      <c r="S25" s="91"/>
      <c r="Y25" s="61"/>
      <c r="Z25" s="61"/>
      <c r="AA25" s="61"/>
      <c r="AB25" s="61"/>
      <c r="AC25" s="61"/>
      <c r="AD25" s="61"/>
      <c r="AE25" s="61"/>
      <c r="AF25" s="61"/>
      <c r="AG25" s="61"/>
      <c r="AH25" s="72"/>
    </row>
    <row r="26" customFormat="false" ht="12.75" hidden="false" customHeight="false" outlineLevel="0" collapsed="false">
      <c r="B26" s="61"/>
      <c r="C26" s="61"/>
      <c r="D26" s="61"/>
      <c r="E26" s="61"/>
      <c r="F26" s="71"/>
      <c r="G26" s="71"/>
      <c r="H26" s="71"/>
      <c r="I26" s="71"/>
      <c r="J26" s="71"/>
      <c r="K26" s="71"/>
      <c r="L26" s="71"/>
      <c r="M26" s="71"/>
      <c r="N26" s="71"/>
      <c r="S26" s="91"/>
      <c r="Y26" s="61"/>
      <c r="Z26" s="61"/>
      <c r="AA26" s="61"/>
      <c r="AB26" s="61"/>
      <c r="AC26" s="61"/>
      <c r="AD26" s="61"/>
      <c r="AE26" s="61"/>
      <c r="AF26" s="61"/>
      <c r="AG26" s="61"/>
      <c r="AH26" s="72"/>
    </row>
    <row r="27" customFormat="false" ht="12.75" hidden="false" customHeight="false" outlineLevel="0" collapsed="false">
      <c r="B27" s="61"/>
      <c r="C27" s="61"/>
      <c r="D27" s="61"/>
      <c r="E27" s="61"/>
      <c r="F27" s="71"/>
      <c r="G27" s="71"/>
      <c r="H27" s="71"/>
      <c r="I27" s="71"/>
      <c r="J27" s="71"/>
      <c r="K27" s="71"/>
      <c r="L27" s="71"/>
      <c r="M27" s="71"/>
      <c r="N27" s="71"/>
      <c r="S27" s="91"/>
      <c r="Y27" s="61"/>
      <c r="Z27" s="61"/>
      <c r="AA27" s="61"/>
      <c r="AB27" s="61"/>
      <c r="AC27" s="61"/>
      <c r="AD27" s="61"/>
      <c r="AE27" s="61"/>
      <c r="AF27" s="61"/>
      <c r="AG27" s="61"/>
      <c r="AH27" s="72"/>
    </row>
    <row r="28" customFormat="false" ht="12.75" hidden="false" customHeight="false" outlineLevel="0" collapsed="false">
      <c r="B28" s="61"/>
      <c r="C28" s="61"/>
      <c r="D28" s="61"/>
      <c r="E28" s="61"/>
      <c r="F28" s="71"/>
      <c r="G28" s="71"/>
      <c r="H28" s="71"/>
      <c r="I28" s="71"/>
      <c r="J28" s="71"/>
      <c r="K28" s="71"/>
      <c r="L28" s="71"/>
      <c r="M28" s="71"/>
      <c r="N28" s="71"/>
      <c r="S28" s="91"/>
      <c r="Y28" s="61"/>
      <c r="Z28" s="61"/>
      <c r="AA28" s="61"/>
      <c r="AB28" s="61"/>
      <c r="AC28" s="61"/>
      <c r="AD28" s="61"/>
      <c r="AE28" s="61"/>
      <c r="AF28" s="61"/>
      <c r="AG28" s="61"/>
      <c r="AH28" s="72"/>
    </row>
    <row r="29" customFormat="false" ht="12.75" hidden="false" customHeight="false" outlineLevel="0" collapsed="false">
      <c r="B29" s="61"/>
      <c r="C29" s="61"/>
      <c r="D29" s="61"/>
      <c r="E29" s="61"/>
      <c r="F29" s="71"/>
      <c r="G29" s="71"/>
      <c r="H29" s="71"/>
      <c r="I29" s="71"/>
      <c r="J29" s="71"/>
      <c r="K29" s="71"/>
      <c r="L29" s="71"/>
      <c r="M29" s="71"/>
      <c r="N29" s="71"/>
      <c r="S29" s="91"/>
      <c r="Y29" s="61"/>
      <c r="Z29" s="61"/>
      <c r="AA29" s="61"/>
      <c r="AB29" s="61"/>
      <c r="AC29" s="61"/>
      <c r="AD29" s="61"/>
      <c r="AE29" s="61"/>
      <c r="AF29" s="61"/>
      <c r="AG29" s="61"/>
      <c r="AH29" s="72"/>
    </row>
    <row r="30" customFormat="false" ht="12.75" hidden="false" customHeight="false" outlineLevel="0" collapsed="false">
      <c r="B30" s="61"/>
      <c r="C30" s="61"/>
      <c r="D30" s="61"/>
      <c r="E30" s="61"/>
      <c r="F30" s="71"/>
      <c r="G30" s="71"/>
      <c r="H30" s="71"/>
      <c r="I30" s="71"/>
      <c r="J30" s="71"/>
      <c r="K30" s="71"/>
      <c r="L30" s="71"/>
      <c r="M30" s="71"/>
      <c r="N30" s="71"/>
      <c r="S30" s="91"/>
      <c r="Y30" s="61"/>
      <c r="Z30" s="61"/>
      <c r="AA30" s="61"/>
      <c r="AB30" s="61"/>
      <c r="AC30" s="61"/>
      <c r="AD30" s="61"/>
      <c r="AE30" s="61"/>
      <c r="AF30" s="61"/>
      <c r="AG30" s="61"/>
      <c r="AH30" s="72"/>
    </row>
    <row r="31" customFormat="false" ht="12.75" hidden="false" customHeight="false" outlineLevel="0" collapsed="false">
      <c r="B31" s="61"/>
      <c r="C31" s="61"/>
      <c r="D31" s="61"/>
      <c r="E31" s="61"/>
      <c r="F31" s="71"/>
      <c r="G31" s="71"/>
      <c r="H31" s="71"/>
      <c r="I31" s="71"/>
      <c r="J31" s="71"/>
      <c r="K31" s="71"/>
      <c r="L31" s="71"/>
      <c r="M31" s="71"/>
      <c r="N31" s="71"/>
      <c r="S31" s="91"/>
      <c r="Y31" s="61"/>
      <c r="Z31" s="61"/>
      <c r="AA31" s="61"/>
      <c r="AB31" s="61"/>
      <c r="AC31" s="61"/>
      <c r="AD31" s="61"/>
      <c r="AE31" s="61"/>
      <c r="AF31" s="61"/>
      <c r="AG31" s="61"/>
      <c r="AH31" s="72"/>
    </row>
    <row r="32" customFormat="false" ht="12.75" hidden="false" customHeight="false" outlineLevel="0" collapsed="false">
      <c r="B32" s="61"/>
      <c r="C32" s="61"/>
      <c r="D32" s="61"/>
      <c r="E32" s="61"/>
      <c r="F32" s="71"/>
      <c r="G32" s="71"/>
      <c r="H32" s="71"/>
      <c r="I32" s="71"/>
      <c r="J32" s="71"/>
      <c r="K32" s="71"/>
      <c r="L32" s="71"/>
      <c r="M32" s="71"/>
      <c r="N32" s="71"/>
      <c r="S32" s="91"/>
      <c r="Y32" s="61"/>
      <c r="Z32" s="61"/>
      <c r="AA32" s="61"/>
      <c r="AB32" s="61"/>
      <c r="AC32" s="61"/>
      <c r="AD32" s="61"/>
      <c r="AE32" s="61"/>
      <c r="AF32" s="61"/>
      <c r="AG32" s="61"/>
      <c r="AH32" s="72"/>
    </row>
    <row r="33" customFormat="false" ht="12.75" hidden="false" customHeight="false" outlineLevel="0" collapsed="false">
      <c r="B33" s="61"/>
      <c r="C33" s="61"/>
      <c r="D33" s="61"/>
      <c r="E33" s="61"/>
      <c r="F33" s="71"/>
      <c r="G33" s="71"/>
      <c r="H33" s="71"/>
      <c r="I33" s="71"/>
      <c r="J33" s="71"/>
      <c r="K33" s="71"/>
      <c r="L33" s="71"/>
      <c r="M33" s="71"/>
      <c r="N33" s="71"/>
      <c r="S33" s="91"/>
      <c r="Y33" s="61"/>
      <c r="Z33" s="61"/>
      <c r="AA33" s="61"/>
      <c r="AB33" s="61"/>
      <c r="AC33" s="61"/>
      <c r="AD33" s="61"/>
      <c r="AE33" s="61"/>
      <c r="AF33" s="61"/>
      <c r="AG33" s="61"/>
      <c r="AH33" s="72"/>
    </row>
    <row r="34" customFormat="false" ht="12.75" hidden="false" customHeight="false" outlineLevel="0" collapsed="false">
      <c r="B34" s="61"/>
      <c r="C34" s="61"/>
      <c r="D34" s="61"/>
      <c r="E34" s="61"/>
      <c r="F34" s="71"/>
      <c r="G34" s="71"/>
      <c r="H34" s="71"/>
      <c r="I34" s="71"/>
      <c r="J34" s="71"/>
      <c r="K34" s="71"/>
      <c r="L34" s="71"/>
      <c r="M34" s="71"/>
      <c r="N34" s="71"/>
      <c r="S34" s="91"/>
      <c r="Y34" s="61"/>
      <c r="Z34" s="61"/>
      <c r="AA34" s="61"/>
      <c r="AB34" s="61"/>
      <c r="AC34" s="61"/>
      <c r="AD34" s="61"/>
      <c r="AE34" s="61"/>
      <c r="AF34" s="61"/>
      <c r="AG34" s="61"/>
      <c r="AH34" s="72"/>
    </row>
    <row r="35" customFormat="false" ht="12.75" hidden="false" customHeight="false" outlineLevel="0" collapsed="false">
      <c r="B35" s="61"/>
      <c r="C35" s="61"/>
      <c r="D35" s="61"/>
      <c r="E35" s="61"/>
      <c r="F35" s="71"/>
      <c r="G35" s="71"/>
      <c r="H35" s="71"/>
      <c r="I35" s="71"/>
      <c r="J35" s="71"/>
      <c r="K35" s="71"/>
      <c r="L35" s="71"/>
      <c r="M35" s="71"/>
      <c r="N35" s="71"/>
      <c r="S35" s="91"/>
      <c r="Y35" s="61"/>
      <c r="Z35" s="61"/>
      <c r="AA35" s="61"/>
      <c r="AB35" s="61"/>
      <c r="AC35" s="61"/>
      <c r="AD35" s="61"/>
      <c r="AE35" s="61"/>
      <c r="AF35" s="61"/>
      <c r="AG35" s="61"/>
      <c r="AH35" s="72"/>
    </row>
    <row r="36" customFormat="false" ht="12.75" hidden="false" customHeight="false" outlineLevel="0" collapsed="false">
      <c r="B36" s="61"/>
      <c r="C36" s="61"/>
      <c r="D36" s="61"/>
      <c r="E36" s="61"/>
      <c r="F36" s="71"/>
      <c r="G36" s="71"/>
      <c r="H36" s="71"/>
      <c r="I36" s="71"/>
      <c r="J36" s="71"/>
      <c r="K36" s="71"/>
      <c r="L36" s="71"/>
      <c r="M36" s="71"/>
      <c r="N36" s="71"/>
      <c r="S36" s="91"/>
      <c r="Y36" s="61"/>
      <c r="Z36" s="61"/>
      <c r="AA36" s="61"/>
      <c r="AB36" s="61"/>
      <c r="AC36" s="61"/>
      <c r="AD36" s="61"/>
      <c r="AE36" s="61"/>
      <c r="AF36" s="61"/>
      <c r="AG36" s="61"/>
      <c r="AH36" s="72"/>
    </row>
    <row r="37" customFormat="false" ht="12.75" hidden="false" customHeight="false" outlineLevel="0" collapsed="false">
      <c r="B37" s="61"/>
      <c r="C37" s="61"/>
      <c r="D37" s="61"/>
      <c r="E37" s="61"/>
      <c r="F37" s="71"/>
      <c r="G37" s="71"/>
      <c r="H37" s="71"/>
      <c r="I37" s="71"/>
      <c r="J37" s="71"/>
      <c r="K37" s="71"/>
      <c r="L37" s="71"/>
      <c r="M37" s="71"/>
      <c r="N37" s="71"/>
      <c r="S37" s="91"/>
      <c r="Y37" s="61"/>
      <c r="Z37" s="61"/>
      <c r="AA37" s="61"/>
      <c r="AB37" s="61"/>
      <c r="AC37" s="61"/>
      <c r="AD37" s="61"/>
      <c r="AE37" s="61"/>
      <c r="AF37" s="61"/>
      <c r="AG37" s="61"/>
      <c r="AH37" s="72"/>
    </row>
    <row r="38" customFormat="false" ht="12.75" hidden="false" customHeight="false" outlineLevel="0" collapsed="false">
      <c r="B38" s="61"/>
      <c r="C38" s="61"/>
      <c r="D38" s="61"/>
      <c r="E38" s="61"/>
      <c r="F38" s="71"/>
      <c r="G38" s="71"/>
      <c r="H38" s="71"/>
      <c r="I38" s="71"/>
      <c r="J38" s="71"/>
      <c r="K38" s="71"/>
      <c r="L38" s="71"/>
      <c r="M38" s="71"/>
      <c r="N38" s="71"/>
      <c r="S38" s="91"/>
      <c r="Y38" s="61"/>
      <c r="Z38" s="61"/>
      <c r="AA38" s="61"/>
      <c r="AB38" s="61"/>
      <c r="AC38" s="61"/>
      <c r="AD38" s="61"/>
      <c r="AE38" s="61"/>
      <c r="AF38" s="61"/>
      <c r="AG38" s="61"/>
      <c r="AH38" s="72"/>
    </row>
    <row r="39" customFormat="false" ht="12.75" hidden="false" customHeight="false" outlineLevel="0" collapsed="false">
      <c r="B39" s="61"/>
      <c r="C39" s="61"/>
      <c r="D39" s="61"/>
      <c r="E39" s="61"/>
      <c r="F39" s="71"/>
      <c r="G39" s="71"/>
      <c r="H39" s="71"/>
      <c r="I39" s="71"/>
      <c r="J39" s="71"/>
      <c r="K39" s="71"/>
      <c r="L39" s="71"/>
      <c r="M39" s="71"/>
      <c r="N39" s="71"/>
      <c r="S39" s="91"/>
      <c r="Y39" s="61"/>
      <c r="Z39" s="61"/>
      <c r="AA39" s="61"/>
      <c r="AB39" s="61"/>
      <c r="AC39" s="61"/>
      <c r="AD39" s="61"/>
      <c r="AE39" s="61"/>
      <c r="AF39" s="61"/>
      <c r="AG39" s="61"/>
      <c r="AH39" s="72"/>
    </row>
    <row r="40" customFormat="false" ht="12.75" hidden="false" customHeight="false" outlineLevel="0" collapsed="false">
      <c r="B40" s="61"/>
      <c r="C40" s="61"/>
      <c r="D40" s="61"/>
      <c r="E40" s="61"/>
      <c r="F40" s="71"/>
      <c r="G40" s="71"/>
      <c r="H40" s="71"/>
      <c r="I40" s="71"/>
      <c r="J40" s="71"/>
      <c r="K40" s="71"/>
      <c r="L40" s="71"/>
      <c r="M40" s="71"/>
      <c r="N40" s="71"/>
      <c r="S40" s="91"/>
      <c r="Y40" s="61"/>
      <c r="Z40" s="61"/>
      <c r="AA40" s="61"/>
      <c r="AB40" s="61"/>
      <c r="AC40" s="61"/>
      <c r="AD40" s="61"/>
      <c r="AE40" s="61"/>
      <c r="AF40" s="61"/>
      <c r="AG40" s="61"/>
      <c r="AH40" s="72"/>
    </row>
    <row r="41" customFormat="false" ht="12.75" hidden="false" customHeight="false" outlineLevel="0" collapsed="false">
      <c r="B41" s="61"/>
      <c r="C41" s="61"/>
      <c r="D41" s="61"/>
      <c r="E41" s="61"/>
      <c r="F41" s="71"/>
      <c r="G41" s="71"/>
      <c r="H41" s="71"/>
      <c r="I41" s="71"/>
      <c r="J41" s="71"/>
      <c r="K41" s="71"/>
      <c r="L41" s="71"/>
      <c r="M41" s="71"/>
      <c r="N41" s="71"/>
      <c r="S41" s="91"/>
      <c r="Y41" s="61"/>
      <c r="Z41" s="61"/>
      <c r="AA41" s="61"/>
      <c r="AB41" s="61"/>
      <c r="AC41" s="61"/>
      <c r="AD41" s="61"/>
      <c r="AE41" s="61"/>
      <c r="AF41" s="61"/>
      <c r="AG41" s="61"/>
      <c r="AH41" s="72"/>
    </row>
    <row r="42" customFormat="false" ht="12.75" hidden="false" customHeight="false" outlineLevel="0" collapsed="false">
      <c r="B42" s="61"/>
      <c r="C42" s="61"/>
      <c r="D42" s="61"/>
      <c r="E42" s="61"/>
      <c r="F42" s="71"/>
      <c r="G42" s="71"/>
      <c r="H42" s="71"/>
      <c r="I42" s="71"/>
      <c r="J42" s="71"/>
      <c r="K42" s="71"/>
      <c r="L42" s="71"/>
      <c r="M42" s="71"/>
      <c r="N42" s="71"/>
      <c r="S42" s="91"/>
      <c r="Y42" s="61"/>
      <c r="Z42" s="61"/>
      <c r="AA42" s="61"/>
      <c r="AB42" s="61"/>
      <c r="AC42" s="61"/>
      <c r="AD42" s="61"/>
      <c r="AE42" s="61"/>
      <c r="AF42" s="61"/>
      <c r="AG42" s="61"/>
      <c r="AH42" s="72"/>
    </row>
    <row r="43" customFormat="false" ht="12.75" hidden="false" customHeight="false" outlineLevel="0" collapsed="false">
      <c r="B43" s="61"/>
      <c r="C43" s="61"/>
      <c r="D43" s="61"/>
      <c r="E43" s="61"/>
      <c r="F43" s="71"/>
      <c r="G43" s="71"/>
      <c r="H43" s="71"/>
      <c r="I43" s="71"/>
      <c r="J43" s="71"/>
      <c r="K43" s="71"/>
      <c r="L43" s="71"/>
      <c r="M43" s="71"/>
      <c r="N43" s="71"/>
      <c r="S43" s="91"/>
      <c r="Y43" s="61"/>
      <c r="Z43" s="61"/>
      <c r="AA43" s="61"/>
      <c r="AB43" s="61"/>
      <c r="AC43" s="61"/>
      <c r="AD43" s="61"/>
      <c r="AE43" s="61"/>
      <c r="AF43" s="61"/>
      <c r="AG43" s="61"/>
      <c r="AH43" s="72"/>
    </row>
    <row r="44" customFormat="false" ht="12.75" hidden="false" customHeight="false" outlineLevel="0" collapsed="false">
      <c r="B44" s="61"/>
      <c r="C44" s="61"/>
      <c r="D44" s="61"/>
      <c r="E44" s="61"/>
      <c r="F44" s="71"/>
      <c r="G44" s="71"/>
      <c r="H44" s="71"/>
      <c r="I44" s="71"/>
      <c r="J44" s="71"/>
      <c r="K44" s="71"/>
      <c r="L44" s="71"/>
      <c r="M44" s="71"/>
      <c r="N44" s="71"/>
      <c r="S44" s="91"/>
      <c r="Y44" s="61"/>
      <c r="Z44" s="61"/>
      <c r="AA44" s="61"/>
      <c r="AB44" s="61"/>
      <c r="AC44" s="61"/>
      <c r="AD44" s="61"/>
      <c r="AE44" s="61"/>
      <c r="AF44" s="61"/>
      <c r="AG44" s="61"/>
      <c r="AH44" s="72"/>
    </row>
    <row r="45" customFormat="false" ht="12.75" hidden="false" customHeight="false" outlineLevel="0" collapsed="false">
      <c r="B45" s="61"/>
      <c r="C45" s="61"/>
      <c r="D45" s="61"/>
      <c r="E45" s="61"/>
      <c r="F45" s="73"/>
      <c r="G45" s="73"/>
      <c r="H45" s="73"/>
      <c r="I45" s="73"/>
      <c r="J45" s="73"/>
      <c r="K45" s="73"/>
      <c r="L45" s="73"/>
      <c r="M45" s="73"/>
      <c r="N45" s="73"/>
      <c r="S45" s="91"/>
      <c r="Y45" s="61"/>
      <c r="Z45" s="61"/>
      <c r="AA45" s="61"/>
      <c r="AB45" s="61"/>
      <c r="AC45" s="61"/>
      <c r="AD45" s="61"/>
      <c r="AE45" s="61"/>
      <c r="AF45" s="61"/>
      <c r="AG45" s="61"/>
      <c r="AH45" s="72"/>
    </row>
    <row r="46" customFormat="false" ht="12.75" hidden="false" customHeight="false" outlineLevel="0" collapsed="false">
      <c r="B46" s="61"/>
      <c r="C46" s="61"/>
      <c r="D46" s="61"/>
      <c r="E46" s="61"/>
      <c r="F46" s="73"/>
      <c r="G46" s="73"/>
      <c r="H46" s="73"/>
      <c r="I46" s="73"/>
      <c r="J46" s="73"/>
      <c r="K46" s="73"/>
      <c r="L46" s="73"/>
      <c r="M46" s="73"/>
      <c r="N46" s="73"/>
      <c r="S46" s="91"/>
      <c r="Y46" s="61"/>
      <c r="Z46" s="61"/>
      <c r="AA46" s="61"/>
      <c r="AB46" s="61"/>
      <c r="AC46" s="61"/>
      <c r="AD46" s="61"/>
      <c r="AE46" s="61"/>
      <c r="AF46" s="61"/>
      <c r="AG46" s="61"/>
      <c r="AH46" s="72"/>
    </row>
    <row r="47" customFormat="false" ht="12.75" hidden="false" customHeight="false" outlineLevel="0" collapsed="false">
      <c r="B47" s="61"/>
      <c r="C47" s="61"/>
      <c r="D47" s="61"/>
      <c r="E47" s="61"/>
      <c r="F47" s="73"/>
      <c r="G47" s="73"/>
      <c r="H47" s="73"/>
      <c r="I47" s="73"/>
      <c r="J47" s="73"/>
      <c r="K47" s="73"/>
      <c r="L47" s="73"/>
      <c r="M47" s="73"/>
      <c r="N47" s="73"/>
      <c r="S47" s="91"/>
      <c r="Y47" s="61"/>
      <c r="Z47" s="61"/>
      <c r="AA47" s="61"/>
      <c r="AB47" s="61"/>
      <c r="AC47" s="61"/>
      <c r="AD47" s="61"/>
      <c r="AE47" s="61"/>
      <c r="AF47" s="61"/>
      <c r="AG47" s="61"/>
      <c r="AH47" s="72"/>
    </row>
    <row r="48" customFormat="false" ht="12.75" hidden="false" customHeight="false" outlineLevel="0" collapsed="false">
      <c r="B48" s="61"/>
      <c r="C48" s="61"/>
      <c r="D48" s="61"/>
      <c r="E48" s="61"/>
      <c r="F48" s="73"/>
      <c r="G48" s="73"/>
      <c r="H48" s="73"/>
      <c r="I48" s="73"/>
      <c r="J48" s="73"/>
      <c r="K48" s="73"/>
      <c r="L48" s="73"/>
      <c r="M48" s="73"/>
      <c r="N48" s="73"/>
      <c r="S48" s="91"/>
      <c r="Y48" s="61"/>
      <c r="Z48" s="61"/>
      <c r="AA48" s="61"/>
      <c r="AB48" s="61"/>
      <c r="AC48" s="61"/>
      <c r="AD48" s="61"/>
      <c r="AE48" s="61"/>
      <c r="AF48" s="61"/>
      <c r="AG48" s="61"/>
      <c r="AH48" s="72"/>
    </row>
    <row r="49" customFormat="false" ht="12.75" hidden="false" customHeight="false" outlineLevel="0" collapsed="false">
      <c r="B49" s="61"/>
      <c r="C49" s="61"/>
      <c r="D49" s="61"/>
      <c r="E49" s="61"/>
      <c r="F49" s="73"/>
      <c r="G49" s="73"/>
      <c r="H49" s="73"/>
      <c r="I49" s="73"/>
      <c r="J49" s="73"/>
      <c r="K49" s="73"/>
      <c r="L49" s="73"/>
      <c r="M49" s="73"/>
      <c r="N49" s="73"/>
      <c r="S49" s="91"/>
      <c r="Y49" s="61"/>
      <c r="Z49" s="61"/>
      <c r="AA49" s="61"/>
      <c r="AB49" s="61"/>
      <c r="AC49" s="61"/>
      <c r="AD49" s="61"/>
      <c r="AE49" s="61"/>
      <c r="AF49" s="61"/>
      <c r="AG49" s="61"/>
      <c r="AH49" s="72"/>
    </row>
    <row r="50" customFormat="false" ht="12.75" hidden="false" customHeight="false" outlineLevel="0" collapsed="false">
      <c r="B50" s="61"/>
      <c r="C50" s="61"/>
      <c r="D50" s="61"/>
      <c r="E50" s="61"/>
      <c r="F50" s="73"/>
      <c r="G50" s="73"/>
      <c r="H50" s="73"/>
      <c r="I50" s="73"/>
      <c r="J50" s="73"/>
      <c r="K50" s="73"/>
      <c r="L50" s="73"/>
      <c r="M50" s="73"/>
      <c r="N50" s="73"/>
      <c r="S50" s="91"/>
      <c r="Y50" s="61"/>
      <c r="Z50" s="61"/>
      <c r="AA50" s="61"/>
      <c r="AB50" s="61"/>
      <c r="AC50" s="61"/>
      <c r="AD50" s="61"/>
      <c r="AE50" s="61"/>
      <c r="AF50" s="61"/>
      <c r="AG50" s="61"/>
      <c r="AH50" s="72"/>
    </row>
    <row r="51" customFormat="false" ht="12.75" hidden="false" customHeight="false" outlineLevel="0" collapsed="false">
      <c r="B51" s="61"/>
      <c r="C51" s="61"/>
      <c r="D51" s="61"/>
      <c r="E51" s="61"/>
      <c r="F51" s="73"/>
      <c r="G51" s="73"/>
      <c r="H51" s="73"/>
      <c r="I51" s="73"/>
      <c r="J51" s="73"/>
      <c r="K51" s="73"/>
      <c r="L51" s="73"/>
      <c r="M51" s="73"/>
      <c r="N51" s="73"/>
      <c r="S51" s="91"/>
      <c r="Y51" s="61"/>
      <c r="Z51" s="61"/>
      <c r="AA51" s="61"/>
      <c r="AB51" s="61"/>
      <c r="AC51" s="61"/>
      <c r="AD51" s="61"/>
      <c r="AE51" s="61"/>
      <c r="AF51" s="61"/>
      <c r="AG51" s="61"/>
      <c r="AH51" s="72"/>
    </row>
    <row r="52" customFormat="false" ht="12.75" hidden="false" customHeight="false" outlineLevel="0" collapsed="false">
      <c r="B52" s="61"/>
      <c r="C52" s="61"/>
      <c r="D52" s="61"/>
      <c r="E52" s="61"/>
      <c r="F52" s="73"/>
      <c r="G52" s="73"/>
      <c r="H52" s="73"/>
      <c r="I52" s="73"/>
      <c r="J52" s="73"/>
      <c r="K52" s="73"/>
      <c r="L52" s="73"/>
      <c r="M52" s="73"/>
      <c r="N52" s="73"/>
      <c r="S52" s="91"/>
      <c r="Y52" s="61"/>
      <c r="Z52" s="61"/>
      <c r="AA52" s="61"/>
      <c r="AB52" s="61"/>
      <c r="AC52" s="61"/>
      <c r="AD52" s="61"/>
      <c r="AE52" s="61"/>
      <c r="AF52" s="61"/>
      <c r="AG52" s="61"/>
      <c r="AH52" s="72"/>
    </row>
    <row r="53" customFormat="false" ht="12.75" hidden="false" customHeight="false" outlineLevel="0" collapsed="false">
      <c r="B53" s="61"/>
      <c r="C53" s="61"/>
      <c r="D53" s="61"/>
      <c r="E53" s="61"/>
      <c r="F53" s="73"/>
      <c r="G53" s="73"/>
      <c r="H53" s="73"/>
      <c r="I53" s="73"/>
      <c r="J53" s="73"/>
      <c r="K53" s="73"/>
      <c r="L53" s="73"/>
      <c r="M53" s="73"/>
      <c r="N53" s="73"/>
      <c r="S53" s="91"/>
      <c r="Y53" s="61"/>
      <c r="Z53" s="61"/>
      <c r="AA53" s="61"/>
      <c r="AB53" s="61"/>
      <c r="AC53" s="61"/>
      <c r="AD53" s="61"/>
      <c r="AE53" s="61"/>
      <c r="AF53" s="61"/>
      <c r="AG53" s="61"/>
      <c r="AH53" s="72"/>
    </row>
    <row r="54" customFormat="false" ht="12.75" hidden="false" customHeight="false" outlineLevel="0" collapsed="false">
      <c r="B54" s="61"/>
      <c r="C54" s="61"/>
      <c r="D54" s="61"/>
      <c r="E54" s="61"/>
      <c r="F54" s="73"/>
      <c r="G54" s="73"/>
      <c r="H54" s="73"/>
      <c r="I54" s="73"/>
      <c r="J54" s="73"/>
      <c r="K54" s="73"/>
      <c r="L54" s="73"/>
      <c r="M54" s="73"/>
      <c r="N54" s="73"/>
      <c r="S54" s="91"/>
      <c r="Y54" s="61"/>
      <c r="Z54" s="61"/>
      <c r="AA54" s="61"/>
      <c r="AB54" s="61"/>
      <c r="AC54" s="61"/>
      <c r="AD54" s="61"/>
      <c r="AE54" s="61"/>
      <c r="AF54" s="61"/>
      <c r="AG54" s="61"/>
      <c r="AH54" s="72"/>
    </row>
    <row r="55" customFormat="false" ht="12.75" hidden="false" customHeight="false" outlineLevel="0" collapsed="false">
      <c r="B55" s="61"/>
      <c r="C55" s="61"/>
      <c r="D55" s="61"/>
      <c r="E55" s="61"/>
      <c r="F55" s="73"/>
      <c r="G55" s="73"/>
      <c r="H55" s="73"/>
      <c r="I55" s="73"/>
      <c r="J55" s="73"/>
      <c r="K55" s="73"/>
      <c r="L55" s="73"/>
      <c r="M55" s="73"/>
      <c r="N55" s="73"/>
      <c r="S55" s="91"/>
      <c r="Y55" s="61"/>
      <c r="Z55" s="61"/>
      <c r="AA55" s="61"/>
      <c r="AB55" s="61"/>
      <c r="AC55" s="61"/>
      <c r="AD55" s="61"/>
      <c r="AE55" s="61"/>
      <c r="AF55" s="61"/>
      <c r="AG55" s="61"/>
      <c r="AH55" s="72"/>
    </row>
    <row r="56" customFormat="false" ht="12.75" hidden="false" customHeight="false" outlineLevel="0" collapsed="false">
      <c r="B56" s="61"/>
      <c r="C56" s="61"/>
      <c r="D56" s="61"/>
      <c r="E56" s="61"/>
      <c r="F56" s="73"/>
      <c r="G56" s="73"/>
      <c r="H56" s="73"/>
      <c r="I56" s="73"/>
      <c r="J56" s="73"/>
      <c r="K56" s="73"/>
      <c r="L56" s="73"/>
      <c r="M56" s="73"/>
      <c r="N56" s="73"/>
      <c r="S56" s="91"/>
      <c r="Y56" s="61"/>
      <c r="Z56" s="61"/>
      <c r="AA56" s="61"/>
      <c r="AB56" s="61"/>
      <c r="AC56" s="61"/>
      <c r="AD56" s="61"/>
      <c r="AE56" s="61"/>
      <c r="AF56" s="61"/>
      <c r="AG56" s="61"/>
      <c r="AH56" s="72"/>
    </row>
    <row r="57" customFormat="false" ht="12.75" hidden="false" customHeight="false" outlineLevel="0" collapsed="false">
      <c r="B57" s="61"/>
      <c r="C57" s="61"/>
      <c r="D57" s="61"/>
      <c r="E57" s="61"/>
      <c r="F57" s="73"/>
      <c r="G57" s="73"/>
      <c r="H57" s="73"/>
      <c r="I57" s="73"/>
      <c r="J57" s="73"/>
      <c r="K57" s="73"/>
      <c r="L57" s="73"/>
      <c r="M57" s="73"/>
      <c r="N57" s="73"/>
      <c r="S57" s="91"/>
      <c r="Y57" s="61"/>
      <c r="Z57" s="61"/>
      <c r="AA57" s="61"/>
      <c r="AB57" s="61"/>
      <c r="AC57" s="61"/>
      <c r="AD57" s="61"/>
      <c r="AE57" s="61"/>
      <c r="AF57" s="61"/>
      <c r="AG57" s="61"/>
      <c r="AH57" s="72"/>
    </row>
    <row r="58" customFormat="false" ht="12.75" hidden="false" customHeight="false" outlineLevel="0" collapsed="false">
      <c r="B58" s="61"/>
      <c r="C58" s="61"/>
      <c r="D58" s="61"/>
      <c r="E58" s="61"/>
      <c r="F58" s="73"/>
      <c r="G58" s="73"/>
      <c r="H58" s="73"/>
      <c r="I58" s="73"/>
      <c r="J58" s="73"/>
      <c r="K58" s="73"/>
      <c r="L58" s="73"/>
      <c r="M58" s="73"/>
      <c r="N58" s="73"/>
      <c r="S58" s="91"/>
      <c r="Y58" s="61"/>
      <c r="Z58" s="61"/>
      <c r="AA58" s="61"/>
      <c r="AB58" s="61"/>
      <c r="AC58" s="61"/>
      <c r="AD58" s="61"/>
      <c r="AE58" s="61"/>
      <c r="AF58" s="61"/>
      <c r="AG58" s="61"/>
      <c r="AH58" s="72"/>
    </row>
    <row r="59" customFormat="false" ht="12.75" hidden="false" customHeight="false" outlineLevel="0" collapsed="false">
      <c r="B59" s="61"/>
      <c r="C59" s="61"/>
      <c r="D59" s="61"/>
      <c r="E59" s="61"/>
      <c r="F59" s="73"/>
      <c r="G59" s="73"/>
      <c r="H59" s="73"/>
      <c r="I59" s="73"/>
      <c r="J59" s="73"/>
      <c r="K59" s="73"/>
      <c r="L59" s="73"/>
      <c r="M59" s="73"/>
      <c r="N59" s="73"/>
      <c r="S59" s="91"/>
      <c r="Y59" s="61"/>
      <c r="Z59" s="61"/>
      <c r="AA59" s="61"/>
      <c r="AB59" s="61"/>
      <c r="AC59" s="61"/>
      <c r="AD59" s="61"/>
      <c r="AE59" s="61"/>
      <c r="AF59" s="61"/>
      <c r="AG59" s="61"/>
      <c r="AH59" s="72"/>
    </row>
    <row r="60" customFormat="false" ht="12.75" hidden="false" customHeight="false" outlineLevel="0" collapsed="false">
      <c r="B60" s="61"/>
      <c r="C60" s="61"/>
      <c r="D60" s="61"/>
      <c r="E60" s="61"/>
      <c r="F60" s="73"/>
      <c r="G60" s="73"/>
      <c r="H60" s="73"/>
      <c r="I60" s="73"/>
      <c r="J60" s="73"/>
      <c r="K60" s="73"/>
      <c r="L60" s="73"/>
      <c r="M60" s="73"/>
      <c r="N60" s="73"/>
      <c r="S60" s="91"/>
      <c r="Y60" s="61"/>
      <c r="Z60" s="61"/>
      <c r="AA60" s="61"/>
      <c r="AB60" s="61"/>
      <c r="AC60" s="61"/>
      <c r="AD60" s="61"/>
      <c r="AE60" s="61"/>
      <c r="AF60" s="61"/>
      <c r="AG60" s="61"/>
      <c r="AH60" s="72"/>
    </row>
    <row r="61" customFormat="false" ht="12.75" hidden="false" customHeight="false" outlineLevel="0" collapsed="false">
      <c r="B61" s="61"/>
      <c r="C61" s="61"/>
      <c r="D61" s="61"/>
      <c r="E61" s="61"/>
      <c r="F61" s="73"/>
      <c r="G61" s="73"/>
      <c r="H61" s="73"/>
      <c r="I61" s="73"/>
      <c r="J61" s="73"/>
      <c r="K61" s="73"/>
      <c r="L61" s="73"/>
      <c r="M61" s="73"/>
      <c r="N61" s="73"/>
      <c r="S61" s="91"/>
      <c r="Y61" s="61"/>
      <c r="Z61" s="61"/>
      <c r="AA61" s="61"/>
      <c r="AB61" s="61"/>
      <c r="AC61" s="61"/>
      <c r="AD61" s="61"/>
      <c r="AE61" s="61"/>
      <c r="AF61" s="61"/>
      <c r="AG61" s="61"/>
      <c r="AH61" s="72"/>
    </row>
    <row r="62" customFormat="false" ht="12.75" hidden="false" customHeight="false" outlineLevel="0" collapsed="false">
      <c r="B62" s="61"/>
      <c r="C62" s="61"/>
      <c r="D62" s="61"/>
      <c r="E62" s="61"/>
      <c r="F62" s="73"/>
      <c r="G62" s="73"/>
      <c r="H62" s="73"/>
      <c r="I62" s="73"/>
      <c r="J62" s="73"/>
      <c r="K62" s="73"/>
      <c r="L62" s="73"/>
      <c r="M62" s="73"/>
      <c r="N62" s="73"/>
      <c r="S62" s="91"/>
      <c r="Y62" s="61"/>
      <c r="Z62" s="61"/>
      <c r="AA62" s="61"/>
      <c r="AB62" s="61"/>
      <c r="AC62" s="61"/>
      <c r="AD62" s="61"/>
      <c r="AE62" s="61"/>
      <c r="AF62" s="61"/>
      <c r="AG62" s="61"/>
      <c r="AH62" s="72"/>
    </row>
    <row r="63" customFormat="false" ht="12.75" hidden="false" customHeight="false" outlineLevel="0" collapsed="false">
      <c r="B63" s="61"/>
      <c r="C63" s="61"/>
      <c r="D63" s="61"/>
      <c r="E63" s="61"/>
      <c r="F63" s="73"/>
      <c r="G63" s="73"/>
      <c r="H63" s="73"/>
      <c r="I63" s="73"/>
      <c r="J63" s="73"/>
      <c r="K63" s="73"/>
      <c r="L63" s="73"/>
      <c r="M63" s="73"/>
      <c r="N63" s="73"/>
      <c r="S63" s="91"/>
      <c r="Y63" s="61"/>
      <c r="Z63" s="61"/>
      <c r="AA63" s="61"/>
      <c r="AB63" s="61"/>
      <c r="AC63" s="61"/>
      <c r="AD63" s="61"/>
      <c r="AE63" s="61"/>
      <c r="AF63" s="61"/>
      <c r="AG63" s="61"/>
      <c r="AH63" s="72"/>
    </row>
    <row r="64" customFormat="false" ht="12.75" hidden="false" customHeight="false" outlineLevel="0" collapsed="false">
      <c r="B64" s="61"/>
      <c r="C64" s="61"/>
      <c r="D64" s="61"/>
      <c r="E64" s="61"/>
      <c r="F64" s="73"/>
      <c r="G64" s="73"/>
      <c r="H64" s="73"/>
      <c r="I64" s="73"/>
      <c r="J64" s="73"/>
      <c r="K64" s="73"/>
      <c r="L64" s="73"/>
      <c r="M64" s="73"/>
      <c r="N64" s="73"/>
      <c r="S64" s="91"/>
      <c r="Y64" s="61"/>
      <c r="Z64" s="61"/>
      <c r="AA64" s="61"/>
      <c r="AB64" s="61"/>
      <c r="AC64" s="61"/>
      <c r="AD64" s="61"/>
      <c r="AE64" s="61"/>
      <c r="AF64" s="61"/>
      <c r="AG64" s="61"/>
      <c r="AH64" s="72"/>
    </row>
    <row r="65" customFormat="false" ht="12.75" hidden="false" customHeight="false" outlineLevel="0" collapsed="false">
      <c r="B65" s="61"/>
      <c r="C65" s="61"/>
      <c r="D65" s="61"/>
      <c r="E65" s="61"/>
      <c r="F65" s="73"/>
      <c r="G65" s="73"/>
      <c r="H65" s="73"/>
      <c r="I65" s="73"/>
      <c r="J65" s="73"/>
      <c r="K65" s="73"/>
      <c r="L65" s="73"/>
      <c r="M65" s="73"/>
      <c r="N65" s="73"/>
      <c r="S65" s="91"/>
      <c r="Y65" s="61"/>
      <c r="Z65" s="61"/>
      <c r="AA65" s="61"/>
      <c r="AB65" s="61"/>
      <c r="AC65" s="61"/>
      <c r="AD65" s="61"/>
      <c r="AE65" s="61"/>
      <c r="AF65" s="61"/>
      <c r="AG65" s="61"/>
      <c r="AH65" s="72"/>
    </row>
    <row r="66" customFormat="false" ht="12.75" hidden="false" customHeight="false" outlineLevel="0" collapsed="false">
      <c r="B66" s="61"/>
      <c r="C66" s="61"/>
      <c r="D66" s="61"/>
      <c r="E66" s="61"/>
      <c r="F66" s="73"/>
      <c r="G66" s="73"/>
      <c r="H66" s="73"/>
      <c r="I66" s="73"/>
      <c r="J66" s="73"/>
      <c r="K66" s="73"/>
      <c r="L66" s="73"/>
      <c r="M66" s="73"/>
      <c r="N66" s="73"/>
      <c r="S66" s="91"/>
      <c r="Y66" s="61"/>
      <c r="Z66" s="61"/>
      <c r="AA66" s="61"/>
      <c r="AB66" s="61"/>
      <c r="AC66" s="61"/>
      <c r="AD66" s="61"/>
      <c r="AE66" s="61"/>
      <c r="AF66" s="61"/>
      <c r="AG66" s="61"/>
      <c r="AH66" s="72"/>
    </row>
    <row r="67" customFormat="false" ht="12.75" hidden="false" customHeight="false" outlineLevel="0" collapsed="false">
      <c r="B67" s="61"/>
      <c r="C67" s="61"/>
      <c r="D67" s="61"/>
      <c r="E67" s="61"/>
      <c r="F67" s="73"/>
      <c r="G67" s="73"/>
      <c r="H67" s="73"/>
      <c r="I67" s="73"/>
      <c r="J67" s="73"/>
      <c r="K67" s="73"/>
      <c r="L67" s="73"/>
      <c r="M67" s="73"/>
      <c r="N67" s="73"/>
      <c r="S67" s="91"/>
      <c r="Y67" s="61"/>
      <c r="Z67" s="61"/>
      <c r="AA67" s="61"/>
      <c r="AB67" s="61"/>
      <c r="AC67" s="61"/>
      <c r="AD67" s="61"/>
      <c r="AE67" s="61"/>
      <c r="AF67" s="61"/>
      <c r="AG67" s="61"/>
      <c r="AH67" s="72"/>
    </row>
    <row r="68" customFormat="false" ht="12.75" hidden="false" customHeight="false" outlineLevel="0" collapsed="false">
      <c r="B68" s="61"/>
      <c r="C68" s="61"/>
      <c r="D68" s="61"/>
      <c r="E68" s="61"/>
      <c r="F68" s="73"/>
      <c r="G68" s="73"/>
      <c r="H68" s="73"/>
      <c r="I68" s="73"/>
      <c r="J68" s="73"/>
      <c r="K68" s="73"/>
      <c r="L68" s="73"/>
      <c r="M68" s="73"/>
      <c r="N68" s="73"/>
      <c r="S68" s="91"/>
      <c r="Y68" s="61"/>
      <c r="Z68" s="61"/>
      <c r="AA68" s="61"/>
      <c r="AB68" s="61"/>
      <c r="AC68" s="61"/>
      <c r="AD68" s="61"/>
      <c r="AE68" s="61"/>
      <c r="AF68" s="61"/>
      <c r="AG68" s="61"/>
      <c r="AH68" s="72"/>
    </row>
    <row r="69" customFormat="false" ht="12.75" hidden="false" customHeight="false" outlineLevel="0" collapsed="false">
      <c r="B69" s="61"/>
      <c r="C69" s="61"/>
      <c r="D69" s="61"/>
      <c r="E69" s="61"/>
      <c r="F69" s="73"/>
      <c r="G69" s="73"/>
      <c r="H69" s="73"/>
      <c r="I69" s="73"/>
      <c r="J69" s="73"/>
      <c r="K69" s="73"/>
      <c r="L69" s="73"/>
      <c r="M69" s="73"/>
      <c r="N69" s="73"/>
      <c r="S69" s="91"/>
      <c r="Y69" s="61"/>
      <c r="Z69" s="61"/>
      <c r="AA69" s="61"/>
      <c r="AB69" s="61"/>
      <c r="AC69" s="61"/>
      <c r="AD69" s="61"/>
      <c r="AE69" s="61"/>
      <c r="AF69" s="61"/>
      <c r="AG69" s="61"/>
      <c r="AH69" s="72"/>
    </row>
    <row r="70" customFormat="false" ht="12.75" hidden="false" customHeight="false" outlineLevel="0" collapsed="false">
      <c r="B70" s="61"/>
      <c r="C70" s="61"/>
      <c r="D70" s="61"/>
      <c r="E70" s="61"/>
      <c r="F70" s="73"/>
      <c r="G70" s="73"/>
      <c r="H70" s="73"/>
      <c r="I70" s="73"/>
      <c r="J70" s="73"/>
      <c r="K70" s="73"/>
      <c r="L70" s="73"/>
      <c r="M70" s="73"/>
      <c r="N70" s="73"/>
      <c r="S70" s="91"/>
      <c r="Y70" s="61"/>
      <c r="Z70" s="61"/>
      <c r="AA70" s="61"/>
      <c r="AB70" s="61"/>
      <c r="AC70" s="61"/>
      <c r="AD70" s="61"/>
      <c r="AE70" s="61"/>
      <c r="AF70" s="61"/>
      <c r="AG70" s="61"/>
      <c r="AH70" s="72"/>
    </row>
    <row r="71" customFormat="false" ht="12.75" hidden="false" customHeight="false" outlineLevel="0" collapsed="false">
      <c r="B71" s="61"/>
      <c r="C71" s="61"/>
      <c r="D71" s="61"/>
      <c r="E71" s="61"/>
      <c r="F71" s="73"/>
      <c r="G71" s="73"/>
      <c r="H71" s="73"/>
      <c r="I71" s="73"/>
      <c r="J71" s="73"/>
      <c r="K71" s="73"/>
      <c r="L71" s="73"/>
      <c r="M71" s="73"/>
      <c r="N71" s="73"/>
      <c r="S71" s="91"/>
      <c r="Y71" s="61"/>
      <c r="Z71" s="61"/>
      <c r="AA71" s="61"/>
      <c r="AB71" s="61"/>
      <c r="AC71" s="61"/>
      <c r="AD71" s="61"/>
      <c r="AE71" s="61"/>
      <c r="AF71" s="61"/>
      <c r="AG71" s="61"/>
      <c r="AH71" s="72"/>
    </row>
    <row r="72" customFormat="false" ht="12.75" hidden="false" customHeight="false" outlineLevel="0" collapsed="false">
      <c r="B72" s="61"/>
      <c r="C72" s="61"/>
      <c r="D72" s="61"/>
      <c r="E72" s="61"/>
      <c r="F72" s="73"/>
      <c r="G72" s="73"/>
      <c r="H72" s="73"/>
      <c r="I72" s="73"/>
      <c r="J72" s="73"/>
      <c r="K72" s="73"/>
      <c r="L72" s="73"/>
      <c r="M72" s="73"/>
      <c r="N72" s="73"/>
      <c r="S72" s="91"/>
      <c r="Y72" s="61"/>
      <c r="Z72" s="61"/>
      <c r="AA72" s="61"/>
      <c r="AB72" s="61"/>
      <c r="AC72" s="61"/>
      <c r="AD72" s="61"/>
      <c r="AE72" s="61"/>
      <c r="AF72" s="61"/>
      <c r="AG72" s="61"/>
      <c r="AH72" s="72"/>
    </row>
    <row r="73" customFormat="false" ht="12.75" hidden="false" customHeight="false" outlineLevel="0" collapsed="false">
      <c r="B73" s="61"/>
      <c r="C73" s="61"/>
      <c r="D73" s="61"/>
      <c r="E73" s="61"/>
      <c r="F73" s="73"/>
      <c r="G73" s="73"/>
      <c r="H73" s="73"/>
      <c r="I73" s="73"/>
      <c r="J73" s="73"/>
      <c r="K73" s="73"/>
      <c r="L73" s="73"/>
      <c r="M73" s="73"/>
      <c r="N73" s="73"/>
      <c r="S73" s="91"/>
      <c r="Y73" s="61"/>
      <c r="Z73" s="61"/>
      <c r="AA73" s="61"/>
      <c r="AB73" s="61"/>
      <c r="AC73" s="61"/>
      <c r="AD73" s="61"/>
      <c r="AE73" s="61"/>
      <c r="AF73" s="61"/>
      <c r="AG73" s="61"/>
      <c r="AH73" s="72"/>
    </row>
    <row r="74" customFormat="false" ht="12.75" hidden="false" customHeight="false" outlineLevel="0" collapsed="false">
      <c r="B74" s="61"/>
      <c r="C74" s="61"/>
      <c r="D74" s="61"/>
      <c r="E74" s="61"/>
      <c r="F74" s="73"/>
      <c r="G74" s="73"/>
      <c r="H74" s="73"/>
      <c r="I74" s="73"/>
      <c r="J74" s="73"/>
      <c r="K74" s="73"/>
      <c r="L74" s="73"/>
      <c r="M74" s="73"/>
      <c r="N74" s="73"/>
      <c r="S74" s="91"/>
      <c r="Y74" s="61"/>
      <c r="Z74" s="61"/>
      <c r="AA74" s="61"/>
      <c r="AB74" s="61"/>
      <c r="AC74" s="61"/>
      <c r="AD74" s="61"/>
      <c r="AE74" s="61"/>
      <c r="AF74" s="61"/>
      <c r="AG74" s="61"/>
      <c r="AH74" s="72"/>
    </row>
    <row r="75" customFormat="false" ht="12.75" hidden="false" customHeight="false" outlineLevel="0" collapsed="false">
      <c r="B75" s="61"/>
      <c r="C75" s="61"/>
      <c r="D75" s="61"/>
      <c r="E75" s="61"/>
      <c r="F75" s="73"/>
      <c r="G75" s="73"/>
      <c r="H75" s="73"/>
      <c r="I75" s="73"/>
      <c r="J75" s="73"/>
      <c r="K75" s="73"/>
      <c r="L75" s="73"/>
      <c r="M75" s="73"/>
      <c r="N75" s="73"/>
      <c r="S75" s="91"/>
      <c r="Y75" s="61"/>
      <c r="Z75" s="61"/>
      <c r="AA75" s="61"/>
      <c r="AB75" s="61"/>
      <c r="AC75" s="61"/>
      <c r="AD75" s="61"/>
      <c r="AE75" s="61"/>
      <c r="AF75" s="61"/>
      <c r="AG75" s="61"/>
      <c r="AH75" s="72"/>
    </row>
    <row r="76" customFormat="false" ht="12.75" hidden="false" customHeight="false" outlineLevel="0" collapsed="false">
      <c r="B76" s="61"/>
      <c r="C76" s="61"/>
      <c r="D76" s="61"/>
      <c r="E76" s="61"/>
      <c r="F76" s="73"/>
      <c r="G76" s="73"/>
      <c r="H76" s="73"/>
      <c r="I76" s="73"/>
      <c r="J76" s="73"/>
      <c r="K76" s="73"/>
      <c r="L76" s="73"/>
      <c r="M76" s="73"/>
      <c r="N76" s="73"/>
      <c r="S76" s="91"/>
      <c r="Y76" s="61"/>
      <c r="Z76" s="61"/>
      <c r="AA76" s="61"/>
      <c r="AB76" s="61"/>
      <c r="AC76" s="61"/>
      <c r="AD76" s="61"/>
      <c r="AE76" s="61"/>
      <c r="AF76" s="61"/>
      <c r="AG76" s="61"/>
      <c r="AH76" s="72"/>
    </row>
    <row r="77" customFormat="false" ht="12.75" hidden="false" customHeight="false" outlineLevel="0" collapsed="false">
      <c r="B77" s="61"/>
      <c r="C77" s="61"/>
      <c r="D77" s="61"/>
      <c r="E77" s="61"/>
      <c r="F77" s="73"/>
      <c r="G77" s="73"/>
      <c r="H77" s="73"/>
      <c r="I77" s="73"/>
      <c r="J77" s="73"/>
      <c r="K77" s="73"/>
      <c r="L77" s="73"/>
      <c r="M77" s="73"/>
      <c r="N77" s="73"/>
      <c r="S77" s="91"/>
      <c r="Y77" s="61"/>
      <c r="Z77" s="61"/>
      <c r="AA77" s="61"/>
      <c r="AB77" s="61"/>
      <c r="AC77" s="61"/>
      <c r="AD77" s="61"/>
      <c r="AE77" s="61"/>
      <c r="AF77" s="61"/>
      <c r="AG77" s="61"/>
      <c r="AH77" s="72"/>
    </row>
    <row r="78" customFormat="false" ht="12.75" hidden="false" customHeight="false" outlineLevel="0" collapsed="false">
      <c r="B78" s="61"/>
      <c r="C78" s="61"/>
      <c r="D78" s="61"/>
      <c r="E78" s="61"/>
      <c r="F78" s="73"/>
      <c r="G78" s="73"/>
      <c r="H78" s="73"/>
      <c r="I78" s="73"/>
      <c r="J78" s="73"/>
      <c r="K78" s="73"/>
      <c r="L78" s="73"/>
      <c r="M78" s="73"/>
      <c r="N78" s="73"/>
      <c r="S78" s="91"/>
      <c r="Y78" s="61"/>
      <c r="Z78" s="61"/>
      <c r="AA78" s="61"/>
      <c r="AB78" s="61"/>
      <c r="AC78" s="61"/>
      <c r="AD78" s="61"/>
      <c r="AE78" s="61"/>
      <c r="AF78" s="61"/>
      <c r="AG78" s="61"/>
      <c r="AH78" s="72"/>
    </row>
    <row r="79" customFormat="false" ht="12.75" hidden="false" customHeight="false" outlineLevel="0" collapsed="false">
      <c r="B79" s="61"/>
      <c r="C79" s="61"/>
      <c r="D79" s="61"/>
      <c r="E79" s="61"/>
      <c r="F79" s="73"/>
      <c r="G79" s="73"/>
      <c r="H79" s="73"/>
      <c r="I79" s="73"/>
      <c r="J79" s="73"/>
      <c r="K79" s="73"/>
      <c r="L79" s="73"/>
      <c r="M79" s="73"/>
      <c r="N79" s="73"/>
      <c r="S79" s="91"/>
      <c r="Y79" s="61"/>
      <c r="Z79" s="61"/>
      <c r="AA79" s="61"/>
      <c r="AB79" s="61"/>
      <c r="AC79" s="61"/>
      <c r="AD79" s="61"/>
      <c r="AE79" s="61"/>
      <c r="AF79" s="61"/>
      <c r="AG79" s="61"/>
      <c r="AH79" s="72"/>
    </row>
    <row r="80" customFormat="false" ht="12.75" hidden="false" customHeight="false" outlineLevel="0" collapsed="false">
      <c r="B80" s="61"/>
      <c r="C80" s="61"/>
      <c r="D80" s="61"/>
      <c r="E80" s="61"/>
      <c r="F80" s="73"/>
      <c r="G80" s="73"/>
      <c r="H80" s="73"/>
      <c r="I80" s="73"/>
      <c r="J80" s="73"/>
      <c r="K80" s="73"/>
      <c r="L80" s="73"/>
      <c r="M80" s="73"/>
      <c r="N80" s="73"/>
      <c r="S80" s="91"/>
      <c r="Y80" s="61"/>
      <c r="Z80" s="61"/>
      <c r="AA80" s="61"/>
      <c r="AB80" s="61"/>
      <c r="AC80" s="61"/>
      <c r="AD80" s="61"/>
      <c r="AE80" s="61"/>
      <c r="AF80" s="61"/>
      <c r="AG80" s="61"/>
      <c r="AH80" s="72"/>
    </row>
    <row r="81" customFormat="false" ht="12.75" hidden="false" customHeight="false" outlineLevel="0" collapsed="false">
      <c r="B81" s="61"/>
      <c r="C81" s="61"/>
      <c r="D81" s="61"/>
      <c r="E81" s="61"/>
      <c r="F81" s="73"/>
      <c r="G81" s="73"/>
      <c r="H81" s="73"/>
      <c r="I81" s="73"/>
      <c r="J81" s="73"/>
      <c r="K81" s="73"/>
      <c r="L81" s="73"/>
      <c r="M81" s="73"/>
      <c r="N81" s="73"/>
      <c r="S81" s="91"/>
      <c r="Y81" s="61"/>
      <c r="Z81" s="61"/>
      <c r="AA81" s="61"/>
      <c r="AB81" s="61"/>
      <c r="AC81" s="61"/>
      <c r="AD81" s="61"/>
      <c r="AE81" s="61"/>
      <c r="AF81" s="61"/>
      <c r="AG81" s="61"/>
      <c r="AH81" s="72"/>
    </row>
    <row r="82" customFormat="false" ht="12.75" hidden="false" customHeight="false" outlineLevel="0" collapsed="false">
      <c r="B82" s="61"/>
      <c r="C82" s="61"/>
      <c r="D82" s="61"/>
      <c r="E82" s="61"/>
      <c r="F82" s="73"/>
      <c r="G82" s="73"/>
      <c r="H82" s="73"/>
      <c r="I82" s="73"/>
      <c r="J82" s="73"/>
      <c r="K82" s="73"/>
      <c r="L82" s="73"/>
      <c r="M82" s="73"/>
      <c r="N82" s="73"/>
      <c r="S82" s="91"/>
      <c r="Y82" s="61"/>
      <c r="Z82" s="61"/>
      <c r="AA82" s="61"/>
      <c r="AB82" s="61"/>
      <c r="AC82" s="61"/>
      <c r="AD82" s="61"/>
      <c r="AE82" s="61"/>
      <c r="AF82" s="61"/>
      <c r="AG82" s="61"/>
      <c r="AH82" s="72"/>
    </row>
    <row r="83" customFormat="false" ht="12.75" hidden="false" customHeight="false" outlineLevel="0" collapsed="false">
      <c r="B83" s="61"/>
      <c r="C83" s="61"/>
      <c r="D83" s="61"/>
      <c r="E83" s="61"/>
      <c r="F83" s="73"/>
      <c r="G83" s="73"/>
      <c r="H83" s="73"/>
      <c r="I83" s="73"/>
      <c r="J83" s="73"/>
      <c r="K83" s="73"/>
      <c r="L83" s="73"/>
      <c r="M83" s="73"/>
      <c r="N83" s="73"/>
      <c r="S83" s="91"/>
      <c r="Y83" s="61"/>
      <c r="Z83" s="61"/>
      <c r="AA83" s="61"/>
      <c r="AB83" s="61"/>
      <c r="AC83" s="61"/>
      <c r="AD83" s="61"/>
      <c r="AE83" s="61"/>
      <c r="AF83" s="61"/>
      <c r="AG83" s="61"/>
      <c r="AH83" s="72"/>
    </row>
    <row r="84" customFormat="false" ht="12.75" hidden="false" customHeight="false" outlineLevel="0" collapsed="false">
      <c r="B84" s="61"/>
      <c r="C84" s="61"/>
      <c r="D84" s="61"/>
      <c r="E84" s="61"/>
      <c r="F84" s="73"/>
      <c r="G84" s="73"/>
      <c r="H84" s="73"/>
      <c r="I84" s="73"/>
      <c r="J84" s="73"/>
      <c r="K84" s="73"/>
      <c r="L84" s="73"/>
      <c r="M84" s="73"/>
      <c r="N84" s="73"/>
      <c r="S84" s="91"/>
      <c r="Y84" s="61"/>
      <c r="Z84" s="61"/>
      <c r="AA84" s="61"/>
      <c r="AB84" s="61"/>
      <c r="AC84" s="61"/>
      <c r="AD84" s="61"/>
      <c r="AE84" s="61"/>
      <c r="AF84" s="61"/>
      <c r="AG84" s="61"/>
      <c r="AH84" s="72"/>
    </row>
    <row r="85" customFormat="false" ht="12.75" hidden="false" customHeight="false" outlineLevel="0" collapsed="false">
      <c r="B85" s="61"/>
      <c r="C85" s="61"/>
      <c r="D85" s="61"/>
      <c r="E85" s="61"/>
      <c r="F85" s="73"/>
      <c r="G85" s="73"/>
      <c r="H85" s="73"/>
      <c r="I85" s="73"/>
      <c r="J85" s="73"/>
      <c r="K85" s="73"/>
      <c r="L85" s="73"/>
      <c r="M85" s="73"/>
      <c r="N85" s="73"/>
      <c r="S85" s="91"/>
      <c r="Y85" s="61"/>
      <c r="Z85" s="61"/>
      <c r="AA85" s="61"/>
      <c r="AB85" s="61"/>
      <c r="AC85" s="61"/>
      <c r="AD85" s="61"/>
      <c r="AE85" s="61"/>
      <c r="AF85" s="61"/>
      <c r="AG85" s="61"/>
      <c r="AH85" s="72"/>
    </row>
    <row r="86" customFormat="false" ht="12.75" hidden="false" customHeight="false" outlineLevel="0" collapsed="false">
      <c r="B86" s="61"/>
      <c r="C86" s="61"/>
      <c r="D86" s="61"/>
      <c r="E86" s="61"/>
      <c r="F86" s="73"/>
      <c r="G86" s="73"/>
      <c r="H86" s="73"/>
      <c r="I86" s="73"/>
      <c r="J86" s="73"/>
      <c r="K86" s="73"/>
      <c r="L86" s="73"/>
      <c r="M86" s="73"/>
      <c r="N86" s="73"/>
      <c r="S86" s="91"/>
      <c r="Y86" s="61"/>
      <c r="Z86" s="61"/>
      <c r="AA86" s="61"/>
      <c r="AB86" s="61"/>
      <c r="AC86" s="61"/>
      <c r="AD86" s="61"/>
      <c r="AE86" s="61"/>
      <c r="AF86" s="61"/>
      <c r="AG86" s="61"/>
      <c r="AH86" s="72"/>
    </row>
    <row r="87" customFormat="false" ht="12.75" hidden="false" customHeight="false" outlineLevel="0" collapsed="false">
      <c r="B87" s="61"/>
      <c r="C87" s="61"/>
      <c r="D87" s="61"/>
      <c r="E87" s="61"/>
      <c r="F87" s="73"/>
      <c r="G87" s="73"/>
      <c r="H87" s="73"/>
      <c r="I87" s="73"/>
      <c r="J87" s="73"/>
      <c r="K87" s="73"/>
      <c r="L87" s="73"/>
      <c r="M87" s="73"/>
      <c r="N87" s="73"/>
      <c r="S87" s="91"/>
      <c r="Y87" s="61"/>
      <c r="Z87" s="61"/>
      <c r="AA87" s="61"/>
      <c r="AB87" s="61"/>
      <c r="AC87" s="61"/>
      <c r="AD87" s="61"/>
      <c r="AE87" s="61"/>
      <c r="AF87" s="61"/>
      <c r="AG87" s="61"/>
      <c r="AH87" s="72"/>
    </row>
    <row r="88" customFormat="false" ht="12.75" hidden="false" customHeight="false" outlineLevel="0" collapsed="false">
      <c r="B88" s="61"/>
      <c r="C88" s="61"/>
      <c r="D88" s="61"/>
      <c r="E88" s="61"/>
      <c r="F88" s="73"/>
      <c r="G88" s="73"/>
      <c r="H88" s="73"/>
      <c r="I88" s="73"/>
      <c r="J88" s="73"/>
      <c r="K88" s="73"/>
      <c r="L88" s="73"/>
      <c r="M88" s="73"/>
      <c r="N88" s="73"/>
      <c r="S88" s="91"/>
      <c r="Y88" s="61"/>
      <c r="Z88" s="61"/>
      <c r="AA88" s="61"/>
      <c r="AB88" s="61"/>
      <c r="AC88" s="61"/>
      <c r="AD88" s="61"/>
      <c r="AE88" s="61"/>
      <c r="AF88" s="61"/>
      <c r="AG88" s="61"/>
      <c r="AH88" s="72"/>
    </row>
    <row r="89" customFormat="false" ht="12.75" hidden="false" customHeight="false" outlineLevel="0" collapsed="false">
      <c r="B89" s="61"/>
      <c r="C89" s="61"/>
      <c r="D89" s="61"/>
      <c r="E89" s="61"/>
      <c r="F89" s="73"/>
      <c r="G89" s="73"/>
      <c r="H89" s="73"/>
      <c r="I89" s="73"/>
      <c r="J89" s="73"/>
      <c r="K89" s="73"/>
      <c r="L89" s="73"/>
      <c r="M89" s="73"/>
      <c r="N89" s="73"/>
      <c r="S89" s="91"/>
      <c r="Y89" s="61"/>
      <c r="Z89" s="61"/>
      <c r="AA89" s="61"/>
      <c r="AB89" s="61"/>
      <c r="AC89" s="61"/>
      <c r="AD89" s="61"/>
      <c r="AE89" s="61"/>
      <c r="AF89" s="61"/>
      <c r="AG89" s="61"/>
      <c r="AH89" s="72"/>
    </row>
    <row r="90" customFormat="false" ht="12.75" hidden="false" customHeight="false" outlineLevel="0" collapsed="false">
      <c r="B90" s="61"/>
      <c r="C90" s="61"/>
      <c r="D90" s="61"/>
      <c r="E90" s="61"/>
      <c r="F90" s="73"/>
      <c r="G90" s="73"/>
      <c r="H90" s="73"/>
      <c r="I90" s="73"/>
      <c r="J90" s="73"/>
      <c r="K90" s="73"/>
      <c r="L90" s="73"/>
      <c r="M90" s="73"/>
      <c r="N90" s="73"/>
      <c r="S90" s="91"/>
      <c r="Y90" s="61"/>
      <c r="Z90" s="61"/>
      <c r="AA90" s="61"/>
      <c r="AB90" s="61"/>
      <c r="AC90" s="61"/>
      <c r="AD90" s="61"/>
      <c r="AE90" s="61"/>
      <c r="AF90" s="61"/>
      <c r="AG90" s="61"/>
      <c r="AH90" s="72"/>
    </row>
    <row r="91" customFormat="false" ht="12.75" hidden="false" customHeight="false" outlineLevel="0" collapsed="false">
      <c r="B91" s="61"/>
      <c r="C91" s="61"/>
      <c r="D91" s="61"/>
      <c r="E91" s="61"/>
      <c r="F91" s="73"/>
      <c r="G91" s="73"/>
      <c r="H91" s="73"/>
      <c r="I91" s="73"/>
      <c r="J91" s="73"/>
      <c r="K91" s="73"/>
      <c r="L91" s="73"/>
      <c r="M91" s="73"/>
      <c r="N91" s="73"/>
      <c r="S91" s="91"/>
      <c r="Y91" s="61"/>
      <c r="Z91" s="61"/>
      <c r="AA91" s="61"/>
      <c r="AB91" s="61"/>
      <c r="AC91" s="61"/>
      <c r="AD91" s="61"/>
      <c r="AE91" s="61"/>
      <c r="AF91" s="61"/>
      <c r="AG91" s="61"/>
      <c r="AH91" s="72"/>
    </row>
    <row r="92" customFormat="false" ht="12.75" hidden="false" customHeight="false" outlineLevel="0" collapsed="false">
      <c r="B92" s="61"/>
      <c r="C92" s="61"/>
      <c r="D92" s="61"/>
      <c r="E92" s="61"/>
      <c r="F92" s="73"/>
      <c r="G92" s="73"/>
      <c r="H92" s="73"/>
      <c r="I92" s="73"/>
      <c r="J92" s="73"/>
      <c r="K92" s="73"/>
      <c r="L92" s="73"/>
      <c r="M92" s="73"/>
      <c r="N92" s="73"/>
      <c r="S92" s="91"/>
      <c r="Y92" s="61"/>
      <c r="Z92" s="61"/>
      <c r="AA92" s="61"/>
      <c r="AB92" s="61"/>
      <c r="AC92" s="61"/>
      <c r="AD92" s="61"/>
      <c r="AE92" s="61"/>
      <c r="AF92" s="61"/>
      <c r="AG92" s="61"/>
      <c r="AH92" s="72"/>
    </row>
    <row r="93" customFormat="false" ht="12.75" hidden="false" customHeight="false" outlineLevel="0" collapsed="false">
      <c r="B93" s="61"/>
      <c r="C93" s="61"/>
      <c r="D93" s="61"/>
      <c r="E93" s="61"/>
      <c r="F93" s="73"/>
      <c r="G93" s="73"/>
      <c r="H93" s="73"/>
      <c r="I93" s="73"/>
      <c r="J93" s="73"/>
      <c r="K93" s="73"/>
      <c r="L93" s="73"/>
      <c r="M93" s="73"/>
      <c r="N93" s="73"/>
      <c r="S93" s="91"/>
      <c r="Y93" s="61"/>
      <c r="Z93" s="61"/>
      <c r="AA93" s="61"/>
      <c r="AB93" s="61"/>
      <c r="AC93" s="61"/>
      <c r="AD93" s="61"/>
      <c r="AE93" s="61"/>
      <c r="AF93" s="61"/>
      <c r="AG93" s="61"/>
      <c r="AH93" s="72"/>
    </row>
    <row r="94" customFormat="false" ht="12.75" hidden="false" customHeight="false" outlineLevel="0" collapsed="false">
      <c r="B94" s="61"/>
      <c r="C94" s="61"/>
      <c r="D94" s="61"/>
      <c r="E94" s="61"/>
      <c r="F94" s="73"/>
      <c r="G94" s="73"/>
      <c r="H94" s="73"/>
      <c r="I94" s="73"/>
      <c r="J94" s="73"/>
      <c r="K94" s="73"/>
      <c r="L94" s="73"/>
      <c r="M94" s="73"/>
      <c r="N94" s="73"/>
      <c r="S94" s="91"/>
      <c r="Y94" s="61"/>
      <c r="Z94" s="61"/>
      <c r="AA94" s="61"/>
      <c r="AB94" s="61"/>
      <c r="AC94" s="61"/>
      <c r="AD94" s="61"/>
      <c r="AE94" s="61"/>
      <c r="AF94" s="61"/>
      <c r="AG94" s="61"/>
      <c r="AH94" s="72"/>
    </row>
    <row r="95" customFormat="false" ht="12.75" hidden="false" customHeight="false" outlineLevel="0" collapsed="false">
      <c r="B95" s="61"/>
      <c r="C95" s="61"/>
      <c r="D95" s="61"/>
      <c r="E95" s="61"/>
      <c r="F95" s="73"/>
      <c r="G95" s="73"/>
      <c r="H95" s="73"/>
      <c r="I95" s="73"/>
      <c r="J95" s="73"/>
      <c r="K95" s="73"/>
      <c r="L95" s="73"/>
      <c r="M95" s="73"/>
      <c r="N95" s="73"/>
      <c r="S95" s="91"/>
      <c r="Y95" s="61"/>
      <c r="Z95" s="61"/>
      <c r="AA95" s="61"/>
      <c r="AB95" s="61"/>
      <c r="AC95" s="61"/>
      <c r="AD95" s="61"/>
      <c r="AE95" s="61"/>
      <c r="AF95" s="61"/>
      <c r="AG95" s="61"/>
      <c r="AH95" s="72"/>
    </row>
    <row r="96" customFormat="false" ht="12.75" hidden="false" customHeight="false" outlineLevel="0" collapsed="false">
      <c r="B96" s="61"/>
      <c r="C96" s="61"/>
      <c r="D96" s="61"/>
      <c r="E96" s="61"/>
      <c r="F96" s="73"/>
      <c r="G96" s="73"/>
      <c r="H96" s="73"/>
      <c r="I96" s="73"/>
      <c r="J96" s="73"/>
      <c r="K96" s="73"/>
      <c r="L96" s="73"/>
      <c r="M96" s="73"/>
      <c r="N96" s="73"/>
      <c r="S96" s="91"/>
      <c r="Y96" s="61"/>
      <c r="Z96" s="61"/>
      <c r="AA96" s="61"/>
      <c r="AB96" s="61"/>
      <c r="AC96" s="61"/>
      <c r="AD96" s="61"/>
      <c r="AE96" s="61"/>
      <c r="AF96" s="61"/>
      <c r="AG96" s="61"/>
      <c r="AH96" s="72"/>
    </row>
    <row r="97" customFormat="false" ht="12.75" hidden="false" customHeight="false" outlineLevel="0" collapsed="false">
      <c r="B97" s="61"/>
      <c r="C97" s="61"/>
      <c r="D97" s="61"/>
      <c r="E97" s="61"/>
      <c r="F97" s="73"/>
      <c r="G97" s="73"/>
      <c r="H97" s="73"/>
      <c r="I97" s="73"/>
      <c r="J97" s="73"/>
      <c r="K97" s="73"/>
      <c r="L97" s="73"/>
      <c r="M97" s="73"/>
      <c r="N97" s="73"/>
      <c r="S97" s="91"/>
      <c r="Y97" s="61"/>
      <c r="Z97" s="61"/>
      <c r="AA97" s="61"/>
      <c r="AB97" s="61"/>
      <c r="AC97" s="61"/>
      <c r="AD97" s="61"/>
      <c r="AE97" s="61"/>
      <c r="AF97" s="61"/>
      <c r="AG97" s="61"/>
      <c r="AH97" s="72"/>
    </row>
    <row r="98" customFormat="false" ht="12.75" hidden="false" customHeight="false" outlineLevel="0" collapsed="false">
      <c r="B98" s="61"/>
      <c r="C98" s="61"/>
      <c r="D98" s="61"/>
      <c r="E98" s="61"/>
      <c r="F98" s="73"/>
      <c r="G98" s="73"/>
      <c r="H98" s="73"/>
      <c r="I98" s="73"/>
      <c r="J98" s="73"/>
      <c r="K98" s="73"/>
      <c r="L98" s="73"/>
      <c r="M98" s="73"/>
      <c r="N98" s="73"/>
      <c r="S98" s="91"/>
      <c r="Y98" s="61"/>
      <c r="Z98" s="61"/>
      <c r="AA98" s="61"/>
      <c r="AB98" s="61"/>
      <c r="AC98" s="61"/>
      <c r="AD98" s="61"/>
      <c r="AE98" s="61"/>
      <c r="AF98" s="61"/>
      <c r="AG98" s="61"/>
      <c r="AH98" s="72"/>
    </row>
    <row r="99" customFormat="false" ht="12.75" hidden="false" customHeight="false" outlineLevel="0" collapsed="false">
      <c r="B99" s="61"/>
      <c r="C99" s="61"/>
      <c r="D99" s="61"/>
      <c r="E99" s="61"/>
      <c r="F99" s="73"/>
      <c r="G99" s="73"/>
      <c r="H99" s="73"/>
      <c r="I99" s="73"/>
      <c r="J99" s="73"/>
      <c r="K99" s="73"/>
      <c r="L99" s="73"/>
      <c r="M99" s="73"/>
      <c r="N99" s="73"/>
      <c r="S99" s="91"/>
      <c r="Y99" s="61"/>
      <c r="Z99" s="61"/>
      <c r="AA99" s="61"/>
      <c r="AB99" s="61"/>
      <c r="AC99" s="61"/>
      <c r="AD99" s="61"/>
      <c r="AE99" s="61"/>
      <c r="AF99" s="61"/>
      <c r="AG99" s="61"/>
      <c r="AH99" s="72"/>
    </row>
    <row r="100" customFormat="false" ht="12.75" hidden="false" customHeight="false" outlineLevel="0" collapsed="false">
      <c r="B100" s="61"/>
      <c r="C100" s="61"/>
      <c r="D100" s="61"/>
      <c r="E100" s="61"/>
      <c r="F100" s="73"/>
      <c r="G100" s="73"/>
      <c r="H100" s="73"/>
      <c r="I100" s="73"/>
      <c r="J100" s="73"/>
      <c r="K100" s="73"/>
      <c r="L100" s="73"/>
      <c r="M100" s="73"/>
      <c r="N100" s="73"/>
      <c r="S100" s="91"/>
      <c r="Y100" s="61"/>
      <c r="Z100" s="61"/>
      <c r="AA100" s="61"/>
      <c r="AB100" s="61"/>
      <c r="AC100" s="61"/>
      <c r="AD100" s="61"/>
      <c r="AE100" s="61"/>
      <c r="AF100" s="61"/>
      <c r="AG100" s="61"/>
      <c r="AH100" s="72"/>
    </row>
    <row r="101" customFormat="false" ht="12.75" hidden="false" customHeight="false" outlineLevel="0" collapsed="false">
      <c r="B101" s="61"/>
      <c r="C101" s="61"/>
      <c r="D101" s="61"/>
      <c r="E101" s="61"/>
      <c r="F101" s="73"/>
      <c r="G101" s="73"/>
      <c r="H101" s="73"/>
      <c r="I101" s="73"/>
      <c r="J101" s="73"/>
      <c r="K101" s="73"/>
      <c r="L101" s="73"/>
      <c r="M101" s="73"/>
      <c r="N101" s="73"/>
      <c r="S101" s="91"/>
      <c r="Y101" s="61"/>
      <c r="Z101" s="61"/>
      <c r="AA101" s="61"/>
      <c r="AB101" s="61"/>
      <c r="AC101" s="61"/>
      <c r="AD101" s="61"/>
      <c r="AE101" s="61"/>
      <c r="AF101" s="61"/>
      <c r="AG101" s="61"/>
      <c r="AH101" s="72"/>
    </row>
    <row r="102" customFormat="false" ht="12.75" hidden="false" customHeight="false" outlineLevel="0" collapsed="false">
      <c r="B102" s="61"/>
      <c r="C102" s="61"/>
      <c r="D102" s="61"/>
      <c r="E102" s="61"/>
      <c r="F102" s="73"/>
      <c r="G102" s="73"/>
      <c r="H102" s="73"/>
      <c r="I102" s="73"/>
      <c r="J102" s="73"/>
      <c r="K102" s="73"/>
      <c r="L102" s="73"/>
      <c r="M102" s="73"/>
      <c r="N102" s="73"/>
      <c r="S102" s="91"/>
      <c r="Y102" s="61"/>
      <c r="Z102" s="61"/>
      <c r="AA102" s="61"/>
      <c r="AB102" s="61"/>
      <c r="AC102" s="61"/>
      <c r="AD102" s="61"/>
      <c r="AE102" s="61"/>
      <c r="AF102" s="61"/>
      <c r="AG102" s="61"/>
      <c r="AH102" s="72"/>
    </row>
    <row r="103" customFormat="false" ht="12.75" hidden="false" customHeight="false" outlineLevel="0" collapsed="false">
      <c r="B103" s="61"/>
      <c r="C103" s="61"/>
      <c r="D103" s="61"/>
      <c r="E103" s="61"/>
      <c r="F103" s="73"/>
      <c r="G103" s="73"/>
      <c r="H103" s="73"/>
      <c r="I103" s="73"/>
      <c r="J103" s="73"/>
      <c r="K103" s="73"/>
      <c r="L103" s="73"/>
      <c r="M103" s="73"/>
      <c r="N103" s="73"/>
      <c r="S103" s="91"/>
      <c r="Y103" s="61"/>
      <c r="Z103" s="61"/>
      <c r="AA103" s="61"/>
      <c r="AB103" s="61"/>
      <c r="AC103" s="61"/>
      <c r="AD103" s="61"/>
      <c r="AE103" s="61"/>
      <c r="AF103" s="61"/>
      <c r="AG103" s="61"/>
      <c r="AH103" s="72"/>
    </row>
    <row r="104" customFormat="false" ht="12.75" hidden="false" customHeight="false" outlineLevel="0" collapsed="false">
      <c r="B104" s="61"/>
      <c r="C104" s="61"/>
      <c r="D104" s="61"/>
      <c r="E104" s="61"/>
      <c r="F104" s="73"/>
      <c r="G104" s="73"/>
      <c r="H104" s="73"/>
      <c r="I104" s="73"/>
      <c r="J104" s="73"/>
      <c r="K104" s="73"/>
      <c r="L104" s="73"/>
      <c r="M104" s="73"/>
      <c r="N104" s="73"/>
      <c r="S104" s="91"/>
      <c r="Y104" s="61"/>
      <c r="Z104" s="61"/>
      <c r="AA104" s="61"/>
      <c r="AB104" s="61"/>
      <c r="AC104" s="61"/>
      <c r="AD104" s="61"/>
      <c r="AE104" s="61"/>
      <c r="AF104" s="61"/>
      <c r="AG104" s="61"/>
      <c r="AH104" s="72"/>
    </row>
    <row r="105" customFormat="false" ht="12.75" hidden="false" customHeight="false" outlineLevel="0" collapsed="false">
      <c r="B105" s="61"/>
      <c r="C105" s="61"/>
      <c r="D105" s="61"/>
      <c r="E105" s="61"/>
      <c r="F105" s="73"/>
      <c r="G105" s="73"/>
      <c r="H105" s="73"/>
      <c r="I105" s="73"/>
      <c r="J105" s="73"/>
      <c r="K105" s="73"/>
      <c r="L105" s="73"/>
      <c r="M105" s="73"/>
      <c r="N105" s="73"/>
      <c r="S105" s="91"/>
      <c r="Y105" s="61"/>
      <c r="Z105" s="61"/>
      <c r="AA105" s="61"/>
      <c r="AB105" s="61"/>
      <c r="AC105" s="61"/>
      <c r="AD105" s="61"/>
      <c r="AE105" s="61"/>
      <c r="AF105" s="61"/>
      <c r="AG105" s="61"/>
      <c r="AH105" s="72"/>
    </row>
    <row r="106" customFormat="false" ht="12.75" hidden="false" customHeight="false" outlineLevel="0" collapsed="false">
      <c r="B106" s="61"/>
      <c r="C106" s="61"/>
      <c r="D106" s="61"/>
      <c r="E106" s="61"/>
      <c r="F106" s="73"/>
      <c r="G106" s="73"/>
      <c r="H106" s="73"/>
      <c r="I106" s="73"/>
      <c r="J106" s="73"/>
      <c r="K106" s="73"/>
      <c r="L106" s="73"/>
      <c r="M106" s="73"/>
      <c r="N106" s="73"/>
      <c r="S106" s="91"/>
      <c r="Y106" s="61"/>
      <c r="Z106" s="61"/>
      <c r="AA106" s="61"/>
      <c r="AB106" s="61"/>
      <c r="AC106" s="61"/>
      <c r="AD106" s="61"/>
      <c r="AE106" s="61"/>
      <c r="AF106" s="61"/>
      <c r="AG106" s="61"/>
      <c r="AH106" s="72"/>
    </row>
    <row r="107" customFormat="false" ht="12.75" hidden="false" customHeight="false" outlineLevel="0" collapsed="false">
      <c r="B107" s="61"/>
      <c r="C107" s="61"/>
      <c r="D107" s="61"/>
      <c r="E107" s="61"/>
      <c r="F107" s="73"/>
      <c r="G107" s="73"/>
      <c r="H107" s="73"/>
      <c r="I107" s="73"/>
      <c r="J107" s="73"/>
      <c r="K107" s="73"/>
      <c r="L107" s="73"/>
      <c r="M107" s="73"/>
      <c r="N107" s="73"/>
      <c r="S107" s="91"/>
      <c r="Y107" s="61"/>
      <c r="Z107" s="61"/>
      <c r="AA107" s="61"/>
      <c r="AB107" s="61"/>
      <c r="AC107" s="61"/>
      <c r="AD107" s="61"/>
      <c r="AE107" s="61"/>
      <c r="AF107" s="61"/>
      <c r="AG107" s="61"/>
      <c r="AH107" s="72"/>
    </row>
    <row r="108" customFormat="false" ht="12.75" hidden="false" customHeight="false" outlineLevel="0" collapsed="false">
      <c r="B108" s="61"/>
      <c r="C108" s="61"/>
      <c r="D108" s="61"/>
      <c r="E108" s="61"/>
      <c r="F108" s="73"/>
      <c r="G108" s="73"/>
      <c r="H108" s="73"/>
      <c r="I108" s="73"/>
      <c r="J108" s="73"/>
      <c r="K108" s="73"/>
      <c r="L108" s="73"/>
      <c r="M108" s="73"/>
      <c r="N108" s="73"/>
      <c r="S108" s="91"/>
      <c r="Y108" s="61"/>
      <c r="Z108" s="61"/>
      <c r="AA108" s="61"/>
      <c r="AB108" s="61"/>
      <c r="AC108" s="61"/>
      <c r="AD108" s="61"/>
      <c r="AE108" s="61"/>
      <c r="AF108" s="61"/>
      <c r="AG108" s="61"/>
      <c r="AH108" s="72"/>
    </row>
    <row r="109" customFormat="false" ht="12.75" hidden="false" customHeight="false" outlineLevel="0" collapsed="false">
      <c r="B109" s="61"/>
      <c r="C109" s="61"/>
      <c r="D109" s="61"/>
      <c r="E109" s="61"/>
      <c r="F109" s="73"/>
      <c r="G109" s="73"/>
      <c r="H109" s="73"/>
      <c r="I109" s="73"/>
      <c r="J109" s="73"/>
      <c r="K109" s="73"/>
      <c r="L109" s="73"/>
      <c r="M109" s="73"/>
      <c r="N109" s="73"/>
      <c r="S109" s="91"/>
      <c r="Y109" s="61"/>
      <c r="Z109" s="61"/>
      <c r="AA109" s="61"/>
      <c r="AB109" s="61"/>
      <c r="AC109" s="61"/>
      <c r="AD109" s="61"/>
      <c r="AE109" s="61"/>
      <c r="AF109" s="61"/>
      <c r="AG109" s="61"/>
      <c r="AH109" s="72"/>
    </row>
    <row r="110" customFormat="false" ht="12.75" hidden="false" customHeight="false" outlineLevel="0" collapsed="false">
      <c r="B110" s="61"/>
      <c r="C110" s="61"/>
      <c r="D110" s="61"/>
      <c r="E110" s="61"/>
      <c r="F110" s="73"/>
      <c r="G110" s="73"/>
      <c r="H110" s="73"/>
      <c r="I110" s="73"/>
      <c r="J110" s="73"/>
      <c r="K110" s="73"/>
      <c r="L110" s="73"/>
      <c r="M110" s="73"/>
      <c r="N110" s="73"/>
      <c r="S110" s="91"/>
      <c r="Y110" s="61"/>
      <c r="Z110" s="61"/>
      <c r="AA110" s="61"/>
      <c r="AB110" s="61"/>
      <c r="AC110" s="61"/>
      <c r="AD110" s="61"/>
      <c r="AE110" s="61"/>
      <c r="AF110" s="61"/>
      <c r="AG110" s="61"/>
      <c r="AH110" s="72"/>
    </row>
    <row r="111" customFormat="false" ht="12.75" hidden="false" customHeight="false" outlineLevel="0" collapsed="false">
      <c r="B111" s="61"/>
      <c r="C111" s="61"/>
      <c r="D111" s="61"/>
      <c r="E111" s="61"/>
      <c r="F111" s="73"/>
      <c r="G111" s="73"/>
      <c r="H111" s="73"/>
      <c r="I111" s="73"/>
      <c r="J111" s="73"/>
      <c r="K111" s="73"/>
      <c r="L111" s="73"/>
      <c r="M111" s="73"/>
      <c r="N111" s="73"/>
      <c r="S111" s="91"/>
      <c r="Y111" s="61"/>
      <c r="Z111" s="61"/>
      <c r="AA111" s="61"/>
      <c r="AB111" s="61"/>
      <c r="AC111" s="61"/>
      <c r="AD111" s="61"/>
      <c r="AE111" s="61"/>
      <c r="AF111" s="61"/>
      <c r="AG111" s="61"/>
      <c r="AH111" s="72"/>
    </row>
    <row r="112" customFormat="false" ht="12.75" hidden="false" customHeight="false" outlineLevel="0" collapsed="false">
      <c r="B112" s="61"/>
      <c r="C112" s="61"/>
      <c r="D112" s="61"/>
      <c r="E112" s="61"/>
      <c r="F112" s="73"/>
      <c r="G112" s="73"/>
      <c r="H112" s="73"/>
      <c r="I112" s="73"/>
      <c r="J112" s="73"/>
      <c r="K112" s="73"/>
      <c r="L112" s="73"/>
      <c r="M112" s="73"/>
      <c r="N112" s="73"/>
      <c r="S112" s="91"/>
      <c r="Y112" s="61"/>
      <c r="Z112" s="61"/>
      <c r="AA112" s="61"/>
      <c r="AB112" s="61"/>
      <c r="AC112" s="61"/>
      <c r="AD112" s="61"/>
      <c r="AE112" s="61"/>
      <c r="AF112" s="61"/>
      <c r="AG112" s="61"/>
      <c r="AH112" s="72"/>
    </row>
    <row r="113" customFormat="false" ht="12.75" hidden="false" customHeight="false" outlineLevel="0" collapsed="false">
      <c r="B113" s="61"/>
      <c r="C113" s="61"/>
      <c r="D113" s="61"/>
      <c r="E113" s="61"/>
      <c r="F113" s="73"/>
      <c r="G113" s="73"/>
      <c r="H113" s="73"/>
      <c r="I113" s="73"/>
      <c r="J113" s="73"/>
      <c r="K113" s="73"/>
      <c r="L113" s="73"/>
      <c r="M113" s="73"/>
      <c r="N113" s="73"/>
      <c r="Y113" s="61"/>
      <c r="Z113" s="61"/>
      <c r="AA113" s="61"/>
      <c r="AB113" s="61"/>
      <c r="AC113" s="61"/>
      <c r="AD113" s="61"/>
      <c r="AE113" s="61"/>
      <c r="AF113" s="61"/>
      <c r="AG113" s="61"/>
      <c r="AH113" s="72"/>
    </row>
    <row r="114" customFormat="false" ht="12.75" hidden="false" customHeight="false" outlineLevel="0" collapsed="false">
      <c r="B114" s="61"/>
      <c r="C114" s="61"/>
      <c r="D114" s="61"/>
      <c r="E114" s="61"/>
      <c r="F114" s="73"/>
      <c r="G114" s="73"/>
      <c r="H114" s="73"/>
      <c r="I114" s="73"/>
      <c r="J114" s="73"/>
      <c r="K114" s="73"/>
      <c r="L114" s="73"/>
      <c r="M114" s="73"/>
      <c r="N114" s="73"/>
      <c r="Y114" s="61"/>
      <c r="Z114" s="61"/>
      <c r="AA114" s="61"/>
      <c r="AB114" s="61"/>
      <c r="AC114" s="61"/>
      <c r="AD114" s="61"/>
      <c r="AE114" s="61"/>
      <c r="AF114" s="61"/>
      <c r="AG114" s="61"/>
      <c r="AH114" s="72"/>
    </row>
    <row r="115" customFormat="false" ht="12.75" hidden="false" customHeight="false" outlineLevel="0" collapsed="false">
      <c r="B115" s="61"/>
      <c r="C115" s="61"/>
      <c r="D115" s="61"/>
      <c r="E115" s="61"/>
      <c r="F115" s="73"/>
      <c r="G115" s="73"/>
      <c r="H115" s="73"/>
      <c r="I115" s="73"/>
      <c r="J115" s="73"/>
      <c r="K115" s="73"/>
      <c r="L115" s="73"/>
      <c r="M115" s="73"/>
      <c r="N115" s="73"/>
      <c r="Y115" s="61"/>
      <c r="Z115" s="61"/>
      <c r="AA115" s="61"/>
      <c r="AB115" s="61"/>
      <c r="AC115" s="61"/>
      <c r="AD115" s="61"/>
      <c r="AE115" s="61"/>
      <c r="AF115" s="61"/>
      <c r="AG115" s="61"/>
      <c r="AH115" s="72"/>
    </row>
    <row r="116" customFormat="false" ht="12.75" hidden="false" customHeight="false" outlineLevel="0" collapsed="false">
      <c r="B116" s="61"/>
      <c r="C116" s="61"/>
      <c r="D116" s="61"/>
      <c r="E116" s="61"/>
      <c r="F116" s="73"/>
      <c r="G116" s="73"/>
      <c r="H116" s="73"/>
      <c r="I116" s="73"/>
      <c r="J116" s="73"/>
      <c r="K116" s="73"/>
      <c r="L116" s="73"/>
      <c r="M116" s="73"/>
      <c r="N116" s="73"/>
      <c r="Y116" s="61"/>
      <c r="Z116" s="61"/>
      <c r="AA116" s="61"/>
      <c r="AB116" s="61"/>
      <c r="AC116" s="61"/>
      <c r="AD116" s="61"/>
      <c r="AE116" s="61"/>
      <c r="AF116" s="61"/>
      <c r="AG116" s="61"/>
      <c r="AH116" s="72"/>
    </row>
    <row r="117" customFormat="false" ht="12.75" hidden="false" customHeight="false" outlineLevel="0" collapsed="false">
      <c r="B117" s="61"/>
      <c r="C117" s="61"/>
      <c r="D117" s="61"/>
      <c r="E117" s="61"/>
      <c r="F117" s="73"/>
      <c r="G117" s="73"/>
      <c r="H117" s="73"/>
      <c r="I117" s="73"/>
      <c r="J117" s="73"/>
      <c r="K117" s="73"/>
      <c r="L117" s="73"/>
      <c r="M117" s="73"/>
      <c r="N117" s="73"/>
      <c r="Y117" s="61"/>
      <c r="Z117" s="61"/>
      <c r="AA117" s="61"/>
      <c r="AB117" s="61"/>
      <c r="AC117" s="61"/>
      <c r="AD117" s="61"/>
      <c r="AE117" s="61"/>
      <c r="AF117" s="61"/>
      <c r="AG117" s="61"/>
      <c r="AH117" s="72"/>
    </row>
    <row r="118" customFormat="false" ht="12.75" hidden="false" customHeight="false" outlineLevel="0" collapsed="false">
      <c r="B118" s="61"/>
      <c r="C118" s="61"/>
      <c r="D118" s="61"/>
      <c r="E118" s="61"/>
      <c r="F118" s="73"/>
      <c r="G118" s="73"/>
      <c r="H118" s="73"/>
      <c r="I118" s="73"/>
      <c r="J118" s="73"/>
      <c r="K118" s="73"/>
      <c r="L118" s="73"/>
      <c r="M118" s="73"/>
      <c r="N118" s="73"/>
      <c r="Y118" s="61"/>
      <c r="Z118" s="61"/>
      <c r="AA118" s="61"/>
      <c r="AB118" s="61"/>
      <c r="AC118" s="61"/>
      <c r="AD118" s="61"/>
      <c r="AE118" s="61"/>
      <c r="AF118" s="61"/>
      <c r="AG118" s="61"/>
      <c r="AH118" s="72"/>
    </row>
    <row r="119" customFormat="false" ht="12.75" hidden="false" customHeight="false" outlineLevel="0" collapsed="false">
      <c r="B119" s="61"/>
      <c r="C119" s="61"/>
      <c r="D119" s="61"/>
      <c r="E119" s="61"/>
      <c r="F119" s="73"/>
      <c r="G119" s="73"/>
      <c r="H119" s="73"/>
      <c r="I119" s="73"/>
      <c r="J119" s="73"/>
      <c r="K119" s="73"/>
      <c r="L119" s="73"/>
      <c r="M119" s="73"/>
      <c r="N119" s="73"/>
      <c r="Y119" s="61"/>
      <c r="Z119" s="61"/>
      <c r="AA119" s="61"/>
      <c r="AB119" s="61"/>
      <c r="AC119" s="61"/>
      <c r="AD119" s="61"/>
      <c r="AE119" s="61"/>
      <c r="AF119" s="61"/>
      <c r="AG119" s="61"/>
      <c r="AH119" s="72"/>
    </row>
    <row r="120" customFormat="false" ht="12.75" hidden="false" customHeight="false" outlineLevel="0" collapsed="false">
      <c r="B120" s="61"/>
      <c r="C120" s="61"/>
      <c r="D120" s="61"/>
      <c r="E120" s="61"/>
      <c r="F120" s="73"/>
      <c r="G120" s="73"/>
      <c r="H120" s="73"/>
      <c r="I120" s="73"/>
      <c r="J120" s="73"/>
      <c r="K120" s="73"/>
      <c r="L120" s="73"/>
      <c r="M120" s="73"/>
      <c r="N120" s="73"/>
      <c r="Y120" s="61"/>
      <c r="Z120" s="61"/>
      <c r="AA120" s="61"/>
      <c r="AB120" s="61"/>
      <c r="AC120" s="61"/>
      <c r="AD120" s="61"/>
      <c r="AE120" s="61"/>
      <c r="AF120" s="61"/>
      <c r="AG120" s="61"/>
      <c r="AH120" s="72"/>
    </row>
    <row r="121" customFormat="false" ht="12.75" hidden="false" customHeight="false" outlineLevel="0" collapsed="false">
      <c r="B121" s="61"/>
      <c r="C121" s="61"/>
      <c r="D121" s="61"/>
      <c r="E121" s="61"/>
      <c r="F121" s="73"/>
      <c r="G121" s="73"/>
      <c r="H121" s="73"/>
      <c r="I121" s="73"/>
      <c r="J121" s="73"/>
      <c r="K121" s="73"/>
      <c r="L121" s="73"/>
      <c r="M121" s="73"/>
      <c r="N121" s="73"/>
      <c r="Y121" s="61"/>
      <c r="Z121" s="61"/>
      <c r="AA121" s="61"/>
      <c r="AB121" s="61"/>
      <c r="AC121" s="61"/>
      <c r="AD121" s="61"/>
      <c r="AE121" s="61"/>
      <c r="AF121" s="61"/>
      <c r="AG121" s="61"/>
      <c r="AH121" s="72"/>
    </row>
    <row r="122" customFormat="false" ht="12.75" hidden="false" customHeight="false" outlineLevel="0" collapsed="false">
      <c r="B122" s="61"/>
      <c r="C122" s="61"/>
      <c r="D122" s="61"/>
      <c r="E122" s="61"/>
      <c r="F122" s="73"/>
      <c r="G122" s="73"/>
      <c r="H122" s="73"/>
      <c r="I122" s="73"/>
      <c r="J122" s="73"/>
      <c r="K122" s="73"/>
      <c r="L122" s="73"/>
      <c r="M122" s="73"/>
      <c r="N122" s="73"/>
      <c r="Y122" s="61"/>
      <c r="Z122" s="61"/>
      <c r="AA122" s="61"/>
      <c r="AB122" s="61"/>
      <c r="AC122" s="61"/>
      <c r="AD122" s="61"/>
      <c r="AE122" s="61"/>
      <c r="AF122" s="61"/>
      <c r="AG122" s="61"/>
      <c r="AH122" s="72"/>
    </row>
    <row r="123" customFormat="false" ht="12.75" hidden="false" customHeight="false" outlineLevel="0" collapsed="false">
      <c r="B123" s="61"/>
      <c r="C123" s="61"/>
      <c r="D123" s="61"/>
      <c r="E123" s="61"/>
      <c r="F123" s="73"/>
      <c r="G123" s="73"/>
      <c r="H123" s="73"/>
      <c r="I123" s="73"/>
      <c r="J123" s="73"/>
      <c r="K123" s="73"/>
      <c r="L123" s="73"/>
      <c r="M123" s="73"/>
      <c r="N123" s="73"/>
      <c r="Y123" s="61"/>
      <c r="Z123" s="61"/>
      <c r="AA123" s="61"/>
      <c r="AB123" s="61"/>
      <c r="AC123" s="61"/>
      <c r="AD123" s="61"/>
      <c r="AE123" s="61"/>
      <c r="AF123" s="61"/>
      <c r="AG123" s="61"/>
      <c r="AH123" s="72"/>
    </row>
    <row r="124" customFormat="false" ht="12.75" hidden="false" customHeight="false" outlineLevel="0" collapsed="false">
      <c r="B124" s="61"/>
      <c r="C124" s="61"/>
      <c r="D124" s="61"/>
      <c r="E124" s="61"/>
      <c r="F124" s="73"/>
      <c r="G124" s="73"/>
      <c r="H124" s="73"/>
      <c r="I124" s="73"/>
      <c r="J124" s="73"/>
      <c r="K124" s="73"/>
      <c r="L124" s="73"/>
      <c r="M124" s="73"/>
      <c r="N124" s="73"/>
      <c r="Y124" s="61"/>
      <c r="Z124" s="61"/>
      <c r="AA124" s="61"/>
      <c r="AB124" s="61"/>
      <c r="AC124" s="61"/>
      <c r="AD124" s="61"/>
      <c r="AE124" s="61"/>
      <c r="AF124" s="61"/>
      <c r="AG124" s="61"/>
      <c r="AH124" s="72"/>
    </row>
    <row r="125" customFormat="false" ht="12.75" hidden="false" customHeight="false" outlineLevel="0" collapsed="false">
      <c r="B125" s="61"/>
      <c r="C125" s="61"/>
      <c r="D125" s="61"/>
      <c r="E125" s="61"/>
      <c r="F125" s="73"/>
      <c r="G125" s="73"/>
      <c r="H125" s="73"/>
      <c r="I125" s="73"/>
      <c r="J125" s="73"/>
      <c r="K125" s="73"/>
      <c r="L125" s="73"/>
      <c r="M125" s="73"/>
      <c r="N125" s="73"/>
      <c r="Y125" s="61"/>
      <c r="Z125" s="61"/>
      <c r="AA125" s="61"/>
      <c r="AB125" s="61"/>
      <c r="AC125" s="61"/>
      <c r="AD125" s="61"/>
      <c r="AE125" s="61"/>
      <c r="AF125" s="61"/>
      <c r="AG125" s="61"/>
      <c r="AH125" s="72"/>
    </row>
    <row r="126" customFormat="false" ht="12.75" hidden="false" customHeight="false" outlineLevel="0" collapsed="false">
      <c r="B126" s="61"/>
      <c r="C126" s="61"/>
      <c r="D126" s="61"/>
      <c r="E126" s="61"/>
      <c r="F126" s="73"/>
      <c r="G126" s="73"/>
      <c r="H126" s="73"/>
      <c r="I126" s="73"/>
      <c r="J126" s="73"/>
      <c r="K126" s="73"/>
      <c r="L126" s="73"/>
      <c r="M126" s="73"/>
      <c r="N126" s="73"/>
      <c r="Y126" s="61"/>
      <c r="Z126" s="61"/>
      <c r="AA126" s="61"/>
      <c r="AB126" s="61"/>
      <c r="AC126" s="61"/>
      <c r="AD126" s="61"/>
      <c r="AE126" s="61"/>
      <c r="AF126" s="61"/>
      <c r="AG126" s="61"/>
      <c r="AH126" s="72"/>
    </row>
    <row r="127" customFormat="false" ht="12.75" hidden="false" customHeight="false" outlineLevel="0" collapsed="false">
      <c r="B127" s="61"/>
      <c r="C127" s="61"/>
      <c r="D127" s="61"/>
      <c r="E127" s="61"/>
      <c r="F127" s="73"/>
      <c r="G127" s="73"/>
      <c r="H127" s="73"/>
      <c r="I127" s="73"/>
      <c r="J127" s="73"/>
      <c r="K127" s="73"/>
      <c r="L127" s="73"/>
      <c r="M127" s="73"/>
      <c r="N127" s="73"/>
      <c r="Y127" s="61"/>
      <c r="Z127" s="61"/>
      <c r="AA127" s="61"/>
      <c r="AB127" s="61"/>
      <c r="AC127" s="61"/>
      <c r="AD127" s="61"/>
      <c r="AE127" s="61"/>
      <c r="AF127" s="61"/>
      <c r="AG127" s="61"/>
      <c r="AH127" s="72"/>
    </row>
    <row r="128" customFormat="false" ht="12.75" hidden="false" customHeight="false" outlineLevel="0" collapsed="false">
      <c r="B128" s="61"/>
      <c r="C128" s="61"/>
      <c r="D128" s="61"/>
      <c r="E128" s="61"/>
      <c r="F128" s="73"/>
      <c r="G128" s="73"/>
      <c r="H128" s="73"/>
      <c r="I128" s="73"/>
      <c r="J128" s="73"/>
      <c r="K128" s="73"/>
      <c r="L128" s="73"/>
      <c r="M128" s="73"/>
      <c r="N128" s="73"/>
      <c r="Y128" s="61"/>
      <c r="Z128" s="61"/>
      <c r="AA128" s="61"/>
      <c r="AB128" s="61"/>
      <c r="AC128" s="61"/>
      <c r="AD128" s="61"/>
      <c r="AE128" s="61"/>
      <c r="AF128" s="61"/>
      <c r="AG128" s="61"/>
      <c r="AH128" s="72"/>
    </row>
    <row r="129" customFormat="false" ht="12.75" hidden="false" customHeight="false" outlineLevel="0" collapsed="false">
      <c r="B129" s="61"/>
      <c r="C129" s="61"/>
      <c r="D129" s="61"/>
      <c r="E129" s="61"/>
      <c r="F129" s="73"/>
      <c r="G129" s="73"/>
      <c r="H129" s="73"/>
      <c r="I129" s="73"/>
      <c r="J129" s="73"/>
      <c r="K129" s="73"/>
      <c r="L129" s="73"/>
      <c r="M129" s="73"/>
      <c r="N129" s="73"/>
      <c r="Y129" s="61"/>
      <c r="Z129" s="61"/>
      <c r="AA129" s="61"/>
      <c r="AB129" s="61"/>
      <c r="AC129" s="61"/>
      <c r="AD129" s="61"/>
      <c r="AE129" s="61"/>
      <c r="AF129" s="61"/>
      <c r="AG129" s="61"/>
      <c r="AH129" s="72"/>
    </row>
    <row r="130" customFormat="false" ht="12.75" hidden="false" customHeight="false" outlineLevel="0" collapsed="false">
      <c r="B130" s="61"/>
      <c r="C130" s="61"/>
      <c r="D130" s="61"/>
      <c r="E130" s="61"/>
      <c r="F130" s="73"/>
      <c r="G130" s="73"/>
      <c r="H130" s="73"/>
      <c r="I130" s="73"/>
      <c r="J130" s="73"/>
      <c r="K130" s="73"/>
      <c r="L130" s="73"/>
      <c r="M130" s="73"/>
      <c r="N130" s="73"/>
      <c r="Y130" s="61"/>
      <c r="Z130" s="61"/>
      <c r="AA130" s="61"/>
      <c r="AB130" s="61"/>
      <c r="AC130" s="61"/>
      <c r="AD130" s="61"/>
      <c r="AE130" s="61"/>
      <c r="AF130" s="61"/>
      <c r="AG130" s="61"/>
      <c r="AH130" s="72"/>
    </row>
    <row r="131" customFormat="false" ht="12.75" hidden="false" customHeight="false" outlineLevel="0" collapsed="false">
      <c r="B131" s="61"/>
      <c r="C131" s="61"/>
      <c r="D131" s="61"/>
      <c r="E131" s="61"/>
      <c r="F131" s="73"/>
      <c r="G131" s="73"/>
      <c r="H131" s="73"/>
      <c r="I131" s="73"/>
      <c r="J131" s="73"/>
      <c r="K131" s="73"/>
      <c r="L131" s="73"/>
      <c r="M131" s="73"/>
      <c r="N131" s="73"/>
      <c r="Y131" s="61"/>
      <c r="Z131" s="61"/>
      <c r="AA131" s="61"/>
      <c r="AB131" s="61"/>
      <c r="AC131" s="61"/>
      <c r="AD131" s="61"/>
      <c r="AE131" s="61"/>
      <c r="AF131" s="61"/>
      <c r="AG131" s="61"/>
      <c r="AH131" s="72"/>
    </row>
    <row r="132" customFormat="false" ht="12.75" hidden="false" customHeight="false" outlineLevel="0" collapsed="false">
      <c r="B132" s="61"/>
      <c r="C132" s="61"/>
      <c r="D132" s="61"/>
      <c r="E132" s="61"/>
      <c r="F132" s="73"/>
      <c r="G132" s="73"/>
      <c r="H132" s="73"/>
      <c r="I132" s="73"/>
      <c r="J132" s="73"/>
      <c r="K132" s="73"/>
      <c r="L132" s="73"/>
      <c r="M132" s="73"/>
      <c r="N132" s="73"/>
      <c r="Y132" s="61"/>
      <c r="Z132" s="61"/>
      <c r="AA132" s="61"/>
      <c r="AB132" s="61"/>
      <c r="AC132" s="61"/>
      <c r="AD132" s="61"/>
      <c r="AE132" s="61"/>
      <c r="AF132" s="61"/>
      <c r="AG132" s="61"/>
      <c r="AH132" s="72"/>
    </row>
    <row r="133" customFormat="false" ht="12.75" hidden="false" customHeight="false" outlineLevel="0" collapsed="false">
      <c r="B133" s="61"/>
      <c r="C133" s="61"/>
      <c r="D133" s="61"/>
      <c r="E133" s="61"/>
      <c r="F133" s="73"/>
      <c r="G133" s="73"/>
      <c r="H133" s="73"/>
      <c r="I133" s="73"/>
      <c r="J133" s="73"/>
      <c r="K133" s="73"/>
      <c r="L133" s="73"/>
      <c r="M133" s="73"/>
      <c r="N133" s="73"/>
      <c r="Y133" s="61"/>
      <c r="Z133" s="61"/>
      <c r="AA133" s="61"/>
      <c r="AB133" s="61"/>
      <c r="AC133" s="61"/>
      <c r="AD133" s="61"/>
      <c r="AE133" s="61"/>
      <c r="AF133" s="61"/>
      <c r="AG133" s="61"/>
      <c r="AH133" s="72"/>
    </row>
    <row r="134" customFormat="false" ht="12.75" hidden="false" customHeight="false" outlineLevel="0" collapsed="false">
      <c r="B134" s="61"/>
      <c r="C134" s="61"/>
      <c r="D134" s="61"/>
      <c r="E134" s="61"/>
      <c r="F134" s="73"/>
      <c r="G134" s="73"/>
      <c r="H134" s="73"/>
      <c r="I134" s="73"/>
      <c r="J134" s="73"/>
      <c r="K134" s="73"/>
      <c r="L134" s="73"/>
      <c r="M134" s="73"/>
      <c r="N134" s="73"/>
      <c r="Y134" s="61"/>
      <c r="Z134" s="61"/>
      <c r="AA134" s="61"/>
      <c r="AB134" s="61"/>
      <c r="AC134" s="61"/>
      <c r="AD134" s="61"/>
      <c r="AE134" s="61"/>
      <c r="AF134" s="61"/>
      <c r="AG134" s="61"/>
      <c r="AH134" s="72"/>
    </row>
    <row r="135" customFormat="false" ht="12.75" hidden="false" customHeight="false" outlineLevel="0" collapsed="false">
      <c r="B135" s="61"/>
      <c r="C135" s="61"/>
      <c r="D135" s="61"/>
      <c r="E135" s="61"/>
      <c r="F135" s="73"/>
      <c r="G135" s="73"/>
      <c r="H135" s="73"/>
      <c r="I135" s="73"/>
      <c r="J135" s="73"/>
      <c r="K135" s="73"/>
      <c r="L135" s="73"/>
      <c r="M135" s="73"/>
      <c r="N135" s="73"/>
      <c r="Y135" s="61"/>
      <c r="Z135" s="61"/>
      <c r="AA135" s="61"/>
      <c r="AB135" s="61"/>
      <c r="AC135" s="61"/>
      <c r="AD135" s="61"/>
      <c r="AE135" s="61"/>
      <c r="AF135" s="61"/>
      <c r="AG135" s="61"/>
      <c r="AH135" s="72"/>
    </row>
    <row r="136" customFormat="false" ht="12.75" hidden="false" customHeight="false" outlineLevel="0" collapsed="false">
      <c r="B136" s="61"/>
      <c r="C136" s="61"/>
      <c r="D136" s="61"/>
      <c r="E136" s="61"/>
      <c r="F136" s="73"/>
      <c r="G136" s="73"/>
      <c r="H136" s="73"/>
      <c r="I136" s="73"/>
      <c r="J136" s="73"/>
      <c r="K136" s="73"/>
      <c r="L136" s="73"/>
      <c r="M136" s="73"/>
      <c r="N136" s="73"/>
      <c r="Y136" s="61"/>
      <c r="Z136" s="61"/>
      <c r="AA136" s="61"/>
      <c r="AB136" s="61"/>
      <c r="AC136" s="61"/>
      <c r="AD136" s="61"/>
      <c r="AE136" s="61"/>
      <c r="AF136" s="61"/>
      <c r="AG136" s="61"/>
      <c r="AH136" s="72"/>
    </row>
    <row r="137" customFormat="false" ht="12.75" hidden="false" customHeight="false" outlineLevel="0" collapsed="false">
      <c r="B137" s="61"/>
      <c r="C137" s="61"/>
      <c r="D137" s="61"/>
      <c r="E137" s="61"/>
      <c r="F137" s="73"/>
      <c r="G137" s="73"/>
      <c r="H137" s="73"/>
      <c r="I137" s="73"/>
      <c r="J137" s="73"/>
      <c r="K137" s="73"/>
      <c r="L137" s="73"/>
      <c r="M137" s="73"/>
      <c r="N137" s="73"/>
      <c r="Y137" s="61"/>
      <c r="Z137" s="61"/>
      <c r="AA137" s="61"/>
      <c r="AB137" s="61"/>
      <c r="AC137" s="61"/>
      <c r="AD137" s="61"/>
      <c r="AE137" s="61"/>
      <c r="AF137" s="61"/>
      <c r="AG137" s="61"/>
      <c r="AH137" s="72"/>
    </row>
    <row r="138" customFormat="false" ht="12.75" hidden="false" customHeight="false" outlineLevel="0" collapsed="false">
      <c r="B138" s="61"/>
      <c r="C138" s="61"/>
      <c r="D138" s="61"/>
      <c r="E138" s="61"/>
      <c r="F138" s="73"/>
      <c r="G138" s="73"/>
      <c r="H138" s="73"/>
      <c r="I138" s="73"/>
      <c r="J138" s="73"/>
      <c r="K138" s="73"/>
      <c r="L138" s="73"/>
      <c r="M138" s="73"/>
      <c r="N138" s="73"/>
      <c r="Y138" s="61"/>
      <c r="Z138" s="61"/>
      <c r="AA138" s="61"/>
      <c r="AB138" s="61"/>
      <c r="AC138" s="61"/>
      <c r="AD138" s="61"/>
      <c r="AE138" s="61"/>
      <c r="AF138" s="61"/>
      <c r="AG138" s="61"/>
      <c r="AH138" s="72"/>
    </row>
    <row r="139" customFormat="false" ht="12.75" hidden="false" customHeight="false" outlineLevel="0" collapsed="false">
      <c r="B139" s="61"/>
      <c r="C139" s="61"/>
      <c r="D139" s="61"/>
      <c r="E139" s="61"/>
      <c r="F139" s="73"/>
      <c r="G139" s="73"/>
      <c r="H139" s="73"/>
      <c r="I139" s="73"/>
      <c r="J139" s="73"/>
      <c r="K139" s="73"/>
      <c r="L139" s="73"/>
      <c r="M139" s="73"/>
      <c r="N139" s="73"/>
      <c r="Y139" s="61"/>
      <c r="Z139" s="61"/>
      <c r="AA139" s="61"/>
      <c r="AB139" s="61"/>
      <c r="AC139" s="61"/>
      <c r="AD139" s="61"/>
      <c r="AE139" s="61"/>
      <c r="AF139" s="61"/>
      <c r="AG139" s="61"/>
      <c r="AH139" s="72"/>
    </row>
    <row r="140" customFormat="false" ht="12.75" hidden="false" customHeight="false" outlineLevel="0" collapsed="false">
      <c r="B140" s="61"/>
      <c r="C140" s="61"/>
      <c r="D140" s="61"/>
      <c r="E140" s="61"/>
      <c r="F140" s="73"/>
      <c r="G140" s="73"/>
      <c r="H140" s="73"/>
      <c r="I140" s="73"/>
      <c r="J140" s="73"/>
      <c r="K140" s="73"/>
      <c r="L140" s="73"/>
      <c r="M140" s="73"/>
      <c r="N140" s="73"/>
      <c r="Y140" s="61"/>
      <c r="Z140" s="61"/>
      <c r="AA140" s="61"/>
      <c r="AB140" s="61"/>
      <c r="AC140" s="61"/>
      <c r="AD140" s="61"/>
      <c r="AE140" s="61"/>
      <c r="AF140" s="61"/>
      <c r="AG140" s="61"/>
      <c r="AH140" s="72"/>
    </row>
    <row r="141" customFormat="false" ht="12.75" hidden="false" customHeight="false" outlineLevel="0" collapsed="false">
      <c r="B141" s="61"/>
      <c r="C141" s="61"/>
      <c r="D141" s="61"/>
      <c r="E141" s="61"/>
      <c r="F141" s="73"/>
      <c r="G141" s="73"/>
      <c r="H141" s="73"/>
      <c r="I141" s="73"/>
      <c r="J141" s="73"/>
      <c r="K141" s="73"/>
      <c r="L141" s="73"/>
      <c r="M141" s="73"/>
      <c r="N141" s="73"/>
      <c r="Y141" s="61"/>
      <c r="Z141" s="61"/>
      <c r="AA141" s="61"/>
      <c r="AB141" s="61"/>
      <c r="AC141" s="61"/>
      <c r="AD141" s="61"/>
      <c r="AE141" s="61"/>
      <c r="AF141" s="61"/>
      <c r="AG141" s="61"/>
      <c r="AH141" s="72"/>
    </row>
    <row r="142" customFormat="false" ht="12.75" hidden="false" customHeight="false" outlineLevel="0" collapsed="false">
      <c r="B142" s="61"/>
      <c r="C142" s="61"/>
      <c r="D142" s="61"/>
      <c r="E142" s="61"/>
      <c r="F142" s="73"/>
      <c r="G142" s="73"/>
      <c r="H142" s="73"/>
      <c r="I142" s="73"/>
      <c r="J142" s="73"/>
      <c r="K142" s="73"/>
      <c r="L142" s="73"/>
      <c r="M142" s="73"/>
      <c r="N142" s="73"/>
      <c r="Y142" s="61"/>
      <c r="Z142" s="61"/>
      <c r="AA142" s="61"/>
      <c r="AB142" s="61"/>
      <c r="AC142" s="61"/>
      <c r="AD142" s="61"/>
      <c r="AE142" s="61"/>
      <c r="AF142" s="61"/>
      <c r="AG142" s="61"/>
      <c r="AH142" s="72"/>
    </row>
    <row r="143" customFormat="false" ht="12.75" hidden="false" customHeight="false" outlineLevel="0" collapsed="false">
      <c r="B143" s="61"/>
      <c r="C143" s="61"/>
      <c r="D143" s="61"/>
      <c r="E143" s="61"/>
      <c r="F143" s="73"/>
      <c r="G143" s="73"/>
      <c r="H143" s="73"/>
      <c r="I143" s="73"/>
      <c r="J143" s="73"/>
      <c r="K143" s="73"/>
      <c r="L143" s="73"/>
      <c r="M143" s="73"/>
      <c r="N143" s="73"/>
      <c r="Y143" s="61"/>
      <c r="Z143" s="61"/>
      <c r="AA143" s="61"/>
      <c r="AB143" s="61"/>
      <c r="AC143" s="61"/>
      <c r="AD143" s="61"/>
      <c r="AE143" s="61"/>
      <c r="AF143" s="61"/>
      <c r="AG143" s="61"/>
      <c r="AH143" s="72"/>
    </row>
    <row r="144" customFormat="false" ht="12.75" hidden="false" customHeight="false" outlineLevel="0" collapsed="false">
      <c r="B144" s="61"/>
      <c r="C144" s="61"/>
      <c r="D144" s="61"/>
      <c r="E144" s="61"/>
      <c r="F144" s="73"/>
      <c r="G144" s="73"/>
      <c r="H144" s="73"/>
      <c r="I144" s="73"/>
      <c r="J144" s="73"/>
      <c r="K144" s="73"/>
      <c r="L144" s="73"/>
      <c r="M144" s="73"/>
      <c r="N144" s="73"/>
      <c r="Y144" s="61"/>
      <c r="Z144" s="61"/>
      <c r="AA144" s="61"/>
      <c r="AB144" s="61"/>
      <c r="AC144" s="61"/>
      <c r="AD144" s="61"/>
      <c r="AE144" s="61"/>
      <c r="AF144" s="61"/>
      <c r="AG144" s="61"/>
      <c r="AH144" s="72"/>
    </row>
    <row r="145" customFormat="false" ht="12.75" hidden="false" customHeight="false" outlineLevel="0" collapsed="false">
      <c r="B145" s="61"/>
      <c r="C145" s="61"/>
      <c r="D145" s="61"/>
      <c r="E145" s="61"/>
      <c r="F145" s="73"/>
      <c r="G145" s="73"/>
      <c r="H145" s="73"/>
      <c r="I145" s="73"/>
      <c r="J145" s="73"/>
      <c r="K145" s="73"/>
      <c r="L145" s="73"/>
      <c r="M145" s="73"/>
      <c r="N145" s="73"/>
      <c r="Y145" s="61"/>
      <c r="Z145" s="61"/>
      <c r="AA145" s="61"/>
      <c r="AB145" s="61"/>
      <c r="AC145" s="61"/>
      <c r="AD145" s="61"/>
      <c r="AE145" s="61"/>
      <c r="AF145" s="61"/>
      <c r="AG145" s="61"/>
      <c r="AH145" s="72"/>
    </row>
    <row r="146" customFormat="false" ht="12.75" hidden="false" customHeight="false" outlineLevel="0" collapsed="false">
      <c r="B146" s="61"/>
      <c r="C146" s="61"/>
      <c r="D146" s="61"/>
      <c r="E146" s="61"/>
      <c r="F146" s="73"/>
      <c r="G146" s="73"/>
      <c r="H146" s="73"/>
      <c r="I146" s="73"/>
      <c r="J146" s="73"/>
      <c r="K146" s="73"/>
      <c r="L146" s="73"/>
      <c r="M146" s="73"/>
      <c r="N146" s="73"/>
      <c r="Y146" s="61"/>
      <c r="Z146" s="61"/>
      <c r="AA146" s="61"/>
      <c r="AB146" s="61"/>
      <c r="AC146" s="61"/>
      <c r="AD146" s="61"/>
      <c r="AE146" s="61"/>
      <c r="AF146" s="61"/>
      <c r="AG146" s="61"/>
      <c r="AH146" s="72"/>
    </row>
    <row r="147" customFormat="false" ht="12.75" hidden="false" customHeight="false" outlineLevel="0" collapsed="false">
      <c r="B147" s="61"/>
      <c r="C147" s="61"/>
      <c r="D147" s="61"/>
      <c r="E147" s="61"/>
      <c r="F147" s="73"/>
      <c r="G147" s="73"/>
      <c r="H147" s="73"/>
      <c r="I147" s="73"/>
      <c r="J147" s="73"/>
      <c r="K147" s="73"/>
      <c r="L147" s="73"/>
      <c r="M147" s="73"/>
      <c r="N147" s="73"/>
      <c r="Y147" s="61"/>
      <c r="Z147" s="61"/>
      <c r="AA147" s="61"/>
      <c r="AB147" s="61"/>
      <c r="AC147" s="61"/>
      <c r="AD147" s="61"/>
      <c r="AE147" s="61"/>
      <c r="AF147" s="61"/>
      <c r="AG147" s="61"/>
      <c r="AH147" s="72"/>
    </row>
    <row r="148" customFormat="false" ht="12.75" hidden="false" customHeight="false" outlineLevel="0" collapsed="false">
      <c r="B148" s="61"/>
      <c r="C148" s="61"/>
      <c r="D148" s="61"/>
      <c r="E148" s="61"/>
      <c r="F148" s="73"/>
      <c r="G148" s="73"/>
      <c r="H148" s="73"/>
      <c r="I148" s="73"/>
      <c r="J148" s="73"/>
      <c r="K148" s="73"/>
      <c r="L148" s="73"/>
      <c r="M148" s="73"/>
      <c r="N148" s="73"/>
      <c r="Y148" s="61"/>
      <c r="Z148" s="61"/>
      <c r="AA148" s="61"/>
      <c r="AB148" s="61"/>
      <c r="AC148" s="61"/>
      <c r="AD148" s="61"/>
      <c r="AE148" s="61"/>
      <c r="AF148" s="61"/>
      <c r="AG148" s="61"/>
      <c r="AH148" s="72"/>
    </row>
    <row r="149" customFormat="false" ht="12.75" hidden="false" customHeight="false" outlineLevel="0" collapsed="false">
      <c r="B149" s="61"/>
      <c r="C149" s="61"/>
      <c r="D149" s="61"/>
      <c r="E149" s="61"/>
      <c r="F149" s="73"/>
      <c r="G149" s="73"/>
      <c r="H149" s="73"/>
      <c r="I149" s="73"/>
      <c r="J149" s="73"/>
      <c r="K149" s="73"/>
      <c r="L149" s="73"/>
      <c r="M149" s="73"/>
      <c r="N149" s="73"/>
      <c r="Y149" s="61"/>
      <c r="Z149" s="61"/>
      <c r="AA149" s="61"/>
      <c r="AB149" s="61"/>
      <c r="AC149" s="61"/>
      <c r="AD149" s="61"/>
      <c r="AE149" s="61"/>
      <c r="AF149" s="61"/>
      <c r="AG149" s="61"/>
      <c r="AH149" s="72"/>
    </row>
    <row r="150" customFormat="false" ht="12.75" hidden="false" customHeight="false" outlineLevel="0" collapsed="false">
      <c r="B150" s="61"/>
      <c r="C150" s="61"/>
      <c r="D150" s="61"/>
      <c r="E150" s="61"/>
      <c r="F150" s="73"/>
      <c r="G150" s="73"/>
      <c r="H150" s="73"/>
      <c r="I150" s="73"/>
      <c r="J150" s="73"/>
      <c r="K150" s="73"/>
      <c r="L150" s="73"/>
      <c r="M150" s="73"/>
      <c r="N150" s="73"/>
      <c r="Y150" s="61"/>
      <c r="Z150" s="61"/>
      <c r="AA150" s="61"/>
      <c r="AB150" s="61"/>
      <c r="AC150" s="61"/>
      <c r="AD150" s="61"/>
      <c r="AE150" s="61"/>
      <c r="AF150" s="61"/>
      <c r="AG150" s="61"/>
      <c r="AH150" s="72"/>
    </row>
    <row r="151" customFormat="false" ht="12.75" hidden="false" customHeight="false" outlineLevel="0" collapsed="false">
      <c r="B151" s="61"/>
      <c r="C151" s="61"/>
      <c r="D151" s="61"/>
      <c r="E151" s="61"/>
      <c r="F151" s="73"/>
      <c r="G151" s="73"/>
      <c r="H151" s="73"/>
      <c r="I151" s="73"/>
      <c r="J151" s="73"/>
      <c r="K151" s="73"/>
      <c r="L151" s="73"/>
      <c r="M151" s="73"/>
      <c r="N151" s="73"/>
      <c r="Y151" s="61"/>
      <c r="Z151" s="61"/>
      <c r="AA151" s="61"/>
      <c r="AB151" s="61"/>
      <c r="AC151" s="61"/>
      <c r="AD151" s="61"/>
      <c r="AE151" s="61"/>
      <c r="AF151" s="61"/>
      <c r="AG151" s="61"/>
      <c r="AH151" s="72"/>
    </row>
    <row r="152" customFormat="false" ht="12.75" hidden="false" customHeight="false" outlineLevel="0" collapsed="false">
      <c r="B152" s="61"/>
      <c r="C152" s="61"/>
      <c r="D152" s="61"/>
      <c r="E152" s="61"/>
      <c r="F152" s="73"/>
      <c r="G152" s="73"/>
      <c r="H152" s="73"/>
      <c r="I152" s="73"/>
      <c r="J152" s="73"/>
      <c r="K152" s="73"/>
      <c r="L152" s="73"/>
      <c r="M152" s="73"/>
      <c r="N152" s="73"/>
      <c r="Y152" s="61"/>
      <c r="Z152" s="61"/>
      <c r="AA152" s="61"/>
      <c r="AB152" s="61"/>
      <c r="AC152" s="61"/>
      <c r="AD152" s="61"/>
      <c r="AE152" s="61"/>
      <c r="AF152" s="61"/>
      <c r="AG152" s="61"/>
      <c r="AH152" s="72"/>
    </row>
    <row r="153" customFormat="false" ht="12.75" hidden="false" customHeight="false" outlineLevel="0" collapsed="false">
      <c r="B153" s="61"/>
      <c r="C153" s="61"/>
      <c r="D153" s="61"/>
      <c r="E153" s="61"/>
      <c r="F153" s="73"/>
      <c r="G153" s="73"/>
      <c r="H153" s="73"/>
      <c r="I153" s="73"/>
      <c r="J153" s="73"/>
      <c r="K153" s="73"/>
      <c r="L153" s="73"/>
      <c r="M153" s="73"/>
      <c r="N153" s="73"/>
      <c r="Y153" s="61"/>
      <c r="Z153" s="61"/>
      <c r="AA153" s="61"/>
      <c r="AB153" s="61"/>
      <c r="AC153" s="61"/>
      <c r="AD153" s="61"/>
      <c r="AE153" s="61"/>
      <c r="AF153" s="61"/>
      <c r="AG153" s="61"/>
      <c r="AH153" s="72"/>
    </row>
    <row r="154" customFormat="false" ht="12.75" hidden="false" customHeight="false" outlineLevel="0" collapsed="false">
      <c r="B154" s="61"/>
      <c r="C154" s="61"/>
      <c r="D154" s="61"/>
      <c r="E154" s="61"/>
      <c r="F154" s="73"/>
      <c r="G154" s="73"/>
      <c r="H154" s="73"/>
      <c r="I154" s="73"/>
      <c r="J154" s="73"/>
      <c r="K154" s="73"/>
      <c r="L154" s="73"/>
      <c r="M154" s="73"/>
      <c r="N154" s="73"/>
      <c r="Y154" s="61"/>
      <c r="Z154" s="61"/>
      <c r="AA154" s="61"/>
      <c r="AB154" s="61"/>
      <c r="AC154" s="61"/>
      <c r="AD154" s="61"/>
      <c r="AE154" s="61"/>
      <c r="AF154" s="61"/>
      <c r="AG154" s="61"/>
      <c r="AH154" s="72"/>
    </row>
    <row r="155" customFormat="false" ht="12.75" hidden="false" customHeight="false" outlineLevel="0" collapsed="false">
      <c r="B155" s="61"/>
      <c r="C155" s="61"/>
      <c r="D155" s="61"/>
      <c r="E155" s="61"/>
      <c r="F155" s="73"/>
      <c r="G155" s="73"/>
      <c r="H155" s="73"/>
      <c r="I155" s="73"/>
      <c r="J155" s="73"/>
      <c r="K155" s="73"/>
      <c r="L155" s="73"/>
      <c r="M155" s="73"/>
      <c r="N155" s="73"/>
      <c r="Y155" s="61"/>
      <c r="Z155" s="61"/>
      <c r="AA155" s="61"/>
      <c r="AB155" s="61"/>
      <c r="AC155" s="61"/>
      <c r="AD155" s="61"/>
      <c r="AE155" s="61"/>
      <c r="AF155" s="61"/>
      <c r="AG155" s="61"/>
      <c r="AH155" s="72"/>
    </row>
    <row r="156" customFormat="false" ht="12.75" hidden="false" customHeight="false" outlineLevel="0" collapsed="false">
      <c r="B156" s="61"/>
      <c r="C156" s="61"/>
      <c r="D156" s="61"/>
      <c r="E156" s="61"/>
      <c r="F156" s="73"/>
      <c r="G156" s="73"/>
      <c r="H156" s="73"/>
      <c r="I156" s="73"/>
      <c r="J156" s="73"/>
      <c r="K156" s="73"/>
      <c r="L156" s="73"/>
      <c r="M156" s="73"/>
      <c r="N156" s="73"/>
      <c r="Y156" s="61"/>
      <c r="Z156" s="61"/>
      <c r="AA156" s="61"/>
      <c r="AB156" s="61"/>
      <c r="AC156" s="61"/>
      <c r="AD156" s="61"/>
      <c r="AE156" s="61"/>
      <c r="AF156" s="61"/>
      <c r="AG156" s="61"/>
      <c r="AH156" s="72"/>
    </row>
    <row r="157" customFormat="false" ht="12.75" hidden="false" customHeight="false" outlineLevel="0" collapsed="false">
      <c r="B157" s="61"/>
      <c r="C157" s="61"/>
      <c r="D157" s="61"/>
      <c r="E157" s="61"/>
      <c r="F157" s="73"/>
      <c r="G157" s="73"/>
      <c r="H157" s="73"/>
      <c r="I157" s="73"/>
      <c r="J157" s="73"/>
      <c r="K157" s="73"/>
      <c r="L157" s="73"/>
      <c r="M157" s="73"/>
      <c r="N157" s="73"/>
      <c r="Y157" s="61"/>
      <c r="Z157" s="61"/>
      <c r="AA157" s="61"/>
      <c r="AB157" s="61"/>
      <c r="AC157" s="61"/>
      <c r="AD157" s="61"/>
      <c r="AE157" s="61"/>
      <c r="AF157" s="61"/>
      <c r="AG157" s="61"/>
      <c r="AH157" s="72"/>
    </row>
    <row r="158" customFormat="false" ht="12.75" hidden="false" customHeight="false" outlineLevel="0" collapsed="false">
      <c r="B158" s="61"/>
      <c r="C158" s="61"/>
      <c r="D158" s="61"/>
      <c r="E158" s="61"/>
      <c r="F158" s="73"/>
      <c r="G158" s="73"/>
      <c r="H158" s="73"/>
      <c r="I158" s="73"/>
      <c r="J158" s="73"/>
      <c r="K158" s="73"/>
      <c r="L158" s="73"/>
      <c r="M158" s="73"/>
      <c r="N158" s="73"/>
      <c r="Y158" s="61"/>
      <c r="Z158" s="61"/>
      <c r="AA158" s="61"/>
      <c r="AB158" s="61"/>
      <c r="AC158" s="61"/>
      <c r="AD158" s="61"/>
      <c r="AE158" s="61"/>
      <c r="AF158" s="61"/>
      <c r="AG158" s="61"/>
      <c r="AH158" s="72"/>
    </row>
    <row r="159" customFormat="false" ht="12.75" hidden="false" customHeight="false" outlineLevel="0" collapsed="false">
      <c r="B159" s="61"/>
      <c r="C159" s="61"/>
      <c r="D159" s="61"/>
      <c r="E159" s="61"/>
      <c r="F159" s="73"/>
      <c r="G159" s="73"/>
      <c r="H159" s="73"/>
      <c r="I159" s="73"/>
      <c r="J159" s="73"/>
      <c r="K159" s="73"/>
      <c r="L159" s="73"/>
      <c r="M159" s="73"/>
      <c r="N159" s="73"/>
      <c r="Y159" s="61"/>
      <c r="Z159" s="61"/>
      <c r="AA159" s="61"/>
      <c r="AB159" s="61"/>
      <c r="AC159" s="61"/>
      <c r="AD159" s="61"/>
      <c r="AE159" s="61"/>
      <c r="AF159" s="61"/>
      <c r="AG159" s="61"/>
      <c r="AH159" s="72"/>
    </row>
    <row r="160" customFormat="false" ht="12.75" hidden="false" customHeight="false" outlineLevel="0" collapsed="false">
      <c r="B160" s="61"/>
      <c r="C160" s="61"/>
      <c r="D160" s="61"/>
      <c r="E160" s="61"/>
      <c r="F160" s="73"/>
      <c r="G160" s="73"/>
      <c r="H160" s="73"/>
      <c r="I160" s="73"/>
      <c r="J160" s="73"/>
      <c r="K160" s="73"/>
      <c r="L160" s="73"/>
      <c r="M160" s="73"/>
      <c r="N160" s="73"/>
      <c r="Y160" s="61"/>
      <c r="Z160" s="61"/>
      <c r="AA160" s="61"/>
      <c r="AB160" s="61"/>
      <c r="AC160" s="61"/>
      <c r="AD160" s="61"/>
      <c r="AE160" s="61"/>
      <c r="AF160" s="61"/>
      <c r="AG160" s="61"/>
      <c r="AH160" s="72"/>
    </row>
    <row r="161" customFormat="false" ht="12.75" hidden="false" customHeight="false" outlineLevel="0" collapsed="false">
      <c r="B161" s="61"/>
      <c r="C161" s="61"/>
      <c r="D161" s="61"/>
      <c r="E161" s="61"/>
      <c r="F161" s="73"/>
      <c r="G161" s="73"/>
      <c r="H161" s="73"/>
      <c r="I161" s="73"/>
      <c r="J161" s="73"/>
      <c r="K161" s="73"/>
      <c r="L161" s="73"/>
      <c r="M161" s="73"/>
      <c r="N161" s="73"/>
      <c r="Y161" s="61"/>
      <c r="Z161" s="61"/>
      <c r="AA161" s="61"/>
      <c r="AB161" s="61"/>
      <c r="AC161" s="61"/>
      <c r="AD161" s="61"/>
      <c r="AE161" s="61"/>
      <c r="AF161" s="61"/>
      <c r="AG161" s="61"/>
      <c r="AH161" s="72"/>
    </row>
    <row r="162" customFormat="false" ht="12.75" hidden="false" customHeight="false" outlineLevel="0" collapsed="false">
      <c r="B162" s="61"/>
      <c r="C162" s="61"/>
      <c r="D162" s="61"/>
      <c r="E162" s="61"/>
      <c r="F162" s="73"/>
      <c r="G162" s="73"/>
      <c r="H162" s="73"/>
      <c r="I162" s="73"/>
      <c r="J162" s="73"/>
      <c r="K162" s="73"/>
      <c r="L162" s="73"/>
      <c r="M162" s="73"/>
      <c r="N162" s="73"/>
      <c r="Y162" s="61"/>
      <c r="Z162" s="61"/>
      <c r="AA162" s="61"/>
      <c r="AB162" s="61"/>
      <c r="AC162" s="61"/>
      <c r="AD162" s="61"/>
      <c r="AE162" s="61"/>
      <c r="AF162" s="61"/>
      <c r="AG162" s="61"/>
      <c r="AH162" s="72"/>
    </row>
    <row r="163" customFormat="false" ht="12.75" hidden="false" customHeight="false" outlineLevel="0" collapsed="false">
      <c r="B163" s="61"/>
      <c r="C163" s="61"/>
      <c r="D163" s="61"/>
      <c r="E163" s="61"/>
      <c r="F163" s="73"/>
      <c r="G163" s="73"/>
      <c r="H163" s="73"/>
      <c r="I163" s="73"/>
      <c r="J163" s="73"/>
      <c r="K163" s="73"/>
      <c r="L163" s="73"/>
      <c r="M163" s="73"/>
      <c r="N163" s="73"/>
      <c r="Y163" s="61"/>
      <c r="Z163" s="61"/>
      <c r="AA163" s="61"/>
      <c r="AB163" s="61"/>
      <c r="AC163" s="61"/>
      <c r="AD163" s="61"/>
      <c r="AE163" s="61"/>
      <c r="AF163" s="61"/>
      <c r="AG163" s="61"/>
      <c r="AH163" s="72"/>
    </row>
    <row r="164" customFormat="false" ht="12.75" hidden="false" customHeight="false" outlineLevel="0" collapsed="false">
      <c r="B164" s="61"/>
      <c r="C164" s="61"/>
      <c r="D164" s="61"/>
      <c r="E164" s="61"/>
      <c r="F164" s="73"/>
      <c r="G164" s="73"/>
      <c r="H164" s="73"/>
      <c r="I164" s="73"/>
      <c r="J164" s="73"/>
      <c r="K164" s="73"/>
      <c r="L164" s="73"/>
      <c r="M164" s="73"/>
      <c r="N164" s="73"/>
      <c r="Y164" s="61"/>
      <c r="Z164" s="61"/>
      <c r="AA164" s="61"/>
      <c r="AB164" s="61"/>
      <c r="AC164" s="61"/>
      <c r="AD164" s="61"/>
      <c r="AE164" s="61"/>
      <c r="AF164" s="61"/>
      <c r="AG164" s="61"/>
      <c r="AH164" s="72"/>
    </row>
    <row r="165" customFormat="false" ht="12.75" hidden="false" customHeight="false" outlineLevel="0" collapsed="false">
      <c r="B165" s="61"/>
      <c r="C165" s="61"/>
      <c r="D165" s="61"/>
      <c r="E165" s="61"/>
      <c r="F165" s="73"/>
      <c r="G165" s="73"/>
      <c r="H165" s="73"/>
      <c r="I165" s="73"/>
      <c r="J165" s="73"/>
      <c r="K165" s="73"/>
      <c r="L165" s="73"/>
      <c r="M165" s="73"/>
      <c r="N165" s="73"/>
      <c r="Y165" s="61"/>
      <c r="Z165" s="61"/>
      <c r="AA165" s="61"/>
      <c r="AB165" s="61"/>
      <c r="AC165" s="61"/>
      <c r="AD165" s="61"/>
      <c r="AE165" s="61"/>
      <c r="AF165" s="61"/>
      <c r="AG165" s="61"/>
      <c r="AH165" s="72"/>
    </row>
    <row r="166" customFormat="false" ht="12.75" hidden="false" customHeight="false" outlineLevel="0" collapsed="false">
      <c r="B166" s="61"/>
      <c r="C166" s="61"/>
      <c r="D166" s="61"/>
      <c r="E166" s="61"/>
      <c r="F166" s="73"/>
      <c r="G166" s="73"/>
      <c r="H166" s="73"/>
      <c r="I166" s="73"/>
      <c r="J166" s="73"/>
      <c r="K166" s="73"/>
      <c r="L166" s="73"/>
      <c r="M166" s="73"/>
      <c r="N166" s="73"/>
      <c r="Y166" s="61"/>
      <c r="Z166" s="61"/>
      <c r="AA166" s="61"/>
      <c r="AB166" s="61"/>
      <c r="AC166" s="61"/>
      <c r="AD166" s="61"/>
      <c r="AE166" s="61"/>
      <c r="AF166" s="61"/>
      <c r="AG166" s="61"/>
      <c r="AH166" s="72"/>
    </row>
    <row r="167" customFormat="false" ht="12.75" hidden="false" customHeight="false" outlineLevel="0" collapsed="false">
      <c r="B167" s="61"/>
      <c r="C167" s="61"/>
      <c r="D167" s="61"/>
      <c r="E167" s="61"/>
      <c r="F167" s="73"/>
      <c r="G167" s="73"/>
      <c r="H167" s="73"/>
      <c r="I167" s="73"/>
      <c r="J167" s="73"/>
      <c r="K167" s="73"/>
      <c r="L167" s="73"/>
      <c r="M167" s="73"/>
      <c r="N167" s="73"/>
      <c r="Y167" s="61"/>
      <c r="Z167" s="61"/>
      <c r="AA167" s="61"/>
      <c r="AB167" s="61"/>
      <c r="AC167" s="61"/>
      <c r="AD167" s="61"/>
      <c r="AE167" s="61"/>
      <c r="AF167" s="61"/>
      <c r="AG167" s="61"/>
      <c r="AH167" s="72"/>
    </row>
    <row r="168" customFormat="false" ht="12.75" hidden="false" customHeight="false" outlineLevel="0" collapsed="false">
      <c r="B168" s="61"/>
      <c r="C168" s="61"/>
      <c r="D168" s="61"/>
      <c r="E168" s="61"/>
      <c r="F168" s="73"/>
      <c r="G168" s="73"/>
      <c r="H168" s="73"/>
      <c r="I168" s="73"/>
      <c r="J168" s="73"/>
      <c r="K168" s="73"/>
      <c r="L168" s="73"/>
      <c r="M168" s="73"/>
      <c r="N168" s="73"/>
      <c r="Y168" s="61"/>
      <c r="Z168" s="61"/>
      <c r="AA168" s="61"/>
      <c r="AB168" s="61"/>
      <c r="AC168" s="61"/>
      <c r="AD168" s="61"/>
      <c r="AE168" s="61"/>
      <c r="AF168" s="61"/>
      <c r="AG168" s="61"/>
      <c r="AH168" s="72"/>
    </row>
    <row r="169" customFormat="false" ht="12.75" hidden="false" customHeight="false" outlineLevel="0" collapsed="false">
      <c r="B169" s="61"/>
      <c r="C169" s="61"/>
      <c r="D169" s="61"/>
      <c r="E169" s="61"/>
      <c r="F169" s="73"/>
      <c r="G169" s="73"/>
      <c r="H169" s="73"/>
      <c r="I169" s="73"/>
      <c r="J169" s="73"/>
      <c r="K169" s="73"/>
      <c r="L169" s="73"/>
      <c r="M169" s="73"/>
      <c r="N169" s="73"/>
      <c r="Y169" s="61"/>
      <c r="Z169" s="61"/>
      <c r="AA169" s="61"/>
      <c r="AB169" s="61"/>
      <c r="AC169" s="61"/>
      <c r="AD169" s="61"/>
      <c r="AE169" s="61"/>
      <c r="AF169" s="61"/>
      <c r="AG169" s="61"/>
      <c r="AH169" s="72"/>
    </row>
    <row r="170" customFormat="false" ht="12.75" hidden="false" customHeight="false" outlineLevel="0" collapsed="false">
      <c r="B170" s="61"/>
      <c r="C170" s="61"/>
      <c r="D170" s="61"/>
      <c r="E170" s="61"/>
      <c r="F170" s="73"/>
      <c r="G170" s="73"/>
      <c r="H170" s="73"/>
      <c r="I170" s="73"/>
      <c r="J170" s="73"/>
      <c r="K170" s="73"/>
      <c r="L170" s="73"/>
      <c r="M170" s="73"/>
      <c r="N170" s="73"/>
      <c r="Y170" s="61"/>
      <c r="Z170" s="61"/>
      <c r="AA170" s="61"/>
      <c r="AB170" s="61"/>
      <c r="AC170" s="61"/>
      <c r="AD170" s="61"/>
      <c r="AE170" s="61"/>
      <c r="AF170" s="61"/>
      <c r="AG170" s="61"/>
      <c r="AH170" s="72"/>
    </row>
    <row r="171" customFormat="false" ht="12.75" hidden="false" customHeight="false" outlineLevel="0" collapsed="false">
      <c r="B171" s="61"/>
      <c r="C171" s="61"/>
      <c r="D171" s="61"/>
      <c r="E171" s="61"/>
      <c r="F171" s="73"/>
      <c r="G171" s="73"/>
      <c r="H171" s="73"/>
      <c r="I171" s="73"/>
      <c r="J171" s="73"/>
      <c r="K171" s="73"/>
      <c r="L171" s="73"/>
      <c r="M171" s="73"/>
      <c r="N171" s="73"/>
      <c r="Y171" s="61"/>
      <c r="Z171" s="61"/>
      <c r="AA171" s="61"/>
      <c r="AB171" s="61"/>
      <c r="AC171" s="61"/>
      <c r="AD171" s="61"/>
      <c r="AE171" s="61"/>
      <c r="AF171" s="61"/>
      <c r="AG171" s="61"/>
      <c r="AH171" s="72"/>
    </row>
    <row r="172" customFormat="false" ht="12.75" hidden="false" customHeight="false" outlineLevel="0" collapsed="false">
      <c r="B172" s="61"/>
      <c r="C172" s="61"/>
      <c r="D172" s="61"/>
      <c r="E172" s="61"/>
      <c r="F172" s="73"/>
      <c r="G172" s="73"/>
      <c r="H172" s="73"/>
      <c r="I172" s="73"/>
      <c r="J172" s="73"/>
      <c r="K172" s="73"/>
      <c r="L172" s="73"/>
      <c r="M172" s="73"/>
      <c r="N172" s="73"/>
      <c r="Y172" s="61"/>
      <c r="Z172" s="61"/>
      <c r="AA172" s="61"/>
      <c r="AB172" s="61"/>
      <c r="AC172" s="61"/>
      <c r="AD172" s="61"/>
      <c r="AE172" s="61"/>
      <c r="AF172" s="61"/>
      <c r="AG172" s="61"/>
      <c r="AH172" s="72"/>
    </row>
    <row r="173" customFormat="false" ht="12.75" hidden="false" customHeight="false" outlineLevel="0" collapsed="false">
      <c r="B173" s="61"/>
      <c r="C173" s="61"/>
      <c r="D173" s="61"/>
      <c r="E173" s="61"/>
      <c r="F173" s="73"/>
      <c r="G173" s="73"/>
      <c r="H173" s="73"/>
      <c r="I173" s="73"/>
      <c r="J173" s="73"/>
      <c r="K173" s="73"/>
      <c r="L173" s="73"/>
      <c r="M173" s="73"/>
      <c r="N173" s="73"/>
    </row>
    <row r="174" customFormat="false" ht="12.75" hidden="false" customHeight="false" outlineLevel="0" collapsed="false">
      <c r="B174" s="61"/>
      <c r="C174" s="61"/>
      <c r="D174" s="61"/>
      <c r="E174" s="61"/>
      <c r="F174" s="73"/>
      <c r="G174" s="73"/>
      <c r="H174" s="73"/>
      <c r="I174" s="73"/>
      <c r="J174" s="73"/>
      <c r="K174" s="73"/>
      <c r="L174" s="73"/>
      <c r="M174" s="73"/>
      <c r="N174" s="73"/>
    </row>
    <row r="175" customFormat="false" ht="12.75" hidden="false" customHeight="false" outlineLevel="0" collapsed="false">
      <c r="B175" s="61"/>
      <c r="C175" s="61"/>
      <c r="D175" s="61"/>
      <c r="E175" s="61"/>
      <c r="F175" s="73"/>
      <c r="G175" s="73"/>
      <c r="H175" s="73"/>
      <c r="I175" s="73"/>
      <c r="J175" s="73"/>
      <c r="K175" s="73"/>
      <c r="L175" s="73"/>
      <c r="M175" s="73"/>
      <c r="N175" s="73"/>
    </row>
    <row r="176" customFormat="false" ht="12.75" hidden="false" customHeight="false" outlineLevel="0" collapsed="false">
      <c r="B176" s="61"/>
      <c r="C176" s="61"/>
      <c r="D176" s="61"/>
      <c r="E176" s="61"/>
      <c r="F176" s="73"/>
      <c r="G176" s="73"/>
      <c r="H176" s="73"/>
      <c r="I176" s="73"/>
      <c r="J176" s="73"/>
      <c r="K176" s="73"/>
      <c r="L176" s="73"/>
      <c r="M176" s="73"/>
      <c r="N176" s="73"/>
    </row>
    <row r="177" customFormat="false" ht="12.75" hidden="false" customHeight="false" outlineLevel="0" collapsed="false">
      <c r="B177" s="61"/>
      <c r="C177" s="61"/>
      <c r="D177" s="61"/>
      <c r="E177" s="61"/>
      <c r="F177" s="73"/>
      <c r="G177" s="73"/>
      <c r="H177" s="73"/>
      <c r="I177" s="73"/>
      <c r="J177" s="73"/>
      <c r="K177" s="73"/>
      <c r="L177" s="73"/>
      <c r="M177" s="73"/>
      <c r="N177" s="73"/>
    </row>
    <row r="178" customFormat="false" ht="12.75" hidden="false" customHeight="false" outlineLevel="0" collapsed="false">
      <c r="B178" s="61"/>
      <c r="C178" s="61"/>
      <c r="D178" s="61"/>
      <c r="E178" s="61"/>
      <c r="F178" s="73"/>
      <c r="G178" s="73"/>
      <c r="H178" s="73"/>
      <c r="I178" s="73"/>
      <c r="J178" s="73"/>
      <c r="K178" s="73"/>
      <c r="L178" s="73"/>
      <c r="M178" s="73"/>
      <c r="N178" s="73"/>
    </row>
    <row r="179" customFormat="false" ht="12.75" hidden="false" customHeight="false" outlineLevel="0" collapsed="false">
      <c r="B179" s="61"/>
      <c r="C179" s="61"/>
      <c r="D179" s="61"/>
      <c r="E179" s="61"/>
      <c r="F179" s="73"/>
      <c r="G179" s="73"/>
      <c r="H179" s="73"/>
      <c r="I179" s="73"/>
      <c r="J179" s="73"/>
      <c r="K179" s="73"/>
      <c r="L179" s="73"/>
      <c r="M179" s="73"/>
      <c r="N179" s="73"/>
    </row>
    <row r="180" customFormat="false" ht="12.75" hidden="false" customHeight="false" outlineLevel="0" collapsed="false">
      <c r="B180" s="61"/>
      <c r="C180" s="61"/>
      <c r="D180" s="61"/>
      <c r="E180" s="61"/>
      <c r="F180" s="73"/>
      <c r="G180" s="73"/>
      <c r="H180" s="73"/>
      <c r="I180" s="73"/>
      <c r="J180" s="73"/>
      <c r="K180" s="73"/>
      <c r="L180" s="73"/>
      <c r="M180" s="73"/>
      <c r="N180" s="73"/>
    </row>
    <row r="181" customFormat="false" ht="12.75" hidden="false" customHeight="false" outlineLevel="0" collapsed="false">
      <c r="F181" s="73"/>
      <c r="G181" s="73"/>
      <c r="H181" s="73"/>
      <c r="I181" s="73"/>
      <c r="J181" s="73"/>
      <c r="K181" s="73"/>
      <c r="L181" s="73"/>
      <c r="M181" s="73"/>
      <c r="N181" s="73"/>
    </row>
    <row r="182" customFormat="false" ht="12.75" hidden="false" customHeight="false" outlineLevel="0" collapsed="false">
      <c r="F182" s="73"/>
      <c r="G182" s="73"/>
      <c r="H182" s="73"/>
      <c r="I182" s="73"/>
      <c r="J182" s="73"/>
      <c r="K182" s="73"/>
      <c r="L182" s="73"/>
      <c r="M182" s="73"/>
      <c r="N182" s="73"/>
    </row>
    <row r="183" customFormat="false" ht="12.75" hidden="false" customHeight="false" outlineLevel="0" collapsed="false">
      <c r="F183" s="73"/>
      <c r="G183" s="73"/>
      <c r="H183" s="73"/>
      <c r="I183" s="73"/>
      <c r="J183" s="73"/>
      <c r="K183" s="73"/>
      <c r="L183" s="73"/>
      <c r="M183" s="73"/>
      <c r="N183" s="73"/>
    </row>
    <row r="184" customFormat="false" ht="12.75" hidden="false" customHeight="false" outlineLevel="0" collapsed="false">
      <c r="F184" s="73"/>
      <c r="G184" s="73"/>
      <c r="H184" s="73"/>
      <c r="I184" s="73"/>
      <c r="J184" s="73"/>
      <c r="K184" s="73"/>
      <c r="L184" s="73"/>
      <c r="M184" s="73"/>
      <c r="N184" s="73"/>
    </row>
    <row r="185" customFormat="false" ht="12.75" hidden="false" customHeight="false" outlineLevel="0" collapsed="false">
      <c r="F185" s="73"/>
      <c r="G185" s="73"/>
      <c r="H185" s="73"/>
      <c r="I185" s="73"/>
      <c r="J185" s="73"/>
      <c r="K185" s="73"/>
      <c r="L185" s="73"/>
      <c r="M185" s="73"/>
      <c r="N185" s="73"/>
    </row>
    <row r="186" customFormat="false" ht="12.75" hidden="false" customHeight="false" outlineLevel="0" collapsed="false">
      <c r="F186" s="73"/>
      <c r="G186" s="73"/>
      <c r="H186" s="73"/>
      <c r="I186" s="73"/>
      <c r="J186" s="73"/>
      <c r="K186" s="73"/>
      <c r="L186" s="73"/>
      <c r="M186" s="73"/>
      <c r="N186" s="73"/>
    </row>
    <row r="187" customFormat="false" ht="12.75" hidden="false" customHeight="false" outlineLevel="0" collapsed="false">
      <c r="F187" s="73"/>
      <c r="G187" s="73"/>
      <c r="H187" s="73"/>
      <c r="I187" s="73"/>
      <c r="J187" s="73"/>
      <c r="K187" s="73"/>
      <c r="L187" s="73"/>
      <c r="M187" s="73"/>
      <c r="N187" s="73"/>
    </row>
    <row r="188" customFormat="false" ht="12.75" hidden="false" customHeight="false" outlineLevel="0" collapsed="false">
      <c r="F188" s="73"/>
      <c r="G188" s="73"/>
      <c r="H188" s="73"/>
      <c r="I188" s="73"/>
      <c r="J188" s="73"/>
      <c r="K188" s="73"/>
      <c r="L188" s="73"/>
      <c r="M188" s="73"/>
      <c r="N188" s="73"/>
    </row>
    <row r="189" customFormat="false" ht="12.75" hidden="false" customHeight="false" outlineLevel="0" collapsed="false">
      <c r="F189" s="73"/>
      <c r="G189" s="73"/>
      <c r="H189" s="73"/>
      <c r="I189" s="73"/>
      <c r="J189" s="73"/>
      <c r="K189" s="73"/>
      <c r="L189" s="73"/>
      <c r="M189" s="73"/>
      <c r="N189" s="73"/>
    </row>
    <row r="190" customFormat="false" ht="12.75" hidden="false" customHeight="false" outlineLevel="0" collapsed="false">
      <c r="F190" s="73"/>
      <c r="G190" s="73"/>
      <c r="H190" s="73"/>
      <c r="I190" s="73"/>
      <c r="J190" s="73"/>
      <c r="K190" s="73"/>
      <c r="L190" s="73"/>
      <c r="M190" s="73"/>
      <c r="N190" s="73"/>
    </row>
    <row r="191" customFormat="false" ht="12.75" hidden="false" customHeight="false" outlineLevel="0" collapsed="false">
      <c r="F191" s="73"/>
      <c r="G191" s="73"/>
      <c r="H191" s="73"/>
      <c r="I191" s="73"/>
      <c r="J191" s="73"/>
      <c r="K191" s="73"/>
      <c r="L191" s="73"/>
      <c r="M191" s="73"/>
      <c r="N191" s="73"/>
    </row>
    <row r="192" customFormat="false" ht="12.75" hidden="false" customHeight="false" outlineLevel="0" collapsed="false">
      <c r="F192" s="73"/>
      <c r="G192" s="73"/>
      <c r="H192" s="73"/>
      <c r="I192" s="73"/>
      <c r="J192" s="73"/>
      <c r="K192" s="73"/>
      <c r="L192" s="73"/>
      <c r="M192" s="73"/>
      <c r="N192" s="73"/>
    </row>
    <row r="193" customFormat="false" ht="12.75" hidden="false" customHeight="false" outlineLevel="0" collapsed="false">
      <c r="F193" s="73"/>
      <c r="G193" s="73"/>
      <c r="H193" s="73"/>
      <c r="I193" s="73"/>
      <c r="J193" s="73"/>
      <c r="K193" s="73"/>
      <c r="L193" s="73"/>
      <c r="M193" s="73"/>
      <c r="N193" s="73"/>
    </row>
    <row r="194" customFormat="false" ht="12.75" hidden="false" customHeight="false" outlineLevel="0" collapsed="false">
      <c r="F194" s="73"/>
      <c r="G194" s="73"/>
      <c r="H194" s="73"/>
      <c r="I194" s="73"/>
      <c r="J194" s="73"/>
      <c r="K194" s="73"/>
      <c r="L194" s="73"/>
      <c r="M194" s="73"/>
      <c r="N194" s="73"/>
    </row>
    <row r="195" customFormat="false" ht="12.75" hidden="false" customHeight="false" outlineLevel="0" collapsed="false">
      <c r="F195" s="73"/>
      <c r="G195" s="73"/>
      <c r="H195" s="73"/>
      <c r="I195" s="73"/>
      <c r="J195" s="73"/>
      <c r="K195" s="73"/>
      <c r="L195" s="73"/>
      <c r="M195" s="73"/>
      <c r="N195" s="73"/>
    </row>
    <row r="196" customFormat="false" ht="12.75" hidden="false" customHeight="false" outlineLevel="0" collapsed="false">
      <c r="F196" s="73"/>
      <c r="G196" s="73"/>
      <c r="H196" s="73"/>
      <c r="I196" s="73"/>
      <c r="J196" s="73"/>
      <c r="K196" s="73"/>
      <c r="L196" s="73"/>
      <c r="M196" s="73"/>
      <c r="N196" s="73"/>
    </row>
    <row r="197" customFormat="false" ht="12.75" hidden="false" customHeight="false" outlineLevel="0" collapsed="false">
      <c r="F197" s="73"/>
      <c r="G197" s="73"/>
      <c r="H197" s="73"/>
      <c r="I197" s="73"/>
      <c r="J197" s="73"/>
      <c r="K197" s="73"/>
      <c r="L197" s="73"/>
      <c r="M197" s="73"/>
      <c r="N197" s="73"/>
    </row>
    <row r="198" customFormat="false" ht="12.75" hidden="false" customHeight="false" outlineLevel="0" collapsed="false">
      <c r="F198" s="73"/>
      <c r="G198" s="73"/>
      <c r="H198" s="73"/>
      <c r="I198" s="73"/>
      <c r="J198" s="73"/>
      <c r="K198" s="73"/>
      <c r="L198" s="73"/>
      <c r="M198" s="73"/>
      <c r="N198" s="73"/>
    </row>
    <row r="199" customFormat="false" ht="12.75" hidden="false" customHeight="false" outlineLevel="0" collapsed="false">
      <c r="F199" s="73"/>
      <c r="G199" s="73"/>
      <c r="H199" s="73"/>
      <c r="I199" s="73"/>
      <c r="J199" s="73"/>
      <c r="K199" s="73"/>
      <c r="L199" s="73"/>
      <c r="M199" s="73"/>
      <c r="N199" s="73"/>
    </row>
    <row r="200" customFormat="false" ht="12.75" hidden="false" customHeight="false" outlineLevel="0" collapsed="false">
      <c r="F200" s="73"/>
      <c r="G200" s="73"/>
      <c r="H200" s="73"/>
      <c r="I200" s="73"/>
      <c r="J200" s="73"/>
      <c r="K200" s="73"/>
      <c r="L200" s="73"/>
      <c r="M200" s="73"/>
      <c r="N200" s="73"/>
    </row>
    <row r="201" customFormat="false" ht="12.75" hidden="false" customHeight="false" outlineLevel="0" collapsed="false">
      <c r="F201" s="73"/>
      <c r="G201" s="73"/>
      <c r="H201" s="73"/>
      <c r="I201" s="73"/>
      <c r="J201" s="73"/>
      <c r="K201" s="73"/>
      <c r="L201" s="73"/>
      <c r="M201" s="73"/>
      <c r="N201" s="73"/>
    </row>
    <row r="202" customFormat="false" ht="12.75" hidden="false" customHeight="false" outlineLevel="0" collapsed="false">
      <c r="F202" s="73"/>
      <c r="G202" s="73"/>
      <c r="H202" s="73"/>
      <c r="I202" s="73"/>
      <c r="J202" s="73"/>
      <c r="K202" s="73"/>
      <c r="L202" s="73"/>
      <c r="M202" s="73"/>
      <c r="N202" s="73"/>
    </row>
    <row r="203" customFormat="false" ht="12.75" hidden="false" customHeight="false" outlineLevel="0" collapsed="false">
      <c r="F203" s="73"/>
      <c r="G203" s="73"/>
      <c r="H203" s="73"/>
      <c r="I203" s="73"/>
      <c r="J203" s="73"/>
      <c r="K203" s="73"/>
      <c r="L203" s="73"/>
      <c r="M203" s="73"/>
      <c r="N203" s="73"/>
    </row>
    <row r="204" customFormat="false" ht="12.75" hidden="false" customHeight="false" outlineLevel="0" collapsed="false">
      <c r="F204" s="73"/>
      <c r="G204" s="73"/>
      <c r="H204" s="73"/>
      <c r="I204" s="73"/>
      <c r="J204" s="73"/>
      <c r="K204" s="73"/>
      <c r="L204" s="73"/>
      <c r="M204" s="73"/>
      <c r="N204" s="73"/>
    </row>
    <row r="205" customFormat="false" ht="12.75" hidden="false" customHeight="false" outlineLevel="0" collapsed="false">
      <c r="F205" s="73"/>
      <c r="G205" s="73"/>
      <c r="H205" s="73"/>
      <c r="I205" s="73"/>
      <c r="J205" s="73"/>
      <c r="K205" s="73"/>
      <c r="L205" s="73"/>
      <c r="M205" s="73"/>
      <c r="N205" s="73"/>
    </row>
    <row r="206" customFormat="false" ht="12.75" hidden="false" customHeight="false" outlineLevel="0" collapsed="false">
      <c r="F206" s="73"/>
      <c r="G206" s="73"/>
      <c r="H206" s="73"/>
      <c r="I206" s="73"/>
      <c r="J206" s="73"/>
      <c r="K206" s="73"/>
      <c r="L206" s="73"/>
      <c r="M206" s="73"/>
      <c r="N206" s="73"/>
    </row>
    <row r="207" customFormat="false" ht="12.75" hidden="false" customHeight="false" outlineLevel="0" collapsed="false">
      <c r="F207" s="73"/>
      <c r="G207" s="73"/>
      <c r="H207" s="73"/>
      <c r="I207" s="73"/>
      <c r="J207" s="73"/>
      <c r="K207" s="73"/>
      <c r="L207" s="73"/>
      <c r="M207" s="73"/>
      <c r="N207" s="73"/>
    </row>
    <row r="208" customFormat="false" ht="12.75" hidden="false" customHeight="false" outlineLevel="0" collapsed="false">
      <c r="F208" s="73"/>
      <c r="G208" s="73"/>
      <c r="H208" s="73"/>
      <c r="I208" s="73"/>
      <c r="J208" s="73"/>
      <c r="K208" s="73"/>
      <c r="L208" s="73"/>
      <c r="M208" s="73"/>
      <c r="N208" s="73"/>
    </row>
    <row r="209" customFormat="false" ht="12.75" hidden="false" customHeight="false" outlineLevel="0" collapsed="false">
      <c r="F209" s="73"/>
      <c r="G209" s="73"/>
      <c r="H209" s="73"/>
      <c r="I209" s="73"/>
      <c r="J209" s="73"/>
      <c r="K209" s="73"/>
      <c r="L209" s="73"/>
      <c r="M209" s="73"/>
      <c r="N209" s="73"/>
    </row>
    <row r="210" customFormat="false" ht="12.75" hidden="false" customHeight="false" outlineLevel="0" collapsed="false">
      <c r="F210" s="73"/>
      <c r="G210" s="73"/>
      <c r="H210" s="73"/>
      <c r="I210" s="73"/>
      <c r="J210" s="73"/>
      <c r="K210" s="73"/>
      <c r="L210" s="73"/>
      <c r="M210" s="73"/>
      <c r="N210" s="73"/>
    </row>
    <row r="211" customFormat="false" ht="12.75" hidden="false" customHeight="false" outlineLevel="0" collapsed="false">
      <c r="F211" s="73"/>
      <c r="G211" s="73"/>
      <c r="H211" s="73"/>
      <c r="I211" s="73"/>
      <c r="J211" s="73"/>
      <c r="K211" s="73"/>
      <c r="L211" s="73"/>
      <c r="M211" s="73"/>
      <c r="N211" s="73"/>
    </row>
    <row r="212" customFormat="false" ht="12.75" hidden="false" customHeight="false" outlineLevel="0" collapsed="false">
      <c r="F212" s="73"/>
      <c r="G212" s="73"/>
      <c r="H212" s="73"/>
      <c r="I212" s="73"/>
      <c r="J212" s="73"/>
      <c r="K212" s="73"/>
      <c r="L212" s="73"/>
      <c r="M212" s="73"/>
      <c r="N212" s="73"/>
    </row>
    <row r="213" customFormat="false" ht="12.75" hidden="false" customHeight="false" outlineLevel="0" collapsed="false">
      <c r="F213" s="73"/>
      <c r="G213" s="73"/>
      <c r="H213" s="73"/>
      <c r="I213" s="73"/>
      <c r="J213" s="73"/>
      <c r="K213" s="73"/>
      <c r="L213" s="73"/>
      <c r="M213" s="73"/>
      <c r="N213" s="73"/>
    </row>
    <row r="214" customFormat="false" ht="12.75" hidden="false" customHeight="false" outlineLevel="0" collapsed="false">
      <c r="F214" s="73"/>
      <c r="G214" s="73"/>
      <c r="H214" s="73"/>
      <c r="I214" s="73"/>
      <c r="J214" s="73"/>
      <c r="K214" s="73"/>
      <c r="L214" s="73"/>
      <c r="M214" s="73"/>
      <c r="N214" s="73"/>
    </row>
    <row r="215" customFormat="false" ht="12.75" hidden="false" customHeight="false" outlineLevel="0" collapsed="false">
      <c r="F215" s="73"/>
      <c r="G215" s="73"/>
      <c r="H215" s="73"/>
      <c r="I215" s="73"/>
      <c r="J215" s="73"/>
      <c r="K215" s="73"/>
      <c r="L215" s="73"/>
      <c r="M215" s="73"/>
      <c r="N215" s="73"/>
    </row>
    <row r="216" customFormat="false" ht="12.75" hidden="false" customHeight="false" outlineLevel="0" collapsed="false">
      <c r="F216" s="73"/>
      <c r="G216" s="73"/>
      <c r="H216" s="73"/>
      <c r="I216" s="73"/>
      <c r="J216" s="73"/>
      <c r="K216" s="73"/>
      <c r="L216" s="73"/>
      <c r="M216" s="73"/>
      <c r="N216" s="73"/>
    </row>
    <row r="217" customFormat="false" ht="12.75" hidden="false" customHeight="false" outlineLevel="0" collapsed="false">
      <c r="F217" s="73"/>
      <c r="G217" s="73"/>
      <c r="H217" s="73"/>
      <c r="I217" s="73"/>
      <c r="J217" s="73"/>
      <c r="K217" s="73"/>
      <c r="L217" s="73"/>
      <c r="M217" s="73"/>
      <c r="N217" s="73"/>
    </row>
    <row r="218" customFormat="false" ht="12.75" hidden="false" customHeight="false" outlineLevel="0" collapsed="false">
      <c r="F218" s="73"/>
      <c r="G218" s="73"/>
      <c r="H218" s="73"/>
      <c r="I218" s="73"/>
      <c r="J218" s="73"/>
      <c r="K218" s="73"/>
      <c r="L218" s="73"/>
      <c r="M218" s="73"/>
      <c r="N218" s="73"/>
    </row>
    <row r="219" customFormat="false" ht="12.75" hidden="false" customHeight="false" outlineLevel="0" collapsed="false">
      <c r="F219" s="73"/>
      <c r="G219" s="73"/>
      <c r="H219" s="73"/>
      <c r="I219" s="73"/>
      <c r="J219" s="73"/>
      <c r="K219" s="73"/>
      <c r="L219" s="73"/>
      <c r="M219" s="73"/>
      <c r="N219" s="73"/>
    </row>
    <row r="220" customFormat="false" ht="12.75" hidden="false" customHeight="false" outlineLevel="0" collapsed="false">
      <c r="F220" s="73"/>
      <c r="G220" s="73"/>
      <c r="H220" s="73"/>
      <c r="I220" s="73"/>
      <c r="J220" s="73"/>
      <c r="K220" s="73"/>
      <c r="L220" s="73"/>
      <c r="M220" s="73"/>
      <c r="N220" s="73"/>
    </row>
    <row r="221" customFormat="false" ht="12.75" hidden="false" customHeight="false" outlineLevel="0" collapsed="false">
      <c r="F221" s="73"/>
      <c r="G221" s="73"/>
      <c r="H221" s="73"/>
      <c r="I221" s="73"/>
      <c r="J221" s="73"/>
      <c r="K221" s="73"/>
      <c r="L221" s="73"/>
      <c r="M221" s="73"/>
      <c r="N221" s="73"/>
    </row>
    <row r="222" customFormat="false" ht="12.75" hidden="false" customHeight="false" outlineLevel="0" collapsed="false">
      <c r="F222" s="73"/>
      <c r="G222" s="73"/>
      <c r="H222" s="73"/>
      <c r="I222" s="73"/>
      <c r="J222" s="73"/>
      <c r="K222" s="73"/>
      <c r="L222" s="73"/>
      <c r="M222" s="73"/>
      <c r="N222" s="73"/>
    </row>
    <row r="223" customFormat="false" ht="12.75" hidden="false" customHeight="false" outlineLevel="0" collapsed="false">
      <c r="F223" s="73"/>
      <c r="G223" s="73"/>
      <c r="H223" s="73"/>
      <c r="I223" s="73"/>
      <c r="J223" s="73"/>
      <c r="K223" s="73"/>
      <c r="L223" s="73"/>
      <c r="M223" s="73"/>
      <c r="N223" s="73"/>
    </row>
    <row r="224" customFormat="false" ht="12.75" hidden="false" customHeight="false" outlineLevel="0" collapsed="false">
      <c r="F224" s="73"/>
      <c r="G224" s="73"/>
      <c r="H224" s="73"/>
      <c r="I224" s="73"/>
      <c r="J224" s="73"/>
      <c r="K224" s="73"/>
      <c r="L224" s="73"/>
      <c r="M224" s="73"/>
      <c r="N224" s="73"/>
    </row>
    <row r="225" customFormat="false" ht="12.75" hidden="false" customHeight="false" outlineLevel="0" collapsed="false">
      <c r="F225" s="73"/>
      <c r="G225" s="73"/>
      <c r="H225" s="73"/>
      <c r="I225" s="73"/>
      <c r="J225" s="73"/>
      <c r="K225" s="73"/>
      <c r="L225" s="73"/>
      <c r="M225" s="73"/>
      <c r="N225" s="73"/>
    </row>
    <row r="226" customFormat="false" ht="12.75" hidden="false" customHeight="false" outlineLevel="0" collapsed="false">
      <c r="F226" s="73"/>
      <c r="G226" s="73"/>
      <c r="H226" s="73"/>
      <c r="I226" s="73"/>
      <c r="J226" s="73"/>
      <c r="K226" s="73"/>
      <c r="L226" s="73"/>
      <c r="M226" s="73"/>
      <c r="N226" s="73"/>
    </row>
    <row r="227" customFormat="false" ht="12.75" hidden="false" customHeight="false" outlineLevel="0" collapsed="false">
      <c r="F227" s="73"/>
      <c r="G227" s="73"/>
      <c r="H227" s="73"/>
      <c r="I227" s="73"/>
      <c r="J227" s="73"/>
      <c r="K227" s="73"/>
      <c r="L227" s="73"/>
      <c r="M227" s="73"/>
      <c r="N227" s="73"/>
    </row>
    <row r="228" customFormat="false" ht="12.75" hidden="false" customHeight="false" outlineLevel="0" collapsed="false">
      <c r="F228" s="73"/>
      <c r="G228" s="73"/>
      <c r="H228" s="73"/>
      <c r="I228" s="73"/>
      <c r="J228" s="73"/>
      <c r="K228" s="73"/>
      <c r="L228" s="73"/>
      <c r="M228" s="73"/>
      <c r="N228" s="73"/>
    </row>
    <row r="229" customFormat="false" ht="12.75" hidden="false" customHeight="false" outlineLevel="0" collapsed="false">
      <c r="F229" s="73"/>
      <c r="G229" s="73"/>
      <c r="H229" s="73"/>
      <c r="I229" s="73"/>
      <c r="J229" s="73"/>
      <c r="K229" s="73"/>
      <c r="L229" s="73"/>
      <c r="M229" s="73"/>
      <c r="N229" s="73"/>
    </row>
    <row r="230" customFormat="false" ht="12.75" hidden="false" customHeight="false" outlineLevel="0" collapsed="false">
      <c r="F230" s="73"/>
      <c r="G230" s="73"/>
      <c r="H230" s="73"/>
      <c r="I230" s="73"/>
      <c r="J230" s="73"/>
      <c r="K230" s="73"/>
      <c r="L230" s="73"/>
      <c r="M230" s="73"/>
      <c r="N230" s="73"/>
    </row>
    <row r="231" customFormat="false" ht="12.75" hidden="false" customHeight="false" outlineLevel="0" collapsed="false">
      <c r="F231" s="73"/>
      <c r="G231" s="73"/>
      <c r="H231" s="73"/>
      <c r="I231" s="73"/>
      <c r="J231" s="73"/>
      <c r="K231" s="73"/>
      <c r="L231" s="73"/>
      <c r="M231" s="73"/>
      <c r="N231" s="73"/>
    </row>
    <row r="232" customFormat="false" ht="12.75" hidden="false" customHeight="false" outlineLevel="0" collapsed="false">
      <c r="F232" s="73"/>
      <c r="G232" s="73"/>
      <c r="H232" s="73"/>
      <c r="I232" s="73"/>
      <c r="J232" s="73"/>
      <c r="K232" s="73"/>
      <c r="L232" s="73"/>
      <c r="M232" s="73"/>
      <c r="N232" s="73"/>
    </row>
    <row r="233" customFormat="false" ht="12.75" hidden="false" customHeight="false" outlineLevel="0" collapsed="false">
      <c r="F233" s="73"/>
      <c r="G233" s="73"/>
      <c r="H233" s="73"/>
      <c r="I233" s="73"/>
      <c r="J233" s="73"/>
      <c r="K233" s="73"/>
      <c r="L233" s="73"/>
      <c r="M233" s="73"/>
      <c r="N233" s="73"/>
    </row>
    <row r="234" customFormat="false" ht="12.75" hidden="false" customHeight="false" outlineLevel="0" collapsed="false">
      <c r="F234" s="73"/>
      <c r="G234" s="73"/>
      <c r="H234" s="73"/>
      <c r="I234" s="73"/>
      <c r="J234" s="73"/>
      <c r="K234" s="73"/>
      <c r="L234" s="73"/>
      <c r="M234" s="73"/>
      <c r="N234" s="73"/>
    </row>
    <row r="235" customFormat="false" ht="12.75" hidden="false" customHeight="false" outlineLevel="0" collapsed="false">
      <c r="F235" s="73"/>
      <c r="G235" s="73"/>
      <c r="H235" s="73"/>
      <c r="I235" s="73"/>
      <c r="J235" s="73"/>
      <c r="K235" s="73"/>
      <c r="L235" s="73"/>
      <c r="M235" s="73"/>
      <c r="N235" s="73"/>
    </row>
    <row r="236" customFormat="false" ht="12.75" hidden="false" customHeight="false" outlineLevel="0" collapsed="false">
      <c r="F236" s="73"/>
      <c r="G236" s="73"/>
      <c r="H236" s="73"/>
      <c r="I236" s="73"/>
      <c r="J236" s="73"/>
      <c r="K236" s="73"/>
      <c r="L236" s="73"/>
      <c r="M236" s="73"/>
      <c r="N236" s="73"/>
    </row>
    <row r="237" customFormat="false" ht="12.75" hidden="false" customHeight="false" outlineLevel="0" collapsed="false">
      <c r="F237" s="73"/>
      <c r="G237" s="73"/>
      <c r="H237" s="73"/>
      <c r="I237" s="73"/>
      <c r="J237" s="73"/>
      <c r="K237" s="73"/>
      <c r="L237" s="73"/>
      <c r="M237" s="73"/>
      <c r="N237" s="73"/>
    </row>
    <row r="238" customFormat="false" ht="12.75" hidden="false" customHeight="false" outlineLevel="0" collapsed="false">
      <c r="F238" s="73"/>
      <c r="G238" s="73"/>
      <c r="H238" s="73"/>
      <c r="I238" s="73"/>
      <c r="J238" s="73"/>
      <c r="K238" s="73"/>
      <c r="L238" s="73"/>
      <c r="M238" s="73"/>
      <c r="N238" s="73"/>
    </row>
    <row r="239" customFormat="false" ht="12.75" hidden="false" customHeight="false" outlineLevel="0" collapsed="false">
      <c r="F239" s="73"/>
      <c r="G239" s="73"/>
      <c r="H239" s="73"/>
      <c r="I239" s="73"/>
      <c r="J239" s="73"/>
      <c r="K239" s="73"/>
      <c r="L239" s="73"/>
      <c r="M239" s="73"/>
      <c r="N239" s="73"/>
    </row>
    <row r="240" customFormat="false" ht="12.75" hidden="false" customHeight="false" outlineLevel="0" collapsed="false">
      <c r="F240" s="73"/>
      <c r="G240" s="73"/>
      <c r="H240" s="73"/>
      <c r="I240" s="73"/>
      <c r="J240" s="73"/>
      <c r="K240" s="73"/>
      <c r="L240" s="73"/>
      <c r="M240" s="73"/>
      <c r="N240" s="73"/>
    </row>
    <row r="241" customFormat="false" ht="12.75" hidden="false" customHeight="false" outlineLevel="0" collapsed="false">
      <c r="F241" s="73"/>
      <c r="G241" s="73"/>
      <c r="H241" s="73"/>
      <c r="I241" s="73"/>
      <c r="J241" s="73"/>
      <c r="K241" s="73"/>
      <c r="L241" s="73"/>
      <c r="M241" s="73"/>
      <c r="N241" s="73"/>
    </row>
    <row r="242" customFormat="false" ht="12.75" hidden="false" customHeight="false" outlineLevel="0" collapsed="false">
      <c r="F242" s="73"/>
      <c r="G242" s="73"/>
      <c r="H242" s="73"/>
      <c r="I242" s="73"/>
      <c r="J242" s="73"/>
      <c r="K242" s="73"/>
      <c r="L242" s="73"/>
      <c r="M242" s="73"/>
      <c r="N242" s="73"/>
    </row>
    <row r="243" customFormat="false" ht="12.75" hidden="false" customHeight="false" outlineLevel="0" collapsed="false">
      <c r="F243" s="73"/>
      <c r="G243" s="73"/>
      <c r="H243" s="73"/>
      <c r="I243" s="73"/>
      <c r="J243" s="73"/>
      <c r="K243" s="73"/>
      <c r="L243" s="73"/>
      <c r="M243" s="73"/>
      <c r="N243" s="73"/>
    </row>
    <row r="244" customFormat="false" ht="12.75" hidden="false" customHeight="false" outlineLevel="0" collapsed="false">
      <c r="F244" s="73"/>
      <c r="G244" s="73"/>
      <c r="H244" s="73"/>
      <c r="I244" s="73"/>
      <c r="J244" s="73"/>
      <c r="K244" s="73"/>
      <c r="L244" s="73"/>
      <c r="M244" s="73"/>
      <c r="N244" s="73"/>
    </row>
    <row r="245" customFormat="false" ht="12.75" hidden="false" customHeight="false" outlineLevel="0" collapsed="false">
      <c r="F245" s="73"/>
      <c r="G245" s="73"/>
      <c r="H245" s="73"/>
      <c r="I245" s="73"/>
      <c r="J245" s="73"/>
      <c r="K245" s="73"/>
      <c r="L245" s="73"/>
      <c r="M245" s="73"/>
      <c r="N245" s="73"/>
    </row>
    <row r="246" customFormat="false" ht="12.75" hidden="false" customHeight="false" outlineLevel="0" collapsed="false">
      <c r="F246" s="73"/>
      <c r="G246" s="73"/>
      <c r="H246" s="73"/>
      <c r="I246" s="73"/>
      <c r="J246" s="73"/>
      <c r="K246" s="73"/>
      <c r="L246" s="73"/>
      <c r="M246" s="73"/>
      <c r="N246" s="73"/>
    </row>
    <row r="247" customFormat="false" ht="12.75" hidden="false" customHeight="false" outlineLevel="0" collapsed="false">
      <c r="F247" s="73"/>
      <c r="G247" s="73"/>
      <c r="H247" s="73"/>
      <c r="I247" s="73"/>
      <c r="J247" s="73"/>
      <c r="K247" s="73"/>
      <c r="L247" s="73"/>
      <c r="M247" s="73"/>
      <c r="N247" s="73"/>
    </row>
    <row r="248" customFormat="false" ht="12.75" hidden="false" customHeight="false" outlineLevel="0" collapsed="false">
      <c r="F248" s="73"/>
      <c r="G248" s="73"/>
      <c r="H248" s="73"/>
      <c r="I248" s="73"/>
      <c r="J248" s="73"/>
      <c r="K248" s="73"/>
      <c r="L248" s="73"/>
      <c r="M248" s="73"/>
      <c r="N248" s="73"/>
    </row>
    <row r="249" customFormat="false" ht="12.75" hidden="false" customHeight="false" outlineLevel="0" collapsed="false">
      <c r="F249" s="73"/>
      <c r="G249" s="73"/>
      <c r="H249" s="73"/>
      <c r="I249" s="73"/>
      <c r="J249" s="73"/>
      <c r="K249" s="73"/>
      <c r="L249" s="73"/>
      <c r="M249" s="73"/>
      <c r="N249" s="73"/>
    </row>
    <row r="250" customFormat="false" ht="12.75" hidden="false" customHeight="false" outlineLevel="0" collapsed="false">
      <c r="F250" s="73"/>
      <c r="G250" s="73"/>
      <c r="H250" s="73"/>
      <c r="I250" s="73"/>
      <c r="J250" s="73"/>
      <c r="K250" s="73"/>
      <c r="L250" s="73"/>
      <c r="M250" s="73"/>
      <c r="N250" s="73"/>
    </row>
    <row r="251" customFormat="false" ht="12.75" hidden="false" customHeight="false" outlineLevel="0" collapsed="false">
      <c r="F251" s="73"/>
      <c r="G251" s="73"/>
      <c r="H251" s="73"/>
      <c r="I251" s="73"/>
      <c r="J251" s="73"/>
      <c r="K251" s="73"/>
      <c r="L251" s="73"/>
      <c r="M251" s="73"/>
      <c r="N251" s="73"/>
    </row>
    <row r="252" customFormat="false" ht="12.75" hidden="false" customHeight="false" outlineLevel="0" collapsed="false">
      <c r="F252" s="73"/>
      <c r="G252" s="73"/>
      <c r="H252" s="73"/>
      <c r="I252" s="73"/>
      <c r="J252" s="73"/>
      <c r="K252" s="73"/>
      <c r="L252" s="73"/>
      <c r="M252" s="73"/>
      <c r="N252" s="73"/>
    </row>
    <row r="253" customFormat="false" ht="12.75" hidden="false" customHeight="false" outlineLevel="0" collapsed="false">
      <c r="F253" s="73"/>
      <c r="G253" s="73"/>
      <c r="H253" s="73"/>
      <c r="I253" s="73"/>
      <c r="J253" s="73"/>
      <c r="K253" s="73"/>
      <c r="L253" s="73"/>
      <c r="M253" s="73"/>
      <c r="N253" s="73"/>
    </row>
    <row r="254" customFormat="false" ht="12.75" hidden="false" customHeight="false" outlineLevel="0" collapsed="false">
      <c r="F254" s="73"/>
      <c r="G254" s="73"/>
      <c r="H254" s="73"/>
      <c r="I254" s="73"/>
      <c r="J254" s="73"/>
      <c r="K254" s="73"/>
      <c r="L254" s="73"/>
      <c r="M254" s="73"/>
      <c r="N254" s="73"/>
    </row>
    <row r="255" customFormat="false" ht="12.75" hidden="false" customHeight="false" outlineLevel="0" collapsed="false">
      <c r="F255" s="73"/>
      <c r="G255" s="73"/>
      <c r="H255" s="73"/>
      <c r="I255" s="73"/>
      <c r="J255" s="73"/>
      <c r="K255" s="73"/>
      <c r="L255" s="73"/>
      <c r="M255" s="73"/>
      <c r="N255" s="73"/>
    </row>
    <row r="256" customFormat="false" ht="12.75" hidden="false" customHeight="false" outlineLevel="0" collapsed="false">
      <c r="F256" s="73"/>
      <c r="G256" s="73"/>
      <c r="H256" s="73"/>
      <c r="I256" s="73"/>
      <c r="J256" s="73"/>
      <c r="K256" s="73"/>
      <c r="L256" s="73"/>
      <c r="M256" s="73"/>
      <c r="N256" s="73"/>
    </row>
    <row r="257" customFormat="false" ht="12.75" hidden="false" customHeight="false" outlineLevel="0" collapsed="false">
      <c r="F257" s="73"/>
      <c r="G257" s="73"/>
      <c r="H257" s="73"/>
      <c r="I257" s="73"/>
      <c r="J257" s="73"/>
      <c r="K257" s="73"/>
      <c r="L257" s="73"/>
      <c r="M257" s="73"/>
      <c r="N257" s="73"/>
    </row>
    <row r="258" customFormat="false" ht="12.75" hidden="false" customHeight="false" outlineLevel="0" collapsed="false">
      <c r="F258" s="73"/>
      <c r="G258" s="73"/>
      <c r="H258" s="73"/>
      <c r="I258" s="73"/>
      <c r="J258" s="73"/>
      <c r="K258" s="73"/>
      <c r="L258" s="73"/>
      <c r="M258" s="73"/>
      <c r="N258" s="73"/>
    </row>
    <row r="259" customFormat="false" ht="12.75" hidden="false" customHeight="false" outlineLevel="0" collapsed="false">
      <c r="F259" s="73"/>
      <c r="G259" s="73"/>
      <c r="H259" s="73"/>
      <c r="I259" s="73"/>
      <c r="J259" s="73"/>
      <c r="K259" s="73"/>
      <c r="L259" s="73"/>
      <c r="M259" s="73"/>
      <c r="N259" s="73"/>
    </row>
    <row r="260" customFormat="false" ht="12.75" hidden="false" customHeight="false" outlineLevel="0" collapsed="false">
      <c r="F260" s="73"/>
      <c r="G260" s="73"/>
      <c r="H260" s="73"/>
      <c r="I260" s="73"/>
      <c r="J260" s="73"/>
      <c r="K260" s="73"/>
      <c r="L260" s="73"/>
      <c r="M260" s="73"/>
      <c r="N260" s="73"/>
    </row>
    <row r="261" customFormat="false" ht="12.75" hidden="false" customHeight="false" outlineLevel="0" collapsed="false">
      <c r="F261" s="73"/>
      <c r="G261" s="73"/>
      <c r="H261" s="73"/>
      <c r="I261" s="73"/>
      <c r="J261" s="73"/>
      <c r="K261" s="73"/>
      <c r="L261" s="73"/>
      <c r="M261" s="73"/>
      <c r="N261" s="73"/>
    </row>
    <row r="262" customFormat="false" ht="12.75" hidden="false" customHeight="false" outlineLevel="0" collapsed="false">
      <c r="F262" s="73"/>
      <c r="G262" s="73"/>
      <c r="H262" s="73"/>
      <c r="I262" s="73"/>
      <c r="J262" s="73"/>
      <c r="K262" s="73"/>
      <c r="L262" s="73"/>
      <c r="M262" s="73"/>
      <c r="N262" s="73"/>
    </row>
    <row r="263" customFormat="false" ht="12.75" hidden="false" customHeight="false" outlineLevel="0" collapsed="false">
      <c r="F263" s="73"/>
      <c r="G263" s="73"/>
      <c r="H263" s="73"/>
      <c r="I263" s="73"/>
      <c r="J263" s="73"/>
      <c r="K263" s="73"/>
      <c r="L263" s="73"/>
      <c r="M263" s="73"/>
      <c r="N263" s="73"/>
    </row>
    <row r="264" customFormat="false" ht="12.75" hidden="false" customHeight="false" outlineLevel="0" collapsed="false">
      <c r="F264" s="73"/>
      <c r="G264" s="73"/>
      <c r="H264" s="73"/>
      <c r="I264" s="73"/>
      <c r="J264" s="73"/>
      <c r="K264" s="73"/>
      <c r="L264" s="73"/>
      <c r="M264" s="73"/>
      <c r="N264" s="73"/>
    </row>
    <row r="265" customFormat="false" ht="12.75" hidden="false" customHeight="false" outlineLevel="0" collapsed="false">
      <c r="F265" s="73"/>
      <c r="G265" s="73"/>
      <c r="H265" s="73"/>
      <c r="I265" s="73"/>
      <c r="J265" s="73"/>
      <c r="K265" s="73"/>
      <c r="L265" s="73"/>
      <c r="M265" s="73"/>
      <c r="N265" s="73"/>
    </row>
    <row r="266" customFormat="false" ht="12.75" hidden="false" customHeight="false" outlineLevel="0" collapsed="false">
      <c r="F266" s="73"/>
      <c r="G266" s="73"/>
      <c r="H266" s="73"/>
      <c r="I266" s="73"/>
      <c r="J266" s="73"/>
      <c r="K266" s="73"/>
      <c r="L266" s="73"/>
      <c r="M266" s="73"/>
      <c r="N266" s="73"/>
    </row>
    <row r="267" customFormat="false" ht="12.75" hidden="false" customHeight="false" outlineLevel="0" collapsed="false">
      <c r="F267" s="73"/>
      <c r="G267" s="73"/>
      <c r="H267" s="73"/>
      <c r="I267" s="73"/>
      <c r="J267" s="73"/>
      <c r="K267" s="73"/>
      <c r="L267" s="73"/>
      <c r="M267" s="73"/>
      <c r="N267" s="73"/>
    </row>
    <row r="268" customFormat="false" ht="12.75" hidden="false" customHeight="false" outlineLevel="0" collapsed="false">
      <c r="F268" s="73"/>
      <c r="G268" s="73"/>
      <c r="H268" s="73"/>
      <c r="I268" s="73"/>
      <c r="J268" s="73"/>
      <c r="K268" s="73"/>
      <c r="L268" s="73"/>
      <c r="M268" s="73"/>
      <c r="N268" s="73"/>
    </row>
    <row r="269" customFormat="false" ht="12.75" hidden="false" customHeight="false" outlineLevel="0" collapsed="false">
      <c r="F269" s="73"/>
      <c r="G269" s="73"/>
      <c r="H269" s="73"/>
      <c r="I269" s="73"/>
      <c r="J269" s="73"/>
      <c r="K269" s="73"/>
      <c r="L269" s="73"/>
      <c r="M269" s="73"/>
      <c r="N269" s="73"/>
    </row>
    <row r="270" customFormat="false" ht="12.75" hidden="false" customHeight="false" outlineLevel="0" collapsed="false">
      <c r="F270" s="73"/>
      <c r="G270" s="73"/>
      <c r="H270" s="73"/>
      <c r="I270" s="73"/>
      <c r="J270" s="73"/>
      <c r="K270" s="73"/>
      <c r="L270" s="73"/>
      <c r="M270" s="73"/>
      <c r="N270" s="73"/>
    </row>
    <row r="271" customFormat="false" ht="12.75" hidden="false" customHeight="false" outlineLevel="0" collapsed="false">
      <c r="F271" s="73"/>
      <c r="G271" s="73"/>
      <c r="H271" s="73"/>
      <c r="I271" s="73"/>
      <c r="J271" s="73"/>
      <c r="K271" s="73"/>
      <c r="L271" s="73"/>
      <c r="M271" s="73"/>
      <c r="N271" s="73"/>
    </row>
    <row r="272" customFormat="false" ht="12.75" hidden="false" customHeight="false" outlineLevel="0" collapsed="false">
      <c r="F272" s="73"/>
      <c r="G272" s="73"/>
      <c r="H272" s="73"/>
      <c r="I272" s="73"/>
      <c r="J272" s="73"/>
      <c r="K272" s="73"/>
      <c r="L272" s="73"/>
      <c r="M272" s="73"/>
      <c r="N272" s="73"/>
    </row>
    <row r="273" customFormat="false" ht="12.75" hidden="false" customHeight="false" outlineLevel="0" collapsed="false">
      <c r="F273" s="73"/>
      <c r="G273" s="73"/>
      <c r="H273" s="73"/>
      <c r="I273" s="73"/>
      <c r="J273" s="73"/>
      <c r="K273" s="73"/>
      <c r="L273" s="73"/>
      <c r="M273" s="73"/>
      <c r="N273" s="73"/>
    </row>
    <row r="274" customFormat="false" ht="12.75" hidden="false" customHeight="false" outlineLevel="0" collapsed="false">
      <c r="F274" s="73"/>
      <c r="G274" s="73"/>
      <c r="H274" s="73"/>
      <c r="I274" s="73"/>
      <c r="J274" s="73"/>
      <c r="K274" s="73"/>
      <c r="L274" s="73"/>
      <c r="M274" s="73"/>
      <c r="N274" s="73"/>
    </row>
    <row r="275" customFormat="false" ht="12.75" hidden="false" customHeight="false" outlineLevel="0" collapsed="false">
      <c r="F275" s="73"/>
      <c r="G275" s="73"/>
      <c r="H275" s="73"/>
      <c r="I275" s="73"/>
      <c r="J275" s="73"/>
      <c r="K275" s="73"/>
      <c r="L275" s="73"/>
      <c r="M275" s="73"/>
      <c r="N275" s="73"/>
    </row>
    <row r="276" customFormat="false" ht="12.75" hidden="false" customHeight="false" outlineLevel="0" collapsed="false">
      <c r="F276" s="73"/>
      <c r="G276" s="73"/>
      <c r="H276" s="73"/>
      <c r="I276" s="73"/>
      <c r="J276" s="73"/>
      <c r="K276" s="73"/>
      <c r="L276" s="73"/>
      <c r="M276" s="73"/>
      <c r="N276" s="73"/>
    </row>
    <row r="277" customFormat="false" ht="12.75" hidden="false" customHeight="false" outlineLevel="0" collapsed="false">
      <c r="F277" s="73"/>
      <c r="G277" s="73"/>
      <c r="H277" s="73"/>
      <c r="I277" s="73"/>
      <c r="J277" s="73"/>
      <c r="K277" s="73"/>
      <c r="L277" s="73"/>
      <c r="M277" s="73"/>
      <c r="N277" s="73"/>
    </row>
    <row r="278" customFormat="false" ht="12.75" hidden="false" customHeight="false" outlineLevel="0" collapsed="false">
      <c r="F278" s="73"/>
      <c r="G278" s="73"/>
      <c r="H278" s="73"/>
      <c r="I278" s="73"/>
      <c r="J278" s="73"/>
      <c r="K278" s="73"/>
      <c r="L278" s="73"/>
      <c r="M278" s="73"/>
      <c r="N278" s="73"/>
    </row>
    <row r="279" customFormat="false" ht="12.75" hidden="false" customHeight="false" outlineLevel="0" collapsed="false">
      <c r="F279" s="73"/>
      <c r="G279" s="73"/>
      <c r="H279" s="73"/>
      <c r="I279" s="73"/>
      <c r="J279" s="73"/>
      <c r="K279" s="73"/>
      <c r="L279" s="73"/>
      <c r="M279" s="73"/>
      <c r="N279" s="73"/>
    </row>
    <row r="280" customFormat="false" ht="12.75" hidden="false" customHeight="false" outlineLevel="0" collapsed="false">
      <c r="F280" s="73"/>
      <c r="G280" s="73"/>
      <c r="H280" s="73"/>
      <c r="I280" s="73"/>
      <c r="J280" s="73"/>
      <c r="K280" s="73"/>
      <c r="L280" s="73"/>
      <c r="M280" s="73"/>
      <c r="N280" s="73"/>
    </row>
    <row r="281" customFormat="false" ht="12.75" hidden="false" customHeight="false" outlineLevel="0" collapsed="false">
      <c r="F281" s="73"/>
      <c r="G281" s="73"/>
      <c r="H281" s="73"/>
      <c r="I281" s="73"/>
      <c r="J281" s="73"/>
      <c r="K281" s="73"/>
      <c r="L281" s="73"/>
      <c r="M281" s="73"/>
      <c r="N281" s="73"/>
    </row>
    <row r="282" customFormat="false" ht="12.75" hidden="false" customHeight="false" outlineLevel="0" collapsed="false">
      <c r="F282" s="73"/>
      <c r="G282" s="73"/>
      <c r="H282" s="73"/>
      <c r="I282" s="73"/>
      <c r="J282" s="73"/>
      <c r="K282" s="73"/>
      <c r="L282" s="73"/>
      <c r="M282" s="73"/>
      <c r="N282" s="73"/>
    </row>
    <row r="283" customFormat="false" ht="12.75" hidden="false" customHeight="false" outlineLevel="0" collapsed="false">
      <c r="F283" s="73"/>
      <c r="G283" s="73"/>
      <c r="H283" s="73"/>
      <c r="I283" s="73"/>
      <c r="J283" s="73"/>
      <c r="K283" s="73"/>
      <c r="L283" s="73"/>
      <c r="M283" s="73"/>
      <c r="N283" s="73"/>
    </row>
    <row r="284" customFormat="false" ht="12.75" hidden="false" customHeight="false" outlineLevel="0" collapsed="false">
      <c r="F284" s="73"/>
      <c r="G284" s="73"/>
      <c r="H284" s="73"/>
      <c r="I284" s="73"/>
      <c r="J284" s="73"/>
      <c r="K284" s="73"/>
      <c r="L284" s="73"/>
      <c r="M284" s="73"/>
      <c r="N284" s="73"/>
    </row>
    <row r="285" customFormat="false" ht="12.75" hidden="false" customHeight="false" outlineLevel="0" collapsed="false">
      <c r="F285" s="73"/>
      <c r="G285" s="73"/>
      <c r="H285" s="73"/>
      <c r="I285" s="73"/>
      <c r="J285" s="73"/>
      <c r="K285" s="73"/>
      <c r="L285" s="73"/>
      <c r="M285" s="73"/>
      <c r="N285" s="73"/>
    </row>
    <row r="286" customFormat="false" ht="12.75" hidden="false" customHeight="false" outlineLevel="0" collapsed="false">
      <c r="F286" s="73"/>
      <c r="G286" s="73"/>
      <c r="H286" s="73"/>
      <c r="I286" s="73"/>
      <c r="J286" s="73"/>
      <c r="K286" s="73"/>
      <c r="L286" s="73"/>
      <c r="M286" s="73"/>
      <c r="N286" s="73"/>
    </row>
    <row r="287" customFormat="false" ht="12.75" hidden="false" customHeight="false" outlineLevel="0" collapsed="false">
      <c r="F287" s="73"/>
      <c r="G287" s="73"/>
      <c r="H287" s="73"/>
      <c r="I287" s="73"/>
      <c r="J287" s="73"/>
      <c r="K287" s="73"/>
      <c r="L287" s="73"/>
      <c r="M287" s="73"/>
      <c r="N287" s="73"/>
    </row>
    <row r="288" customFormat="false" ht="12.75" hidden="false" customHeight="false" outlineLevel="0" collapsed="false">
      <c r="F288" s="73"/>
      <c r="G288" s="73"/>
      <c r="H288" s="73"/>
      <c r="I288" s="73"/>
      <c r="J288" s="73"/>
      <c r="K288" s="73"/>
      <c r="L288" s="73"/>
      <c r="M288" s="73"/>
      <c r="N288" s="73"/>
    </row>
    <row r="289" customFormat="false" ht="12.75" hidden="false" customHeight="false" outlineLevel="0" collapsed="false">
      <c r="F289" s="73"/>
      <c r="G289" s="73"/>
      <c r="H289" s="73"/>
      <c r="I289" s="73"/>
      <c r="J289" s="73"/>
      <c r="K289" s="73"/>
      <c r="L289" s="73"/>
      <c r="M289" s="73"/>
      <c r="N289" s="73"/>
    </row>
    <row r="290" customFormat="false" ht="12.75" hidden="false" customHeight="false" outlineLevel="0" collapsed="false">
      <c r="F290" s="73"/>
      <c r="G290" s="73"/>
      <c r="H290" s="73"/>
      <c r="I290" s="73"/>
      <c r="J290" s="73"/>
      <c r="K290" s="73"/>
      <c r="L290" s="73"/>
      <c r="M290" s="73"/>
      <c r="N290" s="73"/>
    </row>
    <row r="291" customFormat="false" ht="12.75" hidden="false" customHeight="false" outlineLevel="0" collapsed="false">
      <c r="F291" s="73"/>
      <c r="G291" s="73"/>
      <c r="H291" s="73"/>
      <c r="I291" s="73"/>
      <c r="J291" s="73"/>
      <c r="K291" s="73"/>
      <c r="L291" s="73"/>
      <c r="M291" s="73"/>
      <c r="N291" s="73"/>
    </row>
    <row r="292" customFormat="false" ht="12.75" hidden="false" customHeight="false" outlineLevel="0" collapsed="false">
      <c r="F292" s="73"/>
      <c r="G292" s="73"/>
      <c r="H292" s="73"/>
      <c r="I292" s="73"/>
      <c r="J292" s="73"/>
      <c r="K292" s="73"/>
      <c r="L292" s="73"/>
      <c r="M292" s="73"/>
      <c r="N292" s="73"/>
    </row>
    <row r="293" customFormat="false" ht="12.75" hidden="false" customHeight="false" outlineLevel="0" collapsed="false">
      <c r="F293" s="73"/>
      <c r="G293" s="73"/>
      <c r="H293" s="73"/>
      <c r="I293" s="73"/>
      <c r="J293" s="73"/>
      <c r="K293" s="73"/>
      <c r="L293" s="73"/>
      <c r="M293" s="73"/>
      <c r="N293" s="73"/>
    </row>
    <row r="294" customFormat="false" ht="12.75" hidden="false" customHeight="false" outlineLevel="0" collapsed="false">
      <c r="F294" s="73"/>
      <c r="G294" s="73"/>
      <c r="H294" s="73"/>
      <c r="I294" s="73"/>
      <c r="J294" s="73"/>
      <c r="K294" s="73"/>
      <c r="L294" s="73"/>
      <c r="M294" s="73"/>
      <c r="N294" s="73"/>
    </row>
    <row r="295" customFormat="false" ht="12.75" hidden="false" customHeight="false" outlineLevel="0" collapsed="false">
      <c r="F295" s="73"/>
      <c r="G295" s="73"/>
      <c r="H295" s="73"/>
      <c r="I295" s="73"/>
      <c r="J295" s="73"/>
      <c r="K295" s="73"/>
      <c r="L295" s="73"/>
      <c r="M295" s="73"/>
      <c r="N295" s="73"/>
    </row>
    <row r="296" customFormat="false" ht="12.75" hidden="false" customHeight="false" outlineLevel="0" collapsed="false">
      <c r="F296" s="73"/>
      <c r="G296" s="73"/>
      <c r="H296" s="73"/>
      <c r="I296" s="73"/>
      <c r="J296" s="73"/>
      <c r="K296" s="73"/>
      <c r="L296" s="73"/>
      <c r="M296" s="73"/>
      <c r="N296" s="73"/>
    </row>
    <row r="297" customFormat="false" ht="12.75" hidden="false" customHeight="false" outlineLevel="0" collapsed="false">
      <c r="F297" s="73"/>
      <c r="G297" s="73"/>
      <c r="H297" s="73"/>
      <c r="I297" s="73"/>
      <c r="J297" s="73"/>
      <c r="K297" s="73"/>
      <c r="L297" s="73"/>
      <c r="M297" s="73"/>
      <c r="N297" s="73"/>
    </row>
    <row r="298" customFormat="false" ht="12.75" hidden="false" customHeight="false" outlineLevel="0" collapsed="false">
      <c r="F298" s="73"/>
      <c r="G298" s="73"/>
      <c r="H298" s="73"/>
      <c r="I298" s="73"/>
      <c r="J298" s="73"/>
      <c r="K298" s="73"/>
      <c r="L298" s="73"/>
      <c r="M298" s="73"/>
      <c r="N298" s="73"/>
    </row>
    <row r="299" customFormat="false" ht="12.75" hidden="false" customHeight="false" outlineLevel="0" collapsed="false">
      <c r="F299" s="73"/>
      <c r="G299" s="73"/>
      <c r="H299" s="73"/>
      <c r="I299" s="73"/>
      <c r="J299" s="73"/>
      <c r="K299" s="73"/>
      <c r="L299" s="73"/>
      <c r="M299" s="73"/>
      <c r="N299" s="73"/>
    </row>
    <row r="300" customFormat="false" ht="12.75" hidden="false" customHeight="false" outlineLevel="0" collapsed="false">
      <c r="F300" s="73"/>
      <c r="G300" s="73"/>
      <c r="H300" s="73"/>
      <c r="I300" s="73"/>
      <c r="J300" s="73"/>
      <c r="K300" s="73"/>
      <c r="L300" s="73"/>
      <c r="M300" s="73"/>
      <c r="N300" s="73"/>
    </row>
    <row r="301" customFormat="false" ht="12.75" hidden="false" customHeight="false" outlineLevel="0" collapsed="false">
      <c r="F301" s="73"/>
      <c r="G301" s="73"/>
      <c r="H301" s="73"/>
      <c r="I301" s="73"/>
      <c r="J301" s="73"/>
      <c r="K301" s="73"/>
      <c r="L301" s="73"/>
      <c r="M301" s="73"/>
      <c r="N301" s="73"/>
    </row>
    <row r="302" customFormat="false" ht="12.75" hidden="false" customHeight="false" outlineLevel="0" collapsed="false">
      <c r="F302" s="73"/>
      <c r="G302" s="73"/>
      <c r="H302" s="73"/>
      <c r="I302" s="73"/>
      <c r="J302" s="73"/>
      <c r="K302" s="73"/>
      <c r="L302" s="73"/>
      <c r="M302" s="73"/>
      <c r="N302" s="73"/>
    </row>
    <row r="303" customFormat="false" ht="12.75" hidden="false" customHeight="false" outlineLevel="0" collapsed="false">
      <c r="F303" s="73"/>
      <c r="G303" s="73"/>
      <c r="H303" s="73"/>
      <c r="I303" s="73"/>
      <c r="J303" s="73"/>
      <c r="K303" s="73"/>
      <c r="L303" s="73"/>
      <c r="M303" s="73"/>
      <c r="N303" s="73"/>
    </row>
    <row r="304" customFormat="false" ht="12.75" hidden="false" customHeight="false" outlineLevel="0" collapsed="false">
      <c r="F304" s="73"/>
      <c r="G304" s="73"/>
      <c r="H304" s="73"/>
      <c r="I304" s="73"/>
      <c r="J304" s="73"/>
      <c r="K304" s="73"/>
      <c r="L304" s="73"/>
      <c r="M304" s="73"/>
      <c r="N304" s="73"/>
    </row>
    <row r="305" customFormat="false" ht="12.75" hidden="false" customHeight="false" outlineLevel="0" collapsed="false">
      <c r="F305" s="73"/>
      <c r="G305" s="73"/>
      <c r="H305" s="73"/>
      <c r="I305" s="73"/>
      <c r="J305" s="73"/>
      <c r="K305" s="73"/>
      <c r="L305" s="73"/>
      <c r="M305" s="73"/>
      <c r="N305" s="73"/>
    </row>
    <row r="306" customFormat="false" ht="12.75" hidden="false" customHeight="false" outlineLevel="0" collapsed="false">
      <c r="F306" s="73"/>
      <c r="G306" s="73"/>
      <c r="H306" s="73"/>
      <c r="I306" s="73"/>
      <c r="J306" s="73"/>
      <c r="K306" s="73"/>
      <c r="L306" s="73"/>
      <c r="M306" s="73"/>
      <c r="N306" s="73"/>
    </row>
    <row r="307" customFormat="false" ht="12.75" hidden="false" customHeight="false" outlineLevel="0" collapsed="false">
      <c r="F307" s="73"/>
      <c r="G307" s="73"/>
      <c r="H307" s="73"/>
      <c r="I307" s="73"/>
      <c r="J307" s="73"/>
      <c r="K307" s="73"/>
      <c r="L307" s="73"/>
      <c r="M307" s="73"/>
      <c r="N307" s="73"/>
    </row>
    <row r="308" customFormat="false" ht="12.75" hidden="false" customHeight="false" outlineLevel="0" collapsed="false">
      <c r="F308" s="73"/>
      <c r="G308" s="73"/>
      <c r="H308" s="73"/>
      <c r="I308" s="73"/>
      <c r="J308" s="73"/>
      <c r="K308" s="73"/>
      <c r="L308" s="73"/>
      <c r="M308" s="73"/>
      <c r="N308" s="73"/>
    </row>
    <row r="309" customFormat="false" ht="12.75" hidden="false" customHeight="false" outlineLevel="0" collapsed="false">
      <c r="F309" s="73"/>
      <c r="G309" s="73"/>
      <c r="H309" s="73"/>
      <c r="I309" s="73"/>
      <c r="J309" s="73"/>
      <c r="K309" s="73"/>
      <c r="L309" s="73"/>
      <c r="M309" s="73"/>
      <c r="N309" s="73"/>
    </row>
    <row r="310" customFormat="false" ht="12.75" hidden="false" customHeight="false" outlineLevel="0" collapsed="false">
      <c r="F310" s="73"/>
      <c r="G310" s="73"/>
      <c r="H310" s="73"/>
      <c r="I310" s="73"/>
      <c r="J310" s="73"/>
      <c r="K310" s="73"/>
      <c r="L310" s="73"/>
      <c r="M310" s="73"/>
      <c r="N310" s="73"/>
    </row>
    <row r="311" customFormat="false" ht="12.75" hidden="false" customHeight="false" outlineLevel="0" collapsed="false">
      <c r="F311" s="73"/>
      <c r="G311" s="73"/>
      <c r="H311" s="73"/>
      <c r="I311" s="73"/>
      <c r="J311" s="73"/>
      <c r="K311" s="73"/>
      <c r="L311" s="73"/>
      <c r="M311" s="73"/>
      <c r="N311" s="73"/>
    </row>
    <row r="312" customFormat="false" ht="12.75" hidden="false" customHeight="false" outlineLevel="0" collapsed="false">
      <c r="F312" s="73"/>
      <c r="G312" s="73"/>
      <c r="H312" s="73"/>
      <c r="I312" s="73"/>
      <c r="J312" s="73"/>
      <c r="K312" s="73"/>
      <c r="L312" s="73"/>
      <c r="M312" s="73"/>
      <c r="N312" s="73"/>
    </row>
    <row r="313" customFormat="false" ht="12.75" hidden="false" customHeight="false" outlineLevel="0" collapsed="false">
      <c r="F313" s="73"/>
      <c r="G313" s="73"/>
      <c r="H313" s="73"/>
      <c r="I313" s="73"/>
      <c r="J313" s="73"/>
      <c r="K313" s="73"/>
      <c r="L313" s="73"/>
      <c r="M313" s="73"/>
      <c r="N313" s="73"/>
    </row>
    <row r="314" customFormat="false" ht="12.75" hidden="false" customHeight="false" outlineLevel="0" collapsed="false">
      <c r="F314" s="73"/>
      <c r="G314" s="73"/>
      <c r="H314" s="73"/>
      <c r="I314" s="73"/>
      <c r="J314" s="73"/>
      <c r="K314" s="73"/>
      <c r="L314" s="73"/>
      <c r="M314" s="73"/>
      <c r="N314" s="73"/>
    </row>
    <row r="315" customFormat="false" ht="12.75" hidden="false" customHeight="false" outlineLevel="0" collapsed="false">
      <c r="F315" s="73"/>
      <c r="G315" s="73"/>
      <c r="H315" s="73"/>
      <c r="I315" s="73"/>
      <c r="J315" s="73"/>
      <c r="K315" s="73"/>
      <c r="L315" s="73"/>
      <c r="M315" s="73"/>
      <c r="N315" s="73"/>
    </row>
    <row r="316" customFormat="false" ht="12.75" hidden="false" customHeight="false" outlineLevel="0" collapsed="false">
      <c r="F316" s="73"/>
      <c r="G316" s="73"/>
      <c r="H316" s="73"/>
      <c r="I316" s="73"/>
      <c r="J316" s="73"/>
      <c r="K316" s="73"/>
      <c r="L316" s="73"/>
      <c r="M316" s="73"/>
      <c r="N316" s="73"/>
    </row>
    <row r="317" customFormat="false" ht="12.75" hidden="false" customHeight="false" outlineLevel="0" collapsed="false">
      <c r="F317" s="73"/>
      <c r="G317" s="73"/>
      <c r="H317" s="73"/>
      <c r="I317" s="73"/>
      <c r="J317" s="73"/>
      <c r="K317" s="73"/>
      <c r="L317" s="73"/>
      <c r="M317" s="73"/>
      <c r="N317" s="73"/>
    </row>
    <row r="318" customFormat="false" ht="12.75" hidden="false" customHeight="false" outlineLevel="0" collapsed="false">
      <c r="F318" s="73"/>
      <c r="G318" s="73"/>
      <c r="H318" s="73"/>
      <c r="I318" s="73"/>
      <c r="J318" s="73"/>
      <c r="K318" s="73"/>
      <c r="L318" s="73"/>
      <c r="M318" s="73"/>
      <c r="N318" s="73"/>
    </row>
    <row r="319" customFormat="false" ht="12.75" hidden="false" customHeight="false" outlineLevel="0" collapsed="false">
      <c r="F319" s="73"/>
      <c r="G319" s="73"/>
      <c r="H319" s="73"/>
      <c r="I319" s="73"/>
      <c r="J319" s="73"/>
      <c r="K319" s="73"/>
      <c r="L319" s="73"/>
      <c r="M319" s="73"/>
      <c r="N319" s="73"/>
    </row>
    <row r="320" customFormat="false" ht="12.75" hidden="false" customHeight="false" outlineLevel="0" collapsed="false">
      <c r="F320" s="73"/>
      <c r="G320" s="73"/>
      <c r="H320" s="73"/>
      <c r="I320" s="73"/>
      <c r="J320" s="73"/>
      <c r="K320" s="73"/>
      <c r="L320" s="73"/>
      <c r="M320" s="73"/>
      <c r="N320" s="73"/>
    </row>
    <row r="321" customFormat="false" ht="12.75" hidden="false" customHeight="false" outlineLevel="0" collapsed="false">
      <c r="F321" s="73"/>
      <c r="G321" s="73"/>
      <c r="H321" s="73"/>
      <c r="I321" s="73"/>
      <c r="J321" s="73"/>
      <c r="K321" s="73"/>
      <c r="L321" s="73"/>
      <c r="M321" s="73"/>
      <c r="N321" s="73"/>
    </row>
    <row r="322" customFormat="false" ht="12.75" hidden="false" customHeight="false" outlineLevel="0" collapsed="false">
      <c r="F322" s="73"/>
      <c r="G322" s="73"/>
      <c r="H322" s="73"/>
      <c r="I322" s="73"/>
      <c r="J322" s="73"/>
      <c r="K322" s="73"/>
      <c r="L322" s="73"/>
      <c r="M322" s="73"/>
      <c r="N322" s="73"/>
    </row>
    <row r="323" customFormat="false" ht="12.75" hidden="false" customHeight="false" outlineLevel="0" collapsed="false">
      <c r="F323" s="73"/>
      <c r="G323" s="73"/>
      <c r="H323" s="73"/>
      <c r="I323" s="73"/>
      <c r="J323" s="73"/>
      <c r="K323" s="73"/>
      <c r="L323" s="73"/>
      <c r="M323" s="73"/>
      <c r="N323" s="73"/>
    </row>
    <row r="324" customFormat="false" ht="12.75" hidden="false" customHeight="false" outlineLevel="0" collapsed="false">
      <c r="F324" s="73"/>
      <c r="G324" s="73"/>
      <c r="H324" s="73"/>
      <c r="I324" s="73"/>
      <c r="J324" s="73"/>
      <c r="K324" s="73"/>
      <c r="L324" s="73"/>
      <c r="M324" s="73"/>
      <c r="N324" s="73"/>
    </row>
    <row r="325" customFormat="false" ht="12.75" hidden="false" customHeight="false" outlineLevel="0" collapsed="false">
      <c r="F325" s="73"/>
      <c r="G325" s="73"/>
      <c r="H325" s="73"/>
      <c r="I325" s="73"/>
      <c r="J325" s="73"/>
      <c r="K325" s="73"/>
      <c r="L325" s="73"/>
      <c r="M325" s="73"/>
      <c r="N325" s="73"/>
    </row>
    <row r="326" customFormat="false" ht="12.75" hidden="false" customHeight="false" outlineLevel="0" collapsed="false">
      <c r="F326" s="73"/>
      <c r="G326" s="73"/>
      <c r="H326" s="73"/>
      <c r="I326" s="73"/>
      <c r="J326" s="73"/>
      <c r="K326" s="73"/>
      <c r="L326" s="73"/>
      <c r="M326" s="73"/>
      <c r="N326" s="73"/>
    </row>
    <row r="327" customFormat="false" ht="12.75" hidden="false" customHeight="false" outlineLevel="0" collapsed="false">
      <c r="F327" s="73"/>
      <c r="G327" s="73"/>
      <c r="H327" s="73"/>
      <c r="I327" s="73"/>
      <c r="J327" s="73"/>
      <c r="K327" s="73"/>
      <c r="L327" s="73"/>
      <c r="M327" s="73"/>
      <c r="N327" s="73"/>
    </row>
    <row r="328" customFormat="false" ht="12.75" hidden="false" customHeight="false" outlineLevel="0" collapsed="false">
      <c r="F328" s="73"/>
      <c r="G328" s="73"/>
      <c r="H328" s="73"/>
      <c r="I328" s="73"/>
      <c r="J328" s="73"/>
      <c r="K328" s="73"/>
      <c r="L328" s="73"/>
      <c r="M328" s="73"/>
      <c r="N328" s="73"/>
    </row>
    <row r="329" customFormat="false" ht="12.75" hidden="false" customHeight="false" outlineLevel="0" collapsed="false">
      <c r="F329" s="73"/>
      <c r="G329" s="73"/>
      <c r="H329" s="73"/>
      <c r="I329" s="73"/>
      <c r="J329" s="73"/>
      <c r="K329" s="73"/>
      <c r="L329" s="73"/>
      <c r="M329" s="73"/>
      <c r="N329" s="73"/>
    </row>
    <row r="330" customFormat="false" ht="12.75" hidden="false" customHeight="false" outlineLevel="0" collapsed="false">
      <c r="F330" s="73"/>
      <c r="G330" s="73"/>
      <c r="H330" s="73"/>
      <c r="I330" s="73"/>
      <c r="J330" s="73"/>
      <c r="K330" s="73"/>
      <c r="L330" s="73"/>
      <c r="M330" s="73"/>
      <c r="N330" s="73"/>
    </row>
    <row r="331" customFormat="false" ht="12.75" hidden="false" customHeight="false" outlineLevel="0" collapsed="false">
      <c r="F331" s="73"/>
      <c r="G331" s="73"/>
      <c r="H331" s="73"/>
      <c r="I331" s="73"/>
      <c r="J331" s="73"/>
      <c r="K331" s="73"/>
      <c r="L331" s="73"/>
      <c r="M331" s="73"/>
      <c r="N331" s="73"/>
    </row>
    <row r="332" customFormat="false" ht="12.75" hidden="false" customHeight="false" outlineLevel="0" collapsed="false">
      <c r="F332" s="73"/>
      <c r="G332" s="73"/>
      <c r="H332" s="73"/>
      <c r="I332" s="73"/>
      <c r="J332" s="73"/>
      <c r="K332" s="73"/>
      <c r="L332" s="73"/>
      <c r="M332" s="73"/>
      <c r="N332" s="73"/>
    </row>
    <row r="333" customFormat="false" ht="12.75" hidden="false" customHeight="false" outlineLevel="0" collapsed="false">
      <c r="F333" s="73"/>
      <c r="G333" s="73"/>
      <c r="H333" s="73"/>
      <c r="I333" s="73"/>
      <c r="J333" s="73"/>
      <c r="K333" s="73"/>
      <c r="L333" s="73"/>
      <c r="M333" s="73"/>
      <c r="N333" s="73"/>
    </row>
    <row r="334" customFormat="false" ht="12.75" hidden="false" customHeight="false" outlineLevel="0" collapsed="false">
      <c r="F334" s="73"/>
      <c r="G334" s="73"/>
      <c r="H334" s="73"/>
      <c r="I334" s="73"/>
      <c r="J334" s="73"/>
      <c r="K334" s="73"/>
      <c r="L334" s="73"/>
      <c r="M334" s="73"/>
      <c r="N334" s="73"/>
    </row>
    <row r="335" customFormat="false" ht="12.75" hidden="false" customHeight="false" outlineLevel="0" collapsed="false">
      <c r="F335" s="73"/>
      <c r="G335" s="73"/>
      <c r="H335" s="73"/>
      <c r="I335" s="73"/>
      <c r="J335" s="73"/>
      <c r="K335" s="73"/>
      <c r="L335" s="73"/>
      <c r="M335" s="73"/>
      <c r="N335" s="73"/>
    </row>
    <row r="336" customFormat="false" ht="12.75" hidden="false" customHeight="false" outlineLevel="0" collapsed="false">
      <c r="F336" s="73"/>
      <c r="G336" s="73"/>
      <c r="H336" s="73"/>
      <c r="I336" s="73"/>
      <c r="J336" s="73"/>
      <c r="K336" s="73"/>
      <c r="L336" s="73"/>
      <c r="M336" s="73"/>
      <c r="N336" s="73"/>
    </row>
    <row r="337" customFormat="false" ht="12.75" hidden="false" customHeight="false" outlineLevel="0" collapsed="false">
      <c r="F337" s="73"/>
      <c r="G337" s="73"/>
      <c r="H337" s="73"/>
      <c r="I337" s="73"/>
      <c r="J337" s="73"/>
      <c r="K337" s="73"/>
      <c r="L337" s="73"/>
      <c r="M337" s="73"/>
      <c r="N337" s="73"/>
    </row>
    <row r="338" customFormat="false" ht="12.75" hidden="false" customHeight="false" outlineLevel="0" collapsed="false">
      <c r="F338" s="73"/>
      <c r="G338" s="73"/>
      <c r="H338" s="73"/>
      <c r="I338" s="73"/>
      <c r="J338" s="73"/>
      <c r="K338" s="73"/>
      <c r="L338" s="73"/>
      <c r="M338" s="73"/>
      <c r="N338" s="73"/>
    </row>
    <row r="339" customFormat="false" ht="12.75" hidden="false" customHeight="false" outlineLevel="0" collapsed="false">
      <c r="F339" s="73"/>
      <c r="G339" s="73"/>
      <c r="H339" s="73"/>
      <c r="I339" s="73"/>
      <c r="J339" s="73"/>
      <c r="K339" s="73"/>
      <c r="L339" s="73"/>
      <c r="M339" s="73"/>
      <c r="N339" s="73"/>
    </row>
    <row r="340" customFormat="false" ht="12.75" hidden="false" customHeight="false" outlineLevel="0" collapsed="false">
      <c r="F340" s="73"/>
      <c r="G340" s="73"/>
      <c r="H340" s="73"/>
      <c r="I340" s="73"/>
      <c r="J340" s="73"/>
      <c r="K340" s="73"/>
      <c r="L340" s="73"/>
      <c r="M340" s="73"/>
      <c r="N340" s="73"/>
    </row>
    <row r="341" customFormat="false" ht="12.75" hidden="false" customHeight="false" outlineLevel="0" collapsed="false">
      <c r="F341" s="73"/>
      <c r="G341" s="73"/>
      <c r="H341" s="73"/>
      <c r="I341" s="73"/>
      <c r="J341" s="73"/>
      <c r="K341" s="73"/>
      <c r="L341" s="73"/>
      <c r="M341" s="73"/>
      <c r="N341" s="73"/>
    </row>
    <row r="342" customFormat="false" ht="12.75" hidden="false" customHeight="false" outlineLevel="0" collapsed="false">
      <c r="F342" s="73"/>
      <c r="G342" s="73"/>
      <c r="H342" s="73"/>
      <c r="I342" s="73"/>
      <c r="J342" s="73"/>
      <c r="K342" s="73"/>
      <c r="L342" s="73"/>
      <c r="M342" s="73"/>
      <c r="N342" s="73"/>
    </row>
    <row r="343" customFormat="false" ht="12.75" hidden="false" customHeight="false" outlineLevel="0" collapsed="false">
      <c r="F343" s="73"/>
      <c r="G343" s="73"/>
      <c r="H343" s="73"/>
      <c r="I343" s="73"/>
      <c r="J343" s="73"/>
      <c r="K343" s="73"/>
      <c r="L343" s="73"/>
      <c r="M343" s="73"/>
      <c r="N343" s="73"/>
    </row>
    <row r="344" customFormat="false" ht="12.75" hidden="false" customHeight="false" outlineLevel="0" collapsed="false">
      <c r="F344" s="73"/>
      <c r="G344" s="73"/>
      <c r="H344" s="73"/>
      <c r="I344" s="73"/>
      <c r="J344" s="73"/>
      <c r="K344" s="73"/>
      <c r="L344" s="73"/>
      <c r="M344" s="73"/>
      <c r="N344" s="73"/>
    </row>
    <row r="345" customFormat="false" ht="12.75" hidden="false" customHeight="false" outlineLevel="0" collapsed="false">
      <c r="F345" s="73"/>
      <c r="G345" s="73"/>
      <c r="H345" s="73"/>
      <c r="I345" s="73"/>
      <c r="J345" s="73"/>
      <c r="K345" s="73"/>
      <c r="L345" s="73"/>
      <c r="M345" s="73"/>
      <c r="N345" s="73"/>
    </row>
    <row r="346" customFormat="false" ht="12.75" hidden="false" customHeight="false" outlineLevel="0" collapsed="false">
      <c r="F346" s="73"/>
      <c r="G346" s="73"/>
      <c r="H346" s="73"/>
      <c r="I346" s="73"/>
      <c r="J346" s="73"/>
      <c r="K346" s="73"/>
      <c r="L346" s="73"/>
      <c r="M346" s="73"/>
      <c r="N346" s="73"/>
    </row>
    <row r="347" customFormat="false" ht="12.75" hidden="false" customHeight="false" outlineLevel="0" collapsed="false">
      <c r="F347" s="73"/>
      <c r="G347" s="73"/>
      <c r="H347" s="73"/>
      <c r="I347" s="73"/>
      <c r="J347" s="73"/>
      <c r="K347" s="73"/>
      <c r="L347" s="73"/>
      <c r="M347" s="73"/>
      <c r="N347" s="73"/>
    </row>
    <row r="348" customFormat="false" ht="12.75" hidden="false" customHeight="false" outlineLevel="0" collapsed="false">
      <c r="F348" s="73"/>
      <c r="G348" s="73"/>
      <c r="H348" s="73"/>
      <c r="I348" s="73"/>
      <c r="J348" s="73"/>
      <c r="K348" s="73"/>
      <c r="L348" s="73"/>
      <c r="M348" s="73"/>
      <c r="N348" s="73"/>
    </row>
    <row r="349" customFormat="false" ht="12.75" hidden="false" customHeight="false" outlineLevel="0" collapsed="false">
      <c r="F349" s="73"/>
      <c r="G349" s="73"/>
      <c r="H349" s="73"/>
      <c r="I349" s="73"/>
      <c r="J349" s="73"/>
      <c r="K349" s="73"/>
      <c r="L349" s="73"/>
      <c r="M349" s="73"/>
      <c r="N349" s="73"/>
    </row>
    <row r="350" customFormat="false" ht="12.75" hidden="false" customHeight="false" outlineLevel="0" collapsed="false">
      <c r="F350" s="73"/>
      <c r="G350" s="73"/>
      <c r="H350" s="73"/>
      <c r="I350" s="73"/>
      <c r="J350" s="73"/>
      <c r="K350" s="73"/>
      <c r="L350" s="73"/>
      <c r="M350" s="73"/>
      <c r="N350" s="73"/>
    </row>
    <row r="351" customFormat="false" ht="12.75" hidden="false" customHeight="false" outlineLevel="0" collapsed="false">
      <c r="F351" s="73"/>
      <c r="G351" s="73"/>
      <c r="H351" s="73"/>
      <c r="I351" s="73"/>
      <c r="J351" s="73"/>
      <c r="K351" s="73"/>
      <c r="L351" s="73"/>
      <c r="M351" s="73"/>
      <c r="N351" s="73"/>
    </row>
    <row r="352" customFormat="false" ht="12.75" hidden="false" customHeight="false" outlineLevel="0" collapsed="false">
      <c r="F352" s="73"/>
      <c r="G352" s="73"/>
      <c r="H352" s="73"/>
      <c r="I352" s="73"/>
      <c r="J352" s="73"/>
      <c r="K352" s="73"/>
      <c r="L352" s="73"/>
      <c r="M352" s="73"/>
      <c r="N352" s="73"/>
    </row>
    <row r="353" customFormat="false" ht="12.75" hidden="false" customHeight="false" outlineLevel="0" collapsed="false">
      <c r="F353" s="73"/>
      <c r="G353" s="73"/>
      <c r="H353" s="73"/>
      <c r="I353" s="73"/>
      <c r="J353" s="73"/>
      <c r="K353" s="73"/>
      <c r="L353" s="73"/>
      <c r="M353" s="73"/>
      <c r="N353" s="73"/>
    </row>
    <row r="354" customFormat="false" ht="12.75" hidden="false" customHeight="false" outlineLevel="0" collapsed="false">
      <c r="F354" s="73"/>
      <c r="G354" s="73"/>
      <c r="H354" s="73"/>
      <c r="I354" s="73"/>
      <c r="J354" s="73"/>
      <c r="K354" s="73"/>
      <c r="L354" s="73"/>
      <c r="M354" s="73"/>
      <c r="N354" s="73"/>
    </row>
    <row r="355" customFormat="false" ht="12.75" hidden="false" customHeight="false" outlineLevel="0" collapsed="false">
      <c r="F355" s="73"/>
      <c r="G355" s="73"/>
      <c r="H355" s="73"/>
      <c r="I355" s="73"/>
      <c r="J355" s="73"/>
      <c r="K355" s="73"/>
      <c r="L355" s="73"/>
      <c r="M355" s="73"/>
      <c r="N355" s="73"/>
    </row>
    <row r="356" customFormat="false" ht="12.75" hidden="false" customHeight="false" outlineLevel="0" collapsed="false">
      <c r="F356" s="73"/>
      <c r="G356" s="73"/>
      <c r="H356" s="73"/>
      <c r="I356" s="73"/>
      <c r="J356" s="73"/>
      <c r="K356" s="73"/>
      <c r="L356" s="73"/>
      <c r="M356" s="73"/>
      <c r="N356" s="73"/>
    </row>
    <row r="357" customFormat="false" ht="12.75" hidden="false" customHeight="false" outlineLevel="0" collapsed="false">
      <c r="F357" s="73"/>
      <c r="G357" s="73"/>
      <c r="H357" s="73"/>
      <c r="I357" s="73"/>
      <c r="J357" s="73"/>
      <c r="K357" s="73"/>
      <c r="L357" s="73"/>
      <c r="M357" s="73"/>
      <c r="N357" s="73"/>
    </row>
    <row r="358" customFormat="false" ht="12.75" hidden="false" customHeight="false" outlineLevel="0" collapsed="false">
      <c r="F358" s="73"/>
      <c r="G358" s="73"/>
      <c r="H358" s="73"/>
      <c r="I358" s="73"/>
      <c r="J358" s="73"/>
      <c r="K358" s="73"/>
      <c r="L358" s="73"/>
      <c r="M358" s="73"/>
      <c r="N358" s="73"/>
    </row>
    <row r="359" customFormat="false" ht="12.75" hidden="false" customHeight="false" outlineLevel="0" collapsed="false">
      <c r="F359" s="73"/>
      <c r="G359" s="73"/>
      <c r="H359" s="73"/>
      <c r="I359" s="73"/>
      <c r="J359" s="73"/>
      <c r="K359" s="73"/>
      <c r="L359" s="73"/>
      <c r="M359" s="73"/>
      <c r="N359" s="73"/>
    </row>
    <row r="360" customFormat="false" ht="12.75" hidden="false" customHeight="false" outlineLevel="0" collapsed="false">
      <c r="F360" s="73"/>
      <c r="G360" s="73"/>
      <c r="H360" s="73"/>
      <c r="I360" s="73"/>
      <c r="J360" s="73"/>
      <c r="K360" s="73"/>
      <c r="L360" s="73"/>
      <c r="M360" s="73"/>
      <c r="N360" s="73"/>
    </row>
    <row r="361" customFormat="false" ht="12.75" hidden="false" customHeight="false" outlineLevel="0" collapsed="false">
      <c r="F361" s="73"/>
      <c r="G361" s="73"/>
      <c r="H361" s="73"/>
      <c r="I361" s="73"/>
      <c r="J361" s="73"/>
      <c r="K361" s="73"/>
      <c r="L361" s="73"/>
      <c r="M361" s="73"/>
      <c r="N361" s="73"/>
    </row>
    <row r="362" customFormat="false" ht="12.75" hidden="false" customHeight="false" outlineLevel="0" collapsed="false">
      <c r="F362" s="73"/>
      <c r="G362" s="73"/>
      <c r="H362" s="73"/>
      <c r="I362" s="73"/>
      <c r="J362" s="73"/>
      <c r="K362" s="73"/>
      <c r="L362" s="73"/>
      <c r="M362" s="73"/>
      <c r="N362" s="73"/>
    </row>
    <row r="363" customFormat="false" ht="12.75" hidden="false" customHeight="false" outlineLevel="0" collapsed="false">
      <c r="F363" s="73"/>
      <c r="G363" s="73"/>
      <c r="H363" s="73"/>
      <c r="I363" s="73"/>
      <c r="J363" s="73"/>
      <c r="K363" s="73"/>
      <c r="L363" s="73"/>
      <c r="M363" s="73"/>
      <c r="N363" s="73"/>
    </row>
    <row r="364" customFormat="false" ht="12.75" hidden="false" customHeight="false" outlineLevel="0" collapsed="false">
      <c r="F364" s="73"/>
      <c r="G364" s="73"/>
      <c r="H364" s="73"/>
      <c r="I364" s="73"/>
      <c r="J364" s="73"/>
      <c r="K364" s="73"/>
      <c r="L364" s="73"/>
      <c r="M364" s="73"/>
      <c r="N364" s="73"/>
    </row>
    <row r="365" customFormat="false" ht="12.75" hidden="false" customHeight="false" outlineLevel="0" collapsed="false">
      <c r="F365" s="73"/>
      <c r="G365" s="73"/>
      <c r="H365" s="73"/>
      <c r="I365" s="73"/>
      <c r="J365" s="73"/>
      <c r="K365" s="73"/>
      <c r="L365" s="73"/>
      <c r="M365" s="73"/>
      <c r="N365" s="73"/>
    </row>
    <row r="366" customFormat="false" ht="12.75" hidden="false" customHeight="false" outlineLevel="0" collapsed="false">
      <c r="F366" s="73"/>
      <c r="G366" s="73"/>
      <c r="H366" s="73"/>
      <c r="I366" s="73"/>
      <c r="J366" s="73"/>
      <c r="K366" s="73"/>
      <c r="L366" s="73"/>
      <c r="M366" s="73"/>
      <c r="N366" s="73"/>
    </row>
    <row r="367" customFormat="false" ht="12.75" hidden="false" customHeight="false" outlineLevel="0" collapsed="false">
      <c r="F367" s="73"/>
      <c r="G367" s="73"/>
      <c r="H367" s="73"/>
      <c r="I367" s="73"/>
      <c r="J367" s="73"/>
      <c r="K367" s="73"/>
      <c r="L367" s="73"/>
      <c r="M367" s="73"/>
      <c r="N367" s="73"/>
    </row>
    <row r="368" customFormat="false" ht="12.75" hidden="false" customHeight="false" outlineLevel="0" collapsed="false">
      <c r="F368" s="73"/>
      <c r="G368" s="73"/>
      <c r="H368" s="73"/>
      <c r="I368" s="73"/>
      <c r="J368" s="73"/>
      <c r="K368" s="73"/>
      <c r="L368" s="73"/>
      <c r="M368" s="73"/>
      <c r="N368" s="73"/>
    </row>
    <row r="369" customFormat="false" ht="12.75" hidden="false" customHeight="false" outlineLevel="0" collapsed="false">
      <c r="F369" s="73"/>
      <c r="G369" s="73"/>
      <c r="H369" s="73"/>
      <c r="I369" s="73"/>
      <c r="J369" s="73"/>
      <c r="K369" s="73"/>
      <c r="L369" s="73"/>
      <c r="M369" s="73"/>
      <c r="N369" s="73"/>
    </row>
    <row r="370" customFormat="false" ht="12.75" hidden="false" customHeight="false" outlineLevel="0" collapsed="false">
      <c r="F370" s="73"/>
      <c r="G370" s="73"/>
      <c r="H370" s="73"/>
      <c r="I370" s="73"/>
      <c r="J370" s="73"/>
      <c r="K370" s="73"/>
      <c r="L370" s="73"/>
      <c r="M370" s="73"/>
      <c r="N370" s="73"/>
    </row>
    <row r="371" customFormat="false" ht="12.75" hidden="false" customHeight="false" outlineLevel="0" collapsed="false">
      <c r="F371" s="73"/>
      <c r="G371" s="73"/>
      <c r="H371" s="73"/>
      <c r="I371" s="73"/>
      <c r="J371" s="73"/>
      <c r="K371" s="73"/>
      <c r="L371" s="73"/>
      <c r="M371" s="73"/>
      <c r="N371" s="73"/>
    </row>
    <row r="372" customFormat="false" ht="12.75" hidden="false" customHeight="false" outlineLevel="0" collapsed="false">
      <c r="F372" s="73"/>
      <c r="G372" s="73"/>
      <c r="H372" s="73"/>
      <c r="I372" s="73"/>
      <c r="J372" s="73"/>
      <c r="K372" s="73"/>
      <c r="L372" s="73"/>
      <c r="M372" s="73"/>
      <c r="N372" s="73"/>
    </row>
    <row r="373" customFormat="false" ht="12.75" hidden="false" customHeight="false" outlineLevel="0" collapsed="false">
      <c r="F373" s="73"/>
      <c r="G373" s="73"/>
      <c r="H373" s="73"/>
      <c r="I373" s="73"/>
      <c r="J373" s="73"/>
      <c r="K373" s="73"/>
      <c r="L373" s="73"/>
      <c r="M373" s="73"/>
      <c r="N373" s="73"/>
    </row>
    <row r="374" customFormat="false" ht="12.75" hidden="false" customHeight="false" outlineLevel="0" collapsed="false">
      <c r="F374" s="73"/>
      <c r="G374" s="73"/>
      <c r="H374" s="73"/>
      <c r="I374" s="73"/>
      <c r="J374" s="73"/>
      <c r="K374" s="73"/>
      <c r="L374" s="73"/>
      <c r="M374" s="73"/>
      <c r="N374" s="73"/>
    </row>
    <row r="375" customFormat="false" ht="12.75" hidden="false" customHeight="false" outlineLevel="0" collapsed="false">
      <c r="F375" s="73"/>
      <c r="G375" s="73"/>
      <c r="H375" s="73"/>
      <c r="I375" s="73"/>
      <c r="J375" s="73"/>
      <c r="K375" s="73"/>
      <c r="L375" s="73"/>
      <c r="M375" s="73"/>
      <c r="N375" s="73"/>
    </row>
    <row r="376" customFormat="false" ht="12.75" hidden="false" customHeight="false" outlineLevel="0" collapsed="false">
      <c r="F376" s="73"/>
      <c r="G376" s="73"/>
      <c r="H376" s="73"/>
      <c r="I376" s="73"/>
      <c r="J376" s="73"/>
      <c r="K376" s="73"/>
      <c r="L376" s="73"/>
      <c r="M376" s="73"/>
      <c r="N376" s="73"/>
    </row>
    <row r="377" customFormat="false" ht="12.75" hidden="false" customHeight="false" outlineLevel="0" collapsed="false">
      <c r="F377" s="73"/>
      <c r="G377" s="73"/>
      <c r="H377" s="73"/>
      <c r="I377" s="73"/>
      <c r="J377" s="73"/>
      <c r="K377" s="73"/>
      <c r="L377" s="73"/>
      <c r="M377" s="73"/>
      <c r="N377" s="73"/>
    </row>
    <row r="378" customFormat="false" ht="12.75" hidden="false" customHeight="false" outlineLevel="0" collapsed="false">
      <c r="F378" s="73"/>
      <c r="G378" s="73"/>
      <c r="H378" s="73"/>
      <c r="I378" s="73"/>
      <c r="J378" s="73"/>
      <c r="K378" s="73"/>
      <c r="L378" s="73"/>
      <c r="M378" s="73"/>
      <c r="N378" s="7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>- Oracle 8i ODBC QueryFix Applied</dc:description>
  <dc:language>en-US</dc:language>
  <cp:lastModifiedBy>emoon</cp:lastModifiedBy>
  <cp:lastPrinted>2001-02-07T19:53:39Z</cp:lastPrinted>
  <cp:revision>0</cp:revision>
  <dc:subject/>
  <dc:title/>
</cp:coreProperties>
</file>