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Teams" sheetId="1" state="hidden" r:id="rId3"/>
    <sheet name="Men 2001 NCAA Bracket" sheetId="2" state="visible" r:id="rId4"/>
  </sheets>
  <definedNames>
    <definedName function="false" hidden="false" localSheetId="1" name="_xlnm.Print_Area" vbProcedure="false">'Men 2001 NCAA Bracket'!$A$1:$O$65</definedName>
    <definedName function="false" hidden="false" name="choice" vbProcedure="false">'Men 2001 NCAA Bracket'!$H$6</definedName>
    <definedName function="false" hidden="false" name="Choices" vbProcedure="false">Teams!$K$2:$K$3</definedName>
    <definedName function="false" hidden="false" name="CopyRange" vbProcedure="false">Teams!$G$1:$G$67</definedName>
    <definedName function="false" hidden="false" name="FinalFourRange" vbProcedure="false">Teams!$A$69:$D$72</definedName>
    <definedName function="false" hidden="false" name="FinalsScore" vbProcedure="false">'Men 2001 NCAA Bracket'!$H$13</definedName>
    <definedName function="false" hidden="false" name="FinalsWinner" vbProcedure="false">'Men 2001 NCAA Bracket'!$H$11</definedName>
    <definedName function="false" hidden="false" name="GameNumber" vbProcedure="false">Teams!$E:$E</definedName>
    <definedName function="false" hidden="false" name="HTML10_1" vbProcedure="false">"'[NCAA Tourney 1997.web]NCAA Mens Pool 1997'!$A$2:$J$10"</definedName>
    <definedName function="false" hidden="false" name="HTML10_10" vbProcedure="false">"jpnevin@gsi-net.com"</definedName>
    <definedName function="false" hidden="false" name="HTML10_11" vbProcedure="false">1</definedName>
    <definedName function="false" hidden="false" name="HTML10_12" vbProcedure="false">"Mongo Drive:Web Pages:Men.HTML"</definedName>
    <definedName function="false" hidden="false" name="HTML10_2" vbProcedure="false">1</definedName>
    <definedName function="false" hidden="false" name="HTML10_3" vbProcedure="false">"NCAA Tourney 1997"</definedName>
    <definedName function="false" hidden="false" name="HTML10_4" vbProcedure="false">"Men's Pool Standings"</definedName>
    <definedName function="false" hidden="false" name="HTML10_5" vbProcedure="false">"Prior to First Round"</definedName>
    <definedName function="false" hidden="false" name="HTML10_6" vbProcedure="false">1</definedName>
    <definedName function="false" hidden="false" name="HTML10_7" vbProcedure="false">1</definedName>
    <definedName function="false" hidden="false" name="HTML10_8" vbProcedure="false">"3/13/97 9:00am"</definedName>
    <definedName function="false" hidden="false" name="HTML10_9" vbProcedure="false">"J. Peter Nevin"</definedName>
    <definedName function="false" hidden="false" name="HTML11_1" vbProcedure="false">"'[NCAA Tourney 1997.web]NCAA Mens Pool 1997'!$A$2:$J$12"</definedName>
    <definedName function="false" hidden="false" name="HTML11_10" vbProcedure="false">"jpnevin@gsi-net.com"</definedName>
    <definedName function="false" hidden="false" name="HTML11_11" vbProcedure="false">1</definedName>
    <definedName function="false" hidden="false" name="HTML11_12" vbProcedure="false">"Mongo Drive:Web Pages:Men.html"</definedName>
    <definedName function="false" hidden="false" name="HTML11_2" vbProcedure="false">1</definedName>
    <definedName function="false" hidden="false" name="HTML11_3" vbProcedure="false">"NCAA Tourney 1997"</definedName>
    <definedName function="false" hidden="false" name="HTML11_4" vbProcedure="false">"Men's Standings"</definedName>
    <definedName function="false" hidden="false" name="HTML11_5" vbProcedure="false">"Prior to First Round"</definedName>
    <definedName function="false" hidden="false" name="HTML11_6" vbProcedure="false">1</definedName>
    <definedName function="false" hidden="false" name="HTML11_7" vbProcedure="false">1</definedName>
    <definedName function="false" hidden="false" name="HTML11_8" vbProcedure="false">"3/13/97 9:30 am"</definedName>
    <definedName function="false" hidden="false" name="HTML11_9" vbProcedure="false">"J. Peter Nevin"</definedName>
    <definedName function="false" hidden="false" name="HTML12_1" vbProcedure="false">"'[NCAA Tourney 1997.web]NCAA Womens Pool 1997'!$A$2:$J$10"</definedName>
    <definedName function="false" hidden="false" name="HTML12_10" vbProcedure="false">"jpnevin@gsi-net.com"</definedName>
    <definedName function="false" hidden="false" name="HTML12_11" vbProcedure="false">1</definedName>
    <definedName function="false" hidden="false" name="HTML12_12" vbProcedure="false">"Mongo Drive:Web Pages:Women.html"</definedName>
    <definedName function="false" hidden="false" name="HTML12_2" vbProcedure="false">1</definedName>
    <definedName function="false" hidden="false" name="HTML12_3" vbProcedure="false">"NCAA Tourney 1997"</definedName>
    <definedName function="false" hidden="false" name="HTML12_4" vbProcedure="false">"Women's Standings"</definedName>
    <definedName function="false" hidden="false" name="HTML12_5" vbProcedure="false">"Prior to First Round"</definedName>
    <definedName function="false" hidden="false" name="HTML12_6" vbProcedure="false">1</definedName>
    <definedName function="false" hidden="false" name="HTML12_7" vbProcedure="false">1</definedName>
    <definedName function="false" hidden="false" name="HTML12_8" vbProcedure="false">"3/13/97 10:00 am"</definedName>
    <definedName function="false" hidden="false" name="HTML12_9" vbProcedure="false">"J. Peter Nevin"</definedName>
    <definedName function="false" hidden="false" name="HTML13_1" vbProcedure="false">"'[NCAA Tourney 1997.web]NCAA Mens Pool 1997'!$A$2:$J$17"</definedName>
    <definedName function="false" hidden="false" name="HTML13_10" vbProcedure="false">"jpnevin@gsi-net.com"</definedName>
    <definedName function="false" hidden="false" name="HTML13_11" vbProcedure="false">1</definedName>
    <definedName function="false" hidden="false" name="HTML13_12" vbProcedure="false">"Mongo Drive:Web Pages:Men.html"</definedName>
    <definedName function="false" hidden="false" name="HTML13_2" vbProcedure="false">1</definedName>
    <definedName function="false" hidden="false" name="HTML13_3" vbProcedure="false">"NCAA Tourney 1997"</definedName>
    <definedName function="false" hidden="false" name="HTML13_4" vbProcedure="false">"Men's Standings"</definedName>
    <definedName function="false" hidden="false" name="HTML13_5" vbProcedure="false">"Prior to First Round"</definedName>
    <definedName function="false" hidden="false" name="HTML13_6" vbProcedure="false">1</definedName>
    <definedName function="false" hidden="false" name="HTML13_7" vbProcedure="false">1</definedName>
    <definedName function="false" hidden="false" name="HTML13_8" vbProcedure="false">"3/13/97 10:00 am"</definedName>
    <definedName function="false" hidden="false" name="HTML13_9" vbProcedure="false">"J. Peter Nevin"</definedName>
    <definedName function="false" hidden="false" name="HTML14_1" vbProcedure="false">"'[NCAA Tourney 1997.web]Men''s Standings'!$A$2:$J$18"</definedName>
    <definedName function="false" hidden="false" name="HTML14_10" vbProcedure="false">"jpnevin@gsi-net.com"</definedName>
    <definedName function="false" hidden="false" name="HTML14_11" vbProcedure="false">1</definedName>
    <definedName function="false" hidden="false" name="HTML14_12" vbProcedure="false">"Mongo Drive:Web Pages:Men.html"</definedName>
    <definedName function="false" hidden="false" name="HTML14_2" vbProcedure="false">1</definedName>
    <definedName function="false" hidden="false" name="HTML14_3" vbProcedure="false">"NCAA Tourney 1997"</definedName>
    <definedName function="false" hidden="false" name="HTML14_4" vbProcedure="false">"Men's Standings"</definedName>
    <definedName function="false" hidden="false" name="HTML14_5" vbProcedure="false">"Prior to First Round"</definedName>
    <definedName function="false" hidden="false" name="HTML14_6" vbProcedure="false">1</definedName>
    <definedName function="false" hidden="false" name="HTML14_7" vbProcedure="false">1</definedName>
    <definedName function="false" hidden="false" name="HTML14_8" vbProcedure="false">"3/13/97 10;40 am"</definedName>
    <definedName function="false" hidden="false" name="HTML14_9" vbProcedure="false">"J. Peter Nevin"</definedName>
    <definedName function="false" hidden="false" name="HTML15_1" vbProcedure="false">"'[NCAA Tourney 1997.web]Men''s Standings'!$A$2:$J$26"</definedName>
    <definedName function="false" hidden="false" name="HTML15_10" vbProcedure="false">"jpnevin@gsi-net.com"</definedName>
    <definedName function="false" hidden="false" name="HTML15_11" vbProcedure="false">1</definedName>
    <definedName function="false" hidden="false" name="HTML15_12" vbProcedure="false">"Mongo Drive:Web Pages:Men.html"</definedName>
    <definedName function="false" hidden="false" name="HTML15_2" vbProcedure="false">1</definedName>
    <definedName function="false" hidden="false" name="HTML15_3" vbProcedure="false">"NCAA Tourney 1997"</definedName>
    <definedName function="false" hidden="false" name="HTML15_4" vbProcedure="false">"Men's Standings"</definedName>
    <definedName function="false" hidden="false" name="HTML15_5" vbProcedure="false">"Prior to First Round"</definedName>
    <definedName function="false" hidden="false" name="HTML15_6" vbProcedure="false">1</definedName>
    <definedName function="false" hidden="false" name="HTML15_7" vbProcedure="false">1</definedName>
    <definedName function="false" hidden="false" name="HTML15_8" vbProcedure="false">"3/13/97 11:55 am"</definedName>
    <definedName function="false" hidden="false" name="HTML15_9" vbProcedure="false">"J. Peter Nevin"</definedName>
    <definedName function="false" hidden="false" name="HTML16_1" vbProcedure="false">"'[NCAA Tourney 1997.web]Women''s Standings'!$A$2:$J$13"</definedName>
    <definedName function="false" hidden="false" name="HTML16_10" vbProcedure="false">"jpnevin@gsi-net.com"</definedName>
    <definedName function="false" hidden="false" name="HTML16_11" vbProcedure="false">1</definedName>
    <definedName function="false" hidden="false" name="HTML16_12" vbProcedure="false">"Mongo Drive:Web Pages:Women.html"</definedName>
    <definedName function="false" hidden="false" name="HTML16_2" vbProcedure="false">1</definedName>
    <definedName function="false" hidden="false" name="HTML16_3" vbProcedure="false">"NCAA Tourney 1997"</definedName>
    <definedName function="false" hidden="false" name="HTML16_4" vbProcedure="false">"Women's Standings"</definedName>
    <definedName function="false" hidden="false" name="HTML16_5" vbProcedure="false">"Prior to First Round"</definedName>
    <definedName function="false" hidden="false" name="HTML16_6" vbProcedure="false">1</definedName>
    <definedName function="false" hidden="false" name="HTML16_7" vbProcedure="false">1</definedName>
    <definedName function="false" hidden="false" name="HTML16_8" vbProcedure="false">"3/13/97 11:55 am"</definedName>
    <definedName function="false" hidden="false" name="HTML16_9" vbProcedure="false">"J. Peter Nevin"</definedName>
    <definedName function="false" hidden="false" name="HTML17_1" vbProcedure="false">"'[NCAA Tourney 1997.web]Women''s Standings'!$A$2:$J$14"</definedName>
    <definedName function="false" hidden="false" name="HTML17_10" vbProcedure="false">"jpnevin@gsi-net.com"</definedName>
    <definedName function="false" hidden="false" name="HTML17_11" vbProcedure="false">1</definedName>
    <definedName function="false" hidden="false" name="HTML17_12" vbProcedure="false">"Mongo Drive:Web Pages:Women.html"</definedName>
    <definedName function="false" hidden="false" name="HTML17_2" vbProcedure="false">1</definedName>
    <definedName function="false" hidden="false" name="HTML17_3" vbProcedure="false">"NCAA Tourney 1997"</definedName>
    <definedName function="false" hidden="false" name="HTML17_4" vbProcedure="false">"Women's Standings"</definedName>
    <definedName function="false" hidden="false" name="HTML17_5" vbProcedure="false">"Prior to First Round"</definedName>
    <definedName function="false" hidden="false" name="HTML17_6" vbProcedure="false">1</definedName>
    <definedName function="false" hidden="false" name="HTML17_7" vbProcedure="false">1</definedName>
    <definedName function="false" hidden="false" name="HTML17_8" vbProcedure="false">"3/13/97 12:30 pm"</definedName>
    <definedName function="false" hidden="false" name="HTML17_9" vbProcedure="false">"J. Peter Nevin"</definedName>
    <definedName function="false" hidden="false" name="HTML18_1" vbProcedure="false">"'[NCAA Tourney 1997.web]Men''s Standings'!$A$2:$J$27"</definedName>
    <definedName function="false" hidden="false" name="HTML18_10" vbProcedure="false">"jpnevin@gsi-net.com"</definedName>
    <definedName function="false" hidden="false" name="HTML18_11" vbProcedure="false">1</definedName>
    <definedName function="false" hidden="false" name="HTML18_12" vbProcedure="false">"Mongo Drive:Web Pages:Men.html"</definedName>
    <definedName function="false" hidden="false" name="HTML18_2" vbProcedure="false">1</definedName>
    <definedName function="false" hidden="false" name="HTML18_3" vbProcedure="false">"NCAA Tourney 1997"</definedName>
    <definedName function="false" hidden="false" name="HTML18_4" vbProcedure="false">"Men's Standings"</definedName>
    <definedName function="false" hidden="false" name="HTML18_5" vbProcedure="false">"Prior to First Round"</definedName>
    <definedName function="false" hidden="false" name="HTML18_6" vbProcedure="false">1</definedName>
    <definedName function="false" hidden="false" name="HTML18_7" vbProcedure="false">1</definedName>
    <definedName function="false" hidden="false" name="HTML18_8" vbProcedure="false">"3/13/97 12:30 pm"</definedName>
    <definedName function="false" hidden="false" name="HTML18_9" vbProcedure="false">"J. Peter Nevin"</definedName>
    <definedName function="false" hidden="false" name="HTML19_1" vbProcedure="false">"'[NCAA Tourney 1997.web]Men''s Bracket'!$A$1:$O$48"</definedName>
    <definedName function="false" hidden="false" name="HTML19_10" vbProcedure="false">""</definedName>
    <definedName function="false" hidden="false" name="HTML19_11" vbProcedure="false">1</definedName>
    <definedName function="false" hidden="false" name="HTML19_12" vbProcedure="false">"Mongo Drive:Web Pages:MensBracket.html"</definedName>
    <definedName function="false" hidden="false" name="HTML19_2" vbProcedure="false">1</definedName>
    <definedName function="false" hidden="false" name="HTML19_3" vbProcedure="false">"NCAA Tourney 1997"</definedName>
    <definedName function="false" hidden="false" name="HTML19_4" vbProcedure="false">"Men's Bracket"</definedName>
    <definedName function="false" hidden="false" name="HTML19_5" vbProcedure="false">"First Round - 3 games"</definedName>
    <definedName function="false" hidden="false" name="HTML19_6" vbProcedure="false">1</definedName>
    <definedName function="false" hidden="false" name="HTML19_7" vbProcedure="false">1</definedName>
    <definedName function="false" hidden="false" name="HTML19_8" vbProcedure="false">"3/13/97 2:45 pm"</definedName>
    <definedName function="false" hidden="false" name="HTML19_9" vbProcedure="false">"J. Peter Nevin"</definedName>
    <definedName function="false" hidden="false" name="HTML1_1" vbProcedure="false">"'[NCAA Tourney 1997]NCAA Women Brk 1997'!$A$1:$O$64"</definedName>
    <definedName function="false" hidden="false" name="HTML1_10" vbProcedure="false">"jpnevin@gsi-net.com"</definedName>
    <definedName function="false" hidden="false" name="HTML1_11" vbProcedure="false">1</definedName>
    <definedName function="false" hidden="false" name="HTML1_12" vbProcedure="false">"Mongo Drive:Web Pages:WomensBracket.html"</definedName>
    <definedName function="false" hidden="false" name="HTML1_2" vbProcedure="false">1</definedName>
    <definedName function="false" hidden="false" name="HTML1_3" vbProcedure="false">"NCAA Tourney 1997"</definedName>
    <definedName function="false" hidden="false" name="HTML1_4" vbProcedure="false">"Women Bracket"</definedName>
    <definedName function="false" hidden="false" name="HTML1_5" vbProcedure="false">"Prior to First Round"</definedName>
    <definedName function="false" hidden="false" name="HTML1_6" vbProcedure="false">1</definedName>
    <definedName function="false" hidden="false" name="HTML1_7" vbProcedure="false">1</definedName>
    <definedName function="false" hidden="false" name="HTML1_8" vbProcedure="false">"3/10/97"</definedName>
    <definedName function="false" hidden="false" name="HTML1_9" vbProcedure="false">"J. Peter Nevin"</definedName>
    <definedName function="false" hidden="false" name="HTML20_1" vbProcedure="false">"'[NCAA Tourney 1997.web]Men''s Standings'!$A$2:$N$28"</definedName>
    <definedName function="false" hidden="false" name="HTML20_10" vbProcedure="false">""</definedName>
    <definedName function="false" hidden="false" name="HTML20_11" vbProcedure="false">1</definedName>
    <definedName function="false" hidden="false" name="HTML20_12" vbProcedure="false">"Mongo Drive:Web Pages:Men.html"</definedName>
    <definedName function="false" hidden="false" name="HTML20_2" vbProcedure="false">1</definedName>
    <definedName function="false" hidden="false" name="HTML20_3" vbProcedure="false">"NCAA Tourney 1997"</definedName>
    <definedName function="false" hidden="false" name="HTML20_4" vbProcedure="false">"Men's Standings"</definedName>
    <definedName function="false" hidden="false" name="HTML20_5" vbProcedure="false">"First Round - 7 games"</definedName>
    <definedName function="false" hidden="false" name="HTML20_6" vbProcedure="false">1</definedName>
    <definedName function="false" hidden="false" name="HTML20_7" vbProcedure="false">1</definedName>
    <definedName function="false" hidden="false" name="HTML20_8" vbProcedure="false">"3/13/97 4:30 pm"</definedName>
    <definedName function="false" hidden="false" name="HTML20_9" vbProcedure="false">"J. Peter Nevin"</definedName>
    <definedName function="false" hidden="false" name="HTML21_1" vbProcedure="false">"'[NCAA Tourney 1997.web]Men''s Bracket'!$A$1:$O$45"</definedName>
    <definedName function="false" hidden="false" name="HTML21_10" vbProcedure="false">""</definedName>
    <definedName function="false" hidden="false" name="HTML21_11" vbProcedure="false">1</definedName>
    <definedName function="false" hidden="false" name="HTML21_12" vbProcedure="false">"Mongo Drive:Web Pages:MensBracket.html"</definedName>
    <definedName function="false" hidden="false" name="HTML21_2" vbProcedure="false">1</definedName>
    <definedName function="false" hidden="false" name="HTML21_3" vbProcedure="false">"NCAA Tourney 1997"</definedName>
    <definedName function="false" hidden="false" name="HTML21_4" vbProcedure="false">"Men's Bracket"</definedName>
    <definedName function="false" hidden="false" name="HTML21_5" vbProcedure="false">"First Round - 7 games"</definedName>
    <definedName function="false" hidden="false" name="HTML21_6" vbProcedure="false">1</definedName>
    <definedName function="false" hidden="false" name="HTML21_7" vbProcedure="false">1</definedName>
    <definedName function="false" hidden="false" name="HTML21_8" vbProcedure="false">"3/13/97 4:30 pm"</definedName>
    <definedName function="false" hidden="false" name="HTML21_9" vbProcedure="false">"J. Peter Nevin"</definedName>
    <definedName function="false" hidden="false" name="HTML22_1" vbProcedure="false">"'[NCAA Tourney 1997.web]Men''s Bracket'!$A$1:$O$40"</definedName>
    <definedName function="false" hidden="false" name="HTML22_10" vbProcedure="false">""</definedName>
    <definedName function="false" hidden="false" name="HTML22_11" vbProcedure="false">1</definedName>
    <definedName function="false" hidden="false" name="HTML22_12" vbProcedure="false">"Mongo Drive:Web Pages:MensBracket.html"</definedName>
    <definedName function="false" hidden="false" name="HTML22_2" vbProcedure="false">1</definedName>
    <definedName function="false" hidden="false" name="HTML22_3" vbProcedure="false">"NCAA Tourney 1997"</definedName>
    <definedName function="false" hidden="false" name="HTML22_4" vbProcedure="false">"Men's Bracket"</definedName>
    <definedName function="false" hidden="false" name="HTML22_5" vbProcedure="false">"First Round - 23 games"</definedName>
    <definedName function="false" hidden="false" name="HTML22_6" vbProcedure="false">1</definedName>
    <definedName function="false" hidden="false" name="HTML22_7" vbProcedure="false">1</definedName>
    <definedName function="false" hidden="false" name="HTML22_8" vbProcedure="false">"3/14/97 5:40 pm"</definedName>
    <definedName function="false" hidden="false" name="HTML22_9" vbProcedure="false">"J. Peter Nevin"</definedName>
    <definedName function="false" hidden="false" name="HTML23_1" vbProcedure="false">"'[NCAA Tourney 1997.web]Men''s Standings'!$A$2:$AB$28"</definedName>
    <definedName function="false" hidden="false" name="HTML23_10" vbProcedure="false">""</definedName>
    <definedName function="false" hidden="false" name="HTML23_11" vbProcedure="false">1</definedName>
    <definedName function="false" hidden="false" name="HTML23_12" vbProcedure="false">"Mongo Drive:Internet published:Men.html"</definedName>
    <definedName function="false" hidden="false" name="HTML23_2" vbProcedure="false">1</definedName>
    <definedName function="false" hidden="false" name="HTML23_3" vbProcedure="false">"NCAA Tourney 1997"</definedName>
    <definedName function="false" hidden="false" name="HTML23_4" vbProcedure="false">"Men's Standings"</definedName>
    <definedName function="false" hidden="false" name="HTML23_5" vbProcedure="false">"Final"</definedName>
    <definedName function="false" hidden="false" name="HTML23_6" vbProcedure="false">1</definedName>
    <definedName function="false" hidden="false" name="HTML23_7" vbProcedure="false">1</definedName>
    <definedName function="false" hidden="false" name="HTML23_8" vbProcedure="false">"4/1/97 9:45 am"</definedName>
    <definedName function="false" hidden="false" name="HTML23_9" vbProcedure="false">"J. Peter Nevin"</definedName>
    <definedName function="false" hidden="false" name="HTML24_1" vbProcedure="false">"'[NCAA Tourney 1997.web]Women''s Bracket'!$A$1:$O$40"</definedName>
    <definedName function="false" hidden="false" name="HTML24_10" vbProcedure="false">""</definedName>
    <definedName function="false" hidden="false" name="HTML24_11" vbProcedure="false">1</definedName>
    <definedName function="false" hidden="false" name="HTML24_12" vbProcedure="false">"Mongo Drive:Web Pages:WomensBracket.html"</definedName>
    <definedName function="false" hidden="false" name="HTML24_2" vbProcedure="false">1</definedName>
    <definedName function="false" hidden="false" name="HTML24_3" vbProcedure="false">"NCAA Tourney 1997"</definedName>
    <definedName function="false" hidden="false" name="HTML24_4" vbProcedure="false">"Women's Bracket"</definedName>
    <definedName function="false" hidden="false" name="HTML24_5" vbProcedure="false">"Second Round"</definedName>
    <definedName function="false" hidden="false" name="HTML24_6" vbProcedure="false">1</definedName>
    <definedName function="false" hidden="false" name="HTML24_7" vbProcedure="false">1</definedName>
    <definedName function="false" hidden="false" name="HTML24_8" vbProcedure="false">"3/18/97 10:00 am"</definedName>
    <definedName function="false" hidden="false" name="HTML24_9" vbProcedure="false">"J. Peter Nevin"</definedName>
    <definedName function="false" hidden="false" name="HTML25_1" vbProcedure="false">"'[NCAA Tourney 1997.web]Women''s Standings'!$A$2:$R$14"</definedName>
    <definedName function="false" hidden="false" name="HTML25_10" vbProcedure="false">""</definedName>
    <definedName function="false" hidden="false" name="HTML25_11" vbProcedure="false">1</definedName>
    <definedName function="false" hidden="false" name="HTML25_12" vbProcedure="false">"Mongo Drive:Web Pages:Women.html"</definedName>
    <definedName function="false" hidden="false" name="HTML25_2" vbProcedure="false">1</definedName>
    <definedName function="false" hidden="false" name="HTML25_3" vbProcedure="false">"NCAA Tourney 1997"</definedName>
    <definedName function="false" hidden="false" name="HTML25_4" vbProcedure="false">"Women's Standings"</definedName>
    <definedName function="false" hidden="false" name="HTML25_5" vbProcedure="false">"First Three Days"</definedName>
    <definedName function="false" hidden="false" name="HTML25_6" vbProcedure="false">1</definedName>
    <definedName function="false" hidden="false" name="HTML25_7" vbProcedure="false">1</definedName>
    <definedName function="false" hidden="false" name="HTML25_8" vbProcedure="false">"3/17/97 9:05 am"</definedName>
    <definedName function="false" hidden="false" name="HTML25_9" vbProcedure="false">"J. Peter Nevin"</definedName>
    <definedName function="false" hidden="false" name="HTML26_1" vbProcedure="false">"'[NCAA Tourney 1997.web]Men''s Bracket'!$A$1:$O$36"</definedName>
    <definedName function="false" hidden="false" name="HTML26_10" vbProcedure="false">""</definedName>
    <definedName function="false" hidden="false" name="HTML26_11" vbProcedure="false">1</definedName>
    <definedName function="false" hidden="false" name="HTML26_12" vbProcedure="false">"Mongo Drive:Internet published:MensBracket.html"</definedName>
    <definedName function="false" hidden="false" name="HTML26_2" vbProcedure="false">1</definedName>
    <definedName function="false" hidden="false" name="HTML26_3" vbProcedure="false">"NCAA Tourney 1997"</definedName>
    <definedName function="false" hidden="false" name="HTML26_4" vbProcedure="false">"Men's Bracket"</definedName>
    <definedName function="false" hidden="false" name="HTML26_5" vbProcedure="false">"Final"</definedName>
    <definedName function="false" hidden="false" name="HTML26_6" vbProcedure="false">1</definedName>
    <definedName function="false" hidden="false" name="HTML26_7" vbProcedure="false">1</definedName>
    <definedName function="false" hidden="false" name="HTML26_8" vbProcedure="false">"4/1/97 9:45 am"</definedName>
    <definedName function="false" hidden="false" name="HTML26_9" vbProcedure="false">"J. Peter Nevin"</definedName>
    <definedName function="false" hidden="false" name="HTML27_1" vbProcedure="false">"'[NCAA Tourney 1997.web]Women''s Standings'!$A$2:$Z$14"</definedName>
    <definedName function="false" hidden="false" name="HTML27_10" vbProcedure="false">""</definedName>
    <definedName function="false" hidden="false" name="HTML27_11" vbProcedure="false">1</definedName>
    <definedName function="false" hidden="false" name="HTML27_12" vbProcedure="false">"Mongo Drive:Web Pages:Women.html"</definedName>
    <definedName function="false" hidden="false" name="HTML27_2" vbProcedure="false">1</definedName>
    <definedName function="false" hidden="false" name="HTML27_3" vbProcedure="false">"NCAA Tourney 1997"</definedName>
    <definedName function="false" hidden="false" name="HTML27_4" vbProcedure="false">"Women's Standings"</definedName>
    <definedName function="false" hidden="false" name="HTML27_5" vbProcedure="false">"Second Round"</definedName>
    <definedName function="false" hidden="false" name="HTML27_6" vbProcedure="false">1</definedName>
    <definedName function="false" hidden="false" name="HTML27_7" vbProcedure="false">1</definedName>
    <definedName function="false" hidden="false" name="HTML27_8" vbProcedure="false">"3/18/97 10:00 am"</definedName>
    <definedName function="false" hidden="false" name="HTML27_9" vbProcedure="false">"J. Peter Nevin"</definedName>
    <definedName function="false" hidden="false" name="HTML28_1" vbProcedure="false">"'[NCAA Tourney 1997.web]Women''s Bracket'!$A$1:$O$36"</definedName>
    <definedName function="false" hidden="false" name="HTML28_10" vbProcedure="false">""</definedName>
    <definedName function="false" hidden="false" name="HTML28_11" vbProcedure="false">1</definedName>
    <definedName function="false" hidden="false" name="HTML28_12" vbProcedure="false">"Mongo Drive:Internet published:WomensBracket.html"</definedName>
    <definedName function="false" hidden="false" name="HTML28_2" vbProcedure="false">1</definedName>
    <definedName function="false" hidden="false" name="HTML28_3" vbProcedure="false">"NCAA Tourney 1997"</definedName>
    <definedName function="false" hidden="false" name="HTML28_4" vbProcedure="false">"Women's Bracket"</definedName>
    <definedName function="false" hidden="false" name="HTML28_5" vbProcedure="false">"Final"</definedName>
    <definedName function="false" hidden="false" name="HTML28_6" vbProcedure="false">1</definedName>
    <definedName function="false" hidden="false" name="HTML28_7" vbProcedure="false">1</definedName>
    <definedName function="false" hidden="false" name="HTML28_8" vbProcedure="false">"4/1/97 9:45 am"</definedName>
    <definedName function="false" hidden="false" name="HTML28_9" vbProcedure="false">"J. Peter Nevin"</definedName>
    <definedName function="false" hidden="false" name="HTML29_1" vbProcedure="false">"'[NCAA Tourney 1997.web]Women''s Standings'!$A$2:$AC$14"</definedName>
    <definedName function="false" hidden="false" name="HTML29_10" vbProcedure="false">""</definedName>
    <definedName function="false" hidden="false" name="HTML29_11" vbProcedure="false">1</definedName>
    <definedName function="false" hidden="false" name="HTML29_12" vbProcedure="false">"Mongo Drive:Internet published:Women.html"</definedName>
    <definedName function="false" hidden="false" name="HTML29_2" vbProcedure="false">1</definedName>
    <definedName function="false" hidden="false" name="HTML29_3" vbProcedure="false">"NCAA Tourney 1997"</definedName>
    <definedName function="false" hidden="false" name="HTML29_4" vbProcedure="false">"Women's Standings"</definedName>
    <definedName function="false" hidden="false" name="HTML29_5" vbProcedure="false">"Final"</definedName>
    <definedName function="false" hidden="false" name="HTML29_6" vbProcedure="false">1</definedName>
    <definedName function="false" hidden="false" name="HTML29_7" vbProcedure="false">1</definedName>
    <definedName function="false" hidden="false" name="HTML29_8" vbProcedure="false">"4/1/97 9:45 am"</definedName>
    <definedName function="false" hidden="false" name="HTML29_9" vbProcedure="false">"J. Peter Nevin"</definedName>
    <definedName function="false" hidden="false" name="HTML2_1" vbProcedure="false">"'[NCAA Tourney 1997.web]NCAA Women Brk 1997'!$A$1:$O$64"</definedName>
    <definedName function="false" hidden="false" name="HTML2_10" vbProcedure="false">"jpnevin@gsi-net.com"</definedName>
    <definedName function="false" hidden="false" name="HTML2_11" vbProcedure="false">1</definedName>
    <definedName function="false" hidden="false" name="HTML2_12" vbProcedure="false">"Mongo Drive:Web Pages:WomensBracket.html"</definedName>
    <definedName function="false" hidden="false" name="HTML2_2" vbProcedure="false">1</definedName>
    <definedName function="false" hidden="false" name="HTML2_3" vbProcedure="false">"NCAA Tourney 1997"</definedName>
    <definedName function="false" hidden="false" name="HTML2_4" vbProcedure="false">"Women's Bracket"</definedName>
    <definedName function="false" hidden="false" name="HTML2_5" vbProcedure="false">"Prior to First Round"</definedName>
    <definedName function="false" hidden="false" name="HTML2_6" vbProcedure="false">1</definedName>
    <definedName function="false" hidden="false" name="HTML2_7" vbProcedure="false">1</definedName>
    <definedName function="false" hidden="false" name="HTML2_8" vbProcedure="false">"3/12/97 1:45 pm"</definedName>
    <definedName function="false" hidden="false" name="HTML2_9" vbProcedure="false">"J. Peter Nevin"</definedName>
    <definedName function="false" hidden="false" name="HTML30_1" vbProcedure="false">"'[Men''s NCAA1998.xls]For Publishing'!$A$1:$Q$68"</definedName>
    <definedName function="false" hidden="false" name="HTML30_10" vbProcedure="false">"jpnevin@rice.edu"</definedName>
    <definedName function="false" hidden="false" name="HTML30_11" vbProcedure="false">-4146</definedName>
    <definedName function="false" hidden="false" name="HTML30_12" vbProcedure="false">"The Big One:Desktop Folder:MensBracket.html"</definedName>
    <definedName function="false" hidden="false" name="HTML30_2" vbProcedure="false">1</definedName>
    <definedName function="false" hidden="false" name="HTML30_3" vbProcedure="false">"Men's NCAA 1998 Bracket"</definedName>
    <definedName function="false" hidden="false" name="HTML30_4" vbProcedure="false">""</definedName>
    <definedName function="false" hidden="false" name="HTML30_5" vbProcedure="false">""</definedName>
    <definedName function="false" hidden="false" name="HTML30_6" vbProcedure="false">1</definedName>
    <definedName function="false" hidden="false" name="HTML30_7" vbProcedure="false">1</definedName>
    <definedName function="false" hidden="false" name="HTML30_8" vbProcedure="false">"3/9/98"</definedName>
    <definedName function="false" hidden="false" name="HTML30_9" vbProcedure="false">"J. Peter Nevin"</definedName>
    <definedName function="false" hidden="false" name="HTML31_1" vbProcedure="false">"'[Men''s NCAA1998.xls]For Publishing'!$A$1:$O$68"</definedName>
    <definedName function="false" hidden="false" name="HTML31_10" vbProcedure="false">"jpnevin@rice.edu"</definedName>
    <definedName function="false" hidden="false" name="HTML31_11" vbProcedure="false">1</definedName>
    <definedName function="false" hidden="false" name="HTML31_12" vbProcedure="false">"Zip 100:1998:MensBracket.HTML"</definedName>
    <definedName function="false" hidden="false" name="HTML31_2" vbProcedure="false">1</definedName>
    <definedName function="false" hidden="false" name="HTML31_3" vbProcedure="false">"Men's NCAA 1998 Bracket"</definedName>
    <definedName function="false" hidden="false" name="HTML31_4" vbProcedure="false">""</definedName>
    <definedName function="false" hidden="false" name="HTML31_5" vbProcedure="false">"Finals"</definedName>
    <definedName function="false" hidden="false" name="HTML31_6" vbProcedure="false">1</definedName>
    <definedName function="false" hidden="false" name="HTML31_7" vbProcedure="false">1</definedName>
    <definedName function="false" hidden="false" name="HTML31_8" vbProcedure="false">"3/30/98 11:00 pm"</definedName>
    <definedName function="false" hidden="false" name="HTML31_9" vbProcedure="false">"J. Peter Nevin"</definedName>
    <definedName function="false" hidden="false" name="HTML32_1" vbProcedure="false">"'[Men''s NCAA1998.xls]Results&amp;Standings'!$A$2:$AB$10"</definedName>
    <definedName function="false" hidden="false" name="HTML32_10" vbProcedure="false">"jpnevin@rice.edu"</definedName>
    <definedName function="false" hidden="false" name="HTML32_11" vbProcedure="false">1</definedName>
    <definedName function="false" hidden="false" name="HTML32_12" vbProcedure="false">"The Big One:•JPN-Make like a tree:March Madness:1998:Men.html"</definedName>
    <definedName function="false" hidden="false" name="HTML32_2" vbProcedure="false">1</definedName>
    <definedName function="false" hidden="false" name="HTML32_3" vbProcedure="false">"Men's NCAA Standings 1998"</definedName>
    <definedName function="false" hidden="false" name="HTML32_4" vbProcedure="false">"Results &amp; Standings"</definedName>
    <definedName function="false" hidden="false" name="HTML32_5" vbProcedure="false">""</definedName>
    <definedName function="false" hidden="false" name="HTML32_6" vbProcedure="false">1</definedName>
    <definedName function="false" hidden="false" name="HTML32_7" vbProcedure="false">1</definedName>
    <definedName function="false" hidden="false" name="HTML32_8" vbProcedure="false">"3/10/98 11:00 am"</definedName>
    <definedName function="false" hidden="false" name="HTML32_9" vbProcedure="false">"J. Peter Nevin"</definedName>
    <definedName function="false" hidden="false" name="HTML33_1" vbProcedure="false">"'[Men''s NCAA1998.xls]Results&amp;Standings'!$A$2:$AB$13"</definedName>
    <definedName function="false" hidden="false" name="HTML33_10" vbProcedure="false">"jpnevin@rice.edu"</definedName>
    <definedName function="false" hidden="false" name="HTML33_11" vbProcedure="false">1</definedName>
    <definedName function="false" hidden="false" name="HTML33_12" vbProcedure="false">"A1-System,Applications:Web Folder:JPN:Men.html"</definedName>
    <definedName function="false" hidden="false" name="HTML33_2" vbProcedure="false">1</definedName>
    <definedName function="false" hidden="false" name="HTML33_3" vbProcedure="false">"Men's NCAA 1998 Standings"</definedName>
    <definedName function="false" hidden="false" name="HTML33_4" vbProcedure="false">""</definedName>
    <definedName function="false" hidden="false" name="HTML33_5" vbProcedure="false">""</definedName>
    <definedName function="false" hidden="false" name="HTML33_6" vbProcedure="false">1</definedName>
    <definedName function="false" hidden="false" name="HTML33_7" vbProcedure="false">1</definedName>
    <definedName function="false" hidden="false" name="HTML33_8" vbProcedure="false">"3/10/98 5:30 pm"</definedName>
    <definedName function="false" hidden="false" name="HTML33_9" vbProcedure="false">"J. Peter Nevin"</definedName>
    <definedName function="false" hidden="false" name="HTML34_1" vbProcedure="false">"'[Men''s NCAA1998.xls]Results&amp;Standings'!$A$2:$AB$20"</definedName>
    <definedName function="false" hidden="false" name="HTML34_10" vbProcedure="false">"jpnevin@rice.edu"</definedName>
    <definedName function="false" hidden="false" name="HTML34_11" vbProcedure="false">1</definedName>
    <definedName function="false" hidden="false" name="HTML34_12" vbProcedure="false">"The Big One:•JPN-Make like a tree:March Madness:1998:incoming picks:Men.html"</definedName>
    <definedName function="false" hidden="false" name="HTML34_2" vbProcedure="false">1</definedName>
    <definedName function="false" hidden="false" name="HTML34_3" vbProcedure="false">"Men's NCAA 1998 Standings"</definedName>
    <definedName function="false" hidden="false" name="HTML34_4" vbProcedure="false">""</definedName>
    <definedName function="false" hidden="false" name="HTML34_5" vbProcedure="false">""</definedName>
    <definedName function="false" hidden="false" name="HTML34_6" vbProcedure="false">1</definedName>
    <definedName function="false" hidden="false" name="HTML34_7" vbProcedure="false">1</definedName>
    <definedName function="false" hidden="false" name="HTML34_8" vbProcedure="false">"3/11/98 11:00 am"</definedName>
    <definedName function="false" hidden="false" name="HTML34_9" vbProcedure="false">"J. Peter Nevin"</definedName>
    <definedName function="false" hidden="false" name="HTML35_1" vbProcedure="false">"'[Men''s NCAA1998.xls]Results&amp;Standings'!$A$2:$AB$23"</definedName>
    <definedName function="false" hidden="false" name="HTML35_10" vbProcedure="false">"jpnevin@rice.edu"</definedName>
    <definedName function="false" hidden="false" name="HTML35_11" vbProcedure="false">1</definedName>
    <definedName function="false" hidden="false" name="HTML35_12" vbProcedure="false">"The Big One:•JPN-Make like a tree:March Madness:1998:incoming picks:men.HTML"</definedName>
    <definedName function="false" hidden="false" name="HTML35_2" vbProcedure="false">1</definedName>
    <definedName function="false" hidden="false" name="HTML35_3" vbProcedure="false">"Men's NCAA 1998 Standings"</definedName>
    <definedName function="false" hidden="false" name="HTML35_4" vbProcedure="false">""</definedName>
    <definedName function="false" hidden="false" name="HTML35_5" vbProcedure="false">""</definedName>
    <definedName function="false" hidden="false" name="HTML35_6" vbProcedure="false">1</definedName>
    <definedName function="false" hidden="false" name="HTML35_7" vbProcedure="false">1</definedName>
    <definedName function="false" hidden="false" name="HTML35_8" vbProcedure="false">"3/11/98 5:00 pm"</definedName>
    <definedName function="false" hidden="false" name="HTML35_9" vbProcedure="false">"J. Peter Nevin"</definedName>
    <definedName function="false" hidden="false" name="HTML36_1" vbProcedure="false">"'[Men''s NCAA1998.xls]Results&amp;Standings'!$A$2:$AB$43"</definedName>
    <definedName function="false" hidden="false" name="HTML36_10" vbProcedure="false">"jpnevin@rice.edu"</definedName>
    <definedName function="false" hidden="false" name="HTML36_11" vbProcedure="false">1</definedName>
    <definedName function="false" hidden="false" name="HTML36_12" vbProcedure="false">"The Big One:•JPN-Make like a tree:March Madness:1998:incoming picks:Men.HTML"</definedName>
    <definedName function="false" hidden="false" name="HTML36_2" vbProcedure="false">1</definedName>
    <definedName function="false" hidden="false" name="HTML36_3" vbProcedure="false">"Men's NCAA 1998 Standings"</definedName>
    <definedName function="false" hidden="false" name="HTML36_4" vbProcedure="false">"Results&amp;Standings"</definedName>
    <definedName function="false" hidden="false" name="HTML36_5" vbProcedure="false">""</definedName>
    <definedName function="false" hidden="false" name="HTML36_6" vbProcedure="false">1</definedName>
    <definedName function="false" hidden="false" name="HTML36_7" vbProcedure="false">1</definedName>
    <definedName function="false" hidden="false" name="HTML36_8" vbProcedure="false">"3/12/98 12:00 noon"</definedName>
    <definedName function="false" hidden="false" name="HTML36_9" vbProcedure="false">"J. Peter Nevin"</definedName>
    <definedName function="false" hidden="false" name="HTML37_1" vbProcedure="false">"'[Men''s NCAA1998.xls]Results&amp;Standings'!$A$2:$AB$45"</definedName>
    <definedName function="false" hidden="false" name="HTML37_10" vbProcedure="false">"jpnevin@rice.edu"</definedName>
    <definedName function="false" hidden="false" name="HTML37_11" vbProcedure="false">1</definedName>
    <definedName function="false" hidden="false" name="HTML37_12" vbProcedure="false">"Zip 100:1998:Men.html"</definedName>
    <definedName function="false" hidden="false" name="HTML37_2" vbProcedure="false">1</definedName>
    <definedName function="false" hidden="false" name="HTML37_3" vbProcedure="false">"Men's NCAA 1998 Standings"</definedName>
    <definedName function="false" hidden="false" name="HTML37_4" vbProcedure="false">"Results &amp; Standings"</definedName>
    <definedName function="false" hidden="false" name="HTML37_5" vbProcedure="false">"After 16 games - First Round"</definedName>
    <definedName function="false" hidden="false" name="HTML37_6" vbProcedure="false">1</definedName>
    <definedName function="false" hidden="false" name="HTML37_7" vbProcedure="false">1</definedName>
    <definedName function="false" hidden="false" name="HTML37_8" vbProcedure="false">"3/12/98 11:45 pm"</definedName>
    <definedName function="false" hidden="false" name="HTML37_9" vbProcedure="false">"J. Peter Nevin"</definedName>
    <definedName function="false" hidden="false" name="HTML38_1" vbProcedure="false">"'[Men''s NCAA1998.xls]Results&amp;Standings'!$A$2:$AB$46"</definedName>
    <definedName function="false" hidden="false" name="HTML38_10" vbProcedure="false">"jpnevin@rice.edu"</definedName>
    <definedName function="false" hidden="false" name="HTML38_11" vbProcedure="false">1</definedName>
    <definedName function="false" hidden="false" name="HTML38_12" vbProcedure="false">"Zip 100:1998:Men.HTML"</definedName>
    <definedName function="false" hidden="false" name="HTML38_2" vbProcedure="false">1</definedName>
    <definedName function="false" hidden="false" name="HTML38_3" vbProcedure="false">"Men's NCAA Tourney 1998"</definedName>
    <definedName function="false" hidden="false" name="HTML38_4" vbProcedure="false">"Results &amp; Standings"</definedName>
    <definedName function="false" hidden="false" name="HTML38_5" vbProcedure="false">"First Round"</definedName>
    <definedName function="false" hidden="false" name="HTML38_6" vbProcedure="false">1</definedName>
    <definedName function="false" hidden="false" name="HTML38_7" vbProcedure="false">1</definedName>
    <definedName function="false" hidden="false" name="HTML38_8" vbProcedure="false">"3/14/98 7:30 am"</definedName>
    <definedName function="false" hidden="false" name="HTML38_9" vbProcedure="false">"J. Peter Nevin"</definedName>
    <definedName function="false" hidden="false" name="HTML39_1" vbProcedure="false">"'[Men''s NCAA1998.xls]Results&amp;Standings'!$A$2:$AB$47"</definedName>
    <definedName function="false" hidden="false" name="HTML39_10" vbProcedure="false">"jpnevin@rice.edu"</definedName>
    <definedName function="false" hidden="false" name="HTML39_11" vbProcedure="false">1</definedName>
    <definedName function="false" hidden="false" name="HTML39_12" vbProcedure="false">"Zip 100:1998:Men.HTML"</definedName>
    <definedName function="false" hidden="false" name="HTML39_2" vbProcedure="false">1</definedName>
    <definedName function="false" hidden="false" name="HTML39_3" vbProcedure="false">"Men's NCAA1998"</definedName>
    <definedName function="false" hidden="false" name="HTML39_4" vbProcedure="false">"Results &amp; Standings"</definedName>
    <definedName function="false" hidden="false" name="HTML39_5" vbProcedure="false">"Second Round - 8 games"</definedName>
    <definedName function="false" hidden="false" name="HTML39_6" vbProcedure="false">1</definedName>
    <definedName function="false" hidden="false" name="HTML39_7" vbProcedure="false">1</definedName>
    <definedName function="false" hidden="false" name="HTML39_8" vbProcedure="false">"3/14/98 11:45 pm"</definedName>
    <definedName function="false" hidden="false" name="HTML39_9" vbProcedure="false">"J. Peter Nevin"</definedName>
    <definedName function="false" hidden="false" name="HTML3_1" vbProcedure="false">"'[NCAA Tourney 1997.web]NCAA Men Brk 1997'!$A$1:$O$64"</definedName>
    <definedName function="false" hidden="false" name="HTML3_10" vbProcedure="false">"jpnevin@gsi-net.com"</definedName>
    <definedName function="false" hidden="false" name="HTML3_11" vbProcedure="false">1</definedName>
    <definedName function="false" hidden="false" name="HTML3_12" vbProcedure="false">"Mongo Drive:Web Pages:MensBracket.html"</definedName>
    <definedName function="false" hidden="false" name="HTML3_2" vbProcedure="false">1</definedName>
    <definedName function="false" hidden="false" name="HTML3_3" vbProcedure="false">"NCAA Tourney 1997"</definedName>
    <definedName function="false" hidden="false" name="HTML3_4" vbProcedure="false">"Men's Bracket"</definedName>
    <definedName function="false" hidden="false" name="HTML3_5" vbProcedure="false">"Prior to First Round"</definedName>
    <definedName function="false" hidden="false" name="HTML3_6" vbProcedure="false">1</definedName>
    <definedName function="false" hidden="false" name="HTML3_7" vbProcedure="false">1</definedName>
    <definedName function="false" hidden="false" name="HTML3_8" vbProcedure="false">"3/12/97"</definedName>
    <definedName function="false" hidden="false" name="HTML3_9" vbProcedure="false">"J. Peter Nevin"</definedName>
    <definedName function="false" hidden="false" name="HTML40_1" vbProcedure="false">"'[Men''s NCAA1998.xls]Results&amp;Standings'!$A$2:$AB$49"</definedName>
    <definedName function="false" hidden="false" name="HTML40_10" vbProcedure="false">"jpnevin@rice.edu"</definedName>
    <definedName function="false" hidden="false" name="HTML40_11" vbProcedure="false">1</definedName>
    <definedName function="false" hidden="false" name="HTML40_12" vbProcedure="false">"Zip 100:1998:Men.html"</definedName>
    <definedName function="false" hidden="false" name="HTML40_2" vbProcedure="false">1</definedName>
    <definedName function="false" hidden="false" name="HTML40_3" vbProcedure="false">"Men's NCAA 1998 Tourney"</definedName>
    <definedName function="false" hidden="false" name="HTML40_4" vbProcedure="false">"Results &amp; Standings"</definedName>
    <definedName function="false" hidden="false" name="HTML40_5" vbProcedure="false">"Semifinals"</definedName>
    <definedName function="false" hidden="false" name="HTML40_6" vbProcedure="false">1</definedName>
    <definedName function="false" hidden="false" name="HTML40_7" vbProcedure="false">1</definedName>
    <definedName function="false" hidden="false" name="HTML40_8" vbProcedure="false">"3/30/98 9:30 am"</definedName>
    <definedName function="false" hidden="false" name="HTML40_9" vbProcedure="false">"J. Peter Nevin"</definedName>
    <definedName function="false" hidden="false" name="HTML41_1" vbProcedure="false">"'[Men''s NCAA1998.xls]Results&amp;Standings'!$A$2:$AC$49"</definedName>
    <definedName function="false" hidden="false" name="HTML41_10" vbProcedure="false">"jpnevin@rice.edu"</definedName>
    <definedName function="false" hidden="false" name="HTML41_11" vbProcedure="false">1</definedName>
    <definedName function="false" hidden="false" name="HTML41_12" vbProcedure="false">"Zip 100:1998:Men.HTML"</definedName>
    <definedName function="false" hidden="false" name="HTML41_2" vbProcedure="false">1</definedName>
    <definedName function="false" hidden="false" name="HTML41_3" vbProcedure="false">"Men's NCAA 1998 Tourney"</definedName>
    <definedName function="false" hidden="false" name="HTML41_4" vbProcedure="false">"Results &amp; Standings"</definedName>
    <definedName function="false" hidden="false" name="HTML41_5" vbProcedure="false">"Finals"</definedName>
    <definedName function="false" hidden="false" name="HTML41_6" vbProcedure="false">1</definedName>
    <definedName function="false" hidden="false" name="HTML41_7" vbProcedure="false">1</definedName>
    <definedName function="false" hidden="false" name="HTML41_8" vbProcedure="false">"3/30/98 11:00 pm"</definedName>
    <definedName function="false" hidden="false" name="HTML41_9" vbProcedure="false">"J. Peter Nevin"</definedName>
    <definedName function="false" hidden="false" name="HTML4_1" vbProcedure="false">"'[NCAA Tourney 1997.web]NCAA Mens Pool 1997'!$A$2:$J$6"</definedName>
    <definedName function="false" hidden="false" name="HTML4_10" vbProcedure="false">"jpnevin@gsi-net.com"</definedName>
    <definedName function="false" hidden="false" name="HTML4_11" vbProcedure="false">1</definedName>
    <definedName function="false" hidden="false" name="HTML4_12" vbProcedure="false">"Mongo Drive:Web Pages:Men.html"</definedName>
    <definedName function="false" hidden="false" name="HTML4_2" vbProcedure="false">1</definedName>
    <definedName function="false" hidden="false" name="HTML4_3" vbProcedure="false">"NCAA Tourney 1997"</definedName>
    <definedName function="false" hidden="false" name="HTML4_4" vbProcedure="false">"Men's Pool Standings"</definedName>
    <definedName function="false" hidden="false" name="HTML4_5" vbProcedure="false">"Prior to First Round"</definedName>
    <definedName function="false" hidden="false" name="HTML4_6" vbProcedure="false">1</definedName>
    <definedName function="false" hidden="false" name="HTML4_7" vbProcedure="false">1</definedName>
    <definedName function="false" hidden="false" name="HTML4_8" vbProcedure="false">"3/11/97 7:00 pm"</definedName>
    <definedName function="false" hidden="false" name="HTML4_9" vbProcedure="false">"J. Peter Nevin"</definedName>
    <definedName function="false" hidden="false" name="HTML5_1" vbProcedure="false">"'[NCAA Tourney 1997.web]NCAA Womens Pool 1997'!$A$2:$J$6"</definedName>
    <definedName function="false" hidden="false" name="HTML5_10" vbProcedure="false">"jpnevin@gsi-net.com"</definedName>
    <definedName function="false" hidden="false" name="HTML5_11" vbProcedure="false">1</definedName>
    <definedName function="false" hidden="false" name="HTML5_12" vbProcedure="false">"Mongo Drive:Web Pages:Women.html"</definedName>
    <definedName function="false" hidden="false" name="HTML5_2" vbProcedure="false">1</definedName>
    <definedName function="false" hidden="false" name="HTML5_3" vbProcedure="false">"NCAA Tourney 1997"</definedName>
    <definedName function="false" hidden="false" name="HTML5_4" vbProcedure="false">"Women's Pool"</definedName>
    <definedName function="false" hidden="false" name="HTML5_5" vbProcedure="false">"Prior to First Round"</definedName>
    <definedName function="false" hidden="false" name="HTML5_6" vbProcedure="false">1</definedName>
    <definedName function="false" hidden="false" name="HTML5_7" vbProcedure="false">1</definedName>
    <definedName function="false" hidden="false" name="HTML5_8" vbProcedure="false">"3/13/97 9:00 am"</definedName>
    <definedName function="false" hidden="false" name="HTML5_9" vbProcedure="false">"J. Peter Nevin"</definedName>
    <definedName function="false" hidden="false" name="HTML6_1" vbProcedure="false">"'[NCAA Tourney 1997.web]NCAA Mens Pool 1997'!$A$2:$J$7"</definedName>
    <definedName function="false" hidden="false" name="HTML6_10" vbProcedure="false">"jpnevin@gsi-net.com"</definedName>
    <definedName function="false" hidden="false" name="HTML6_11" vbProcedure="false">1</definedName>
    <definedName function="false" hidden="false" name="HTML6_12" vbProcedure="false">"Mongo Drive:Web Pages:Men.html"</definedName>
    <definedName function="false" hidden="false" name="HTML6_2" vbProcedure="false">1</definedName>
    <definedName function="false" hidden="false" name="HTML6_3" vbProcedure="false">"NCAA Tourney 1997"</definedName>
    <definedName function="false" hidden="false" name="HTML6_4" vbProcedure="false">"Mens Pool Standings"</definedName>
    <definedName function="false" hidden="false" name="HTML6_5" vbProcedure="false">"Prior to First Round"</definedName>
    <definedName function="false" hidden="false" name="HTML6_6" vbProcedure="false">1</definedName>
    <definedName function="false" hidden="false" name="HTML6_7" vbProcedure="false">1</definedName>
    <definedName function="false" hidden="false" name="HTML6_8" vbProcedure="false">"3/12/97 1:45 pm"</definedName>
    <definedName function="false" hidden="false" name="HTML6_9" vbProcedure="false">"J. Peter Nevin"</definedName>
    <definedName function="false" hidden="false" name="HTML7_1" vbProcedure="false">"'[NCAA Tourney 1997.web]NCAA Men Brk 1997'!$A$1:$O$48"</definedName>
    <definedName function="false" hidden="false" name="HTML7_10" vbProcedure="false">"jpnevin@gsi-net.com"</definedName>
    <definedName function="false" hidden="false" name="HTML7_11" vbProcedure="false">1</definedName>
    <definedName function="false" hidden="false" name="HTML7_12" vbProcedure="false">"Mongo Drive:Web Pages:Men.html"</definedName>
    <definedName function="false" hidden="false" name="HTML7_2" vbProcedure="false">1</definedName>
    <definedName function="false" hidden="false" name="HTML7_3" vbProcedure="false">"NCAA Tourney 1997"</definedName>
    <definedName function="false" hidden="false" name="HTML7_4" vbProcedure="false">"Men Bracket"</definedName>
    <definedName function="false" hidden="false" name="HTML7_5" vbProcedure="false">"Prior to First Round"</definedName>
    <definedName function="false" hidden="false" name="HTML7_6" vbProcedure="false">1</definedName>
    <definedName function="false" hidden="false" name="HTML7_7" vbProcedure="false">1</definedName>
    <definedName function="false" hidden="false" name="HTML7_8" vbProcedure="false">"3/12/97 1:45 pm"</definedName>
    <definedName function="false" hidden="false" name="HTML7_9" vbProcedure="false">"J. Peter Nevin"</definedName>
    <definedName function="false" hidden="false" name="HTML8_1" vbProcedure="false">"'[NCAA Tourney 1997.web]NCAA Women Brk 1997'!$A$1:$O$48"</definedName>
    <definedName function="false" hidden="false" name="HTML8_10" vbProcedure="false">"jpnevin@gsi-net.com"</definedName>
    <definedName function="false" hidden="false" name="HTML8_11" vbProcedure="false">1</definedName>
    <definedName function="false" hidden="false" name="HTML8_12" vbProcedure="false">"Mongo Drive:Web Pages:WomensBracket.html"</definedName>
    <definedName function="false" hidden="false" name="HTML8_2" vbProcedure="false">1</definedName>
    <definedName function="false" hidden="false" name="HTML8_3" vbProcedure="false">"NCAA Tourney 1997"</definedName>
    <definedName function="false" hidden="false" name="HTML8_4" vbProcedure="false">"Women's Bracket"</definedName>
    <definedName function="false" hidden="false" name="HTML8_5" vbProcedure="false">"Prior to First Round"</definedName>
    <definedName function="false" hidden="false" name="HTML8_6" vbProcedure="false">1</definedName>
    <definedName function="false" hidden="false" name="HTML8_7" vbProcedure="false">1</definedName>
    <definedName function="false" hidden="false" name="HTML8_8" vbProcedure="false">"3/12/97 1:45 pm"</definedName>
    <definedName function="false" hidden="false" name="HTML8_9" vbProcedure="false">"J. Peter Nevin"</definedName>
    <definedName function="false" hidden="false" name="HTML9_1" vbProcedure="false">"'[NCAA Tourney 1997.web]NCAA Mens Pool 1997'!$A$2:$J$8"</definedName>
    <definedName function="false" hidden="false" name="HTML9_10" vbProcedure="false">"jpnevin@gsi-net.com"</definedName>
    <definedName function="false" hidden="false" name="HTML9_11" vbProcedure="false">1</definedName>
    <definedName function="false" hidden="false" name="HTML9_12" vbProcedure="false">"Mongo Drive:Web Pages:Men.html"</definedName>
    <definedName function="false" hidden="false" name="HTML9_2" vbProcedure="false">1</definedName>
    <definedName function="false" hidden="false" name="HTML9_3" vbProcedure="false">"NCAA Tourney 1997"</definedName>
    <definedName function="false" hidden="false" name="HTML9_4" vbProcedure="false">"Mens Pool Standings"</definedName>
    <definedName function="false" hidden="false" name="HTML9_5" vbProcedure="false">"Prior to First Round"</definedName>
    <definedName function="false" hidden="false" name="HTML9_6" vbProcedure="false">1</definedName>
    <definedName function="false" hidden="false" name="HTML9_7" vbProcedure="false">1</definedName>
    <definedName function="false" hidden="false" name="HTML9_8" vbProcedure="false">"3/12/97 3:45 pm"</definedName>
    <definedName function="false" hidden="false" name="HTML9_9" vbProcedure="false">"J. Peter Nevin"</definedName>
    <definedName function="false" hidden="false" name="HTMLCount" vbProcedure="false">41</definedName>
    <definedName function="false" hidden="false" name="PlayerName" vbProcedure="false">'Men 2001 NCAA Bracket'!$H$1</definedName>
    <definedName function="false" hidden="false" name="playin" vbProcedure="false">Teams!$K$70:$K$72</definedName>
    <definedName function="false" hidden="false" name="playinchoice" vbProcedure="false">'Men 2001 NCAA Bracket'!$H$4</definedName>
    <definedName function="false" hidden="false" name="Region12Final" vbProcedure="false">'Men 2001 NCAA Bracket'!$H$31</definedName>
    <definedName function="false" hidden="false" name="Region1Final4" vbProcedure="false">'Men 2001 NCAA Bracket'!$F$17</definedName>
    <definedName function="false" hidden="false" name="Region1Name" vbProcedure="false">'Men 2001 NCAA Bracket'!$D$1</definedName>
    <definedName function="false" hidden="false" name="Region2Final4" vbProcedure="false">'Men 2001 NCAA Bracket'!$F$49</definedName>
    <definedName function="false" hidden="false" name="Region2Name" vbProcedure="false">'Men 2001 NCAA Bracket'!$D$33</definedName>
    <definedName function="false" hidden="false" name="Region34Final" vbProcedure="false">'Men 2001 NCAA Bracket'!$H$34</definedName>
    <definedName function="false" hidden="false" name="Region3Final4" vbProcedure="false">'Men 2001 NCAA Bracket'!$J$17</definedName>
    <definedName function="false" hidden="false" name="Region3Name" vbProcedure="false">'Men 2001 NCAA Bracket'!$L$1</definedName>
    <definedName function="false" hidden="false" name="Region4Final4" vbProcedure="false">'Men 2001 NCAA Bracket'!$J$49</definedName>
    <definedName function="false" hidden="false" name="Region4Name" vbProcedure="false">'Men 2001 NCAA Bracket'!$L$33</definedName>
    <definedName function="false" hidden="false" name="TeamsRange" vbProcedure="false">Teams!$A$2:$C$65</definedName>
    <definedName function="false" hidden="false" name="WinnerNumber" vbProcedure="false">Teams!$F:$F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<sst xmlns="http://schemas.openxmlformats.org/spreadsheetml/2006/main" count="252" uniqueCount="185">
  <si>
    <t xml:space="preserve">TeamID</t>
  </si>
  <si>
    <t xml:space="preserve">TeamName</t>
  </si>
  <si>
    <t xml:space="preserve">Seed</t>
  </si>
  <si>
    <t xml:space="preserve">Mascot</t>
  </si>
  <si>
    <t xml:space="preserve">GameID</t>
  </si>
  <si>
    <t xml:space="preserve">rel winner</t>
  </si>
  <si>
    <t xml:space="preserve">Duke</t>
  </si>
  <si>
    <t xml:space="preserve">Blue Devils</t>
  </si>
  <si>
    <t xml:space="preserve">round 1</t>
  </si>
  <si>
    <t xml:space="preserve">School</t>
  </si>
  <si>
    <t xml:space="preserve">Monmouth</t>
  </si>
  <si>
    <t xml:space="preserve">Hawks</t>
  </si>
  <si>
    <t xml:space="preserve">Georgia</t>
  </si>
  <si>
    <t xml:space="preserve">Bulldogs</t>
  </si>
  <si>
    <t xml:space="preserve">Missouri</t>
  </si>
  <si>
    <t xml:space="preserve">Tigers</t>
  </si>
  <si>
    <t xml:space="preserve">UCLA</t>
  </si>
  <si>
    <t xml:space="preserve">Bruins</t>
  </si>
  <si>
    <t xml:space="preserve">Hofstra</t>
  </si>
  <si>
    <t xml:space="preserve">Pride</t>
  </si>
  <si>
    <t xml:space="preserve">Ohio State</t>
  </si>
  <si>
    <t xml:space="preserve">Buckeyes</t>
  </si>
  <si>
    <t xml:space="preserve">Utah State</t>
  </si>
  <si>
    <t xml:space="preserve">Aggies</t>
  </si>
  <si>
    <t xml:space="preserve">Kentucky</t>
  </si>
  <si>
    <t xml:space="preserve">Wildcats</t>
  </si>
  <si>
    <t xml:space="preserve">Holy Cross</t>
  </si>
  <si>
    <t xml:space="preserve">Crusaders</t>
  </si>
  <si>
    <t xml:space="preserve">Iowa</t>
  </si>
  <si>
    <t xml:space="preserve">Hawkeyes</t>
  </si>
  <si>
    <t xml:space="preserve">Creighton</t>
  </si>
  <si>
    <t xml:space="preserve">Bluejays</t>
  </si>
  <si>
    <t xml:space="preserve">Boston College</t>
  </si>
  <si>
    <t xml:space="preserve">Eagles</t>
  </si>
  <si>
    <t xml:space="preserve">Southern Utah</t>
  </si>
  <si>
    <t xml:space="preserve">Thunderbirds</t>
  </si>
  <si>
    <t xml:space="preserve">USC</t>
  </si>
  <si>
    <t xml:space="preserve">Trojans</t>
  </si>
  <si>
    <t xml:space="preserve">Oklahoma St.</t>
  </si>
  <si>
    <t xml:space="preserve">Cowboys</t>
  </si>
  <si>
    <t xml:space="preserve">Stanford</t>
  </si>
  <si>
    <t xml:space="preserve">Cardinal</t>
  </si>
  <si>
    <t xml:space="preserve">UNC Greensboro</t>
  </si>
  <si>
    <t xml:space="preserve">Spartans</t>
  </si>
  <si>
    <t xml:space="preserve">Georgia Tech</t>
  </si>
  <si>
    <t xml:space="preserve">Yellow Jackets</t>
  </si>
  <si>
    <t xml:space="preserve">St. Joseph's</t>
  </si>
  <si>
    <t xml:space="preserve">Indiana</t>
  </si>
  <si>
    <t xml:space="preserve">Hoosiers</t>
  </si>
  <si>
    <t xml:space="preserve">Kent State</t>
  </si>
  <si>
    <t xml:space="preserve">Flashes</t>
  </si>
  <si>
    <t xml:space="preserve">Cincinnati</t>
  </si>
  <si>
    <t xml:space="preserve">Bearcats</t>
  </si>
  <si>
    <t xml:space="preserve">BYU</t>
  </si>
  <si>
    <t xml:space="preserve">Cougars</t>
  </si>
  <si>
    <t xml:space="preserve">Iowa State</t>
  </si>
  <si>
    <t xml:space="preserve">Cyclones</t>
  </si>
  <si>
    <t xml:space="preserve">Hampton</t>
  </si>
  <si>
    <t xml:space="preserve">Pirates</t>
  </si>
  <si>
    <t xml:space="preserve">Arkansas</t>
  </si>
  <si>
    <t xml:space="preserve">Razorbacks</t>
  </si>
  <si>
    <t xml:space="preserve">Georgetown</t>
  </si>
  <si>
    <t xml:space="preserve">Hoyas</t>
  </si>
  <si>
    <t xml:space="preserve">Maryland</t>
  </si>
  <si>
    <t xml:space="preserve">Terrapins</t>
  </si>
  <si>
    <t xml:space="preserve">George Mason</t>
  </si>
  <si>
    <t xml:space="preserve">Patriots</t>
  </si>
  <si>
    <t xml:space="preserve">Wisconsin</t>
  </si>
  <si>
    <t xml:space="preserve">Badgers</t>
  </si>
  <si>
    <t xml:space="preserve">Georgia St.</t>
  </si>
  <si>
    <t xml:space="preserve">Panthers</t>
  </si>
  <si>
    <t xml:space="preserve">Michigan St.</t>
  </si>
  <si>
    <t xml:space="preserve">round 2</t>
  </si>
  <si>
    <t xml:space="preserve">Alabama St.</t>
  </si>
  <si>
    <t xml:space="preserve">Hornets</t>
  </si>
  <si>
    <t xml:space="preserve">California</t>
  </si>
  <si>
    <t xml:space="preserve">Golden Bears</t>
  </si>
  <si>
    <t xml:space="preserve">Fresno St.</t>
  </si>
  <si>
    <t xml:space="preserve">Oklahoma</t>
  </si>
  <si>
    <t xml:space="preserve">Sooners</t>
  </si>
  <si>
    <t xml:space="preserve">Indiana State</t>
  </si>
  <si>
    <t xml:space="preserve">Sycamores</t>
  </si>
  <si>
    <t xml:space="preserve">Virginia</t>
  </si>
  <si>
    <t xml:space="preserve">Caviliers</t>
  </si>
  <si>
    <t xml:space="preserve">Gonzaga</t>
  </si>
  <si>
    <t xml:space="preserve">North Carolina</t>
  </si>
  <si>
    <t xml:space="preserve">Tar Heels</t>
  </si>
  <si>
    <t xml:space="preserve">Princeton</t>
  </si>
  <si>
    <t xml:space="preserve">Penn State</t>
  </si>
  <si>
    <t xml:space="preserve">Nittany Lions</t>
  </si>
  <si>
    <t xml:space="preserve">Providence</t>
  </si>
  <si>
    <t xml:space="preserve">Friars</t>
  </si>
  <si>
    <t xml:space="preserve">Florida</t>
  </si>
  <si>
    <t xml:space="preserve">Gators</t>
  </si>
  <si>
    <t xml:space="preserve">Western Kentucky</t>
  </si>
  <si>
    <t xml:space="preserve">Hilltoppers</t>
  </si>
  <si>
    <t xml:space="preserve">Texas</t>
  </si>
  <si>
    <t xml:space="preserve">Longhorns</t>
  </si>
  <si>
    <t xml:space="preserve">Temple</t>
  </si>
  <si>
    <t xml:space="preserve">Owls</t>
  </si>
  <si>
    <t xml:space="preserve">Illinois</t>
  </si>
  <si>
    <t xml:space="preserve">Illini</t>
  </si>
  <si>
    <t xml:space="preserve">round 3</t>
  </si>
  <si>
    <t xml:space="preserve">NW St./Winthrop</t>
  </si>
  <si>
    <t xml:space="preserve">Sacrifical Lambs</t>
  </si>
  <si>
    <t xml:space="preserve">Tennessee</t>
  </si>
  <si>
    <t xml:space="preserve">Volunteers</t>
  </si>
  <si>
    <t xml:space="preserve">UNC Charlotte</t>
  </si>
  <si>
    <t xml:space="preserve">49ers</t>
  </si>
  <si>
    <t xml:space="preserve">Kansas</t>
  </si>
  <si>
    <t xml:space="preserve">Jayhawks</t>
  </si>
  <si>
    <t xml:space="preserve">Cal St Northridge</t>
  </si>
  <si>
    <t xml:space="preserve">Matadors</t>
  </si>
  <si>
    <t xml:space="preserve">Syracuse</t>
  </si>
  <si>
    <t xml:space="preserve">Orangemen</t>
  </si>
  <si>
    <t xml:space="preserve">Hawaii</t>
  </si>
  <si>
    <t xml:space="preserve">Rainbow Warriors</t>
  </si>
  <si>
    <t xml:space="preserve">Arizona</t>
  </si>
  <si>
    <t xml:space="preserve">round 4</t>
  </si>
  <si>
    <t xml:space="preserve">Eastern Illinois</t>
  </si>
  <si>
    <t xml:space="preserve">Wake Forest</t>
  </si>
  <si>
    <t xml:space="preserve">Demon Deacons</t>
  </si>
  <si>
    <t xml:space="preserve">Butler</t>
  </si>
  <si>
    <t xml:space="preserve">Ole Miss</t>
  </si>
  <si>
    <t xml:space="preserve">Rebels</t>
  </si>
  <si>
    <t xml:space="preserve">round 5</t>
  </si>
  <si>
    <t xml:space="preserve">Iona</t>
  </si>
  <si>
    <t xml:space="preserve">Gaels</t>
  </si>
  <si>
    <t xml:space="preserve">Notre Dame</t>
  </si>
  <si>
    <t xml:space="preserve">Fighing Irish</t>
  </si>
  <si>
    <t xml:space="preserve">round 6</t>
  </si>
  <si>
    <t xml:space="preserve">Xavier</t>
  </si>
  <si>
    <t xml:space="preserve">Musketeers</t>
  </si>
  <si>
    <t xml:space="preserve">Winner</t>
  </si>
  <si>
    <t xml:space="preserve">R-U</t>
  </si>
  <si>
    <t xml:space="preserve">Score</t>
  </si>
  <si>
    <t xml:space="preserve">Final Four</t>
  </si>
  <si>
    <t xml:space="preserve">e-mail</t>
  </si>
  <si>
    <t xml:space="preserve">Town</t>
  </si>
  <si>
    <t xml:space="preserve">Play-In</t>
  </si>
  <si>
    <t xml:space="preserve">The Tourney Only Has 64 Teams</t>
  </si>
  <si>
    <t xml:space="preserve">Winthrop</t>
  </si>
  <si>
    <t xml:space="preserve">Northwestern St.</t>
  </si>
  <si>
    <t xml:space="preserve">seed</t>
  </si>
  <si>
    <t xml:space="preserve">EAST</t>
  </si>
  <si>
    <t xml:space="preserve">NAME:</t>
  </si>
  <si>
    <t xml:space="preserve">sager1</t>
  </si>
  <si>
    <t xml:space="preserve">SOUTH</t>
  </si>
  <si>
    <t xml:space="preserve">HOME TOWN:</t>
  </si>
  <si>
    <t xml:space="preserve">houston</t>
  </si>
  <si>
    <t xml:space="preserve">E-MAIL:</t>
  </si>
  <si>
    <t xml:space="preserve">elizabeth.sager@enron.com</t>
  </si>
  <si>
    <t xml:space="preserve">Play-In Game:</t>
  </si>
  <si>
    <t xml:space="preserve">Complete?</t>
  </si>
  <si>
    <t xml:space="preserve">Choose by:</t>
  </si>
  <si>
    <t xml:space="preserve">Champion &amp; </t>
  </si>
  <si>
    <t xml:space="preserve">Greensboro, NC</t>
  </si>
  <si>
    <t xml:space="preserve">Total Points in Final Game (both teams)</t>
  </si>
  <si>
    <t xml:space="preserve">Memphis, TN</t>
  </si>
  <si>
    <t xml:space="preserve">(for tiebreaker)</t>
  </si>
  <si>
    <t xml:space="preserve">Philadelphia, PA</t>
  </si>
  <si>
    <t xml:space="preserve">Atlanta, GA</t>
  </si>
  <si>
    <t xml:space="preserve">Uniondale, NY</t>
  </si>
  <si>
    <t xml:space="preserve">New Orleans, LA</t>
  </si>
  <si>
    <t xml:space="preserve">Finals</t>
  </si>
  <si>
    <t xml:space="preserve">Minneapolis, MN</t>
  </si>
  <si>
    <t xml:space="preserve">vs.</t>
  </si>
  <si>
    <t xml:space="preserve">WEST</t>
  </si>
  <si>
    <t xml:space="preserve">MIDWEST</t>
  </si>
  <si>
    <t xml:space="preserve">San Diego, CA</t>
  </si>
  <si>
    <t xml:space="preserve">Dayton, OH</t>
  </si>
  <si>
    <t xml:space="preserve">Anaheim, CA</t>
  </si>
  <si>
    <t xml:space="preserve">San Antonio, TX</t>
  </si>
  <si>
    <t xml:space="preserve">Points per game:</t>
  </si>
  <si>
    <t xml:space="preserve">  1st Round =</t>
  </si>
  <si>
    <t xml:space="preserve">5        Final 4 =</t>
  </si>
  <si>
    <t xml:space="preserve">  Sweet 16 = </t>
  </si>
  <si>
    <t xml:space="preserve">10      Semis =</t>
  </si>
  <si>
    <t xml:space="preserve">  3rd Round =</t>
  </si>
  <si>
    <t xml:space="preserve">15      Finals =</t>
  </si>
  <si>
    <t xml:space="preserve">Boise, ID</t>
  </si>
  <si>
    <t xml:space="preserve">Kansas City, MO</t>
  </si>
  <si>
    <t xml:space="preserve">Bonus Points are awarded for upset picks equal to the difference</t>
  </si>
  <si>
    <t xml:space="preserve">between the seed of the underdog minus the seed of the team</t>
  </si>
  <si>
    <t xml:space="preserve">expected to win that game times the round in which the game is played.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</si>
</sst>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9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6.75"/>
      <color rgb="FF0000D4"/>
      <name val="Geneva"/>
      <family val="0"/>
    </font>
    <font>
      <sz val="10"/>
      <name val="Geneva"/>
      <family val="0"/>
    </font>
    <font>
      <sz val="14"/>
      <name val="Times New Roman"/>
      <family val="0"/>
    </font>
    <font>
      <sz val="12"/>
      <name val="Times New Roman"/>
      <family val="0"/>
    </font>
    <font>
      <b val="true"/>
      <sz val="18"/>
      <name val="Times New Roman"/>
      <family val="0"/>
    </font>
    <font>
      <b val="true"/>
      <sz val="14"/>
      <name val="Times New Roman"/>
      <family val="0"/>
    </font>
    <font>
      <sz val="15"/>
      <name val="Times New Roman"/>
      <family val="0"/>
    </font>
    <font>
      <sz val="10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2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5" borderId="1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7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5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5" borderId="7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4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5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4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  <cellStyle name="Normal_Men's NCAA1998.xls" xfId="21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1</xdr:row>
          <xdr:rowOff>227880</xdr:rowOff>
        </xdr:from>
        <xdr:to>
          <xdr:col>3</xdr:col>
          <xdr:colOff>10080</xdr:colOff>
          <xdr:row>2</xdr:row>
          <xdr:rowOff>190800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6</xdr:row>
          <xdr:rowOff>0</xdr:rowOff>
        </xdr:from>
        <xdr:to>
          <xdr:col>3</xdr:col>
          <xdr:colOff>10080</xdr:colOff>
          <xdr:row>7</xdr:row>
          <xdr:rowOff>28440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10</xdr:row>
          <xdr:rowOff>0</xdr:rowOff>
        </xdr:from>
        <xdr:to>
          <xdr:col>3</xdr:col>
          <xdr:colOff>10080</xdr:colOff>
          <xdr:row>11</xdr:row>
          <xdr:rowOff>28800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3</xdr:row>
          <xdr:rowOff>200160</xdr:rowOff>
        </xdr:from>
        <xdr:to>
          <xdr:col>4</xdr:col>
          <xdr:colOff>10080</xdr:colOff>
          <xdr:row>5</xdr:row>
          <xdr:rowOff>28800</xdr:rowOff>
        </xdr:to>
        <xdr:sp>
          <xdr:nvSpPr>
            <xdr:cNvPr id="0" name="Drop Down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18000</xdr:colOff>
          <xdr:row>7</xdr:row>
          <xdr:rowOff>200160</xdr:rowOff>
        </xdr:from>
        <xdr:to>
          <xdr:col>5</xdr:col>
          <xdr:colOff>10080</xdr:colOff>
          <xdr:row>9</xdr:row>
          <xdr:rowOff>28440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18000</xdr:colOff>
          <xdr:row>15</xdr:row>
          <xdr:rowOff>200160</xdr:rowOff>
        </xdr:from>
        <xdr:to>
          <xdr:col>6</xdr:col>
          <xdr:colOff>9000</xdr:colOff>
          <xdr:row>17</xdr:row>
          <xdr:rowOff>28440</xdr:rowOff>
        </xdr:to>
        <xdr:sp>
          <xdr:nvSpPr>
            <xdr:cNvPr id="0" name="Drop Dow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12</xdr:row>
          <xdr:rowOff>0</xdr:rowOff>
        </xdr:from>
        <xdr:to>
          <xdr:col>4</xdr:col>
          <xdr:colOff>10080</xdr:colOff>
          <xdr:row>13</xdr:row>
          <xdr:rowOff>28440</xdr:rowOff>
        </xdr:to>
        <xdr:sp>
          <xdr:nvSpPr>
            <xdr:cNvPr id="0" name="Drop Dow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14</xdr:row>
          <xdr:rowOff>0</xdr:rowOff>
        </xdr:from>
        <xdr:to>
          <xdr:col>3</xdr:col>
          <xdr:colOff>10080</xdr:colOff>
          <xdr:row>15</xdr:row>
          <xdr:rowOff>28440</xdr:rowOff>
        </xdr:to>
        <xdr:sp>
          <xdr:nvSpPr>
            <xdr:cNvPr id="0" name="Drop Down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17</xdr:row>
          <xdr:rowOff>200160</xdr:rowOff>
        </xdr:from>
        <xdr:to>
          <xdr:col>3</xdr:col>
          <xdr:colOff>10080</xdr:colOff>
          <xdr:row>19</xdr:row>
          <xdr:rowOff>28440</xdr:rowOff>
        </xdr:to>
        <xdr:sp>
          <xdr:nvSpPr>
            <xdr:cNvPr id="0" name="Drop Down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22</xdr:row>
          <xdr:rowOff>0</xdr:rowOff>
        </xdr:from>
        <xdr:to>
          <xdr:col>3</xdr:col>
          <xdr:colOff>10080</xdr:colOff>
          <xdr:row>23</xdr:row>
          <xdr:rowOff>28440</xdr:rowOff>
        </xdr:to>
        <xdr:sp>
          <xdr:nvSpPr>
            <xdr:cNvPr id="0" name="Drop Down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25</xdr:row>
          <xdr:rowOff>200160</xdr:rowOff>
        </xdr:from>
        <xdr:to>
          <xdr:col>3</xdr:col>
          <xdr:colOff>10080</xdr:colOff>
          <xdr:row>27</xdr:row>
          <xdr:rowOff>28440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29</xdr:row>
          <xdr:rowOff>200160</xdr:rowOff>
        </xdr:from>
        <xdr:to>
          <xdr:col>3</xdr:col>
          <xdr:colOff>10080</xdr:colOff>
          <xdr:row>31</xdr:row>
          <xdr:rowOff>28440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19</xdr:row>
          <xdr:rowOff>200160</xdr:rowOff>
        </xdr:from>
        <xdr:to>
          <xdr:col>4</xdr:col>
          <xdr:colOff>10080</xdr:colOff>
          <xdr:row>21</xdr:row>
          <xdr:rowOff>28440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27</xdr:row>
          <xdr:rowOff>200160</xdr:rowOff>
        </xdr:from>
        <xdr:to>
          <xdr:col>4</xdr:col>
          <xdr:colOff>10080</xdr:colOff>
          <xdr:row>29</xdr:row>
          <xdr:rowOff>28440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18000</xdr:colOff>
          <xdr:row>23</xdr:row>
          <xdr:rowOff>200160</xdr:rowOff>
        </xdr:from>
        <xdr:to>
          <xdr:col>5</xdr:col>
          <xdr:colOff>10080</xdr:colOff>
          <xdr:row>25</xdr:row>
          <xdr:rowOff>28440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33</xdr:row>
          <xdr:rowOff>200160</xdr:rowOff>
        </xdr:from>
        <xdr:to>
          <xdr:col>3</xdr:col>
          <xdr:colOff>1080</xdr:colOff>
          <xdr:row>35</xdr:row>
          <xdr:rowOff>28800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38</xdr:row>
          <xdr:rowOff>0</xdr:rowOff>
        </xdr:from>
        <xdr:to>
          <xdr:col>3</xdr:col>
          <xdr:colOff>10080</xdr:colOff>
          <xdr:row>39</xdr:row>
          <xdr:rowOff>28440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42</xdr:row>
          <xdr:rowOff>0</xdr:rowOff>
        </xdr:from>
        <xdr:to>
          <xdr:col>3</xdr:col>
          <xdr:colOff>10080</xdr:colOff>
          <xdr:row>43</xdr:row>
          <xdr:rowOff>28440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35</xdr:row>
          <xdr:rowOff>200520</xdr:rowOff>
        </xdr:from>
        <xdr:to>
          <xdr:col>4</xdr:col>
          <xdr:colOff>1080</xdr:colOff>
          <xdr:row>37</xdr:row>
          <xdr:rowOff>28440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18000</xdr:colOff>
          <xdr:row>39</xdr:row>
          <xdr:rowOff>200160</xdr:rowOff>
        </xdr:from>
        <xdr:to>
          <xdr:col>5</xdr:col>
          <xdr:colOff>1080</xdr:colOff>
          <xdr:row>41</xdr:row>
          <xdr:rowOff>28440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18000</xdr:colOff>
          <xdr:row>47</xdr:row>
          <xdr:rowOff>200160</xdr:rowOff>
        </xdr:from>
        <xdr:to>
          <xdr:col>6</xdr:col>
          <xdr:colOff>0</xdr:colOff>
          <xdr:row>49</xdr:row>
          <xdr:rowOff>28440</xdr:rowOff>
        </xdr:to>
        <xdr:sp>
          <xdr:nvSpPr>
            <xdr:cNvPr id="0" name="Drop Down 2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44</xdr:row>
          <xdr:rowOff>0</xdr:rowOff>
        </xdr:from>
        <xdr:to>
          <xdr:col>4</xdr:col>
          <xdr:colOff>1080</xdr:colOff>
          <xdr:row>45</xdr:row>
          <xdr:rowOff>28440</xdr:rowOff>
        </xdr:to>
        <xdr:sp>
          <xdr:nvSpPr>
            <xdr:cNvPr id="0" name="Drop Down 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46</xdr:row>
          <xdr:rowOff>0</xdr:rowOff>
        </xdr:from>
        <xdr:to>
          <xdr:col>3</xdr:col>
          <xdr:colOff>1080</xdr:colOff>
          <xdr:row>47</xdr:row>
          <xdr:rowOff>28440</xdr:rowOff>
        </xdr:to>
        <xdr:sp>
          <xdr:nvSpPr>
            <xdr:cNvPr id="0" name="Drop Down 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49</xdr:row>
          <xdr:rowOff>200160</xdr:rowOff>
        </xdr:from>
        <xdr:to>
          <xdr:col>3</xdr:col>
          <xdr:colOff>10080</xdr:colOff>
          <xdr:row>51</xdr:row>
          <xdr:rowOff>28440</xdr:rowOff>
        </xdr:to>
        <xdr:sp>
          <xdr:nvSpPr>
            <xdr:cNvPr id="0" name="Drop Down 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54</xdr:row>
          <xdr:rowOff>0</xdr:rowOff>
        </xdr:from>
        <xdr:to>
          <xdr:col>3</xdr:col>
          <xdr:colOff>10080</xdr:colOff>
          <xdr:row>55</xdr:row>
          <xdr:rowOff>28440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57</xdr:row>
          <xdr:rowOff>200520</xdr:rowOff>
        </xdr:from>
        <xdr:to>
          <xdr:col>3</xdr:col>
          <xdr:colOff>10080</xdr:colOff>
          <xdr:row>59</xdr:row>
          <xdr:rowOff>28440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61</xdr:row>
          <xdr:rowOff>200160</xdr:rowOff>
        </xdr:from>
        <xdr:to>
          <xdr:col>3</xdr:col>
          <xdr:colOff>1080</xdr:colOff>
          <xdr:row>63</xdr:row>
          <xdr:rowOff>28440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51</xdr:row>
          <xdr:rowOff>200160</xdr:rowOff>
        </xdr:from>
        <xdr:to>
          <xdr:col>4</xdr:col>
          <xdr:colOff>1080</xdr:colOff>
          <xdr:row>53</xdr:row>
          <xdr:rowOff>28440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59</xdr:row>
          <xdr:rowOff>200160</xdr:rowOff>
        </xdr:from>
        <xdr:to>
          <xdr:col>4</xdr:col>
          <xdr:colOff>10080</xdr:colOff>
          <xdr:row>61</xdr:row>
          <xdr:rowOff>28440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18000</xdr:colOff>
          <xdr:row>55</xdr:row>
          <xdr:rowOff>200160</xdr:rowOff>
        </xdr:from>
        <xdr:to>
          <xdr:col>5</xdr:col>
          <xdr:colOff>1080</xdr:colOff>
          <xdr:row>57</xdr:row>
          <xdr:rowOff>28800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26640</xdr:colOff>
          <xdr:row>1</xdr:row>
          <xdr:rowOff>227880</xdr:rowOff>
        </xdr:from>
        <xdr:to>
          <xdr:col>13</xdr:col>
          <xdr:colOff>37440</xdr:colOff>
          <xdr:row>2</xdr:row>
          <xdr:rowOff>190800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5</xdr:row>
          <xdr:rowOff>200160</xdr:rowOff>
        </xdr:from>
        <xdr:to>
          <xdr:col>13</xdr:col>
          <xdr:colOff>19440</xdr:colOff>
          <xdr:row>7</xdr:row>
          <xdr:rowOff>28440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9</xdr:row>
          <xdr:rowOff>200160</xdr:rowOff>
        </xdr:from>
        <xdr:to>
          <xdr:col>13</xdr:col>
          <xdr:colOff>19440</xdr:colOff>
          <xdr:row>11</xdr:row>
          <xdr:rowOff>28800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13</xdr:row>
          <xdr:rowOff>200160</xdr:rowOff>
        </xdr:from>
        <xdr:to>
          <xdr:col>13</xdr:col>
          <xdr:colOff>19440</xdr:colOff>
          <xdr:row>15</xdr:row>
          <xdr:rowOff>28440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26640</xdr:colOff>
          <xdr:row>17</xdr:row>
          <xdr:rowOff>200160</xdr:rowOff>
        </xdr:from>
        <xdr:to>
          <xdr:col>13</xdr:col>
          <xdr:colOff>37440</xdr:colOff>
          <xdr:row>19</xdr:row>
          <xdr:rowOff>28440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21</xdr:row>
          <xdr:rowOff>200160</xdr:rowOff>
        </xdr:from>
        <xdr:to>
          <xdr:col>13</xdr:col>
          <xdr:colOff>19440</xdr:colOff>
          <xdr:row>23</xdr:row>
          <xdr:rowOff>28440</xdr:rowOff>
        </xdr:to>
        <xdr:sp>
          <xdr:nvSpPr>
            <xdr:cNvPr id="0" name="Drop Down 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25</xdr:row>
          <xdr:rowOff>200160</xdr:rowOff>
        </xdr:from>
        <xdr:to>
          <xdr:col>13</xdr:col>
          <xdr:colOff>28440</xdr:colOff>
          <xdr:row>27</xdr:row>
          <xdr:rowOff>28440</xdr:rowOff>
        </xdr:to>
        <xdr:sp>
          <xdr:nvSpPr>
            <xdr:cNvPr id="0" name="Drop Down 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29</xdr:row>
          <xdr:rowOff>200160</xdr:rowOff>
        </xdr:from>
        <xdr:to>
          <xdr:col>13</xdr:col>
          <xdr:colOff>28440</xdr:colOff>
          <xdr:row>31</xdr:row>
          <xdr:rowOff>28440</xdr:rowOff>
        </xdr:to>
        <xdr:sp>
          <xdr:nvSpPr>
            <xdr:cNvPr id="0" name="Drop Down 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33</xdr:row>
          <xdr:rowOff>200160</xdr:rowOff>
        </xdr:from>
        <xdr:to>
          <xdr:col>13</xdr:col>
          <xdr:colOff>28440</xdr:colOff>
          <xdr:row>35</xdr:row>
          <xdr:rowOff>28800</xdr:rowOff>
        </xdr:to>
        <xdr:sp>
          <xdr:nvSpPr>
            <xdr:cNvPr id="0" name="Drop Down 3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37</xdr:row>
          <xdr:rowOff>200160</xdr:rowOff>
        </xdr:from>
        <xdr:to>
          <xdr:col>13</xdr:col>
          <xdr:colOff>28440</xdr:colOff>
          <xdr:row>39</xdr:row>
          <xdr:rowOff>28440</xdr:rowOff>
        </xdr:to>
        <xdr:sp>
          <xdr:nvSpPr>
            <xdr:cNvPr id="0" name="Drop Down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41</xdr:row>
          <xdr:rowOff>200160</xdr:rowOff>
        </xdr:from>
        <xdr:to>
          <xdr:col>13</xdr:col>
          <xdr:colOff>28440</xdr:colOff>
          <xdr:row>43</xdr:row>
          <xdr:rowOff>28440</xdr:rowOff>
        </xdr:to>
        <xdr:sp>
          <xdr:nvSpPr>
            <xdr:cNvPr id="0" name="Drop Down 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46</xdr:row>
          <xdr:rowOff>0</xdr:rowOff>
        </xdr:from>
        <xdr:to>
          <xdr:col>13</xdr:col>
          <xdr:colOff>28440</xdr:colOff>
          <xdr:row>47</xdr:row>
          <xdr:rowOff>28440</xdr:rowOff>
        </xdr:to>
        <xdr:sp>
          <xdr:nvSpPr>
            <xdr:cNvPr id="0" name="Drop Down 4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49</xdr:row>
          <xdr:rowOff>200160</xdr:rowOff>
        </xdr:from>
        <xdr:to>
          <xdr:col>13</xdr:col>
          <xdr:colOff>28440</xdr:colOff>
          <xdr:row>51</xdr:row>
          <xdr:rowOff>28440</xdr:rowOff>
        </xdr:to>
        <xdr:sp>
          <xdr:nvSpPr>
            <xdr:cNvPr id="0" name="Drop Down 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53</xdr:row>
          <xdr:rowOff>200160</xdr:rowOff>
        </xdr:from>
        <xdr:to>
          <xdr:col>13</xdr:col>
          <xdr:colOff>28440</xdr:colOff>
          <xdr:row>55</xdr:row>
          <xdr:rowOff>28440</xdr:rowOff>
        </xdr:to>
        <xdr:sp>
          <xdr:nvSpPr>
            <xdr:cNvPr id="0" name="Drop Down 4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51</xdr:row>
          <xdr:rowOff>200160</xdr:rowOff>
        </xdr:from>
        <xdr:to>
          <xdr:col>12</xdr:col>
          <xdr:colOff>1080</xdr:colOff>
          <xdr:row>53</xdr:row>
          <xdr:rowOff>28440</xdr:rowOff>
        </xdr:to>
        <xdr:sp>
          <xdr:nvSpPr>
            <xdr:cNvPr id="0" name="Drop Down 4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43</xdr:row>
          <xdr:rowOff>200160</xdr:rowOff>
        </xdr:from>
        <xdr:to>
          <xdr:col>12</xdr:col>
          <xdr:colOff>1080</xdr:colOff>
          <xdr:row>45</xdr:row>
          <xdr:rowOff>28440</xdr:rowOff>
        </xdr:to>
        <xdr:sp>
          <xdr:nvSpPr>
            <xdr:cNvPr id="0" name="Drop Down 4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35</xdr:row>
          <xdr:rowOff>200520</xdr:rowOff>
        </xdr:from>
        <xdr:to>
          <xdr:col>12</xdr:col>
          <xdr:colOff>1080</xdr:colOff>
          <xdr:row>37</xdr:row>
          <xdr:rowOff>28440</xdr:rowOff>
        </xdr:to>
        <xdr:sp>
          <xdr:nvSpPr>
            <xdr:cNvPr id="0" name="Drop Down 4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28</xdr:row>
          <xdr:rowOff>0</xdr:rowOff>
        </xdr:from>
        <xdr:to>
          <xdr:col>12</xdr:col>
          <xdr:colOff>1080</xdr:colOff>
          <xdr:row>29</xdr:row>
          <xdr:rowOff>28440</xdr:rowOff>
        </xdr:to>
        <xdr:sp>
          <xdr:nvSpPr>
            <xdr:cNvPr id="0" name="Drop Down 4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19</xdr:row>
          <xdr:rowOff>200160</xdr:rowOff>
        </xdr:from>
        <xdr:to>
          <xdr:col>12</xdr:col>
          <xdr:colOff>1080</xdr:colOff>
          <xdr:row>21</xdr:row>
          <xdr:rowOff>28440</xdr:rowOff>
        </xdr:to>
        <xdr:sp>
          <xdr:nvSpPr>
            <xdr:cNvPr id="0" name="Drop Down 4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11</xdr:row>
          <xdr:rowOff>200520</xdr:rowOff>
        </xdr:from>
        <xdr:to>
          <xdr:col>12</xdr:col>
          <xdr:colOff>1080</xdr:colOff>
          <xdr:row>13</xdr:row>
          <xdr:rowOff>28440</xdr:rowOff>
        </xdr:to>
        <xdr:sp>
          <xdr:nvSpPr>
            <xdr:cNvPr id="0" name="Drop Down 5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3</xdr:row>
          <xdr:rowOff>200160</xdr:rowOff>
        </xdr:from>
        <xdr:to>
          <xdr:col>12</xdr:col>
          <xdr:colOff>1080</xdr:colOff>
          <xdr:row>5</xdr:row>
          <xdr:rowOff>28800</xdr:rowOff>
        </xdr:to>
        <xdr:sp>
          <xdr:nvSpPr>
            <xdr:cNvPr id="0" name="Drop Down 5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18000</xdr:colOff>
          <xdr:row>7</xdr:row>
          <xdr:rowOff>200160</xdr:rowOff>
        </xdr:from>
        <xdr:to>
          <xdr:col>11</xdr:col>
          <xdr:colOff>1080</xdr:colOff>
          <xdr:row>9</xdr:row>
          <xdr:rowOff>28440</xdr:rowOff>
        </xdr:to>
        <xdr:sp>
          <xdr:nvSpPr>
            <xdr:cNvPr id="0" name="Drop Down 5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18360</xdr:colOff>
          <xdr:row>15</xdr:row>
          <xdr:rowOff>200160</xdr:rowOff>
        </xdr:from>
        <xdr:to>
          <xdr:col>10</xdr:col>
          <xdr:colOff>1080</xdr:colOff>
          <xdr:row>17</xdr:row>
          <xdr:rowOff>28440</xdr:rowOff>
        </xdr:to>
        <xdr:sp>
          <xdr:nvSpPr>
            <xdr:cNvPr id="0" name="Drop Down 5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18000</xdr:colOff>
          <xdr:row>24</xdr:row>
          <xdr:rowOff>0</xdr:rowOff>
        </xdr:from>
        <xdr:to>
          <xdr:col>11</xdr:col>
          <xdr:colOff>-7920</xdr:colOff>
          <xdr:row>25</xdr:row>
          <xdr:rowOff>28440</xdr:rowOff>
        </xdr:to>
        <xdr:sp>
          <xdr:nvSpPr>
            <xdr:cNvPr id="0" name="Drop Down 5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18000</xdr:colOff>
          <xdr:row>40</xdr:row>
          <xdr:rowOff>0</xdr:rowOff>
        </xdr:from>
        <xdr:to>
          <xdr:col>11</xdr:col>
          <xdr:colOff>1080</xdr:colOff>
          <xdr:row>41</xdr:row>
          <xdr:rowOff>28440</xdr:rowOff>
        </xdr:to>
        <xdr:sp>
          <xdr:nvSpPr>
            <xdr:cNvPr id="0" name="Drop Down 5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18000</xdr:colOff>
          <xdr:row>55</xdr:row>
          <xdr:rowOff>200160</xdr:rowOff>
        </xdr:from>
        <xdr:to>
          <xdr:col>11</xdr:col>
          <xdr:colOff>1080</xdr:colOff>
          <xdr:row>57</xdr:row>
          <xdr:rowOff>28800</xdr:rowOff>
        </xdr:to>
        <xdr:sp>
          <xdr:nvSpPr>
            <xdr:cNvPr id="0" name="Drop Down 5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59</xdr:row>
          <xdr:rowOff>200160</xdr:rowOff>
        </xdr:from>
        <xdr:to>
          <xdr:col>12</xdr:col>
          <xdr:colOff>1080</xdr:colOff>
          <xdr:row>61</xdr:row>
          <xdr:rowOff>28440</xdr:rowOff>
        </xdr:to>
        <xdr:sp>
          <xdr:nvSpPr>
            <xdr:cNvPr id="0" name="Drop Down 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57</xdr:row>
          <xdr:rowOff>200520</xdr:rowOff>
        </xdr:from>
        <xdr:to>
          <xdr:col>13</xdr:col>
          <xdr:colOff>19440</xdr:colOff>
          <xdr:row>59</xdr:row>
          <xdr:rowOff>28440</xdr:rowOff>
        </xdr:to>
        <xdr:sp>
          <xdr:nvSpPr>
            <xdr:cNvPr id="0" name="Drop Down 5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61</xdr:row>
          <xdr:rowOff>200160</xdr:rowOff>
        </xdr:from>
        <xdr:to>
          <xdr:col>13</xdr:col>
          <xdr:colOff>19440</xdr:colOff>
          <xdr:row>63</xdr:row>
          <xdr:rowOff>28440</xdr:rowOff>
        </xdr:to>
        <xdr:sp>
          <xdr:nvSpPr>
            <xdr:cNvPr id="0" name="Drop Down 5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18360</xdr:colOff>
          <xdr:row>47</xdr:row>
          <xdr:rowOff>200160</xdr:rowOff>
        </xdr:from>
        <xdr:to>
          <xdr:col>10</xdr:col>
          <xdr:colOff>1080</xdr:colOff>
          <xdr:row>49</xdr:row>
          <xdr:rowOff>28440</xdr:rowOff>
        </xdr:to>
        <xdr:sp>
          <xdr:nvSpPr>
            <xdr:cNvPr id="0" name="Drop Down 6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18000</xdr:colOff>
          <xdr:row>29</xdr:row>
          <xdr:rowOff>200160</xdr:rowOff>
        </xdr:from>
        <xdr:to>
          <xdr:col>8</xdr:col>
          <xdr:colOff>27000</xdr:colOff>
          <xdr:row>31</xdr:row>
          <xdr:rowOff>28440</xdr:rowOff>
        </xdr:to>
        <xdr:sp>
          <xdr:nvSpPr>
            <xdr:cNvPr id="0" name="Drop Down 6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18000</xdr:colOff>
          <xdr:row>33</xdr:row>
          <xdr:rowOff>0</xdr:rowOff>
        </xdr:from>
        <xdr:to>
          <xdr:col>8</xdr:col>
          <xdr:colOff>9000</xdr:colOff>
          <xdr:row>34</xdr:row>
          <xdr:rowOff>37800</xdr:rowOff>
        </xdr:to>
        <xdr:sp>
          <xdr:nvSpPr>
            <xdr:cNvPr id="0" name="Drop Down 6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18000</xdr:colOff>
          <xdr:row>9</xdr:row>
          <xdr:rowOff>200160</xdr:rowOff>
        </xdr:from>
        <xdr:to>
          <xdr:col>8</xdr:col>
          <xdr:colOff>18000</xdr:colOff>
          <xdr:row>11</xdr:row>
          <xdr:rowOff>28800</xdr:rowOff>
        </xdr:to>
        <xdr:sp>
          <xdr:nvSpPr>
            <xdr:cNvPr id="0" name="Drop Down 6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81360</xdr:colOff>
          <xdr:row>12</xdr:row>
          <xdr:rowOff>28440</xdr:rowOff>
        </xdr:from>
        <xdr:to>
          <xdr:col>9</xdr:col>
          <xdr:colOff>237240</xdr:colOff>
          <xdr:row>14</xdr:row>
          <xdr:rowOff>28440</xdr:rowOff>
        </xdr:to>
        <xdr:sp>
          <xdr:nvSpPr>
            <xdr:cNvPr id="0" name="Spinner 6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190440</xdr:rowOff>
        </xdr:from>
        <xdr:to>
          <xdr:col>8</xdr:col>
          <xdr:colOff>0</xdr:colOff>
          <xdr:row>5</xdr:row>
          <xdr:rowOff>190800</xdr:rowOff>
        </xdr:to>
        <xdr:sp>
          <xdr:nvSpPr>
            <xdr:cNvPr id="0" name="Drop Down 6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18000</xdr:colOff>
          <xdr:row>3</xdr:row>
          <xdr:rowOff>28440</xdr:rowOff>
        </xdr:from>
        <xdr:to>
          <xdr:col>9</xdr:col>
          <xdr:colOff>473040</xdr:colOff>
          <xdr:row>4</xdr:row>
          <xdr:rowOff>28440</xdr:rowOff>
        </xdr:to>
        <xdr:sp>
          <xdr:nvSpPr>
            <xdr:cNvPr id="0" name="Drop Down 6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21875" defaultRowHeight="12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3" min="3" style="0" width="4.7"/>
    <col collapsed="false" customWidth="true" hidden="false" outlineLevel="0" max="5" min="5" style="0" width="6.7"/>
    <col collapsed="false" customWidth="true" hidden="false" outlineLevel="0" max="6" min="6" style="0" width="5.99"/>
    <col collapsed="false" customWidth="true" hidden="false" outlineLevel="0" max="7" min="7" style="0" width="6.28"/>
    <col collapsed="false" customWidth="true" hidden="false" outlineLevel="0" max="8" min="8" style="0" width="6.85"/>
  </cols>
  <sheetData>
    <row r="1" customFormat="false" ht="12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1" t="str">
        <f aca="false">PlayerName</f>
        <v>sager1</v>
      </c>
    </row>
    <row r="2" customFormat="false" ht="12" hidden="false" customHeight="false" outlineLevel="0" collapsed="false">
      <c r="A2" s="0" t="n">
        <v>1</v>
      </c>
      <c r="B2" s="2" t="s">
        <v>6</v>
      </c>
      <c r="C2" s="2" t="n">
        <v>1</v>
      </c>
      <c r="D2" s="2" t="s">
        <v>7</v>
      </c>
      <c r="E2" s="3" t="n">
        <v>1</v>
      </c>
      <c r="F2" s="1" t="n">
        <f aca="false">'Men 2001 NCAA Bracket'!C3</f>
        <v>1</v>
      </c>
      <c r="G2" s="1" t="n">
        <f aca="false">IF(F2=0,0,(GameNumber-1)*2+(WinnerNumber))</f>
        <v>1</v>
      </c>
      <c r="H2" s="3" t="s">
        <v>8</v>
      </c>
      <c r="I2" s="1" t="str">
        <f aca="false">VLOOKUP(G2,TeamsRange,2)</f>
        <v>Duke</v>
      </c>
      <c r="K2" s="0" t="s">
        <v>9</v>
      </c>
      <c r="L2" s="1" t="str">
        <f aca="false">IF(choice=2,D2,B2)</f>
        <v>Duke</v>
      </c>
    </row>
    <row r="3" customFormat="false" ht="12" hidden="false" customHeight="false" outlineLevel="0" collapsed="false">
      <c r="A3" s="0" t="n">
        <v>2</v>
      </c>
      <c r="B3" s="2" t="s">
        <v>10</v>
      </c>
      <c r="C3" s="2" t="n">
        <v>16</v>
      </c>
      <c r="D3" s="2" t="s">
        <v>11</v>
      </c>
      <c r="E3" s="3" t="n">
        <v>2</v>
      </c>
      <c r="F3" s="1" t="n">
        <f aca="false">'Men 2001 NCAA Bracket'!C7</f>
        <v>2</v>
      </c>
      <c r="G3" s="1" t="n">
        <f aca="false">IF(F3=0,0,(GameNumber-1)*2+(WinnerNumber))</f>
        <v>4</v>
      </c>
      <c r="H3" s="3" t="s">
        <v>8</v>
      </c>
      <c r="I3" s="1" t="str">
        <f aca="false">VLOOKUP(G3,TeamsRange,2)</f>
        <v>Missouri</v>
      </c>
      <c r="K3" s="0" t="s">
        <v>3</v>
      </c>
      <c r="L3" s="1" t="str">
        <f aca="false">IF(choice=2,D3,B3)</f>
        <v>Monmouth</v>
      </c>
    </row>
    <row r="4" customFormat="false" ht="12" hidden="false" customHeight="false" outlineLevel="0" collapsed="false">
      <c r="A4" s="0" t="n">
        <v>3</v>
      </c>
      <c r="B4" s="2" t="s">
        <v>12</v>
      </c>
      <c r="C4" s="2" t="n">
        <v>8</v>
      </c>
      <c r="D4" s="2" t="s">
        <v>13</v>
      </c>
      <c r="E4" s="3" t="n">
        <v>3</v>
      </c>
      <c r="F4" s="1" t="n">
        <f aca="false">'Men 2001 NCAA Bracket'!C11</f>
        <v>1</v>
      </c>
      <c r="G4" s="1" t="n">
        <f aca="false">IF(F4=0,0,(GameNumber-1)*2+(WinnerNumber))</f>
        <v>5</v>
      </c>
      <c r="H4" s="3" t="s">
        <v>8</v>
      </c>
      <c r="I4" s="1" t="str">
        <f aca="false">VLOOKUP(G4,TeamsRange,2)</f>
        <v>UCLA</v>
      </c>
      <c r="L4" s="1" t="str">
        <f aca="false">IF(choice=2,D4,B4)</f>
        <v>Georgia</v>
      </c>
    </row>
    <row r="5" customFormat="false" ht="12" hidden="false" customHeight="false" outlineLevel="0" collapsed="false">
      <c r="A5" s="0" t="n">
        <v>4</v>
      </c>
      <c r="B5" s="2" t="s">
        <v>14</v>
      </c>
      <c r="C5" s="2" t="n">
        <v>9</v>
      </c>
      <c r="D5" s="2" t="s">
        <v>15</v>
      </c>
      <c r="E5" s="3" t="n">
        <v>4</v>
      </c>
      <c r="F5" s="1" t="n">
        <f aca="false">'Men 2001 NCAA Bracket'!C15</f>
        <v>1</v>
      </c>
      <c r="G5" s="1" t="n">
        <f aca="false">IF(F5=0,0,(GameNumber-1)*2+(WinnerNumber))</f>
        <v>7</v>
      </c>
      <c r="H5" s="3" t="s">
        <v>8</v>
      </c>
      <c r="I5" s="1" t="str">
        <f aca="false">VLOOKUP(G5,TeamsRange,2)</f>
        <v>Ohio State</v>
      </c>
      <c r="L5" s="1" t="str">
        <f aca="false">IF(choice=2,D5,B5)</f>
        <v>Missouri</v>
      </c>
    </row>
    <row r="6" customFormat="false" ht="12" hidden="false" customHeight="false" outlineLevel="0" collapsed="false">
      <c r="A6" s="0" t="n">
        <v>5</v>
      </c>
      <c r="B6" s="2" t="s">
        <v>16</v>
      </c>
      <c r="C6" s="2" t="n">
        <v>4</v>
      </c>
      <c r="D6" s="2" t="s">
        <v>17</v>
      </c>
      <c r="E6" s="3" t="n">
        <v>5</v>
      </c>
      <c r="F6" s="1" t="n">
        <f aca="false">'Men 2001 NCAA Bracket'!C19</f>
        <v>1</v>
      </c>
      <c r="G6" s="1" t="n">
        <f aca="false">IF(F6=0,0,(GameNumber-1)*2+(WinnerNumber))</f>
        <v>9</v>
      </c>
      <c r="H6" s="3" t="s">
        <v>8</v>
      </c>
      <c r="I6" s="1" t="str">
        <f aca="false">VLOOKUP(G6,TeamsRange,2)</f>
        <v>Kentucky</v>
      </c>
      <c r="L6" s="1" t="str">
        <f aca="false">IF(choice=2,D6,B6)</f>
        <v>UCLA</v>
      </c>
    </row>
    <row r="7" customFormat="false" ht="12" hidden="false" customHeight="false" outlineLevel="0" collapsed="false">
      <c r="A7" s="0" t="n">
        <v>6</v>
      </c>
      <c r="B7" s="2" t="s">
        <v>18</v>
      </c>
      <c r="C7" s="2" t="n">
        <v>13</v>
      </c>
      <c r="D7" s="2" t="s">
        <v>19</v>
      </c>
      <c r="E7" s="3" t="n">
        <v>6</v>
      </c>
      <c r="F7" s="1" t="n">
        <f aca="false">'Men 2001 NCAA Bracket'!C23</f>
        <v>2</v>
      </c>
      <c r="G7" s="1" t="n">
        <f aca="false">IF(F7=0,0,(GameNumber-1)*2+(WinnerNumber))</f>
        <v>12</v>
      </c>
      <c r="H7" s="3" t="s">
        <v>8</v>
      </c>
      <c r="I7" s="1" t="str">
        <f aca="false">VLOOKUP(G7,TeamsRange,2)</f>
        <v>Creighton</v>
      </c>
      <c r="L7" s="1" t="str">
        <f aca="false">IF(choice=2,D7,B7)</f>
        <v>Hofstra</v>
      </c>
    </row>
    <row r="8" customFormat="false" ht="12" hidden="false" customHeight="false" outlineLevel="0" collapsed="false">
      <c r="A8" s="0" t="n">
        <v>7</v>
      </c>
      <c r="B8" s="2" t="s">
        <v>20</v>
      </c>
      <c r="C8" s="2" t="n">
        <v>5</v>
      </c>
      <c r="D8" s="2" t="s">
        <v>21</v>
      </c>
      <c r="E8" s="3" t="n">
        <v>7</v>
      </c>
      <c r="F8" s="1" t="n">
        <f aca="false">'Men 2001 NCAA Bracket'!C27</f>
        <v>1</v>
      </c>
      <c r="G8" s="1" t="n">
        <f aca="false">IF(F8=0,0,(GameNumber-1)*2+(WinnerNumber))</f>
        <v>13</v>
      </c>
      <c r="H8" s="3" t="s">
        <v>8</v>
      </c>
      <c r="I8" s="1" t="str">
        <f aca="false">VLOOKUP(G8,TeamsRange,2)</f>
        <v>Boston College</v>
      </c>
      <c r="L8" s="1" t="str">
        <f aca="false">IF(choice=2,D8,B8)</f>
        <v>Ohio State</v>
      </c>
    </row>
    <row r="9" customFormat="false" ht="12" hidden="false" customHeight="false" outlineLevel="0" collapsed="false">
      <c r="A9" s="0" t="n">
        <v>8</v>
      </c>
      <c r="B9" s="2" t="s">
        <v>22</v>
      </c>
      <c r="C9" s="2" t="n">
        <v>12</v>
      </c>
      <c r="D9" s="2" t="s">
        <v>23</v>
      </c>
      <c r="E9" s="3" t="n">
        <v>8</v>
      </c>
      <c r="F9" s="1" t="n">
        <f aca="false">'Men 2001 NCAA Bracket'!C31</f>
        <v>2</v>
      </c>
      <c r="G9" s="1" t="n">
        <f aca="false">IF(F9=0,0,(GameNumber-1)*2+(WinnerNumber))</f>
        <v>16</v>
      </c>
      <c r="H9" s="3" t="s">
        <v>8</v>
      </c>
      <c r="I9" s="1" t="str">
        <f aca="false">VLOOKUP(G9,TeamsRange,2)</f>
        <v>Oklahoma St.</v>
      </c>
      <c r="L9" s="1" t="str">
        <f aca="false">IF(choice=2,D9,B9)</f>
        <v>Utah State</v>
      </c>
    </row>
    <row r="10" customFormat="false" ht="12" hidden="false" customHeight="false" outlineLevel="0" collapsed="false">
      <c r="A10" s="0" t="n">
        <v>9</v>
      </c>
      <c r="B10" s="2" t="s">
        <v>24</v>
      </c>
      <c r="C10" s="2" t="n">
        <v>2</v>
      </c>
      <c r="D10" s="2" t="s">
        <v>25</v>
      </c>
      <c r="E10" s="3" t="n">
        <v>9</v>
      </c>
      <c r="F10" s="1" t="n">
        <f aca="false">'Men 2001 NCAA Bracket'!C35</f>
        <v>1</v>
      </c>
      <c r="G10" s="1" t="n">
        <f aca="false">IF(F10=0,0,(GameNumber-1)*2+(WinnerNumber))</f>
        <v>17</v>
      </c>
      <c r="H10" s="3" t="s">
        <v>8</v>
      </c>
      <c r="I10" s="1" t="str">
        <f aca="false">VLOOKUP(G10,TeamsRange,2)</f>
        <v>Stanford</v>
      </c>
      <c r="L10" s="1" t="str">
        <f aca="false">IF(choice=2,D10,B10)</f>
        <v>Kentucky</v>
      </c>
    </row>
    <row r="11" customFormat="false" ht="12" hidden="false" customHeight="false" outlineLevel="0" collapsed="false">
      <c r="A11" s="0" t="n">
        <v>10</v>
      </c>
      <c r="B11" s="2" t="s">
        <v>26</v>
      </c>
      <c r="C11" s="2" t="n">
        <v>15</v>
      </c>
      <c r="D11" s="2" t="s">
        <v>27</v>
      </c>
      <c r="E11" s="3" t="n">
        <v>10</v>
      </c>
      <c r="F11" s="1" t="n">
        <f aca="false">'Men 2001 NCAA Bracket'!C39</f>
        <v>1</v>
      </c>
      <c r="G11" s="1" t="n">
        <f aca="false">IF(F11=0,0,(GameNumber-1)*2+(WinnerNumber))</f>
        <v>19</v>
      </c>
      <c r="H11" s="3" t="s">
        <v>8</v>
      </c>
      <c r="I11" s="1" t="str">
        <f aca="false">VLOOKUP(G11,TeamsRange,2)</f>
        <v>Georgia Tech</v>
      </c>
      <c r="L11" s="1" t="str">
        <f aca="false">IF(choice=2,D11,B11)</f>
        <v>Holy Cross</v>
      </c>
    </row>
    <row r="12" customFormat="false" ht="12" hidden="false" customHeight="false" outlineLevel="0" collapsed="false">
      <c r="A12" s="0" t="n">
        <v>11</v>
      </c>
      <c r="B12" s="2" t="s">
        <v>28</v>
      </c>
      <c r="C12" s="2" t="n">
        <v>7</v>
      </c>
      <c r="D12" s="2" t="s">
        <v>29</v>
      </c>
      <c r="E12" s="3" t="n">
        <v>11</v>
      </c>
      <c r="F12" s="1" t="n">
        <f aca="false">'Men 2001 NCAA Bracket'!C43</f>
        <v>1</v>
      </c>
      <c r="G12" s="1" t="n">
        <f aca="false">IF(F12=0,0,(GameNumber-1)*2+(WinnerNumber))</f>
        <v>21</v>
      </c>
      <c r="H12" s="3" t="s">
        <v>8</v>
      </c>
      <c r="I12" s="1" t="str">
        <f aca="false">VLOOKUP(G12,TeamsRange,2)</f>
        <v>Indiana</v>
      </c>
      <c r="L12" s="1" t="str">
        <f aca="false">IF(choice=2,D12,B12)</f>
        <v>Iowa</v>
      </c>
    </row>
    <row r="13" customFormat="false" ht="12" hidden="false" customHeight="false" outlineLevel="0" collapsed="false">
      <c r="A13" s="0" t="n">
        <v>12</v>
      </c>
      <c r="B13" s="2" t="s">
        <v>30</v>
      </c>
      <c r="C13" s="2" t="n">
        <v>10</v>
      </c>
      <c r="D13" s="2" t="s">
        <v>31</v>
      </c>
      <c r="E13" s="3" t="n">
        <v>12</v>
      </c>
      <c r="F13" s="1" t="n">
        <f aca="false">'Men 2001 NCAA Bracket'!C47</f>
        <v>2</v>
      </c>
      <c r="G13" s="1" t="n">
        <f aca="false">IF(F13=0,0,(GameNumber-1)*2+(WinnerNumber))</f>
        <v>24</v>
      </c>
      <c r="H13" s="3" t="s">
        <v>8</v>
      </c>
      <c r="I13" s="1" t="str">
        <f aca="false">VLOOKUP(G13,TeamsRange,2)</f>
        <v>BYU</v>
      </c>
      <c r="L13" s="1" t="str">
        <f aca="false">IF(choice=2,D13,B13)</f>
        <v>Creighton</v>
      </c>
    </row>
    <row r="14" customFormat="false" ht="12" hidden="false" customHeight="false" outlineLevel="0" collapsed="false">
      <c r="A14" s="0" t="n">
        <v>13</v>
      </c>
      <c r="B14" s="2" t="s">
        <v>32</v>
      </c>
      <c r="C14" s="2" t="n">
        <v>3</v>
      </c>
      <c r="D14" s="2" t="s">
        <v>33</v>
      </c>
      <c r="E14" s="3" t="n">
        <v>13</v>
      </c>
      <c r="F14" s="1" t="n">
        <f aca="false">'Men 2001 NCAA Bracket'!C51</f>
        <v>1</v>
      </c>
      <c r="G14" s="1" t="n">
        <f aca="false">IF(F14=0,0,(GameNumber-1)*2+(WinnerNumber))</f>
        <v>25</v>
      </c>
      <c r="H14" s="3" t="s">
        <v>8</v>
      </c>
      <c r="I14" s="1" t="str">
        <f aca="false">VLOOKUP(G14,TeamsRange,2)</f>
        <v>Iowa State</v>
      </c>
      <c r="L14" s="1" t="str">
        <f aca="false">IF(choice=2,D14,B14)</f>
        <v>Boston College</v>
      </c>
    </row>
    <row r="15" customFormat="false" ht="12" hidden="false" customHeight="false" outlineLevel="0" collapsed="false">
      <c r="A15" s="0" t="n">
        <v>14</v>
      </c>
      <c r="B15" s="2" t="s">
        <v>34</v>
      </c>
      <c r="C15" s="2" t="n">
        <v>14</v>
      </c>
      <c r="D15" s="2" t="s">
        <v>35</v>
      </c>
      <c r="E15" s="3" t="n">
        <v>14</v>
      </c>
      <c r="F15" s="1" t="n">
        <f aca="false">'Men 2001 NCAA Bracket'!C55</f>
        <v>2</v>
      </c>
      <c r="G15" s="1" t="n">
        <f aca="false">IF(F15=0,0,(GameNumber-1)*2+(WinnerNumber))</f>
        <v>28</v>
      </c>
      <c r="H15" s="3" t="s">
        <v>8</v>
      </c>
      <c r="I15" s="1" t="str">
        <f aca="false">VLOOKUP(G15,TeamsRange,2)</f>
        <v>Georgetown</v>
      </c>
      <c r="L15" s="1" t="str">
        <f aca="false">IF(choice=2,D15,B15)</f>
        <v>Southern Utah</v>
      </c>
    </row>
    <row r="16" customFormat="false" ht="12" hidden="false" customHeight="false" outlineLevel="0" collapsed="false">
      <c r="A16" s="0" t="n">
        <v>15</v>
      </c>
      <c r="B16" s="2" t="s">
        <v>36</v>
      </c>
      <c r="C16" s="2" t="n">
        <v>6</v>
      </c>
      <c r="D16" s="2" t="s">
        <v>37</v>
      </c>
      <c r="E16" s="3" t="n">
        <v>15</v>
      </c>
      <c r="F16" s="1" t="n">
        <f aca="false">'Men 2001 NCAA Bracket'!C59</f>
        <v>1</v>
      </c>
      <c r="G16" s="1" t="n">
        <f aca="false">IF(F16=0,0,(GameNumber-1)*2+(WinnerNumber))</f>
        <v>29</v>
      </c>
      <c r="H16" s="3" t="s">
        <v>8</v>
      </c>
      <c r="I16" s="1" t="str">
        <f aca="false">VLOOKUP(G16,TeamsRange,2)</f>
        <v>Maryland</v>
      </c>
      <c r="L16" s="1" t="str">
        <f aca="false">IF(choice=2,D16,B16)</f>
        <v>USC</v>
      </c>
    </row>
    <row r="17" customFormat="false" ht="12" hidden="false" customHeight="false" outlineLevel="0" collapsed="false">
      <c r="A17" s="4" t="n">
        <v>16</v>
      </c>
      <c r="B17" s="5" t="s">
        <v>38</v>
      </c>
      <c r="C17" s="5" t="n">
        <v>11</v>
      </c>
      <c r="D17" s="5" t="s">
        <v>39</v>
      </c>
      <c r="E17" s="3" t="n">
        <v>16</v>
      </c>
      <c r="F17" s="1" t="n">
        <f aca="false">'Men 2001 NCAA Bracket'!C63</f>
        <v>2</v>
      </c>
      <c r="G17" s="1" t="n">
        <f aca="false">IF(F17=0,0,(GameNumber-1)*2+(WinnerNumber))</f>
        <v>32</v>
      </c>
      <c r="H17" s="3" t="s">
        <v>8</v>
      </c>
      <c r="I17" s="1" t="str">
        <f aca="false">VLOOKUP(G17,TeamsRange,2)</f>
        <v>Georgia St.</v>
      </c>
      <c r="L17" s="1" t="str">
        <f aca="false">IF(choice=2,D17,B17)</f>
        <v>Oklahoma St.</v>
      </c>
    </row>
    <row r="18" customFormat="false" ht="12" hidden="false" customHeight="false" outlineLevel="0" collapsed="false">
      <c r="A18" s="0" t="n">
        <v>17</v>
      </c>
      <c r="B18" s="2" t="s">
        <v>40</v>
      </c>
      <c r="C18" s="2" t="n">
        <v>1</v>
      </c>
      <c r="D18" s="2" t="s">
        <v>41</v>
      </c>
      <c r="E18" s="3" t="n">
        <v>17</v>
      </c>
      <c r="F18" s="1" t="n">
        <f aca="false">'Men 2001 NCAA Bracket'!M3</f>
        <v>1</v>
      </c>
      <c r="G18" s="1" t="n">
        <f aca="false">IF(F18=0,0,(GameNumber-1)*2+(WinnerNumber))</f>
        <v>33</v>
      </c>
      <c r="H18" s="3" t="s">
        <v>8</v>
      </c>
      <c r="I18" s="1" t="str">
        <f aca="false">VLOOKUP(G18,TeamsRange,2)</f>
        <v>Michigan St.</v>
      </c>
      <c r="L18" s="1" t="str">
        <f aca="false">IF(choice=2,D18,B18)</f>
        <v>Stanford</v>
      </c>
    </row>
    <row r="19" customFormat="false" ht="12" hidden="false" customHeight="false" outlineLevel="0" collapsed="false">
      <c r="A19" s="0" t="n">
        <v>18</v>
      </c>
      <c r="B19" s="2" t="s">
        <v>42</v>
      </c>
      <c r="C19" s="2" t="n">
        <v>16</v>
      </c>
      <c r="D19" s="2" t="s">
        <v>43</v>
      </c>
      <c r="E19" s="3" t="n">
        <v>18</v>
      </c>
      <c r="F19" s="1" t="n">
        <f aca="false">'Men 2001 NCAA Bracket'!M7</f>
        <v>1</v>
      </c>
      <c r="G19" s="1" t="n">
        <f aca="false">IF(F19=0,0,(GameNumber-1)*2+(WinnerNumber))</f>
        <v>35</v>
      </c>
      <c r="H19" s="3" t="s">
        <v>8</v>
      </c>
      <c r="I19" s="1" t="str">
        <f aca="false">VLOOKUP(G19,TeamsRange,2)</f>
        <v>California</v>
      </c>
      <c r="L19" s="1" t="str">
        <f aca="false">IF(choice=2,D19,B19)</f>
        <v>UNC Greensboro</v>
      </c>
    </row>
    <row r="20" customFormat="false" ht="12" hidden="false" customHeight="false" outlineLevel="0" collapsed="false">
      <c r="A20" s="0" t="n">
        <v>19</v>
      </c>
      <c r="B20" s="2" t="s">
        <v>44</v>
      </c>
      <c r="C20" s="2" t="n">
        <v>8</v>
      </c>
      <c r="D20" s="2" t="s">
        <v>45</v>
      </c>
      <c r="E20" s="3" t="n">
        <v>19</v>
      </c>
      <c r="F20" s="1" t="n">
        <f aca="false">'Men 2001 NCAA Bracket'!M11</f>
        <v>1</v>
      </c>
      <c r="G20" s="1" t="n">
        <f aca="false">IF(F20=0,0,(GameNumber-1)*2+(WinnerNumber))</f>
        <v>37</v>
      </c>
      <c r="H20" s="3" t="s">
        <v>8</v>
      </c>
      <c r="I20" s="1" t="str">
        <f aca="false">VLOOKUP(G20,TeamsRange,2)</f>
        <v>Oklahoma</v>
      </c>
      <c r="L20" s="1" t="str">
        <f aca="false">IF(choice=2,D20,B20)</f>
        <v>Georgia Tech</v>
      </c>
    </row>
    <row r="21" customFormat="false" ht="12" hidden="false" customHeight="false" outlineLevel="0" collapsed="false">
      <c r="A21" s="0" t="n">
        <v>20</v>
      </c>
      <c r="B21" s="2" t="s">
        <v>46</v>
      </c>
      <c r="C21" s="2" t="n">
        <v>9</v>
      </c>
      <c r="D21" s="2" t="s">
        <v>11</v>
      </c>
      <c r="E21" s="3" t="n">
        <v>20</v>
      </c>
      <c r="F21" s="1" t="n">
        <f aca="false">'Men 2001 NCAA Bracket'!M15</f>
        <v>1</v>
      </c>
      <c r="G21" s="1" t="n">
        <f aca="false">IF(F21=0,0,(GameNumber-1)*2+(WinnerNumber))</f>
        <v>39</v>
      </c>
      <c r="H21" s="3" t="s">
        <v>8</v>
      </c>
      <c r="I21" s="1" t="str">
        <f aca="false">VLOOKUP(G21,TeamsRange,2)</f>
        <v>Virginia</v>
      </c>
      <c r="L21" s="1" t="str">
        <f aca="false">IF(choice=2,D21,B21)</f>
        <v>St. Joseph's</v>
      </c>
    </row>
    <row r="22" customFormat="false" ht="12" hidden="false" customHeight="false" outlineLevel="0" collapsed="false">
      <c r="A22" s="0" t="n">
        <v>21</v>
      </c>
      <c r="B22" s="2" t="s">
        <v>47</v>
      </c>
      <c r="C22" s="2" t="n">
        <v>4</v>
      </c>
      <c r="D22" s="2" t="s">
        <v>48</v>
      </c>
      <c r="E22" s="3" t="n">
        <v>21</v>
      </c>
      <c r="F22" s="1" t="n">
        <f aca="false">'Men 2001 NCAA Bracket'!M19</f>
        <v>1</v>
      </c>
      <c r="G22" s="1" t="n">
        <f aca="false">IF(F22=0,0,(GameNumber-1)*2+(WinnerNumber))</f>
        <v>41</v>
      </c>
      <c r="H22" s="3" t="s">
        <v>8</v>
      </c>
      <c r="I22" s="1" t="str">
        <f aca="false">VLOOKUP(G22,TeamsRange,2)</f>
        <v>North Carolina</v>
      </c>
      <c r="L22" s="1" t="str">
        <f aca="false">IF(choice=2,D22,B22)</f>
        <v>Indiana</v>
      </c>
    </row>
    <row r="23" customFormat="false" ht="12" hidden="false" customHeight="false" outlineLevel="0" collapsed="false">
      <c r="A23" s="0" t="n">
        <v>22</v>
      </c>
      <c r="B23" s="2" t="s">
        <v>49</v>
      </c>
      <c r="C23" s="2" t="n">
        <v>13</v>
      </c>
      <c r="D23" s="2" t="s">
        <v>50</v>
      </c>
      <c r="E23" s="3" t="n">
        <v>22</v>
      </c>
      <c r="F23" s="1" t="n">
        <f aca="false">'Men 2001 NCAA Bracket'!M23</f>
        <v>2</v>
      </c>
      <c r="G23" s="1" t="n">
        <f aca="false">IF(F23=0,0,(GameNumber-1)*2+(WinnerNumber))</f>
        <v>44</v>
      </c>
      <c r="H23" s="3" t="s">
        <v>8</v>
      </c>
      <c r="I23" s="1" t="str">
        <f aca="false">VLOOKUP(G23,TeamsRange,2)</f>
        <v>Providence</v>
      </c>
      <c r="L23" s="1" t="str">
        <f aca="false">IF(choice=2,D23,B23)</f>
        <v>Kent State</v>
      </c>
    </row>
    <row r="24" customFormat="false" ht="12" hidden="false" customHeight="false" outlineLevel="0" collapsed="false">
      <c r="A24" s="0" t="n">
        <v>23</v>
      </c>
      <c r="B24" s="2" t="s">
        <v>51</v>
      </c>
      <c r="C24" s="2" t="n">
        <v>5</v>
      </c>
      <c r="D24" s="2" t="s">
        <v>52</v>
      </c>
      <c r="E24" s="3" t="n">
        <v>23</v>
      </c>
      <c r="F24" s="1" t="n">
        <f aca="false">'Men 2001 NCAA Bracket'!M27</f>
        <v>1</v>
      </c>
      <c r="G24" s="1" t="n">
        <f aca="false">IF(F24=0,0,(GameNumber-1)*2+(WinnerNumber))</f>
        <v>45</v>
      </c>
      <c r="H24" s="3" t="s">
        <v>8</v>
      </c>
      <c r="I24" s="1" t="str">
        <f aca="false">VLOOKUP(G24,TeamsRange,2)</f>
        <v>Florida</v>
      </c>
      <c r="L24" s="1" t="str">
        <f aca="false">IF(choice=2,D24,B24)</f>
        <v>Cincinnati</v>
      </c>
    </row>
    <row r="25" customFormat="false" ht="12" hidden="false" customHeight="false" outlineLevel="0" collapsed="false">
      <c r="A25" s="0" t="n">
        <v>24</v>
      </c>
      <c r="B25" s="2" t="s">
        <v>53</v>
      </c>
      <c r="C25" s="2" t="n">
        <v>12</v>
      </c>
      <c r="D25" s="2" t="s">
        <v>54</v>
      </c>
      <c r="E25" s="3" t="n">
        <v>24</v>
      </c>
      <c r="F25" s="1" t="n">
        <f aca="false">'Men 2001 NCAA Bracket'!M31</f>
        <v>1</v>
      </c>
      <c r="G25" s="1" t="n">
        <f aca="false">IF(F25=0,0,(GameNumber-1)*2+(WinnerNumber))</f>
        <v>47</v>
      </c>
      <c r="H25" s="3" t="s">
        <v>8</v>
      </c>
      <c r="I25" s="1" t="str">
        <f aca="false">VLOOKUP(G25,TeamsRange,2)</f>
        <v>Texas</v>
      </c>
      <c r="L25" s="1" t="str">
        <f aca="false">IF(choice=2,D25,B25)</f>
        <v>BYU</v>
      </c>
    </row>
    <row r="26" customFormat="false" ht="12" hidden="false" customHeight="false" outlineLevel="0" collapsed="false">
      <c r="A26" s="0" t="n">
        <v>25</v>
      </c>
      <c r="B26" s="2" t="s">
        <v>55</v>
      </c>
      <c r="C26" s="2" t="n">
        <v>2</v>
      </c>
      <c r="D26" s="2" t="s">
        <v>56</v>
      </c>
      <c r="E26" s="3" t="n">
        <v>25</v>
      </c>
      <c r="F26" s="1" t="n">
        <f aca="false">'Men 2001 NCAA Bracket'!M35</f>
        <v>1</v>
      </c>
      <c r="G26" s="1" t="n">
        <f aca="false">IF(F26=0,0,(GameNumber-1)*2+(WinnerNumber))</f>
        <v>49</v>
      </c>
      <c r="H26" s="3" t="s">
        <v>8</v>
      </c>
      <c r="I26" s="1" t="str">
        <f aca="false">VLOOKUP(G26,TeamsRange,2)</f>
        <v>Illinois</v>
      </c>
      <c r="L26" s="1" t="str">
        <f aca="false">IF(choice=2,D26,B26)</f>
        <v>Iowa State</v>
      </c>
    </row>
    <row r="27" customFormat="false" ht="12" hidden="false" customHeight="false" outlineLevel="0" collapsed="false">
      <c r="A27" s="0" t="n">
        <v>26</v>
      </c>
      <c r="B27" s="2" t="s">
        <v>57</v>
      </c>
      <c r="C27" s="2" t="n">
        <v>15</v>
      </c>
      <c r="D27" s="2" t="s">
        <v>58</v>
      </c>
      <c r="E27" s="3" t="n">
        <v>26</v>
      </c>
      <c r="F27" s="1" t="n">
        <f aca="false">'Men 2001 NCAA Bracket'!M39</f>
        <v>2</v>
      </c>
      <c r="G27" s="1" t="n">
        <f aca="false">IF(F27=0,0,(GameNumber-1)*2+(WinnerNumber))</f>
        <v>52</v>
      </c>
      <c r="H27" s="3" t="s">
        <v>8</v>
      </c>
      <c r="I27" s="1" t="str">
        <f aca="false">VLOOKUP(G27,TeamsRange,2)</f>
        <v>UNC Charlotte</v>
      </c>
      <c r="L27" s="1" t="str">
        <f aca="false">IF(choice=2,D27,B27)</f>
        <v>Hampton</v>
      </c>
    </row>
    <row r="28" customFormat="false" ht="12" hidden="false" customHeight="false" outlineLevel="0" collapsed="false">
      <c r="A28" s="0" t="n">
        <v>27</v>
      </c>
      <c r="B28" s="2" t="s">
        <v>59</v>
      </c>
      <c r="C28" s="2" t="n">
        <v>7</v>
      </c>
      <c r="D28" s="2" t="s">
        <v>60</v>
      </c>
      <c r="E28" s="3" t="n">
        <v>27</v>
      </c>
      <c r="F28" s="1" t="n">
        <f aca="false">'Men 2001 NCAA Bracket'!M43</f>
        <v>1</v>
      </c>
      <c r="G28" s="1" t="n">
        <f aca="false">IF(F28=0,0,(GameNumber-1)*2+(WinnerNumber))</f>
        <v>53</v>
      </c>
      <c r="H28" s="3" t="s">
        <v>8</v>
      </c>
      <c r="I28" s="1" t="str">
        <f aca="false">VLOOKUP(G28,TeamsRange,2)</f>
        <v>Kansas</v>
      </c>
      <c r="L28" s="1" t="str">
        <f aca="false">IF(choice=2,D28,B28)</f>
        <v>Arkansas</v>
      </c>
    </row>
    <row r="29" customFormat="false" ht="12" hidden="false" customHeight="false" outlineLevel="0" collapsed="false">
      <c r="A29" s="0" t="n">
        <v>28</v>
      </c>
      <c r="B29" s="2" t="s">
        <v>61</v>
      </c>
      <c r="C29" s="2" t="n">
        <v>10</v>
      </c>
      <c r="D29" s="2" t="s">
        <v>62</v>
      </c>
      <c r="E29" s="3" t="n">
        <v>28</v>
      </c>
      <c r="F29" s="1" t="n">
        <f aca="false">'Men 2001 NCAA Bracket'!M47</f>
        <v>1</v>
      </c>
      <c r="G29" s="1" t="n">
        <f aca="false">IF(F29=0,0,(GameNumber-1)*2+(WinnerNumber))</f>
        <v>55</v>
      </c>
      <c r="H29" s="3" t="s">
        <v>8</v>
      </c>
      <c r="I29" s="1" t="str">
        <f aca="false">VLOOKUP(G29,TeamsRange,2)</f>
        <v>Syracuse</v>
      </c>
      <c r="L29" s="1" t="str">
        <f aca="false">IF(choice=2,D29,B29)</f>
        <v>Georgetown</v>
      </c>
    </row>
    <row r="30" customFormat="false" ht="12" hidden="false" customHeight="false" outlineLevel="0" collapsed="false">
      <c r="A30" s="0" t="n">
        <v>29</v>
      </c>
      <c r="B30" s="2" t="s">
        <v>63</v>
      </c>
      <c r="C30" s="2" t="n">
        <v>3</v>
      </c>
      <c r="D30" s="2" t="s">
        <v>64</v>
      </c>
      <c r="E30" s="3" t="n">
        <v>29</v>
      </c>
      <c r="F30" s="1" t="n">
        <f aca="false">'Men 2001 NCAA Bracket'!M51</f>
        <v>1</v>
      </c>
      <c r="G30" s="1" t="n">
        <f aca="false">IF(F30=0,0,(GameNumber-1)*2+(WinnerNumber))</f>
        <v>57</v>
      </c>
      <c r="H30" s="3" t="s">
        <v>8</v>
      </c>
      <c r="I30" s="1" t="str">
        <f aca="false">VLOOKUP(G30,TeamsRange,2)</f>
        <v>Arizona</v>
      </c>
      <c r="L30" s="1" t="str">
        <f aca="false">IF(choice=2,D30,B30)</f>
        <v>Maryland</v>
      </c>
    </row>
    <row r="31" customFormat="false" ht="12" hidden="false" customHeight="false" outlineLevel="0" collapsed="false">
      <c r="A31" s="0" t="n">
        <v>30</v>
      </c>
      <c r="B31" s="2" t="s">
        <v>65</v>
      </c>
      <c r="C31" s="2" t="n">
        <v>14</v>
      </c>
      <c r="D31" s="2" t="s">
        <v>66</v>
      </c>
      <c r="E31" s="3" t="n">
        <v>30</v>
      </c>
      <c r="F31" s="1" t="n">
        <f aca="false">'Men 2001 NCAA Bracket'!M55</f>
        <v>2</v>
      </c>
      <c r="G31" s="1" t="n">
        <f aca="false">IF(F31=0,0,(GameNumber-1)*2+(WinnerNumber))</f>
        <v>60</v>
      </c>
      <c r="H31" s="3" t="s">
        <v>8</v>
      </c>
      <c r="I31" s="1" t="str">
        <f aca="false">VLOOKUP(G31,TeamsRange,2)</f>
        <v>Butler</v>
      </c>
      <c r="L31" s="1" t="str">
        <f aca="false">IF(choice=2,D31,B31)</f>
        <v>George Mason</v>
      </c>
    </row>
    <row r="32" customFormat="false" ht="12" hidden="false" customHeight="false" outlineLevel="0" collapsed="false">
      <c r="A32" s="0" t="n">
        <v>31</v>
      </c>
      <c r="B32" s="2" t="s">
        <v>67</v>
      </c>
      <c r="C32" s="2" t="n">
        <v>6</v>
      </c>
      <c r="D32" s="2" t="s">
        <v>68</v>
      </c>
      <c r="E32" s="3" t="n">
        <v>31</v>
      </c>
      <c r="F32" s="1" t="n">
        <f aca="false">'Men 2001 NCAA Bracket'!M59</f>
        <v>1</v>
      </c>
      <c r="G32" s="1" t="n">
        <f aca="false">IF(F32=0,0,(GameNumber-1)*2+(WinnerNumber))</f>
        <v>61</v>
      </c>
      <c r="H32" s="3" t="s">
        <v>8</v>
      </c>
      <c r="I32" s="1" t="str">
        <f aca="false">VLOOKUP(G32,TeamsRange,2)</f>
        <v>Ole Miss</v>
      </c>
      <c r="L32" s="1" t="str">
        <f aca="false">IF(choice=2,D32,B32)</f>
        <v>Wisconsin</v>
      </c>
    </row>
    <row r="33" customFormat="false" ht="12" hidden="false" customHeight="false" outlineLevel="0" collapsed="false">
      <c r="A33" s="4" t="n">
        <v>32</v>
      </c>
      <c r="B33" s="5" t="s">
        <v>69</v>
      </c>
      <c r="C33" s="5" t="n">
        <v>11</v>
      </c>
      <c r="D33" s="5" t="s">
        <v>70</v>
      </c>
      <c r="E33" s="6" t="n">
        <v>32</v>
      </c>
      <c r="F33" s="7" t="n">
        <f aca="false">'Men 2001 NCAA Bracket'!M63</f>
        <v>2</v>
      </c>
      <c r="G33" s="7" t="n">
        <f aca="false">IF(F33=0,0,(GameNumber-1)*2+(WinnerNumber))</f>
        <v>64</v>
      </c>
      <c r="H33" s="6" t="s">
        <v>8</v>
      </c>
      <c r="I33" s="7" t="str">
        <f aca="false">VLOOKUP(G33,TeamsRange,2)</f>
        <v>Xavier</v>
      </c>
      <c r="L33" s="8" t="str">
        <f aca="false">IF(choice=2,D33,B33)</f>
        <v>Georgia St.</v>
      </c>
    </row>
    <row r="34" customFormat="false" ht="12" hidden="false" customHeight="false" outlineLevel="0" collapsed="false">
      <c r="A34" s="0" t="n">
        <v>33</v>
      </c>
      <c r="B34" s="2" t="s">
        <v>71</v>
      </c>
      <c r="C34" s="2" t="n">
        <v>1</v>
      </c>
      <c r="D34" s="2" t="s">
        <v>43</v>
      </c>
      <c r="E34" s="3" t="n">
        <v>33</v>
      </c>
      <c r="F34" s="1" t="n">
        <f aca="false">'Men 2001 NCAA Bracket'!D5</f>
        <v>1</v>
      </c>
      <c r="G34" s="1" t="n">
        <f aca="false">IF(F34=0,0,(GameNumber-33)*4+(WinnerNumber))</f>
        <v>1</v>
      </c>
      <c r="H34" s="3" t="s">
        <v>72</v>
      </c>
      <c r="I34" s="1" t="str">
        <f aca="false">VLOOKUP(G34,TeamsRange,2)</f>
        <v>Duke</v>
      </c>
      <c r="L34" s="8" t="str">
        <f aca="false">IF(choice=2,D34,B34)</f>
        <v>Michigan St.</v>
      </c>
    </row>
    <row r="35" customFormat="false" ht="12" hidden="false" customHeight="false" outlineLevel="0" collapsed="false">
      <c r="A35" s="0" t="n">
        <v>34</v>
      </c>
      <c r="B35" s="2" t="s">
        <v>73</v>
      </c>
      <c r="C35" s="2" t="n">
        <v>16</v>
      </c>
      <c r="D35" s="2" t="s">
        <v>74</v>
      </c>
      <c r="E35" s="3" t="n">
        <v>34</v>
      </c>
      <c r="F35" s="1" t="n">
        <f aca="false">'Men 2001 NCAA Bracket'!D13</f>
        <v>1</v>
      </c>
      <c r="G35" s="1" t="n">
        <f aca="false">IF(F35=0,0,(GameNumber-33)*4+(WinnerNumber))</f>
        <v>5</v>
      </c>
      <c r="H35" s="3" t="s">
        <v>72</v>
      </c>
      <c r="I35" s="1" t="str">
        <f aca="false">VLOOKUP(G35,TeamsRange,2)</f>
        <v>UCLA</v>
      </c>
      <c r="L35" s="8" t="str">
        <f aca="false">IF(choice=2,D35,B35)</f>
        <v>Alabama St.</v>
      </c>
    </row>
    <row r="36" customFormat="false" ht="12" hidden="false" customHeight="false" outlineLevel="0" collapsed="false">
      <c r="A36" s="0" t="n">
        <v>35</v>
      </c>
      <c r="B36" s="2" t="s">
        <v>75</v>
      </c>
      <c r="C36" s="2" t="n">
        <v>8</v>
      </c>
      <c r="D36" s="2" t="s">
        <v>76</v>
      </c>
      <c r="E36" s="3" t="n">
        <v>35</v>
      </c>
      <c r="F36" s="1" t="n">
        <f aca="false">'Men 2001 NCAA Bracket'!D21</f>
        <v>1</v>
      </c>
      <c r="G36" s="1" t="n">
        <f aca="false">IF(F36=0,0,(GameNumber-33)*4+(WinnerNumber))</f>
        <v>9</v>
      </c>
      <c r="H36" s="3" t="s">
        <v>72</v>
      </c>
      <c r="I36" s="1" t="str">
        <f aca="false">VLOOKUP(G36,TeamsRange,2)</f>
        <v>Kentucky</v>
      </c>
      <c r="L36" s="8" t="str">
        <f aca="false">IF(choice=2,D36,B36)</f>
        <v>California</v>
      </c>
    </row>
    <row r="37" customFormat="false" ht="12" hidden="false" customHeight="false" outlineLevel="0" collapsed="false">
      <c r="A37" s="0" t="n">
        <v>36</v>
      </c>
      <c r="B37" s="2" t="s">
        <v>77</v>
      </c>
      <c r="C37" s="2" t="n">
        <v>9</v>
      </c>
      <c r="D37" s="2" t="s">
        <v>13</v>
      </c>
      <c r="E37" s="3" t="n">
        <v>36</v>
      </c>
      <c r="F37" s="1" t="n">
        <f aca="false">'Men 2001 NCAA Bracket'!D29</f>
        <v>1</v>
      </c>
      <c r="G37" s="1" t="n">
        <f aca="false">IF(F37=0,0,(GameNumber-33)*4+(WinnerNumber))</f>
        <v>13</v>
      </c>
      <c r="H37" s="3" t="s">
        <v>72</v>
      </c>
      <c r="I37" s="1" t="str">
        <f aca="false">VLOOKUP(G37,TeamsRange,2)</f>
        <v>Boston College</v>
      </c>
      <c r="L37" s="8" t="str">
        <f aca="false">IF(choice=2,D37,B37)</f>
        <v>Fresno St.</v>
      </c>
    </row>
    <row r="38" customFormat="false" ht="12" hidden="false" customHeight="false" outlineLevel="0" collapsed="false">
      <c r="A38" s="0" t="n">
        <v>37</v>
      </c>
      <c r="B38" s="2" t="s">
        <v>78</v>
      </c>
      <c r="C38" s="2" t="n">
        <v>4</v>
      </c>
      <c r="D38" s="2" t="s">
        <v>79</v>
      </c>
      <c r="E38" s="3" t="n">
        <v>37</v>
      </c>
      <c r="F38" s="1" t="n">
        <f aca="false">'Men 2001 NCAA Bracket'!D37</f>
        <v>1</v>
      </c>
      <c r="G38" s="1" t="n">
        <f aca="false">IF(F38=0,0,(GameNumber-33)*4+(WinnerNumber))</f>
        <v>17</v>
      </c>
      <c r="H38" s="3" t="s">
        <v>72</v>
      </c>
      <c r="I38" s="1" t="str">
        <f aca="false">VLOOKUP(G38,TeamsRange,2)</f>
        <v>Stanford</v>
      </c>
      <c r="L38" s="8" t="str">
        <f aca="false">IF(choice=2,D38,B38)</f>
        <v>Oklahoma</v>
      </c>
    </row>
    <row r="39" customFormat="false" ht="12" hidden="false" customHeight="false" outlineLevel="0" collapsed="false">
      <c r="A39" s="0" t="n">
        <v>38</v>
      </c>
      <c r="B39" s="2" t="s">
        <v>80</v>
      </c>
      <c r="C39" s="2" t="n">
        <v>13</v>
      </c>
      <c r="D39" s="2" t="s">
        <v>81</v>
      </c>
      <c r="E39" s="3" t="n">
        <v>38</v>
      </c>
      <c r="F39" s="1" t="n">
        <f aca="false">'Men 2001 NCAA Bracket'!D45</f>
        <v>1</v>
      </c>
      <c r="G39" s="1" t="n">
        <f aca="false">IF(F39=0,0,(GameNumber-33)*4+(WinnerNumber))</f>
        <v>21</v>
      </c>
      <c r="H39" s="3" t="s">
        <v>72</v>
      </c>
      <c r="I39" s="1" t="str">
        <f aca="false">VLOOKUP(G39,TeamsRange,2)</f>
        <v>Indiana</v>
      </c>
      <c r="L39" s="8" t="str">
        <f aca="false">IF(choice=2,D39,B39)</f>
        <v>Indiana State</v>
      </c>
    </row>
    <row r="40" customFormat="false" ht="12" hidden="false" customHeight="false" outlineLevel="0" collapsed="false">
      <c r="A40" s="0" t="n">
        <v>39</v>
      </c>
      <c r="B40" s="2" t="s">
        <v>82</v>
      </c>
      <c r="C40" s="2" t="n">
        <v>5</v>
      </c>
      <c r="D40" s="2" t="s">
        <v>83</v>
      </c>
      <c r="E40" s="3" t="n">
        <v>39</v>
      </c>
      <c r="F40" s="1" t="n">
        <f aca="false">'Men 2001 NCAA Bracket'!D53</f>
        <v>1</v>
      </c>
      <c r="G40" s="1" t="n">
        <f aca="false">IF(F40=0,0,(GameNumber-33)*4+(WinnerNumber))</f>
        <v>25</v>
      </c>
      <c r="H40" s="3" t="s">
        <v>72</v>
      </c>
      <c r="I40" s="1" t="str">
        <f aca="false">VLOOKUP(G40,TeamsRange,2)</f>
        <v>Iowa State</v>
      </c>
      <c r="L40" s="8" t="str">
        <f aca="false">IF(choice=2,D40,B40)</f>
        <v>Virginia</v>
      </c>
    </row>
    <row r="41" customFormat="false" ht="12" hidden="false" customHeight="false" outlineLevel="0" collapsed="false">
      <c r="A41" s="0" t="n">
        <v>40</v>
      </c>
      <c r="B41" s="2" t="s">
        <v>84</v>
      </c>
      <c r="C41" s="2" t="n">
        <v>12</v>
      </c>
      <c r="D41" s="2" t="s">
        <v>13</v>
      </c>
      <c r="E41" s="3" t="n">
        <v>40</v>
      </c>
      <c r="F41" s="1" t="n">
        <f aca="false">'Men 2001 NCAA Bracket'!D61</f>
        <v>1</v>
      </c>
      <c r="G41" s="1" t="n">
        <f aca="false">IF(F41=0,0,(GameNumber-33)*4+(WinnerNumber))</f>
        <v>29</v>
      </c>
      <c r="H41" s="3" t="s">
        <v>72</v>
      </c>
      <c r="I41" s="1" t="str">
        <f aca="false">VLOOKUP(G41,TeamsRange,2)</f>
        <v>Maryland</v>
      </c>
      <c r="L41" s="8" t="str">
        <f aca="false">IF(choice=2,D41,B41)</f>
        <v>Gonzaga</v>
      </c>
    </row>
    <row r="42" customFormat="false" ht="12" hidden="false" customHeight="false" outlineLevel="0" collapsed="false">
      <c r="A42" s="0" t="n">
        <v>41</v>
      </c>
      <c r="B42" s="2" t="s">
        <v>85</v>
      </c>
      <c r="C42" s="2" t="n">
        <v>2</v>
      </c>
      <c r="D42" s="2" t="s">
        <v>86</v>
      </c>
      <c r="E42" s="3" t="n">
        <v>41</v>
      </c>
      <c r="F42" s="1" t="n">
        <f aca="false">'Men 2001 NCAA Bracket'!L5</f>
        <v>1</v>
      </c>
      <c r="G42" s="1" t="n">
        <f aca="false">IF(F42=0,0,(GameNumber-33)*4+(WinnerNumber))</f>
        <v>33</v>
      </c>
      <c r="H42" s="3" t="s">
        <v>72</v>
      </c>
      <c r="I42" s="1" t="str">
        <f aca="false">VLOOKUP(G42,TeamsRange,2)</f>
        <v>Michigan St.</v>
      </c>
      <c r="L42" s="8" t="str">
        <f aca="false">IF(choice=2,D42,B42)</f>
        <v>North Carolina</v>
      </c>
    </row>
    <row r="43" customFormat="false" ht="12" hidden="false" customHeight="false" outlineLevel="0" collapsed="false">
      <c r="A43" s="0" t="n">
        <v>42</v>
      </c>
      <c r="B43" s="2" t="s">
        <v>87</v>
      </c>
      <c r="C43" s="2" t="n">
        <v>15</v>
      </c>
      <c r="D43" s="2" t="s">
        <v>15</v>
      </c>
      <c r="E43" s="3" t="n">
        <v>42</v>
      </c>
      <c r="F43" s="1" t="n">
        <f aca="false">'Men 2001 NCAA Bracket'!L13</f>
        <v>3</v>
      </c>
      <c r="G43" s="1" t="n">
        <f aca="false">IF(F43=0,0,(GameNumber-33)*4+(WinnerNumber))</f>
        <v>39</v>
      </c>
      <c r="H43" s="3" t="s">
        <v>72</v>
      </c>
      <c r="I43" s="1" t="str">
        <f aca="false">VLOOKUP(G43,TeamsRange,2)</f>
        <v>Virginia</v>
      </c>
      <c r="L43" s="8" t="str">
        <f aca="false">IF(choice=2,D43,B43)</f>
        <v>Princeton</v>
      </c>
    </row>
    <row r="44" customFormat="false" ht="12" hidden="false" customHeight="false" outlineLevel="0" collapsed="false">
      <c r="A44" s="0" t="n">
        <v>43</v>
      </c>
      <c r="B44" s="2" t="s">
        <v>88</v>
      </c>
      <c r="C44" s="2" t="n">
        <v>7</v>
      </c>
      <c r="D44" s="2" t="s">
        <v>89</v>
      </c>
      <c r="E44" s="3" t="n">
        <v>43</v>
      </c>
      <c r="F44" s="1" t="n">
        <f aca="false">'Men 2001 NCAA Bracket'!L21</f>
        <v>1</v>
      </c>
      <c r="G44" s="1" t="n">
        <f aca="false">IF(F44=0,0,(GameNumber-33)*4+(WinnerNumber))</f>
        <v>41</v>
      </c>
      <c r="H44" s="3" t="s">
        <v>72</v>
      </c>
      <c r="I44" s="1" t="str">
        <f aca="false">VLOOKUP(G44,TeamsRange,2)</f>
        <v>North Carolina</v>
      </c>
      <c r="L44" s="8" t="str">
        <f aca="false">IF(choice=2,D44,B44)</f>
        <v>Penn State</v>
      </c>
    </row>
    <row r="45" customFormat="false" ht="12" hidden="false" customHeight="false" outlineLevel="0" collapsed="false">
      <c r="A45" s="0" t="n">
        <v>44</v>
      </c>
      <c r="B45" s="2" t="s">
        <v>90</v>
      </c>
      <c r="C45" s="2" t="n">
        <v>10</v>
      </c>
      <c r="D45" s="2" t="s">
        <v>91</v>
      </c>
      <c r="E45" s="3" t="n">
        <v>44</v>
      </c>
      <c r="F45" s="1" t="n">
        <f aca="false">'Men 2001 NCAA Bracket'!L29</f>
        <v>1</v>
      </c>
      <c r="G45" s="1" t="n">
        <f aca="false">IF(F45=0,0,(GameNumber-33)*4+(WinnerNumber))</f>
        <v>45</v>
      </c>
      <c r="H45" s="3" t="s">
        <v>72</v>
      </c>
      <c r="I45" s="1" t="str">
        <f aca="false">VLOOKUP(G45,TeamsRange,2)</f>
        <v>Florida</v>
      </c>
      <c r="L45" s="8" t="str">
        <f aca="false">IF(choice=2,D45,B45)</f>
        <v>Providence</v>
      </c>
    </row>
    <row r="46" customFormat="false" ht="12" hidden="false" customHeight="false" outlineLevel="0" collapsed="false">
      <c r="A46" s="0" t="n">
        <v>45</v>
      </c>
      <c r="B46" s="2" t="s">
        <v>92</v>
      </c>
      <c r="C46" s="2" t="n">
        <v>3</v>
      </c>
      <c r="D46" s="2" t="s">
        <v>93</v>
      </c>
      <c r="E46" s="3" t="n">
        <v>45</v>
      </c>
      <c r="F46" s="1" t="n">
        <f aca="false">'Men 2001 NCAA Bracket'!L37</f>
        <v>1</v>
      </c>
      <c r="G46" s="1" t="n">
        <f aca="false">IF(F46=0,0,(GameNumber-33)*4+(WinnerNumber))</f>
        <v>49</v>
      </c>
      <c r="H46" s="3" t="s">
        <v>72</v>
      </c>
      <c r="I46" s="1" t="str">
        <f aca="false">VLOOKUP(G46,TeamsRange,2)</f>
        <v>Illinois</v>
      </c>
      <c r="L46" s="8" t="str">
        <f aca="false">IF(choice=2,D46,B46)</f>
        <v>Florida</v>
      </c>
    </row>
    <row r="47" customFormat="false" ht="12" hidden="false" customHeight="false" outlineLevel="0" collapsed="false">
      <c r="A47" s="0" t="n">
        <v>46</v>
      </c>
      <c r="B47" s="2" t="s">
        <v>94</v>
      </c>
      <c r="C47" s="2" t="n">
        <v>14</v>
      </c>
      <c r="D47" s="2" t="s">
        <v>95</v>
      </c>
      <c r="E47" s="3" t="n">
        <v>46</v>
      </c>
      <c r="F47" s="1" t="n">
        <f aca="false">'Men 2001 NCAA Bracket'!L45</f>
        <v>3</v>
      </c>
      <c r="G47" s="1" t="n">
        <f aca="false">IF(F47=0,0,(GameNumber-33)*4+(WinnerNumber))</f>
        <v>55</v>
      </c>
      <c r="H47" s="3" t="s">
        <v>72</v>
      </c>
      <c r="I47" s="1" t="str">
        <f aca="false">VLOOKUP(G47,TeamsRange,2)</f>
        <v>Syracuse</v>
      </c>
      <c r="L47" s="8" t="str">
        <f aca="false">IF(choice=2,D47,B47)</f>
        <v>Western Kentucky</v>
      </c>
    </row>
    <row r="48" customFormat="false" ht="12" hidden="false" customHeight="false" outlineLevel="0" collapsed="false">
      <c r="A48" s="0" t="n">
        <v>47</v>
      </c>
      <c r="B48" s="2" t="s">
        <v>96</v>
      </c>
      <c r="C48" s="2" t="n">
        <v>6</v>
      </c>
      <c r="D48" s="2" t="s">
        <v>97</v>
      </c>
      <c r="E48" s="3" t="n">
        <v>47</v>
      </c>
      <c r="F48" s="1" t="n">
        <f aca="false">'Men 2001 NCAA Bracket'!L53</f>
        <v>1</v>
      </c>
      <c r="G48" s="1" t="n">
        <f aca="false">IF(F48=0,0,(GameNumber-33)*4+(WinnerNumber))</f>
        <v>57</v>
      </c>
      <c r="H48" s="3" t="s">
        <v>72</v>
      </c>
      <c r="I48" s="1" t="str">
        <f aca="false">VLOOKUP(G48,TeamsRange,2)</f>
        <v>Arizona</v>
      </c>
      <c r="L48" s="8" t="str">
        <f aca="false">IF(choice=2,D48,B48)</f>
        <v>Texas</v>
      </c>
    </row>
    <row r="49" customFormat="false" ht="12" hidden="false" customHeight="false" outlineLevel="0" collapsed="false">
      <c r="A49" s="4" t="n">
        <v>48</v>
      </c>
      <c r="B49" s="5" t="s">
        <v>98</v>
      </c>
      <c r="C49" s="5" t="n">
        <v>11</v>
      </c>
      <c r="D49" s="5" t="s">
        <v>99</v>
      </c>
      <c r="E49" s="6" t="n">
        <v>48</v>
      </c>
      <c r="F49" s="7" t="n">
        <f aca="false">'Men 2001 NCAA Bracket'!L61</f>
        <v>4</v>
      </c>
      <c r="G49" s="7" t="n">
        <f aca="false">IF(F49=0,0,(GameNumber-33)*4+(WinnerNumber))</f>
        <v>64</v>
      </c>
      <c r="H49" s="6" t="s">
        <v>72</v>
      </c>
      <c r="I49" s="7" t="str">
        <f aca="false">VLOOKUP(G49,TeamsRange,2)</f>
        <v>Xavier</v>
      </c>
      <c r="L49" s="8" t="str">
        <f aca="false">IF(choice=2,D49,B49)</f>
        <v>Temple</v>
      </c>
    </row>
    <row r="50" customFormat="false" ht="12" hidden="false" customHeight="false" outlineLevel="0" collapsed="false">
      <c r="A50" s="0" t="n">
        <v>49</v>
      </c>
      <c r="B50" s="2" t="s">
        <v>100</v>
      </c>
      <c r="C50" s="2" t="n">
        <v>1</v>
      </c>
      <c r="D50" s="2" t="s">
        <v>101</v>
      </c>
      <c r="E50" s="3" t="n">
        <v>49</v>
      </c>
      <c r="F50" s="1" t="n">
        <f aca="false">'Men 2001 NCAA Bracket'!E9</f>
        <v>1</v>
      </c>
      <c r="G50" s="1" t="n">
        <f aca="false">IF(F50=0,0,(GameNumber-49)*8+(WinnerNumber))</f>
        <v>1</v>
      </c>
      <c r="H50" s="3" t="s">
        <v>102</v>
      </c>
      <c r="I50" s="1" t="str">
        <f aca="false">VLOOKUP(G50,TeamsRange,2)</f>
        <v>Duke</v>
      </c>
      <c r="L50" s="8" t="str">
        <f aca="false">IF(choice=2,D50,B50)</f>
        <v>Illinois</v>
      </c>
    </row>
    <row r="51" customFormat="false" ht="12" hidden="false" customHeight="false" outlineLevel="0" collapsed="false">
      <c r="A51" s="0" t="n">
        <v>50</v>
      </c>
      <c r="B51" s="2" t="s">
        <v>103</v>
      </c>
      <c r="C51" s="2" t="n">
        <v>16</v>
      </c>
      <c r="D51" s="2" t="s">
        <v>104</v>
      </c>
      <c r="E51" s="3" t="n">
        <v>50</v>
      </c>
      <c r="F51" s="1" t="n">
        <f aca="false">'Men 2001 NCAA Bracket'!E25</f>
        <v>1</v>
      </c>
      <c r="G51" s="1" t="n">
        <f aca="false">IF(F51=0,0,(GameNumber-49)*8+(WinnerNumber))</f>
        <v>9</v>
      </c>
      <c r="H51" s="3" t="s">
        <v>102</v>
      </c>
      <c r="I51" s="1" t="str">
        <f aca="false">VLOOKUP(G51,TeamsRange,2)</f>
        <v>Kentucky</v>
      </c>
      <c r="L51" s="8" t="str">
        <f aca="false">IF(choice=2,D51,B51)</f>
        <v>NW St./Winthrop</v>
      </c>
    </row>
    <row r="52" customFormat="false" ht="12" hidden="false" customHeight="false" outlineLevel="0" collapsed="false">
      <c r="A52" s="0" t="n">
        <v>51</v>
      </c>
      <c r="B52" s="2" t="s">
        <v>105</v>
      </c>
      <c r="C52" s="2" t="n">
        <v>8</v>
      </c>
      <c r="D52" s="2" t="s">
        <v>106</v>
      </c>
      <c r="E52" s="3" t="n">
        <v>51</v>
      </c>
      <c r="F52" s="1" t="n">
        <f aca="false">'Men 2001 NCAA Bracket'!E41</f>
        <v>1</v>
      </c>
      <c r="G52" s="1" t="n">
        <f aca="false">IF(F52=0,0,(GameNumber-49)*8+(WinnerNumber))</f>
        <v>17</v>
      </c>
      <c r="H52" s="3" t="s">
        <v>102</v>
      </c>
      <c r="I52" s="1" t="str">
        <f aca="false">VLOOKUP(G52,TeamsRange,2)</f>
        <v>Stanford</v>
      </c>
      <c r="L52" s="8" t="str">
        <f aca="false">IF(choice=2,D52,B52)</f>
        <v>Tennessee</v>
      </c>
    </row>
    <row r="53" customFormat="false" ht="12" hidden="false" customHeight="false" outlineLevel="0" collapsed="false">
      <c r="A53" s="0" t="n">
        <v>52</v>
      </c>
      <c r="B53" s="2" t="s">
        <v>107</v>
      </c>
      <c r="C53" s="2" t="n">
        <v>9</v>
      </c>
      <c r="D53" s="2" t="s">
        <v>108</v>
      </c>
      <c r="E53" s="3" t="n">
        <v>52</v>
      </c>
      <c r="F53" s="1" t="n">
        <f aca="false">'Men 2001 NCAA Bracket'!E57</f>
        <v>5</v>
      </c>
      <c r="G53" s="1" t="n">
        <f aca="false">IF(F53=0,0,(GameNumber-49)*8+(WinnerNumber))</f>
        <v>29</v>
      </c>
      <c r="H53" s="3" t="s">
        <v>102</v>
      </c>
      <c r="I53" s="1" t="str">
        <f aca="false">VLOOKUP(G53,TeamsRange,2)</f>
        <v>Maryland</v>
      </c>
      <c r="L53" s="8" t="str">
        <f aca="false">IF(choice=2,D53,B53)</f>
        <v>UNC Charlotte</v>
      </c>
    </row>
    <row r="54" customFormat="false" ht="12" hidden="false" customHeight="false" outlineLevel="0" collapsed="false">
      <c r="A54" s="0" t="n">
        <v>53</v>
      </c>
      <c r="B54" s="2" t="s">
        <v>109</v>
      </c>
      <c r="C54" s="2" t="n">
        <v>4</v>
      </c>
      <c r="D54" s="2" t="s">
        <v>110</v>
      </c>
      <c r="E54" s="3" t="n">
        <v>53</v>
      </c>
      <c r="F54" s="1" t="n">
        <f aca="false">'Men 2001 NCAA Bracket'!K9</f>
        <v>1</v>
      </c>
      <c r="G54" s="1" t="n">
        <f aca="false">IF(F54=0,0,(GameNumber-49)*8+(WinnerNumber))</f>
        <v>33</v>
      </c>
      <c r="H54" s="3" t="s">
        <v>102</v>
      </c>
      <c r="I54" s="1" t="str">
        <f aca="false">VLOOKUP(G54,TeamsRange,2)</f>
        <v>Michigan St.</v>
      </c>
      <c r="L54" s="8" t="str">
        <f aca="false">IF(choice=2,D54,B54)</f>
        <v>Kansas</v>
      </c>
    </row>
    <row r="55" customFormat="false" ht="12" hidden="false" customHeight="false" outlineLevel="0" collapsed="false">
      <c r="A55" s="0" t="n">
        <v>54</v>
      </c>
      <c r="B55" s="2" t="s">
        <v>111</v>
      </c>
      <c r="C55" s="2" t="n">
        <v>13</v>
      </c>
      <c r="D55" s="2" t="s">
        <v>112</v>
      </c>
      <c r="E55" s="3" t="n">
        <v>54</v>
      </c>
      <c r="F55" s="1" t="n">
        <f aca="false">'Men 2001 NCAA Bracket'!K25</f>
        <v>1</v>
      </c>
      <c r="G55" s="1" t="n">
        <f aca="false">IF(F55=0,0,(GameNumber-49)*8+(WinnerNumber))</f>
        <v>41</v>
      </c>
      <c r="H55" s="3" t="s">
        <v>102</v>
      </c>
      <c r="I55" s="1" t="str">
        <f aca="false">VLOOKUP(G55,TeamsRange,2)</f>
        <v>North Carolina</v>
      </c>
      <c r="L55" s="8" t="str">
        <f aca="false">IF(choice=2,D55,B55)</f>
        <v>Cal St Northridge</v>
      </c>
    </row>
    <row r="56" customFormat="false" ht="12" hidden="false" customHeight="false" outlineLevel="0" collapsed="false">
      <c r="A56" s="0" t="n">
        <v>55</v>
      </c>
      <c r="B56" s="2" t="s">
        <v>113</v>
      </c>
      <c r="C56" s="2" t="n">
        <v>5</v>
      </c>
      <c r="D56" s="2" t="s">
        <v>114</v>
      </c>
      <c r="E56" s="3" t="n">
        <v>55</v>
      </c>
      <c r="F56" s="1" t="n">
        <f aca="false">'Men 2001 NCAA Bracket'!K41</f>
        <v>1</v>
      </c>
      <c r="G56" s="1" t="n">
        <f aca="false">IF(F56=0,0,(GameNumber-49)*8+(WinnerNumber))</f>
        <v>49</v>
      </c>
      <c r="H56" s="3" t="s">
        <v>102</v>
      </c>
      <c r="I56" s="1" t="str">
        <f aca="false">VLOOKUP(G56,TeamsRange,2)</f>
        <v>Illinois</v>
      </c>
      <c r="L56" s="8" t="str">
        <f aca="false">IF(choice=2,D56,B56)</f>
        <v>Syracuse</v>
      </c>
    </row>
    <row r="57" customFormat="false" ht="12" hidden="false" customHeight="false" outlineLevel="0" collapsed="false">
      <c r="A57" s="0" t="n">
        <v>56</v>
      </c>
      <c r="B57" s="2" t="s">
        <v>115</v>
      </c>
      <c r="C57" s="2" t="n">
        <v>12</v>
      </c>
      <c r="D57" s="2" t="s">
        <v>116</v>
      </c>
      <c r="E57" s="6" t="n">
        <v>56</v>
      </c>
      <c r="F57" s="7" t="n">
        <f aca="false">'Men 2001 NCAA Bracket'!K57</f>
        <v>1</v>
      </c>
      <c r="G57" s="7" t="n">
        <f aca="false">IF(F57=0,0,(GameNumber-49)*8+(WinnerNumber))</f>
        <v>57</v>
      </c>
      <c r="H57" s="6" t="s">
        <v>102</v>
      </c>
      <c r="I57" s="7" t="str">
        <f aca="false">VLOOKUP(G57,TeamsRange,2)</f>
        <v>Arizona</v>
      </c>
      <c r="L57" s="8" t="str">
        <f aca="false">IF(choice=2,D57,B57)</f>
        <v>Hawaii</v>
      </c>
    </row>
    <row r="58" customFormat="false" ht="12" hidden="false" customHeight="false" outlineLevel="0" collapsed="false">
      <c r="A58" s="0" t="n">
        <v>57</v>
      </c>
      <c r="B58" s="2" t="s">
        <v>117</v>
      </c>
      <c r="C58" s="2" t="n">
        <v>2</v>
      </c>
      <c r="D58" s="2" t="s">
        <v>25</v>
      </c>
      <c r="E58" s="3" t="n">
        <v>57</v>
      </c>
      <c r="F58" s="1" t="n">
        <f aca="false">Region1Final4</f>
        <v>1</v>
      </c>
      <c r="G58" s="1" t="n">
        <f aca="false">IF(F58=0,0,(GameNumber-57)*16+(WinnerNumber))</f>
        <v>1</v>
      </c>
      <c r="H58" s="3" t="s">
        <v>118</v>
      </c>
      <c r="I58" s="1" t="str">
        <f aca="false">VLOOKUP(G58,TeamsRange,2)</f>
        <v>Duke</v>
      </c>
      <c r="L58" s="8" t="str">
        <f aca="false">IF(choice=2,D58,B58)</f>
        <v>Arizona</v>
      </c>
    </row>
    <row r="59" customFormat="false" ht="12" hidden="false" customHeight="false" outlineLevel="0" collapsed="false">
      <c r="A59" s="0" t="n">
        <v>58</v>
      </c>
      <c r="B59" s="2" t="s">
        <v>119</v>
      </c>
      <c r="C59" s="2" t="n">
        <v>15</v>
      </c>
      <c r="D59" s="2" t="s">
        <v>70</v>
      </c>
      <c r="E59" s="3" t="n">
        <v>58</v>
      </c>
      <c r="F59" s="1" t="n">
        <f aca="false">Region2Final4</f>
        <v>1</v>
      </c>
      <c r="G59" s="1" t="n">
        <f aca="false">IF(F59=0,0,(GameNumber-57)*16+(WinnerNumber))</f>
        <v>17</v>
      </c>
      <c r="H59" s="3" t="s">
        <v>118</v>
      </c>
      <c r="I59" s="1" t="str">
        <f aca="false">VLOOKUP(G59,TeamsRange,2)</f>
        <v>Stanford</v>
      </c>
      <c r="L59" s="8" t="str">
        <f aca="false">IF(choice=2,D59,B59)</f>
        <v>Eastern Illinois</v>
      </c>
    </row>
    <row r="60" customFormat="false" ht="12" hidden="false" customHeight="false" outlineLevel="0" collapsed="false">
      <c r="A60" s="0" t="n">
        <v>59</v>
      </c>
      <c r="B60" s="2" t="s">
        <v>120</v>
      </c>
      <c r="C60" s="2" t="n">
        <v>7</v>
      </c>
      <c r="D60" s="2" t="s">
        <v>121</v>
      </c>
      <c r="E60" s="3" t="n">
        <v>59</v>
      </c>
      <c r="F60" s="1" t="n">
        <f aca="false">Region3Final4</f>
        <v>9</v>
      </c>
      <c r="G60" s="1" t="n">
        <f aca="false">IF(F60=0,0,(GameNumber-57)*16+(WinnerNumber))</f>
        <v>41</v>
      </c>
      <c r="H60" s="3" t="s">
        <v>118</v>
      </c>
      <c r="I60" s="1" t="str">
        <f aca="false">VLOOKUP(G60,TeamsRange,2)</f>
        <v>North Carolina</v>
      </c>
      <c r="L60" s="8" t="str">
        <f aca="false">IF(choice=2,D60,B60)</f>
        <v>Wake Forest</v>
      </c>
    </row>
    <row r="61" customFormat="false" ht="12" hidden="false" customHeight="false" outlineLevel="0" collapsed="false">
      <c r="A61" s="0" t="n">
        <v>60</v>
      </c>
      <c r="B61" s="2" t="s">
        <v>122</v>
      </c>
      <c r="C61" s="2" t="n">
        <v>10</v>
      </c>
      <c r="D61" s="2" t="s">
        <v>13</v>
      </c>
      <c r="E61" s="6" t="n">
        <v>60</v>
      </c>
      <c r="F61" s="7" t="n">
        <f aca="false">Region4Final4</f>
        <v>9</v>
      </c>
      <c r="G61" s="7" t="n">
        <f aca="false">IF(F61=0,0,(GameNumber-57)*16+(WinnerNumber))</f>
        <v>57</v>
      </c>
      <c r="H61" s="6" t="s">
        <v>118</v>
      </c>
      <c r="I61" s="7" t="str">
        <f aca="false">VLOOKUP(G61,TeamsRange,2)</f>
        <v>Arizona</v>
      </c>
      <c r="L61" s="8" t="str">
        <f aca="false">IF(choice=2,D61,B61)</f>
        <v>Butler</v>
      </c>
    </row>
    <row r="62" customFormat="false" ht="12" hidden="false" customHeight="false" outlineLevel="0" collapsed="false">
      <c r="A62" s="0" t="n">
        <v>61</v>
      </c>
      <c r="B62" s="2" t="s">
        <v>123</v>
      </c>
      <c r="C62" s="2" t="n">
        <v>3</v>
      </c>
      <c r="D62" s="2" t="s">
        <v>124</v>
      </c>
      <c r="E62" s="3" t="n">
        <v>61</v>
      </c>
      <c r="F62" s="1" t="n">
        <f aca="false">Region12Final</f>
        <v>1</v>
      </c>
      <c r="G62" s="1" t="n">
        <f aca="false">IF(F62=0,0,VLOOKUP(WinnerNumber,FinalFourRange,3))</f>
        <v>1</v>
      </c>
      <c r="H62" s="3" t="s">
        <v>125</v>
      </c>
      <c r="I62" s="1" t="str">
        <f aca="false">VLOOKUP(G62,TeamsRange,2)</f>
        <v>Duke</v>
      </c>
      <c r="L62" s="8" t="str">
        <f aca="false">IF(choice=2,D62,B62)</f>
        <v>Ole Miss</v>
      </c>
    </row>
    <row r="63" customFormat="false" ht="12" hidden="false" customHeight="false" outlineLevel="0" collapsed="false">
      <c r="A63" s="0" t="n">
        <v>62</v>
      </c>
      <c r="B63" s="2" t="s">
        <v>126</v>
      </c>
      <c r="C63" s="2" t="n">
        <v>14</v>
      </c>
      <c r="D63" s="2" t="s">
        <v>127</v>
      </c>
      <c r="E63" s="6" t="n">
        <v>62</v>
      </c>
      <c r="F63" s="7" t="n">
        <f aca="false">Region34Final</f>
        <v>1</v>
      </c>
      <c r="G63" s="7" t="n">
        <f aca="false">IF(F63=0,0,VLOOKUP(WinnerNumber+2,FinalFourRange,3))</f>
        <v>41</v>
      </c>
      <c r="H63" s="6" t="s">
        <v>125</v>
      </c>
      <c r="I63" s="7" t="str">
        <f aca="false">VLOOKUP(G63,TeamsRange,2)</f>
        <v>North Carolina</v>
      </c>
      <c r="L63" s="8" t="str">
        <f aca="false">IF(choice=2,D63,B63)</f>
        <v>Iona</v>
      </c>
    </row>
    <row r="64" customFormat="false" ht="12" hidden="false" customHeight="false" outlineLevel="0" collapsed="false">
      <c r="A64" s="0" t="n">
        <v>63</v>
      </c>
      <c r="B64" s="2" t="s">
        <v>128</v>
      </c>
      <c r="C64" s="2" t="n">
        <v>6</v>
      </c>
      <c r="D64" s="2" t="s">
        <v>129</v>
      </c>
      <c r="E64" s="3" t="n">
        <v>63</v>
      </c>
      <c r="F64" s="1" t="n">
        <f aca="false">FinalsWinner</f>
        <v>3</v>
      </c>
      <c r="G64" s="1" t="n">
        <f aca="false">IF(F64=0,0,VLOOKUP(WinnerNumber,FinalFourRange,3))</f>
        <v>41</v>
      </c>
      <c r="H64" s="3" t="s">
        <v>130</v>
      </c>
      <c r="I64" s="1" t="str">
        <f aca="false">VLOOKUP(G64,TeamsRange,2)</f>
        <v>North Carolina</v>
      </c>
      <c r="L64" s="8" t="str">
        <f aca="false">IF(choice=2,D64,B64)</f>
        <v>Notre Dame</v>
      </c>
    </row>
    <row r="65" customFormat="false" ht="12" hidden="false" customHeight="false" outlineLevel="0" collapsed="false">
      <c r="A65" s="0" t="n">
        <v>64</v>
      </c>
      <c r="B65" s="2" t="s">
        <v>131</v>
      </c>
      <c r="C65" s="2" t="n">
        <v>11</v>
      </c>
      <c r="D65" s="2" t="s">
        <v>132</v>
      </c>
      <c r="E65" s="3" t="s">
        <v>133</v>
      </c>
      <c r="F65" s="1" t="n">
        <f aca="false">FinalsWinner</f>
        <v>3</v>
      </c>
      <c r="G65" s="1" t="n">
        <f aca="false">IF(F65=0,0,VLOOKUP(WinnerNumber,FinalFourRange,3))</f>
        <v>41</v>
      </c>
      <c r="I65" s="1" t="str">
        <f aca="false">VLOOKUP(G65,TeamsRange,2)</f>
        <v>North Carolina</v>
      </c>
      <c r="L65" s="8" t="str">
        <f aca="false">IF(choice=2,D65,B65)</f>
        <v>Xavier</v>
      </c>
    </row>
    <row r="66" customFormat="false" ht="12" hidden="false" customHeight="false" outlineLevel="0" collapsed="false">
      <c r="E66" s="3" t="s">
        <v>134</v>
      </c>
      <c r="G66" s="1" t="n">
        <f aca="false">IF(G65=G64,G63,IF(G65=G63,G64,0))</f>
        <v>41</v>
      </c>
      <c r="I66" s="1" t="str">
        <f aca="false">VLOOKUP(G66,TeamsRange,2)</f>
        <v>North Carolina</v>
      </c>
    </row>
    <row r="67" customFormat="false" ht="12" hidden="false" customHeight="false" outlineLevel="0" collapsed="false">
      <c r="E67" s="3" t="s">
        <v>135</v>
      </c>
      <c r="G67" s="1" t="n">
        <f aca="false">FinalsScore</f>
        <v>99</v>
      </c>
    </row>
    <row r="68" customFormat="false" ht="12" hidden="false" customHeight="false" outlineLevel="0" collapsed="false">
      <c r="B68" s="0" t="s">
        <v>136</v>
      </c>
      <c r="E68" s="3" t="s">
        <v>137</v>
      </c>
      <c r="G68" s="1" t="str">
        <f aca="false">'Men 2001 NCAA Bracket'!H3</f>
        <v>elizabeth.sager@enron.com</v>
      </c>
    </row>
    <row r="69" customFormat="false" ht="12" hidden="false" customHeight="false" outlineLevel="0" collapsed="false">
      <c r="A69" s="3" t="n">
        <v>1</v>
      </c>
      <c r="B69" s="1" t="str">
        <f aca="false">IF(C69=0,"",INDEX(L$2:L$65,C69))</f>
        <v>Duke</v>
      </c>
      <c r="C69" s="9" t="n">
        <f aca="false">IF(Region1Final4=0,0,Region1Final4)</f>
        <v>1</v>
      </c>
      <c r="D69" s="1" t="str">
        <f aca="false">Region1Name</f>
        <v>EAST</v>
      </c>
      <c r="E69" s="3" t="s">
        <v>138</v>
      </c>
      <c r="G69" s="1" t="str">
        <f aca="false">'Men 2001 NCAA Bracket'!H2</f>
        <v>houston</v>
      </c>
    </row>
    <row r="70" customFormat="false" ht="12" hidden="false" customHeight="false" outlineLevel="0" collapsed="false">
      <c r="A70" s="3" t="n">
        <v>2</v>
      </c>
      <c r="B70" s="1" t="str">
        <f aca="false">IF(C70=0,"",INDEX(L$2:L$65,C70))</f>
        <v>Stanford</v>
      </c>
      <c r="C70" s="9" t="n">
        <f aca="false">IF(Region2Final4=0,0,Region2Final4+16)</f>
        <v>17</v>
      </c>
      <c r="D70" s="1" t="str">
        <f aca="false">Region2Name</f>
        <v>WEST</v>
      </c>
      <c r="E70" s="3" t="s">
        <v>139</v>
      </c>
      <c r="G70" s="0" t="n">
        <f aca="false">playinchoice</f>
        <v>0</v>
      </c>
      <c r="K70" s="0" t="s">
        <v>140</v>
      </c>
    </row>
    <row r="71" customFormat="false" ht="12" hidden="false" customHeight="false" outlineLevel="0" collapsed="false">
      <c r="A71" s="3" t="n">
        <v>3</v>
      </c>
      <c r="B71" s="1" t="str">
        <f aca="false">IF(C71=0,"",INDEX(L$2:L$65,C71))</f>
        <v>North Carolina</v>
      </c>
      <c r="C71" s="9" t="n">
        <f aca="false">IF(Region3Final4=0,0,Region3Final4+32)</f>
        <v>41</v>
      </c>
      <c r="D71" s="1" t="str">
        <f aca="false">Region3Name</f>
        <v>SOUTH</v>
      </c>
      <c r="K71" s="0" t="s">
        <v>141</v>
      </c>
    </row>
    <row r="72" customFormat="false" ht="12" hidden="false" customHeight="false" outlineLevel="0" collapsed="false">
      <c r="A72" s="3" t="n">
        <v>4</v>
      </c>
      <c r="B72" s="1" t="str">
        <f aca="false">IF(C72=0,"",INDEX(L$2:L$65,C72))</f>
        <v>Arizona</v>
      </c>
      <c r="C72" s="9" t="n">
        <f aca="false">IF(Region4Final4=0,0,Region4Final4+48)</f>
        <v>57</v>
      </c>
      <c r="D72" s="1" t="str">
        <f aca="false">Region4Name</f>
        <v>MIDWEST</v>
      </c>
      <c r="G72" s="0" t="n">
        <f aca="false">G67*G66*G65*G64*G63*G62*G61*G60*G59*G58*G57*G56*G55*G54*G53*G52*G51*G50*G49*G48*G47*G46*G45*G44*G43*G42*G41*G40*G39*G38*G37*G36*G35*G34*G33*G32*G31*G30*G29*G28*G27*G26*G25*G24*G23*G22*G21*G20*G19*G18*G17*G16*G15*G14*G13*G12*G11*G10*G9*G8*G7*G6*G5*G4*G3*G2*G70</f>
        <v>0</v>
      </c>
      <c r="K72" s="0" t="s">
        <v>142</v>
      </c>
    </row>
    <row r="73" customFormat="false" ht="12" hidden="false" customHeight="false" outlineLevel="0" collapsed="false">
      <c r="G73" s="0" t="str">
        <f aca="false">IF(OR(G72=0,G68="Type Your e-mail address Here",G69="Type Your Home Town Here",G1="Type Your Full Name Here"),"No","Yes")</f>
        <v>No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421875" defaultRowHeight="18" customHeight="true" zeroHeight="false" outlineLevelRow="0" outlineLevelCol="0"/>
  <cols>
    <col collapsed="false" customWidth="true" hidden="false" outlineLevel="0" max="1" min="1" style="10" width="4.85"/>
    <col collapsed="false" customWidth="true" hidden="false" outlineLevel="0" max="2" min="2" style="11" width="20.99"/>
    <col collapsed="false" customWidth="true" hidden="false" outlineLevel="0" max="3" min="3" style="12" width="18.13"/>
    <col collapsed="false" customWidth="true" hidden="false" outlineLevel="0" max="4" min="4" style="13" width="18.13"/>
    <col collapsed="false" customWidth="true" hidden="false" outlineLevel="0" max="6" min="5" style="12" width="18.13"/>
    <col collapsed="false" customWidth="true" hidden="false" outlineLevel="0" max="7" min="7" style="12" width="1.42"/>
    <col collapsed="false" customWidth="true" hidden="false" outlineLevel="0" max="8" min="8" style="12" width="18.13"/>
    <col collapsed="false" customWidth="true" hidden="false" outlineLevel="0" max="9" min="9" style="12" width="1.42"/>
    <col collapsed="false" customWidth="true" hidden="false" outlineLevel="0" max="11" min="10" style="14" width="18.28"/>
    <col collapsed="false" customWidth="true" hidden="false" outlineLevel="0" max="12" min="12" style="15" width="18.28"/>
    <col collapsed="false" customWidth="true" hidden="false" outlineLevel="0" max="13" min="13" style="16" width="17.99"/>
    <col collapsed="false" customWidth="true" hidden="false" outlineLevel="0" max="14" min="14" style="16" width="20.85"/>
    <col collapsed="false" customWidth="true" hidden="false" outlineLevel="0" max="15" min="15" style="17" width="3.7"/>
    <col collapsed="false" customWidth="false" hidden="false" outlineLevel="0" max="18" min="16" style="12" width="12.42"/>
    <col collapsed="false" customWidth="true" hidden="false" outlineLevel="0" max="19" min="19" style="12" width="7.7"/>
    <col collapsed="false" customWidth="true" hidden="false" outlineLevel="0" max="20" min="20" style="12" width="15.42"/>
    <col collapsed="false" customWidth="true" hidden="false" outlineLevel="0" max="26" min="21" style="12" width="10.28"/>
    <col collapsed="false" customWidth="false" hidden="false" outlineLevel="0" max="257" min="27" style="12" width="12.42"/>
  </cols>
  <sheetData>
    <row r="1" customFormat="false" ht="27" hidden="false" customHeight="true" outlineLevel="0" collapsed="false">
      <c r="A1" s="17" t="s">
        <v>143</v>
      </c>
      <c r="D1" s="18" t="s">
        <v>144</v>
      </c>
      <c r="F1" s="10" t="s">
        <v>145</v>
      </c>
      <c r="G1" s="14"/>
      <c r="H1" s="19" t="s">
        <v>146</v>
      </c>
      <c r="I1" s="20"/>
      <c r="J1" s="20"/>
      <c r="L1" s="21" t="s">
        <v>147</v>
      </c>
      <c r="O1" s="10" t="s">
        <v>143</v>
      </c>
    </row>
    <row r="2" customFormat="false" ht="21" hidden="false" customHeight="true" outlineLevel="0" collapsed="false">
      <c r="A2" s="10" t="n">
        <f aca="false">Teams!C2</f>
        <v>1</v>
      </c>
      <c r="B2" s="22" t="str">
        <f aca="false">Teams!B2</f>
        <v>Duke</v>
      </c>
      <c r="C2" s="23"/>
      <c r="D2" s="24"/>
      <c r="F2" s="10" t="s">
        <v>148</v>
      </c>
      <c r="G2" s="14"/>
      <c r="H2" s="19" t="s">
        <v>149</v>
      </c>
      <c r="I2" s="20"/>
      <c r="J2" s="20"/>
      <c r="N2" s="25" t="str">
        <f aca="false">Teams!B34</f>
        <v>Michigan St.</v>
      </c>
      <c r="O2" s="17" t="n">
        <f aca="false">Teams!C34</f>
        <v>1</v>
      </c>
    </row>
    <row r="3" customFormat="false" ht="15.95" hidden="false" customHeight="true" outlineLevel="0" collapsed="false">
      <c r="B3" s="26"/>
      <c r="C3" s="27" t="n">
        <v>1</v>
      </c>
      <c r="F3" s="10" t="s">
        <v>150</v>
      </c>
      <c r="G3" s="14"/>
      <c r="H3" s="28" t="s">
        <v>151</v>
      </c>
      <c r="I3" s="29"/>
      <c r="J3" s="29"/>
      <c r="M3" s="30" t="n">
        <v>1</v>
      </c>
      <c r="N3" s="31"/>
    </row>
    <row r="4" customFormat="false" ht="15.95" hidden="false" customHeight="true" outlineLevel="0" collapsed="false">
      <c r="A4" s="10" t="n">
        <f aca="false">Teams!C3</f>
        <v>16</v>
      </c>
      <c r="B4" s="32" t="str">
        <f aca="false">Teams!B3</f>
        <v>Monmouth</v>
      </c>
      <c r="C4" s="26"/>
      <c r="F4" s="10" t="s">
        <v>152</v>
      </c>
      <c r="H4" s="33"/>
      <c r="I4" s="34"/>
      <c r="J4" s="34"/>
      <c r="M4" s="35"/>
      <c r="N4" s="36" t="str">
        <f aca="false">Teams!B35</f>
        <v>Alabama St.</v>
      </c>
      <c r="O4" s="17" t="n">
        <f aca="false">Teams!C35</f>
        <v>16</v>
      </c>
    </row>
    <row r="5" customFormat="false" ht="15.95" hidden="false" customHeight="true" outlineLevel="0" collapsed="false">
      <c r="B5" s="37"/>
      <c r="C5" s="26"/>
      <c r="D5" s="38" t="n">
        <v>1</v>
      </c>
      <c r="F5" s="39" t="s">
        <v>153</v>
      </c>
      <c r="H5" s="40" t="str">
        <f aca="false">Teams!G73</f>
        <v>No</v>
      </c>
      <c r="J5" s="11"/>
      <c r="K5" s="11"/>
      <c r="L5" s="30" t="n">
        <v>1</v>
      </c>
      <c r="M5" s="35"/>
      <c r="N5" s="41"/>
    </row>
    <row r="6" customFormat="false" ht="15.95" hidden="false" customHeight="true" outlineLevel="0" collapsed="false">
      <c r="A6" s="10" t="n">
        <f aca="false">Teams!C4</f>
        <v>8</v>
      </c>
      <c r="B6" s="22" t="str">
        <f aca="false">Teams!B4</f>
        <v>Georgia</v>
      </c>
      <c r="C6" s="26"/>
      <c r="D6" s="42"/>
      <c r="F6" s="39" t="s">
        <v>154</v>
      </c>
      <c r="H6" s="43" t="n">
        <v>1</v>
      </c>
      <c r="J6" s="11"/>
      <c r="K6" s="11"/>
      <c r="L6" s="35"/>
      <c r="M6" s="35"/>
      <c r="N6" s="25" t="str">
        <f aca="false">Teams!B36</f>
        <v>California</v>
      </c>
      <c r="O6" s="17" t="n">
        <f aca="false">Teams!C36</f>
        <v>8</v>
      </c>
    </row>
    <row r="7" customFormat="false" ht="15.95" hidden="false" customHeight="true" outlineLevel="0" collapsed="false">
      <c r="B7" s="44"/>
      <c r="C7" s="45" t="n">
        <v>2</v>
      </c>
      <c r="D7" s="42"/>
      <c r="J7" s="11"/>
      <c r="K7" s="11"/>
      <c r="L7" s="35"/>
      <c r="M7" s="46" t="n">
        <v>1</v>
      </c>
      <c r="N7" s="31"/>
    </row>
    <row r="8" customFormat="false" ht="15.95" hidden="false" customHeight="true" outlineLevel="0" collapsed="false">
      <c r="A8" s="10" t="n">
        <f aca="false">Teams!C5</f>
        <v>9</v>
      </c>
      <c r="B8" s="32" t="str">
        <f aca="false">Teams!B5</f>
        <v>Missouri</v>
      </c>
      <c r="C8" s="23"/>
      <c r="D8" s="42"/>
      <c r="H8" s="47" t="s">
        <v>155</v>
      </c>
      <c r="J8" s="11"/>
      <c r="K8" s="11"/>
      <c r="L8" s="35"/>
      <c r="N8" s="36" t="str">
        <f aca="false">Teams!B37</f>
        <v>Fresno St.</v>
      </c>
      <c r="O8" s="17" t="n">
        <f aca="false">Teams!C37</f>
        <v>9</v>
      </c>
    </row>
    <row r="9" customFormat="false" ht="15.95" hidden="false" customHeight="true" outlineLevel="0" collapsed="false">
      <c r="B9" s="37"/>
      <c r="C9" s="23"/>
      <c r="D9" s="48" t="s">
        <v>156</v>
      </c>
      <c r="E9" s="27" t="n">
        <v>1</v>
      </c>
      <c r="H9" s="47" t="s">
        <v>157</v>
      </c>
      <c r="J9" s="11"/>
      <c r="K9" s="27" t="n">
        <v>1</v>
      </c>
      <c r="L9" s="49" t="s">
        <v>158</v>
      </c>
      <c r="N9" s="41"/>
    </row>
    <row r="10" customFormat="false" ht="15.95" hidden="false" customHeight="true" outlineLevel="0" collapsed="false">
      <c r="A10" s="10" t="n">
        <f aca="false">Teams!C6</f>
        <v>4</v>
      </c>
      <c r="B10" s="22" t="str">
        <f aca="false">Teams!B6</f>
        <v>UCLA</v>
      </c>
      <c r="C10" s="23"/>
      <c r="D10" s="42"/>
      <c r="E10" s="26"/>
      <c r="H10" s="50"/>
      <c r="J10" s="11"/>
      <c r="K10" s="51"/>
      <c r="L10" s="35"/>
      <c r="N10" s="25" t="str">
        <f aca="false">Teams!B38</f>
        <v>Oklahoma</v>
      </c>
      <c r="O10" s="17" t="n">
        <f aca="false">Teams!C38</f>
        <v>4</v>
      </c>
    </row>
    <row r="11" customFormat="false" ht="15.95" hidden="false" customHeight="true" outlineLevel="0" collapsed="false">
      <c r="B11" s="44"/>
      <c r="C11" s="27" t="n">
        <v>1</v>
      </c>
      <c r="D11" s="42"/>
      <c r="E11" s="26"/>
      <c r="H11" s="27" t="n">
        <v>3</v>
      </c>
      <c r="J11" s="11"/>
      <c r="K11" s="51"/>
      <c r="L11" s="35"/>
      <c r="M11" s="30" t="n">
        <v>1</v>
      </c>
      <c r="N11" s="31"/>
    </row>
    <row r="12" customFormat="false" ht="15.95" hidden="false" customHeight="true" outlineLevel="0" collapsed="false">
      <c r="A12" s="10" t="n">
        <f aca="false">Teams!C7</f>
        <v>13</v>
      </c>
      <c r="B12" s="32" t="str">
        <f aca="false">Teams!B7</f>
        <v>Hofstra</v>
      </c>
      <c r="C12" s="26"/>
      <c r="D12" s="42"/>
      <c r="E12" s="26"/>
      <c r="H12" s="23"/>
      <c r="J12" s="11"/>
      <c r="K12" s="51"/>
      <c r="L12" s="35"/>
      <c r="M12" s="35"/>
      <c r="N12" s="36" t="str">
        <f aca="false">Teams!B39</f>
        <v>Indiana State</v>
      </c>
      <c r="O12" s="17" t="n">
        <f aca="false">Teams!C39</f>
        <v>13</v>
      </c>
    </row>
    <row r="13" customFormat="false" ht="15.95" hidden="false" customHeight="true" outlineLevel="0" collapsed="false">
      <c r="B13" s="37"/>
      <c r="C13" s="26"/>
      <c r="D13" s="52" t="n">
        <v>1</v>
      </c>
      <c r="E13" s="26"/>
      <c r="H13" s="27" t="n">
        <v>99</v>
      </c>
      <c r="J13" s="11"/>
      <c r="K13" s="51"/>
      <c r="L13" s="46" t="n">
        <v>3</v>
      </c>
      <c r="M13" s="35"/>
      <c r="N13" s="41"/>
    </row>
    <row r="14" customFormat="false" ht="15.95" hidden="false" customHeight="true" outlineLevel="0" collapsed="false">
      <c r="A14" s="10" t="n">
        <f aca="false">Teams!C8</f>
        <v>5</v>
      </c>
      <c r="B14" s="22" t="str">
        <f aca="false">Teams!B8</f>
        <v>Ohio State</v>
      </c>
      <c r="C14" s="26"/>
      <c r="D14" s="17"/>
      <c r="E14" s="26"/>
      <c r="H14" s="53" t="s">
        <v>159</v>
      </c>
      <c r="J14" s="11"/>
      <c r="K14" s="51"/>
      <c r="L14" s="16"/>
      <c r="M14" s="35"/>
      <c r="N14" s="25" t="str">
        <f aca="false">Teams!B40</f>
        <v>Virginia</v>
      </c>
      <c r="O14" s="17" t="n">
        <f aca="false">Teams!C40</f>
        <v>5</v>
      </c>
    </row>
    <row r="15" customFormat="false" ht="15.95" hidden="false" customHeight="true" outlineLevel="0" collapsed="false">
      <c r="B15" s="44"/>
      <c r="C15" s="45" t="n">
        <v>1</v>
      </c>
      <c r="D15" s="17"/>
      <c r="E15" s="26"/>
      <c r="H15" s="23"/>
      <c r="J15" s="11"/>
      <c r="K15" s="51"/>
      <c r="L15" s="16"/>
      <c r="M15" s="46" t="n">
        <v>1</v>
      </c>
      <c r="N15" s="31"/>
    </row>
    <row r="16" customFormat="false" ht="15.95" hidden="false" customHeight="true" outlineLevel="0" collapsed="false">
      <c r="A16" s="10" t="n">
        <f aca="false">Teams!C9</f>
        <v>12</v>
      </c>
      <c r="B16" s="32" t="str">
        <f aca="false">Teams!B9</f>
        <v>Utah State</v>
      </c>
      <c r="C16" s="23"/>
      <c r="D16" s="17"/>
      <c r="E16" s="26"/>
      <c r="H16" s="23"/>
      <c r="J16" s="11"/>
      <c r="K16" s="51"/>
      <c r="L16" s="16"/>
      <c r="N16" s="36" t="str">
        <f aca="false">Teams!B41</f>
        <v>Gonzaga</v>
      </c>
      <c r="O16" s="17" t="n">
        <f aca="false">Teams!C41</f>
        <v>12</v>
      </c>
    </row>
    <row r="17" customFormat="false" ht="15.95" hidden="false" customHeight="true" outlineLevel="0" collapsed="false">
      <c r="B17" s="37"/>
      <c r="C17" s="23"/>
      <c r="D17" s="17"/>
      <c r="E17" s="48" t="s">
        <v>160</v>
      </c>
      <c r="F17" s="27" t="n">
        <v>1</v>
      </c>
      <c r="G17" s="14"/>
      <c r="H17" s="23"/>
      <c r="J17" s="27" t="n">
        <v>9</v>
      </c>
      <c r="K17" s="51" t="s">
        <v>161</v>
      </c>
      <c r="L17" s="16"/>
      <c r="N17" s="41"/>
    </row>
    <row r="18" customFormat="false" ht="15.95" hidden="false" customHeight="true" outlineLevel="0" collapsed="false">
      <c r="A18" s="10" t="n">
        <f aca="false">Teams!C10</f>
        <v>2</v>
      </c>
      <c r="B18" s="22" t="str">
        <f aca="false">Teams!B10</f>
        <v>Kentucky</v>
      </c>
      <c r="C18" s="23"/>
      <c r="D18" s="17"/>
      <c r="E18" s="26"/>
      <c r="F18" s="54"/>
      <c r="G18" s="14"/>
      <c r="H18" s="23"/>
      <c r="J18" s="51"/>
      <c r="K18" s="51"/>
      <c r="L18" s="16"/>
      <c r="N18" s="25" t="str">
        <f aca="false">Teams!B42</f>
        <v>North Carolina</v>
      </c>
      <c r="O18" s="17" t="n">
        <f aca="false">Teams!C42</f>
        <v>2</v>
      </c>
    </row>
    <row r="19" customFormat="false" ht="15.95" hidden="false" customHeight="true" outlineLevel="0" collapsed="false">
      <c r="B19" s="44"/>
      <c r="C19" s="27" t="n">
        <v>1</v>
      </c>
      <c r="D19" s="17"/>
      <c r="E19" s="26"/>
      <c r="F19" s="54"/>
      <c r="G19" s="14"/>
      <c r="H19" s="23"/>
      <c r="J19" s="51"/>
      <c r="K19" s="51"/>
      <c r="L19" s="16"/>
      <c r="M19" s="30" t="n">
        <v>1</v>
      </c>
      <c r="N19" s="31"/>
    </row>
    <row r="20" customFormat="false" ht="15.95" hidden="false" customHeight="true" outlineLevel="0" collapsed="false">
      <c r="A20" s="10" t="n">
        <f aca="false">Teams!C11</f>
        <v>15</v>
      </c>
      <c r="B20" s="32" t="str">
        <f aca="false">Teams!B11</f>
        <v>Holy Cross</v>
      </c>
      <c r="C20" s="26"/>
      <c r="D20" s="17"/>
      <c r="E20" s="26"/>
      <c r="F20" s="54"/>
      <c r="G20" s="14"/>
      <c r="H20" s="23"/>
      <c r="J20" s="51"/>
      <c r="K20" s="51"/>
      <c r="L20" s="16"/>
      <c r="M20" s="35"/>
      <c r="N20" s="36" t="str">
        <f aca="false">Teams!B43</f>
        <v>Princeton</v>
      </c>
      <c r="O20" s="17" t="n">
        <f aca="false">Teams!C43</f>
        <v>15</v>
      </c>
    </row>
    <row r="21" customFormat="false" ht="15.95" hidden="false" customHeight="true" outlineLevel="0" collapsed="false">
      <c r="B21" s="37"/>
      <c r="C21" s="26"/>
      <c r="D21" s="38" t="n">
        <v>1</v>
      </c>
      <c r="E21" s="26"/>
      <c r="F21" s="54"/>
      <c r="G21" s="14"/>
      <c r="H21" s="23"/>
      <c r="J21" s="51"/>
      <c r="K21" s="51"/>
      <c r="L21" s="30" t="n">
        <v>1</v>
      </c>
      <c r="M21" s="35"/>
      <c r="N21" s="41"/>
    </row>
    <row r="22" customFormat="false" ht="15.95" hidden="false" customHeight="true" outlineLevel="0" collapsed="false">
      <c r="A22" s="10" t="n">
        <f aca="false">Teams!C12</f>
        <v>7</v>
      </c>
      <c r="B22" s="22" t="str">
        <f aca="false">Teams!B12</f>
        <v>Iowa</v>
      </c>
      <c r="C22" s="26"/>
      <c r="D22" s="42"/>
      <c r="E22" s="26"/>
      <c r="F22" s="54"/>
      <c r="G22" s="14"/>
      <c r="H22" s="23"/>
      <c r="J22" s="51"/>
      <c r="K22" s="51"/>
      <c r="L22" s="35"/>
      <c r="M22" s="35"/>
      <c r="N22" s="25" t="str">
        <f aca="false">Teams!B44</f>
        <v>Penn State</v>
      </c>
      <c r="O22" s="17" t="n">
        <f aca="false">Teams!C44</f>
        <v>7</v>
      </c>
    </row>
    <row r="23" customFormat="false" ht="15.95" hidden="false" customHeight="true" outlineLevel="0" collapsed="false">
      <c r="B23" s="44"/>
      <c r="C23" s="45" t="n">
        <v>2</v>
      </c>
      <c r="D23" s="42"/>
      <c r="E23" s="26"/>
      <c r="F23" s="54"/>
      <c r="G23" s="14"/>
      <c r="H23" s="23"/>
      <c r="J23" s="51"/>
      <c r="K23" s="51"/>
      <c r="L23" s="35"/>
      <c r="M23" s="46" t="n">
        <v>2</v>
      </c>
      <c r="N23" s="31"/>
    </row>
    <row r="24" customFormat="false" ht="15.95" hidden="false" customHeight="true" outlineLevel="0" collapsed="false">
      <c r="A24" s="10" t="n">
        <f aca="false">Teams!C13</f>
        <v>10</v>
      </c>
      <c r="B24" s="32" t="str">
        <f aca="false">Teams!B13</f>
        <v>Creighton</v>
      </c>
      <c r="C24" s="23"/>
      <c r="D24" s="42"/>
      <c r="E24" s="26"/>
      <c r="F24" s="54"/>
      <c r="G24" s="14"/>
      <c r="H24" s="23"/>
      <c r="J24" s="51"/>
      <c r="K24" s="51"/>
      <c r="L24" s="35"/>
      <c r="N24" s="36" t="str">
        <f aca="false">Teams!B45</f>
        <v>Providence</v>
      </c>
      <c r="O24" s="17" t="n">
        <f aca="false">Teams!C45</f>
        <v>10</v>
      </c>
    </row>
    <row r="25" customFormat="false" ht="15.95" hidden="false" customHeight="true" outlineLevel="0" collapsed="false">
      <c r="B25" s="37"/>
      <c r="C25" s="23"/>
      <c r="D25" s="48" t="s">
        <v>162</v>
      </c>
      <c r="E25" s="45" t="n">
        <v>1</v>
      </c>
      <c r="F25" s="54"/>
      <c r="G25" s="14"/>
      <c r="H25" s="23"/>
      <c r="J25" s="51"/>
      <c r="K25" s="55" t="n">
        <v>1</v>
      </c>
      <c r="L25" s="49" t="s">
        <v>163</v>
      </c>
      <c r="N25" s="41"/>
    </row>
    <row r="26" customFormat="false" ht="15.95" hidden="false" customHeight="true" outlineLevel="0" collapsed="false">
      <c r="A26" s="10" t="n">
        <f aca="false">Teams!C14</f>
        <v>3</v>
      </c>
      <c r="B26" s="22" t="str">
        <f aca="false">Teams!B14</f>
        <v>Boston College</v>
      </c>
      <c r="C26" s="23"/>
      <c r="D26" s="42"/>
      <c r="F26" s="54"/>
      <c r="G26" s="14"/>
      <c r="H26" s="23"/>
      <c r="J26" s="51"/>
      <c r="K26" s="11"/>
      <c r="L26" s="35"/>
      <c r="N26" s="25" t="str">
        <f aca="false">Teams!B46</f>
        <v>Florida</v>
      </c>
      <c r="O26" s="17" t="n">
        <f aca="false">Teams!C46</f>
        <v>3</v>
      </c>
    </row>
    <row r="27" customFormat="false" ht="15.95" hidden="false" customHeight="true" outlineLevel="0" collapsed="false">
      <c r="B27" s="44"/>
      <c r="C27" s="27" t="n">
        <v>1</v>
      </c>
      <c r="D27" s="42"/>
      <c r="F27" s="54"/>
      <c r="G27" s="14"/>
      <c r="H27" s="47" t="s">
        <v>164</v>
      </c>
      <c r="J27" s="51"/>
      <c r="K27" s="11"/>
      <c r="L27" s="35"/>
      <c r="M27" s="30" t="n">
        <v>1</v>
      </c>
      <c r="N27" s="31"/>
    </row>
    <row r="28" customFormat="false" ht="15.95" hidden="false" customHeight="true" outlineLevel="0" collapsed="false">
      <c r="A28" s="10" t="n">
        <f aca="false">Teams!C15</f>
        <v>14</v>
      </c>
      <c r="B28" s="32" t="str">
        <f aca="false">Teams!B15</f>
        <v>Southern Utah</v>
      </c>
      <c r="C28" s="26"/>
      <c r="D28" s="42"/>
      <c r="F28" s="54"/>
      <c r="G28" s="14"/>
      <c r="H28" s="53" t="s">
        <v>165</v>
      </c>
      <c r="J28" s="51"/>
      <c r="K28" s="11"/>
      <c r="L28" s="35"/>
      <c r="M28" s="35"/>
      <c r="N28" s="36" t="str">
        <f aca="false">Teams!B47</f>
        <v>Western Kentucky</v>
      </c>
      <c r="O28" s="17" t="n">
        <f aca="false">Teams!C47</f>
        <v>14</v>
      </c>
    </row>
    <row r="29" customFormat="false" ht="15.95" hidden="false" customHeight="true" outlineLevel="0" collapsed="false">
      <c r="B29" s="37"/>
      <c r="C29" s="26"/>
      <c r="D29" s="52" t="n">
        <v>1</v>
      </c>
      <c r="F29" s="54"/>
      <c r="G29" s="14"/>
      <c r="H29" s="23"/>
      <c r="I29" s="47"/>
      <c r="J29" s="51"/>
      <c r="K29" s="11"/>
      <c r="L29" s="46" t="n">
        <v>1</v>
      </c>
      <c r="M29" s="35"/>
      <c r="N29" s="41"/>
    </row>
    <row r="30" customFormat="false" ht="15.95" hidden="false" customHeight="true" outlineLevel="0" collapsed="false">
      <c r="A30" s="10" t="n">
        <f aca="false">Teams!C16</f>
        <v>6</v>
      </c>
      <c r="B30" s="22" t="str">
        <f aca="false">Teams!B16</f>
        <v>USC</v>
      </c>
      <c r="C30" s="26"/>
      <c r="F30" s="54"/>
      <c r="G30" s="14"/>
      <c r="H30" s="23"/>
      <c r="J30" s="51"/>
      <c r="K30" s="11"/>
      <c r="L30" s="16"/>
      <c r="M30" s="35"/>
      <c r="N30" s="25" t="str">
        <f aca="false">Teams!B48</f>
        <v>Texas</v>
      </c>
      <c r="O30" s="17" t="n">
        <f aca="false">Teams!C48</f>
        <v>6</v>
      </c>
    </row>
    <row r="31" customFormat="false" ht="15.95" hidden="false" customHeight="true" outlineLevel="0" collapsed="false">
      <c r="B31" s="44"/>
      <c r="C31" s="45" t="n">
        <v>2</v>
      </c>
      <c r="F31" s="54"/>
      <c r="G31" s="14"/>
      <c r="H31" s="27" t="n">
        <v>1</v>
      </c>
      <c r="J31" s="56"/>
      <c r="K31" s="11"/>
      <c r="L31" s="16"/>
      <c r="M31" s="46" t="n">
        <v>1</v>
      </c>
      <c r="N31" s="31"/>
    </row>
    <row r="32" customFormat="false" ht="15.95" hidden="false" customHeight="true" outlineLevel="0" collapsed="false">
      <c r="A32" s="10" t="n">
        <f aca="false">Teams!C17</f>
        <v>11</v>
      </c>
      <c r="B32" s="32" t="str">
        <f aca="false">Teams!B17</f>
        <v>Oklahoma St.</v>
      </c>
      <c r="C32" s="23"/>
      <c r="F32" s="54"/>
      <c r="G32" s="14"/>
      <c r="H32" s="53" t="s">
        <v>166</v>
      </c>
      <c r="I32" s="14"/>
      <c r="J32" s="57"/>
      <c r="N32" s="36" t="str">
        <f aca="false">Teams!B49</f>
        <v>Temple</v>
      </c>
      <c r="O32" s="17" t="n">
        <f aca="false">Teams!C49</f>
        <v>11</v>
      </c>
    </row>
    <row r="33" customFormat="false" ht="30" hidden="false" customHeight="true" outlineLevel="0" collapsed="false">
      <c r="B33" s="37"/>
      <c r="D33" s="18" t="s">
        <v>167</v>
      </c>
      <c r="F33" s="54"/>
      <c r="G33" s="14"/>
      <c r="H33" s="23"/>
      <c r="I33" s="14"/>
      <c r="J33" s="57"/>
      <c r="L33" s="21" t="s">
        <v>168</v>
      </c>
      <c r="N33" s="41"/>
      <c r="U33" s="58"/>
      <c r="V33" s="58"/>
      <c r="W33" s="58"/>
      <c r="X33" s="58"/>
      <c r="Y33" s="58"/>
      <c r="Z33" s="58"/>
    </row>
    <row r="34" customFormat="false" ht="15.95" hidden="false" customHeight="true" outlineLevel="0" collapsed="false">
      <c r="A34" s="10" t="n">
        <f aca="false">Teams!C18</f>
        <v>1</v>
      </c>
      <c r="B34" s="59" t="str">
        <f aca="false">Teams!B18</f>
        <v>Stanford</v>
      </c>
      <c r="F34" s="54"/>
      <c r="G34" s="14"/>
      <c r="H34" s="27" t="n">
        <v>1</v>
      </c>
      <c r="J34" s="57"/>
      <c r="N34" s="25" t="str">
        <f aca="false">Teams!B50</f>
        <v>Illinois</v>
      </c>
      <c r="O34" s="17" t="n">
        <f aca="false">Teams!C50</f>
        <v>1</v>
      </c>
      <c r="S34" s="58"/>
      <c r="U34" s="58"/>
      <c r="V34" s="58"/>
      <c r="W34" s="58"/>
      <c r="X34" s="58"/>
      <c r="Y34" s="58"/>
      <c r="Z34" s="58"/>
    </row>
    <row r="35" customFormat="false" ht="15.95" hidden="false" customHeight="true" outlineLevel="0" collapsed="false">
      <c r="B35" s="60"/>
      <c r="C35" s="27" t="n">
        <v>1</v>
      </c>
      <c r="D35" s="17"/>
      <c r="E35" s="23"/>
      <c r="F35" s="54"/>
      <c r="G35" s="14"/>
      <c r="H35" s="23"/>
      <c r="J35" s="61"/>
      <c r="M35" s="30" t="n">
        <v>1</v>
      </c>
      <c r="N35" s="31"/>
      <c r="S35" s="58"/>
      <c r="U35" s="58"/>
      <c r="V35" s="58"/>
      <c r="W35" s="58"/>
      <c r="X35" s="58"/>
      <c r="Y35" s="58"/>
      <c r="Z35" s="58"/>
    </row>
    <row r="36" customFormat="false" ht="15.95" hidden="false" customHeight="true" outlineLevel="0" collapsed="false">
      <c r="A36" s="10" t="n">
        <f aca="false">Teams!C19</f>
        <v>16</v>
      </c>
      <c r="B36" s="62" t="str">
        <f aca="false">Teams!B19</f>
        <v>UNC Greensboro</v>
      </c>
      <c r="C36" s="26"/>
      <c r="D36" s="17"/>
      <c r="E36" s="23"/>
      <c r="F36" s="54"/>
      <c r="G36" s="14"/>
      <c r="J36" s="61"/>
      <c r="M36" s="35"/>
      <c r="N36" s="36" t="str">
        <f aca="false">Teams!B51</f>
        <v>NW St./Winthrop</v>
      </c>
      <c r="O36" s="17" t="n">
        <f aca="false">Teams!C51</f>
        <v>16</v>
      </c>
      <c r="S36" s="58"/>
      <c r="U36" s="58"/>
      <c r="V36" s="58"/>
      <c r="W36" s="58"/>
      <c r="X36" s="58"/>
      <c r="Y36" s="58"/>
      <c r="Z36" s="58"/>
    </row>
    <row r="37" customFormat="false" ht="15.95" hidden="false" customHeight="true" outlineLevel="0" collapsed="false">
      <c r="B37" s="63"/>
      <c r="C37" s="26"/>
      <c r="D37" s="38" t="n">
        <v>1</v>
      </c>
      <c r="E37" s="23"/>
      <c r="F37" s="54"/>
      <c r="G37" s="14"/>
      <c r="J37" s="61"/>
      <c r="L37" s="30" t="n">
        <v>1</v>
      </c>
      <c r="M37" s="35"/>
      <c r="N37" s="41"/>
      <c r="S37" s="58"/>
      <c r="U37" s="58"/>
      <c r="V37" s="58"/>
      <c r="W37" s="58"/>
      <c r="X37" s="58"/>
      <c r="Y37" s="58"/>
      <c r="Z37" s="58"/>
    </row>
    <row r="38" customFormat="false" ht="15.95" hidden="false" customHeight="true" outlineLevel="0" collapsed="false">
      <c r="A38" s="10" t="n">
        <f aca="false">Teams!C20</f>
        <v>8</v>
      </c>
      <c r="B38" s="59" t="str">
        <f aca="false">Teams!B20</f>
        <v>Georgia Tech</v>
      </c>
      <c r="C38" s="26"/>
      <c r="D38" s="42"/>
      <c r="E38" s="23"/>
      <c r="F38" s="54"/>
      <c r="G38" s="14"/>
      <c r="J38" s="61"/>
      <c r="L38" s="64"/>
      <c r="M38" s="35"/>
      <c r="N38" s="25" t="str">
        <f aca="false">Teams!B52</f>
        <v>Tennessee</v>
      </c>
      <c r="O38" s="17" t="n">
        <f aca="false">Teams!C52</f>
        <v>8</v>
      </c>
      <c r="S38" s="58"/>
      <c r="U38" s="58"/>
      <c r="V38" s="58"/>
      <c r="W38" s="58"/>
      <c r="X38" s="58"/>
      <c r="Y38" s="58"/>
      <c r="Z38" s="58"/>
    </row>
    <row r="39" customFormat="false" ht="15.95" hidden="false" customHeight="true" outlineLevel="0" collapsed="false">
      <c r="B39" s="60"/>
      <c r="C39" s="45" t="n">
        <v>1</v>
      </c>
      <c r="D39" s="42"/>
      <c r="E39" s="23"/>
      <c r="F39" s="54"/>
      <c r="G39" s="14"/>
      <c r="J39" s="61"/>
      <c r="L39" s="64"/>
      <c r="M39" s="46" t="n">
        <v>2</v>
      </c>
      <c r="N39" s="31"/>
      <c r="S39" s="58"/>
      <c r="U39" s="58"/>
      <c r="V39" s="58"/>
      <c r="W39" s="58"/>
      <c r="X39" s="58"/>
      <c r="Y39" s="58"/>
      <c r="Z39" s="58"/>
    </row>
    <row r="40" customFormat="false" ht="15.95" hidden="false" customHeight="true" outlineLevel="0" collapsed="false">
      <c r="A40" s="10" t="n">
        <f aca="false">Teams!C21</f>
        <v>9</v>
      </c>
      <c r="B40" s="62" t="str">
        <f aca="false">Teams!B21</f>
        <v>St. Joseph's</v>
      </c>
      <c r="C40" s="23"/>
      <c r="D40" s="42"/>
      <c r="E40" s="23"/>
      <c r="F40" s="54"/>
      <c r="G40" s="14"/>
      <c r="J40" s="61"/>
      <c r="L40" s="64"/>
      <c r="N40" s="36" t="str">
        <f aca="false">Teams!B53</f>
        <v>UNC Charlotte</v>
      </c>
      <c r="O40" s="17" t="n">
        <f aca="false">Teams!C53</f>
        <v>9</v>
      </c>
      <c r="S40" s="58"/>
      <c r="U40" s="58"/>
      <c r="V40" s="58"/>
      <c r="W40" s="58"/>
      <c r="X40" s="58"/>
      <c r="Y40" s="58"/>
      <c r="Z40" s="58"/>
    </row>
    <row r="41" customFormat="false" ht="15.95" hidden="false" customHeight="true" outlineLevel="0" collapsed="false">
      <c r="B41" s="63"/>
      <c r="C41" s="23"/>
      <c r="D41" s="48" t="s">
        <v>169</v>
      </c>
      <c r="E41" s="27" t="n">
        <v>1</v>
      </c>
      <c r="F41" s="26"/>
      <c r="G41" s="14"/>
      <c r="J41" s="61"/>
      <c r="K41" s="27" t="n">
        <v>1</v>
      </c>
      <c r="L41" s="49" t="s">
        <v>170</v>
      </c>
      <c r="N41" s="41"/>
      <c r="S41" s="58"/>
      <c r="U41" s="58"/>
      <c r="V41" s="58"/>
      <c r="W41" s="58"/>
      <c r="X41" s="58"/>
      <c r="Y41" s="58"/>
      <c r="Z41" s="58"/>
    </row>
    <row r="42" customFormat="false" ht="15.95" hidden="false" customHeight="true" outlineLevel="0" collapsed="false">
      <c r="A42" s="10" t="n">
        <f aca="false">Teams!C22</f>
        <v>4</v>
      </c>
      <c r="B42" s="59" t="str">
        <f aca="false">Teams!B22</f>
        <v>Indiana</v>
      </c>
      <c r="C42" s="23"/>
      <c r="D42" s="42"/>
      <c r="E42" s="26"/>
      <c r="F42" s="26"/>
      <c r="G42" s="14"/>
      <c r="J42" s="61"/>
      <c r="K42" s="61"/>
      <c r="L42" s="64"/>
      <c r="N42" s="25" t="str">
        <f aca="false">Teams!B54</f>
        <v>Kansas</v>
      </c>
      <c r="O42" s="17" t="n">
        <f aca="false">Teams!C54</f>
        <v>4</v>
      </c>
      <c r="S42" s="58"/>
      <c r="U42" s="58"/>
      <c r="V42" s="58"/>
      <c r="W42" s="58"/>
      <c r="X42" s="58"/>
      <c r="Y42" s="58"/>
      <c r="Z42" s="58"/>
    </row>
    <row r="43" customFormat="false" ht="15.95" hidden="false" customHeight="true" outlineLevel="0" collapsed="false">
      <c r="B43" s="60"/>
      <c r="C43" s="27" t="n">
        <v>1</v>
      </c>
      <c r="D43" s="42"/>
      <c r="E43" s="26"/>
      <c r="F43" s="26"/>
      <c r="G43" s="14"/>
      <c r="J43" s="61"/>
      <c r="K43" s="61"/>
      <c r="L43" s="64"/>
      <c r="M43" s="30" t="n">
        <v>1</v>
      </c>
      <c r="N43" s="31"/>
      <c r="S43" s="58"/>
      <c r="U43" s="58"/>
      <c r="V43" s="58"/>
      <c r="W43" s="58"/>
      <c r="X43" s="58"/>
      <c r="Y43" s="58"/>
      <c r="Z43" s="58"/>
    </row>
    <row r="44" customFormat="false" ht="15.95" hidden="false" customHeight="true" outlineLevel="0" collapsed="false">
      <c r="A44" s="10" t="n">
        <f aca="false">Teams!C23</f>
        <v>13</v>
      </c>
      <c r="B44" s="62" t="str">
        <f aca="false">Teams!B23</f>
        <v>Kent State</v>
      </c>
      <c r="C44" s="26"/>
      <c r="D44" s="42"/>
      <c r="E44" s="26"/>
      <c r="F44" s="26"/>
      <c r="G44" s="14"/>
      <c r="J44" s="61"/>
      <c r="K44" s="61"/>
      <c r="L44" s="64"/>
      <c r="M44" s="35"/>
      <c r="N44" s="36" t="str">
        <f aca="false">Teams!B55</f>
        <v>Cal St Northridge</v>
      </c>
      <c r="O44" s="17" t="n">
        <f aca="false">Teams!C55</f>
        <v>13</v>
      </c>
      <c r="S44" s="58"/>
      <c r="U44" s="58"/>
      <c r="V44" s="58"/>
      <c r="W44" s="58"/>
      <c r="X44" s="58"/>
      <c r="Y44" s="58"/>
      <c r="Z44" s="58"/>
    </row>
    <row r="45" customFormat="false" ht="15.95" hidden="false" customHeight="true" outlineLevel="0" collapsed="false">
      <c r="B45" s="63"/>
      <c r="C45" s="26"/>
      <c r="D45" s="52" t="n">
        <v>1</v>
      </c>
      <c r="E45" s="26"/>
      <c r="F45" s="26"/>
      <c r="G45" s="14"/>
      <c r="J45" s="61"/>
      <c r="K45" s="61"/>
      <c r="L45" s="46" t="n">
        <v>3</v>
      </c>
      <c r="M45" s="35"/>
      <c r="N45" s="41"/>
      <c r="S45" s="58"/>
      <c r="U45" s="58"/>
      <c r="V45" s="58"/>
      <c r="W45" s="58"/>
      <c r="X45" s="58"/>
      <c r="Y45" s="58"/>
      <c r="Z45" s="58"/>
    </row>
    <row r="46" customFormat="false" ht="15.95" hidden="false" customHeight="true" outlineLevel="0" collapsed="false">
      <c r="A46" s="10" t="n">
        <f aca="false">Teams!C24</f>
        <v>5</v>
      </c>
      <c r="B46" s="59" t="str">
        <f aca="false">Teams!B24</f>
        <v>Cincinnati</v>
      </c>
      <c r="C46" s="26"/>
      <c r="D46" s="17"/>
      <c r="E46" s="26"/>
      <c r="F46" s="26"/>
      <c r="G46" s="14"/>
      <c r="J46" s="61"/>
      <c r="K46" s="61"/>
      <c r="M46" s="35"/>
      <c r="N46" s="25" t="str">
        <f aca="false">Teams!B56</f>
        <v>Syracuse</v>
      </c>
      <c r="O46" s="17" t="n">
        <f aca="false">Teams!C56</f>
        <v>5</v>
      </c>
      <c r="S46" s="58"/>
      <c r="U46" s="58"/>
      <c r="V46" s="58"/>
      <c r="W46" s="58"/>
      <c r="X46" s="58"/>
      <c r="Y46" s="58"/>
      <c r="Z46" s="58"/>
    </row>
    <row r="47" customFormat="false" ht="15.95" hidden="false" customHeight="true" outlineLevel="0" collapsed="false">
      <c r="B47" s="60"/>
      <c r="C47" s="45" t="n">
        <v>2</v>
      </c>
      <c r="D47" s="17"/>
      <c r="E47" s="26"/>
      <c r="F47" s="26"/>
      <c r="G47" s="14"/>
      <c r="J47" s="61"/>
      <c r="K47" s="61"/>
      <c r="M47" s="46" t="n">
        <v>1</v>
      </c>
      <c r="N47" s="31"/>
      <c r="S47" s="58"/>
      <c r="U47" s="58"/>
      <c r="V47" s="58"/>
      <c r="W47" s="58"/>
      <c r="X47" s="58"/>
      <c r="Y47" s="58"/>
      <c r="Z47" s="58"/>
    </row>
    <row r="48" customFormat="false" ht="15.95" hidden="false" customHeight="true" outlineLevel="0" collapsed="false">
      <c r="A48" s="10" t="n">
        <f aca="false">Teams!C25</f>
        <v>12</v>
      </c>
      <c r="B48" s="62" t="str">
        <f aca="false">Teams!B25</f>
        <v>BYU</v>
      </c>
      <c r="C48" s="23"/>
      <c r="D48" s="17"/>
      <c r="E48" s="26"/>
      <c r="F48" s="26"/>
      <c r="G48" s="14"/>
      <c r="J48" s="61"/>
      <c r="K48" s="61"/>
      <c r="N48" s="36" t="str">
        <f aca="false">Teams!B57</f>
        <v>Hawaii</v>
      </c>
      <c r="O48" s="17" t="n">
        <f aca="false">Teams!C57</f>
        <v>12</v>
      </c>
      <c r="S48" s="58"/>
      <c r="U48" s="58"/>
      <c r="V48" s="58"/>
      <c r="W48" s="58"/>
      <c r="X48" s="58"/>
      <c r="Y48" s="58"/>
      <c r="Z48" s="58"/>
    </row>
    <row r="49" customFormat="false" ht="15.95" hidden="false" customHeight="true" outlineLevel="0" collapsed="false">
      <c r="B49" s="63"/>
      <c r="C49" s="23"/>
      <c r="D49" s="17"/>
      <c r="E49" s="48" t="s">
        <v>171</v>
      </c>
      <c r="F49" s="45" t="n">
        <v>1</v>
      </c>
      <c r="G49" s="14"/>
      <c r="J49" s="55" t="n">
        <v>9</v>
      </c>
      <c r="K49" s="49" t="s">
        <v>172</v>
      </c>
      <c r="N49" s="41"/>
      <c r="S49" s="58"/>
      <c r="U49" s="58"/>
      <c r="V49" s="58"/>
      <c r="W49" s="58"/>
      <c r="X49" s="58"/>
      <c r="Y49" s="58"/>
      <c r="Z49" s="58"/>
    </row>
    <row r="50" customFormat="false" ht="15.95" hidden="false" customHeight="true" outlineLevel="0" collapsed="false">
      <c r="A50" s="10" t="n">
        <f aca="false">Teams!C26</f>
        <v>2</v>
      </c>
      <c r="B50" s="59" t="str">
        <f aca="false">Teams!B26</f>
        <v>Iowa State</v>
      </c>
      <c r="C50" s="23"/>
      <c r="D50" s="17"/>
      <c r="E50" s="26"/>
      <c r="F50" s="23"/>
      <c r="K50" s="61"/>
      <c r="N50" s="25" t="str">
        <f aca="false">Teams!B58</f>
        <v>Arizona</v>
      </c>
      <c r="O50" s="17" t="n">
        <f aca="false">Teams!C58</f>
        <v>2</v>
      </c>
      <c r="S50" s="58"/>
      <c r="U50" s="58"/>
      <c r="V50" s="58"/>
      <c r="W50" s="58"/>
      <c r="X50" s="58"/>
      <c r="Y50" s="58"/>
      <c r="Z50" s="58"/>
    </row>
    <row r="51" customFormat="false" ht="15.95" hidden="false" customHeight="true" outlineLevel="0" collapsed="false">
      <c r="B51" s="60"/>
      <c r="C51" s="27" t="n">
        <v>1</v>
      </c>
      <c r="D51" s="17"/>
      <c r="E51" s="26"/>
      <c r="F51" s="23"/>
      <c r="K51" s="61"/>
      <c r="M51" s="30" t="n">
        <v>1</v>
      </c>
      <c r="N51" s="31"/>
      <c r="S51" s="58"/>
      <c r="U51" s="58"/>
      <c r="V51" s="58"/>
      <c r="W51" s="58"/>
      <c r="X51" s="58"/>
      <c r="Y51" s="58"/>
      <c r="Z51" s="58"/>
    </row>
    <row r="52" customFormat="false" ht="15.95" hidden="false" customHeight="true" outlineLevel="0" collapsed="false">
      <c r="A52" s="10" t="n">
        <f aca="false">Teams!C27</f>
        <v>15</v>
      </c>
      <c r="B52" s="62" t="str">
        <f aca="false">Teams!B27</f>
        <v>Hampton</v>
      </c>
      <c r="C52" s="26"/>
      <c r="D52" s="17"/>
      <c r="E52" s="26"/>
      <c r="F52" s="23"/>
      <c r="K52" s="61"/>
      <c r="M52" s="35"/>
      <c r="N52" s="36" t="str">
        <f aca="false">Teams!B59</f>
        <v>Eastern Illinois</v>
      </c>
      <c r="O52" s="17" t="n">
        <f aca="false">Teams!C59</f>
        <v>15</v>
      </c>
      <c r="S52" s="58"/>
      <c r="U52" s="58"/>
      <c r="V52" s="58"/>
      <c r="W52" s="58"/>
      <c r="X52" s="58"/>
      <c r="Y52" s="58"/>
      <c r="Z52" s="58"/>
    </row>
    <row r="53" customFormat="false" ht="15.95" hidden="false" customHeight="true" outlineLevel="0" collapsed="false">
      <c r="B53" s="63"/>
      <c r="C53" s="26"/>
      <c r="D53" s="38" t="n">
        <v>1</v>
      </c>
      <c r="E53" s="26"/>
      <c r="F53" s="23"/>
      <c r="G53" s="23"/>
      <c r="H53" s="23" t="s">
        <v>173</v>
      </c>
      <c r="I53" s="23"/>
      <c r="J53" s="11"/>
      <c r="K53" s="61"/>
      <c r="L53" s="30" t="n">
        <v>1</v>
      </c>
      <c r="M53" s="35"/>
      <c r="N53" s="41"/>
      <c r="S53" s="58"/>
      <c r="U53" s="58"/>
      <c r="V53" s="58"/>
      <c r="W53" s="58"/>
      <c r="X53" s="58"/>
      <c r="Y53" s="58"/>
      <c r="Z53" s="58"/>
    </row>
    <row r="54" customFormat="false" ht="15.95" hidden="false" customHeight="true" outlineLevel="0" collapsed="false">
      <c r="A54" s="10" t="n">
        <f aca="false">Teams!C28</f>
        <v>7</v>
      </c>
      <c r="B54" s="59" t="str">
        <f aca="false">Teams!B28</f>
        <v>Arkansas</v>
      </c>
      <c r="C54" s="26"/>
      <c r="D54" s="42"/>
      <c r="E54" s="26"/>
      <c r="F54" s="23" t="s">
        <v>174</v>
      </c>
      <c r="G54" s="23"/>
      <c r="H54" s="65" t="s">
        <v>175</v>
      </c>
      <c r="I54" s="23"/>
      <c r="J54" s="65" t="n">
        <v>20</v>
      </c>
      <c r="K54" s="61"/>
      <c r="L54" s="64"/>
      <c r="M54" s="35"/>
      <c r="N54" s="25" t="str">
        <f aca="false">Teams!B60</f>
        <v>Wake Forest</v>
      </c>
      <c r="O54" s="17" t="n">
        <f aca="false">Teams!C60</f>
        <v>7</v>
      </c>
      <c r="S54" s="58"/>
      <c r="U54" s="58"/>
      <c r="V54" s="58"/>
      <c r="W54" s="58"/>
      <c r="X54" s="58"/>
      <c r="Y54" s="58"/>
      <c r="Z54" s="58"/>
    </row>
    <row r="55" customFormat="false" ht="15.95" hidden="false" customHeight="true" outlineLevel="0" collapsed="false">
      <c r="B55" s="60"/>
      <c r="C55" s="45" t="n">
        <v>2</v>
      </c>
      <c r="D55" s="42"/>
      <c r="E55" s="26"/>
      <c r="F55" s="23" t="s">
        <v>176</v>
      </c>
      <c r="G55" s="23"/>
      <c r="H55" s="65" t="s">
        <v>177</v>
      </c>
      <c r="I55" s="23"/>
      <c r="J55" s="65" t="n">
        <v>35</v>
      </c>
      <c r="K55" s="61"/>
      <c r="L55" s="64"/>
      <c r="M55" s="46" t="n">
        <v>2</v>
      </c>
      <c r="N55" s="31"/>
      <c r="S55" s="58"/>
      <c r="U55" s="58"/>
      <c r="V55" s="58"/>
      <c r="W55" s="58"/>
      <c r="X55" s="58"/>
      <c r="Y55" s="58"/>
      <c r="Z55" s="58"/>
    </row>
    <row r="56" customFormat="false" ht="15.95" hidden="false" customHeight="true" outlineLevel="0" collapsed="false">
      <c r="A56" s="10" t="n">
        <f aca="false">Teams!C29</f>
        <v>10</v>
      </c>
      <c r="B56" s="62" t="str">
        <f aca="false">Teams!B29</f>
        <v>Georgetown</v>
      </c>
      <c r="C56" s="23"/>
      <c r="D56" s="42"/>
      <c r="E56" s="26"/>
      <c r="F56" s="23" t="s">
        <v>178</v>
      </c>
      <c r="G56" s="23"/>
      <c r="H56" s="65" t="s">
        <v>179</v>
      </c>
      <c r="I56" s="23"/>
      <c r="J56" s="65" t="n">
        <v>50</v>
      </c>
      <c r="K56" s="61"/>
      <c r="L56" s="64"/>
      <c r="N56" s="36" t="str">
        <f aca="false">Teams!B61</f>
        <v>Butler</v>
      </c>
      <c r="O56" s="17" t="n">
        <f aca="false">Teams!C61</f>
        <v>10</v>
      </c>
      <c r="S56" s="58"/>
      <c r="U56" s="58"/>
      <c r="V56" s="58"/>
      <c r="W56" s="58"/>
      <c r="X56" s="58"/>
      <c r="Y56" s="58"/>
      <c r="Z56" s="58"/>
    </row>
    <row r="57" customFormat="false" ht="15.95" hidden="false" customHeight="true" outlineLevel="0" collapsed="false">
      <c r="B57" s="63"/>
      <c r="C57" s="23"/>
      <c r="D57" s="48" t="s">
        <v>180</v>
      </c>
      <c r="E57" s="45" t="n">
        <v>5</v>
      </c>
      <c r="H57" s="50"/>
      <c r="J57" s="50"/>
      <c r="K57" s="55" t="n">
        <v>1</v>
      </c>
      <c r="L57" s="49" t="s">
        <v>181</v>
      </c>
      <c r="N57" s="41"/>
      <c r="S57" s="58"/>
      <c r="U57" s="58"/>
      <c r="V57" s="58"/>
      <c r="W57" s="58"/>
      <c r="X57" s="58"/>
      <c r="Y57" s="58"/>
      <c r="Z57" s="58"/>
    </row>
    <row r="58" customFormat="false" ht="15.95" hidden="false" customHeight="true" outlineLevel="0" collapsed="false">
      <c r="A58" s="10" t="n">
        <f aca="false">Teams!C30</f>
        <v>3</v>
      </c>
      <c r="B58" s="59" t="str">
        <f aca="false">Teams!B30</f>
        <v>Maryland</v>
      </c>
      <c r="C58" s="23"/>
      <c r="D58" s="42"/>
      <c r="E58" s="50"/>
      <c r="H58" s="50"/>
      <c r="J58" s="50"/>
      <c r="L58" s="64"/>
      <c r="N58" s="25" t="str">
        <f aca="false">Teams!B62</f>
        <v>Ole Miss</v>
      </c>
      <c r="O58" s="17" t="n">
        <f aca="false">Teams!C62</f>
        <v>3</v>
      </c>
      <c r="S58" s="58"/>
      <c r="U58" s="58"/>
      <c r="V58" s="58"/>
      <c r="W58" s="58"/>
      <c r="X58" s="58"/>
      <c r="Y58" s="58"/>
      <c r="Z58" s="58"/>
    </row>
    <row r="59" customFormat="false" ht="15.95" hidden="false" customHeight="true" outlineLevel="0" collapsed="false">
      <c r="B59" s="60"/>
      <c r="C59" s="27" t="n">
        <v>1</v>
      </c>
      <c r="D59" s="42"/>
      <c r="E59" s="50"/>
      <c r="F59" s="66" t="s">
        <v>182</v>
      </c>
      <c r="H59" s="50"/>
      <c r="J59" s="50"/>
      <c r="L59" s="64"/>
      <c r="M59" s="30" t="n">
        <v>1</v>
      </c>
      <c r="N59" s="31"/>
      <c r="S59" s="58"/>
      <c r="U59" s="58"/>
      <c r="V59" s="58"/>
      <c r="W59" s="58"/>
      <c r="X59" s="58"/>
      <c r="Y59" s="58"/>
      <c r="Z59" s="58"/>
    </row>
    <row r="60" customFormat="false" ht="15.95" hidden="false" customHeight="true" outlineLevel="0" collapsed="false">
      <c r="A60" s="10" t="n">
        <f aca="false">Teams!C31</f>
        <v>14</v>
      </c>
      <c r="B60" s="62" t="str">
        <f aca="false">Teams!B31</f>
        <v>George Mason</v>
      </c>
      <c r="C60" s="26"/>
      <c r="D60" s="42"/>
      <c r="E60" s="50"/>
      <c r="F60" s="66" t="s">
        <v>183</v>
      </c>
      <c r="L60" s="64"/>
      <c r="M60" s="35"/>
      <c r="N60" s="36" t="str">
        <f aca="false">Teams!B63</f>
        <v>Iona</v>
      </c>
      <c r="O60" s="17" t="n">
        <f aca="false">Teams!C63</f>
        <v>14</v>
      </c>
      <c r="S60" s="58"/>
      <c r="U60" s="58"/>
      <c r="V60" s="58"/>
      <c r="W60" s="58"/>
      <c r="X60" s="58"/>
      <c r="Y60" s="58"/>
      <c r="Z60" s="58"/>
    </row>
    <row r="61" customFormat="false" ht="15.95" hidden="false" customHeight="true" outlineLevel="0" collapsed="false">
      <c r="B61" s="63"/>
      <c r="C61" s="26"/>
      <c r="D61" s="52" t="n">
        <v>1</v>
      </c>
      <c r="E61" s="50"/>
      <c r="F61" s="66" t="s">
        <v>184</v>
      </c>
      <c r="L61" s="46" t="n">
        <v>4</v>
      </c>
      <c r="M61" s="35"/>
      <c r="N61" s="41"/>
      <c r="S61" s="58"/>
      <c r="U61" s="58"/>
      <c r="V61" s="58"/>
      <c r="W61" s="58"/>
      <c r="X61" s="58"/>
      <c r="Y61" s="58"/>
      <c r="Z61" s="58"/>
    </row>
    <row r="62" customFormat="false" ht="15.95" hidden="false" customHeight="true" outlineLevel="0" collapsed="false">
      <c r="A62" s="10" t="n">
        <f aca="false">Teams!C32</f>
        <v>6</v>
      </c>
      <c r="B62" s="59" t="str">
        <f aca="false">Teams!B32</f>
        <v>Wisconsin</v>
      </c>
      <c r="C62" s="26"/>
      <c r="D62" s="17"/>
      <c r="E62" s="50"/>
      <c r="F62" s="66" t="str">
        <f aca="false">CONCATENATE("Example: if ",Teams!B31," beats ",Teams!B30," in round 1 it is worth (14-3)*1 = 11 bonus points,")</f>
        <v>Example: if George Mason beats Maryland in round 1 it is worth (14-3)*1 = 11 bonus points,</v>
      </c>
      <c r="M62" s="35"/>
      <c r="N62" s="25" t="str">
        <f aca="false">Teams!B64</f>
        <v>Notre Dame</v>
      </c>
      <c r="O62" s="17" t="n">
        <f aca="false">Teams!C64</f>
        <v>6</v>
      </c>
      <c r="S62" s="58"/>
      <c r="U62" s="58"/>
      <c r="V62" s="58"/>
      <c r="W62" s="58"/>
      <c r="X62" s="58"/>
      <c r="Y62" s="58"/>
      <c r="Z62" s="58"/>
    </row>
    <row r="63" customFormat="false" ht="15.95" hidden="false" customHeight="true" outlineLevel="0" collapsed="false">
      <c r="B63" s="60"/>
      <c r="C63" s="45" t="n">
        <v>2</v>
      </c>
      <c r="D63" s="17"/>
      <c r="E63" s="50"/>
      <c r="F63" s="66" t="str">
        <f aca="false">CONCATENATE("If they then beat ",Teams!B32," (or ",Teams!B33,") in round 2 it is worth (14-6)*2 = 16 bonus points,")</f>
        <v>If they then beat Wisconsin (or Georgia St.) in round 2 it is worth (14-6)*2 = 16 bonus points,</v>
      </c>
      <c r="M63" s="46" t="n">
        <v>2</v>
      </c>
      <c r="N63" s="31"/>
      <c r="S63" s="58"/>
      <c r="U63" s="58"/>
      <c r="V63" s="58"/>
      <c r="W63" s="58"/>
      <c r="X63" s="58"/>
      <c r="Y63" s="58"/>
      <c r="Z63" s="58"/>
    </row>
    <row r="64" customFormat="false" ht="15.95" hidden="false" customHeight="true" outlineLevel="0" collapsed="false">
      <c r="A64" s="10" t="n">
        <f aca="false">Teams!C33</f>
        <v>11</v>
      </c>
      <c r="B64" s="62" t="str">
        <f aca="false">Teams!B33</f>
        <v>Georgia St.</v>
      </c>
      <c r="F64" s="50"/>
      <c r="N64" s="36" t="str">
        <f aca="false">Teams!B65</f>
        <v>Xavier</v>
      </c>
      <c r="O64" s="17" t="n">
        <f aca="false">Teams!C65</f>
        <v>11</v>
      </c>
      <c r="S64" s="58"/>
      <c r="U64" s="58"/>
      <c r="V64" s="58"/>
      <c r="W64" s="58"/>
      <c r="X64" s="58"/>
      <c r="Y64" s="58"/>
      <c r="Z64" s="58"/>
    </row>
    <row r="65" customFormat="false" ht="18" hidden="false" customHeight="true" outlineLevel="0" collapsed="false">
      <c r="F65" s="50"/>
      <c r="S65" s="58"/>
      <c r="U65" s="58"/>
      <c r="V65" s="58"/>
      <c r="W65" s="58"/>
      <c r="X65" s="58"/>
      <c r="Y65" s="58"/>
      <c r="Z65" s="58"/>
    </row>
    <row r="66" customFormat="false" ht="18" hidden="false" customHeight="true" outlineLevel="0" collapsed="false">
      <c r="S66" s="58"/>
      <c r="U66" s="58"/>
      <c r="V66" s="58"/>
      <c r="W66" s="58"/>
      <c r="X66" s="58"/>
      <c r="Y66" s="58"/>
      <c r="Z66" s="58"/>
    </row>
    <row r="67" customFormat="false" ht="18" hidden="false" customHeight="true" outlineLevel="0" collapsed="false">
      <c r="S67" s="58"/>
      <c r="U67" s="58"/>
      <c r="V67" s="58"/>
      <c r="W67" s="58"/>
      <c r="X67" s="58"/>
      <c r="Y67" s="58"/>
      <c r="Z67" s="58"/>
    </row>
    <row r="68" customFormat="false" ht="18" hidden="false" customHeight="true" outlineLevel="0" collapsed="false">
      <c r="S68" s="58"/>
      <c r="U68" s="58"/>
      <c r="V68" s="58"/>
      <c r="W68" s="58"/>
      <c r="X68" s="58"/>
      <c r="Y68" s="58"/>
      <c r="Z68" s="58"/>
    </row>
    <row r="69" customFormat="false" ht="18" hidden="false" customHeight="true" outlineLevel="0" collapsed="false">
      <c r="S69" s="58"/>
      <c r="U69" s="58"/>
      <c r="V69" s="58"/>
      <c r="W69" s="58"/>
      <c r="X69" s="58"/>
      <c r="Y69" s="58"/>
      <c r="Z69" s="58"/>
    </row>
    <row r="70" customFormat="false" ht="18" hidden="false" customHeight="true" outlineLevel="0" collapsed="false">
      <c r="E70" s="13"/>
      <c r="F70" s="13"/>
      <c r="G70" s="13"/>
      <c r="H70" s="13"/>
      <c r="I70" s="13"/>
      <c r="S70" s="58"/>
      <c r="U70" s="58"/>
      <c r="V70" s="58"/>
      <c r="W70" s="58"/>
      <c r="X70" s="58"/>
      <c r="Y70" s="58"/>
      <c r="Z70" s="58"/>
    </row>
    <row r="71" customFormat="false" ht="18" hidden="false" customHeight="true" outlineLevel="0" collapsed="false">
      <c r="S71" s="58"/>
      <c r="U71" s="58"/>
      <c r="V71" s="58"/>
      <c r="W71" s="58"/>
      <c r="X71" s="58"/>
      <c r="Y71" s="58"/>
      <c r="Z71" s="58"/>
    </row>
    <row r="72" customFormat="false" ht="18" hidden="false" customHeight="true" outlineLevel="0" collapsed="false">
      <c r="S72" s="58"/>
      <c r="U72" s="58"/>
      <c r="V72" s="58"/>
      <c r="W72" s="58"/>
      <c r="X72" s="58"/>
      <c r="Y72" s="58"/>
      <c r="Z72" s="58"/>
    </row>
    <row r="73" customFormat="false" ht="18" hidden="false" customHeight="true" outlineLevel="0" collapsed="false">
      <c r="S73" s="58"/>
      <c r="U73" s="58"/>
      <c r="V73" s="58"/>
      <c r="W73" s="58"/>
      <c r="X73" s="58"/>
      <c r="Y73" s="58"/>
      <c r="Z73" s="58"/>
    </row>
    <row r="74" customFormat="false" ht="18" hidden="false" customHeight="true" outlineLevel="0" collapsed="false">
      <c r="S74" s="58"/>
      <c r="U74" s="58"/>
      <c r="V74" s="58"/>
      <c r="W74" s="58"/>
      <c r="X74" s="58"/>
      <c r="Y74" s="58"/>
      <c r="Z74" s="58"/>
    </row>
    <row r="75" customFormat="false" ht="18" hidden="false" customHeight="true" outlineLevel="0" collapsed="false">
      <c r="S75" s="58"/>
      <c r="U75" s="58"/>
      <c r="V75" s="58"/>
      <c r="W75" s="58"/>
      <c r="X75" s="58"/>
      <c r="Y75" s="58"/>
      <c r="Z75" s="58"/>
    </row>
    <row r="76" customFormat="false" ht="18" hidden="false" customHeight="true" outlineLevel="0" collapsed="false">
      <c r="S76" s="58"/>
      <c r="U76" s="58"/>
      <c r="V76" s="58"/>
      <c r="W76" s="58"/>
      <c r="X76" s="58"/>
      <c r="Y76" s="58"/>
      <c r="Z76" s="58"/>
    </row>
    <row r="77" customFormat="false" ht="18" hidden="false" customHeight="true" outlineLevel="0" collapsed="false">
      <c r="S77" s="58"/>
      <c r="U77" s="58"/>
      <c r="V77" s="58"/>
      <c r="W77" s="58"/>
      <c r="X77" s="58"/>
      <c r="Y77" s="58"/>
      <c r="Z77" s="58"/>
    </row>
    <row r="78" customFormat="false" ht="18" hidden="false" customHeight="true" outlineLevel="0" collapsed="false">
      <c r="S78" s="58"/>
      <c r="U78" s="58"/>
      <c r="V78" s="58"/>
      <c r="W78" s="58"/>
      <c r="X78" s="58"/>
      <c r="Y78" s="58"/>
      <c r="Z78" s="58"/>
    </row>
    <row r="79" customFormat="false" ht="18" hidden="false" customHeight="true" outlineLevel="0" collapsed="false">
      <c r="S79" s="58"/>
      <c r="U79" s="58"/>
      <c r="V79" s="58"/>
      <c r="W79" s="58"/>
      <c r="X79" s="58"/>
      <c r="Y79" s="58"/>
      <c r="Z79" s="58"/>
    </row>
    <row r="80" customFormat="false" ht="18" hidden="false" customHeight="true" outlineLevel="0" collapsed="false">
      <c r="S80" s="58"/>
      <c r="U80" s="58"/>
      <c r="V80" s="58"/>
      <c r="W80" s="58"/>
      <c r="X80" s="58"/>
      <c r="Y80" s="58"/>
      <c r="Z80" s="58"/>
    </row>
    <row r="81" customFormat="false" ht="18" hidden="false" customHeight="true" outlineLevel="0" collapsed="false">
      <c r="S81" s="58"/>
      <c r="U81" s="58"/>
      <c r="V81" s="58"/>
      <c r="W81" s="58"/>
      <c r="X81" s="58"/>
      <c r="Y81" s="58"/>
      <c r="Z81" s="58"/>
    </row>
    <row r="82" customFormat="false" ht="18" hidden="false" customHeight="true" outlineLevel="0" collapsed="false">
      <c r="S82" s="58"/>
      <c r="U82" s="58"/>
      <c r="V82" s="58"/>
      <c r="W82" s="58"/>
      <c r="X82" s="58"/>
      <c r="Y82" s="58"/>
      <c r="Z82" s="58"/>
    </row>
    <row r="83" customFormat="false" ht="18" hidden="false" customHeight="true" outlineLevel="0" collapsed="false">
      <c r="S83" s="58"/>
      <c r="U83" s="58"/>
      <c r="V83" s="58"/>
      <c r="W83" s="58"/>
      <c r="X83" s="58"/>
      <c r="Y83" s="58"/>
      <c r="Z83" s="58"/>
    </row>
    <row r="84" customFormat="false" ht="18" hidden="false" customHeight="true" outlineLevel="0" collapsed="false">
      <c r="S84" s="58"/>
      <c r="U84" s="58"/>
      <c r="V84" s="58"/>
      <c r="W84" s="58"/>
      <c r="X84" s="58"/>
      <c r="Y84" s="58"/>
      <c r="Z84" s="58"/>
    </row>
    <row r="85" customFormat="false" ht="18" hidden="false" customHeight="true" outlineLevel="0" collapsed="false">
      <c r="S85" s="58"/>
      <c r="U85" s="58"/>
      <c r="V85" s="58"/>
      <c r="W85" s="58"/>
      <c r="X85" s="58"/>
      <c r="Y85" s="58"/>
      <c r="Z85" s="58"/>
    </row>
    <row r="86" customFormat="false" ht="18" hidden="false" customHeight="true" outlineLevel="0" collapsed="false">
      <c r="S86" s="58"/>
      <c r="U86" s="58"/>
      <c r="V86" s="58"/>
      <c r="W86" s="58"/>
      <c r="X86" s="58"/>
      <c r="Y86" s="58"/>
      <c r="Z86" s="58"/>
    </row>
    <row r="87" customFormat="false" ht="18" hidden="false" customHeight="true" outlineLevel="0" collapsed="false">
      <c r="S87" s="58"/>
      <c r="U87" s="58"/>
      <c r="V87" s="58"/>
      <c r="W87" s="58"/>
      <c r="X87" s="58"/>
      <c r="Y87" s="58"/>
      <c r="Z87" s="58"/>
    </row>
    <row r="88" customFormat="false" ht="18" hidden="false" customHeight="true" outlineLevel="0" collapsed="false">
      <c r="S88" s="58"/>
      <c r="U88" s="58"/>
      <c r="V88" s="58"/>
      <c r="W88" s="58"/>
      <c r="X88" s="58"/>
      <c r="Y88" s="58"/>
      <c r="Z88" s="58"/>
    </row>
    <row r="89" customFormat="false" ht="18" hidden="false" customHeight="true" outlineLevel="0" collapsed="false">
      <c r="S89" s="58"/>
      <c r="U89" s="58"/>
      <c r="V89" s="58"/>
      <c r="W89" s="58"/>
      <c r="X89" s="58"/>
      <c r="Y89" s="58"/>
      <c r="Z89" s="58"/>
    </row>
    <row r="90" customFormat="false" ht="18" hidden="false" customHeight="true" outlineLevel="0" collapsed="false">
      <c r="S90" s="58"/>
      <c r="U90" s="58"/>
      <c r="V90" s="58"/>
      <c r="W90" s="58"/>
      <c r="X90" s="58"/>
      <c r="Y90" s="58"/>
      <c r="Z90" s="58"/>
    </row>
    <row r="91" customFormat="false" ht="18" hidden="false" customHeight="true" outlineLevel="0" collapsed="false">
      <c r="S91" s="58"/>
      <c r="U91" s="58"/>
      <c r="V91" s="58"/>
      <c r="W91" s="58"/>
      <c r="X91" s="58"/>
      <c r="Y91" s="58"/>
      <c r="Z91" s="58"/>
    </row>
    <row r="92" customFormat="false" ht="18" hidden="false" customHeight="true" outlineLevel="0" collapsed="false">
      <c r="S92" s="58"/>
      <c r="U92" s="58"/>
      <c r="V92" s="58"/>
      <c r="W92" s="58"/>
      <c r="X92" s="58"/>
      <c r="Y92" s="58"/>
      <c r="Z92" s="58"/>
    </row>
    <row r="93" customFormat="false" ht="18" hidden="false" customHeight="true" outlineLevel="0" collapsed="false">
      <c r="S93" s="58"/>
      <c r="U93" s="58"/>
      <c r="V93" s="58"/>
      <c r="W93" s="58"/>
      <c r="X93" s="58"/>
      <c r="Y93" s="58"/>
      <c r="Z93" s="58"/>
    </row>
    <row r="94" customFormat="false" ht="18" hidden="false" customHeight="true" outlineLevel="0" collapsed="false">
      <c r="S94" s="58"/>
      <c r="U94" s="58"/>
      <c r="V94" s="58"/>
      <c r="W94" s="58"/>
      <c r="X94" s="58"/>
      <c r="Y94" s="58"/>
      <c r="Z94" s="58"/>
    </row>
    <row r="95" customFormat="false" ht="18" hidden="false" customHeight="true" outlineLevel="0" collapsed="false">
      <c r="S95" s="58"/>
      <c r="U95" s="58"/>
      <c r="V95" s="58"/>
      <c r="W95" s="58"/>
      <c r="X95" s="58"/>
      <c r="Y95" s="58"/>
      <c r="Z95" s="58"/>
    </row>
    <row r="96" customFormat="false" ht="18" hidden="false" customHeight="true" outlineLevel="0" collapsed="false">
      <c r="S96" s="58"/>
      <c r="U96" s="58"/>
      <c r="V96" s="58"/>
      <c r="W96" s="58"/>
      <c r="X96" s="58"/>
      <c r="Y96" s="58"/>
      <c r="Z96" s="58"/>
    </row>
    <row r="97" customFormat="false" ht="18" hidden="false" customHeight="true" outlineLevel="0" collapsed="false">
      <c r="S97" s="58"/>
      <c r="U97" s="58"/>
      <c r="V97" s="58"/>
      <c r="W97" s="58"/>
      <c r="X97" s="58"/>
      <c r="Y97" s="58"/>
      <c r="Z97" s="58"/>
    </row>
    <row r="109" customFormat="false" ht="18" hidden="false" customHeight="true" outlineLevel="0" collapsed="false">
      <c r="O109" s="23"/>
    </row>
    <row r="110" customFormat="false" ht="18" hidden="false" customHeight="true" outlineLevel="0" collapsed="false">
      <c r="O110" s="23"/>
    </row>
    <row r="111" customFormat="false" ht="18" hidden="false" customHeight="true" outlineLevel="0" collapsed="false">
      <c r="O111" s="23"/>
    </row>
    <row r="112" customFormat="false" ht="18" hidden="false" customHeight="true" outlineLevel="0" collapsed="false">
      <c r="O112" s="23"/>
    </row>
    <row r="113" customFormat="false" ht="18" hidden="false" customHeight="true" outlineLevel="0" collapsed="false">
      <c r="O113" s="23"/>
    </row>
    <row r="114" customFormat="false" ht="18" hidden="false" customHeight="true" outlineLevel="0" collapsed="false">
      <c r="O114" s="23"/>
    </row>
    <row r="115" customFormat="false" ht="18" hidden="false" customHeight="true" outlineLevel="0" collapsed="false">
      <c r="O115" s="23"/>
    </row>
    <row r="116" customFormat="false" ht="18" hidden="false" customHeight="true" outlineLevel="0" collapsed="false">
      <c r="O116" s="23"/>
    </row>
    <row r="117" customFormat="false" ht="18" hidden="false" customHeight="true" outlineLevel="0" collapsed="false">
      <c r="O117" s="23"/>
    </row>
    <row r="118" customFormat="false" ht="18" hidden="false" customHeight="true" outlineLevel="0" collapsed="false">
      <c r="O118" s="23"/>
    </row>
    <row r="119" customFormat="false" ht="18" hidden="false" customHeight="true" outlineLevel="0" collapsed="false">
      <c r="O119" s="23"/>
    </row>
    <row r="120" customFormat="false" ht="18" hidden="false" customHeight="true" outlineLevel="0" collapsed="false">
      <c r="O120" s="23"/>
    </row>
    <row r="121" customFormat="false" ht="18" hidden="false" customHeight="true" outlineLevel="0" collapsed="false">
      <c r="O121" s="23"/>
    </row>
    <row r="122" customFormat="false" ht="18" hidden="false" customHeight="true" outlineLevel="0" collapsed="false">
      <c r="O122" s="23"/>
    </row>
    <row r="123" customFormat="false" ht="18" hidden="false" customHeight="true" outlineLevel="0" collapsed="false">
      <c r="O123" s="23"/>
    </row>
    <row r="124" customFormat="false" ht="18" hidden="false" customHeight="true" outlineLevel="0" collapsed="false">
      <c r="O124" s="23"/>
    </row>
  </sheetData>
  <sheetProtection sheet="true" objects="true" scenarios="true"/>
  <printOptions headings="false" gridLines="false" gridLinesSet="true" horizontalCentered="true" verticalCentered="true"/>
  <pageMargins left="0.2" right="0.2" top="0.75" bottom="0.2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&amp;C&amp;"Palatino,Regular"&amp;24 &amp;"Palatino,Bold" 2001 March Madness Men's Bracket</oddHeader>
    <oddFooter>&amp;L&amp;"Palatino,Bold"&amp;14Please return to Pete Nevin phone: (512) 425-2223, fax: (512) 719-8225 before noon Thursday, March 15 with $5 .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1999-03-02T12:16:09Z</dcterms:created>
  <dc:creator>J. Peter Nevin</dc:creator>
  <dc:description/>
  <dc:language>en-US</dc:language>
  <cp:lastModifiedBy>esager</cp:lastModifiedBy>
  <cp:lastPrinted>2001-03-12T04:09:56Z</cp:lastPrinted>
  <dcterms:modified xsi:type="dcterms:W3CDTF">2001-03-15T13:18:45Z</dcterms:modified>
  <cp:revision>0</cp:revision>
  <dc:subject/>
  <dc:title/>
</cp:coreProperties>
</file>