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2" sheetId="1" state="visible" r:id="rId3"/>
    <sheet name="Table 3" sheetId="2" state="visible" r:id="rId4"/>
    <sheet name="Table 4" sheetId="3" state="visible" r:id="rId5"/>
  </sheets>
  <definedNames>
    <definedName function="false" hidden="false" localSheetId="0" name="_xlnm.Print_Area" vbProcedure="false">'Table 2'!$A$1:$Q$43</definedName>
    <definedName function="false" hidden="false" localSheetId="1" name="_xlnm.Print_Area" vbProcedure="false">'Table 3'!$A$1:$Q$43</definedName>
    <definedName function="false" hidden="false" localSheetId="2" name="_xlnm.Print_Area" vbProcedure="false">'Table 4'!$A$1:$T$43</definedName>
    <definedName function="true" hidden="false" name="AMERB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<sst xmlns="http://schemas.openxmlformats.org/spreadsheetml/2006/main" count="195" uniqueCount="34">
  <si>
    <t xml:space="preserve">Table 2  -  Performance in a Rising Market</t>
  </si>
  <si>
    <t xml:space="preserve">Strikes</t>
  </si>
  <si>
    <t xml:space="preserve">Buy cash crude for delivery in December, 1999</t>
  </si>
  <si>
    <t xml:space="preserve">Put</t>
  </si>
  <si>
    <t xml:space="preserve">Futures</t>
  </si>
  <si>
    <t xml:space="preserve">Call</t>
  </si>
  <si>
    <t xml:space="preserve">P&amp;L</t>
  </si>
  <si>
    <t xml:space="preserve">Net</t>
  </si>
  <si>
    <t xml:space="preserve">Date</t>
  </si>
  <si>
    <t xml:space="preserve">Month</t>
  </si>
  <si>
    <t xml:space="preserve">Price</t>
  </si>
  <si>
    <t xml:space="preserve">Expiration</t>
  </si>
  <si>
    <t xml:space="preserve">Future 1</t>
  </si>
  <si>
    <t xml:space="preserve">Future 2</t>
  </si>
  <si>
    <t xml:space="preserve">Physical</t>
  </si>
  <si>
    <t xml:space="preserve">Hedge</t>
  </si>
  <si>
    <t xml:space="preserve">w/o hedge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</si>
  <si>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</si>
  <si>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</si>
  <si>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</si>
  <si>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</si>
  <si>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</si>
  <si>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</si>
  <si>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</si>
  <si>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</si>
  <si>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</si>
  <si>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</si>
  <si>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</si>
  <si>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Memo Tables</t>
  </si>
  <si>
    <t xml:space="preserve">Table 3  -  Performance in a Falling Market</t>
  </si>
  <si>
    <t xml:space="preserve">Buy cash crude for delivery in December, 1997</t>
  </si>
  <si>
    <t xml:space="preserve">Table 4  -  Performance in a Rising Market - Hedge Strategy with a Straddle Added</t>
  </si>
  <si>
    <t xml:space="preserve">Straddle</t>
  </si>
  <si>
    <t xml:space="preserve">Fraction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</si>
</sst>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m/d/yyyy"/>
    <numFmt numFmtId="167" formatCode="[$-409]#,##0.00_);[RED]\(#,##0.00\)"/>
    <numFmt numFmtId="168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17" min="17" style="0" width="10.41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0" t="s">
        <v>1</v>
      </c>
    </row>
    <row r="2" customFormat="false" ht="13.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0" t="s">
        <v>3</v>
      </c>
    </row>
    <row r="3" customFormat="false" ht="13.5" hidden="false" customHeight="false" outlineLevel="0" collapsed="false">
      <c r="A3" s="3"/>
      <c r="B3" s="4" t="s">
        <v>4</v>
      </c>
      <c r="C3" s="4"/>
      <c r="D3" s="4"/>
      <c r="E3" s="4"/>
      <c r="F3" s="4" t="s">
        <v>3</v>
      </c>
      <c r="G3" s="4"/>
      <c r="H3" s="4" t="s">
        <v>5</v>
      </c>
      <c r="I3" s="4"/>
      <c r="J3" s="4"/>
      <c r="K3" s="5" t="s">
        <v>6</v>
      </c>
      <c r="L3" s="5"/>
      <c r="M3" s="5"/>
      <c r="N3" s="5"/>
      <c r="O3" s="6"/>
      <c r="P3" s="7" t="s">
        <v>7</v>
      </c>
      <c r="Q3" s="7"/>
      <c r="R3" s="8" t="s">
        <v>1</v>
      </c>
      <c r="S3" s="8"/>
    </row>
    <row r="4" customFormat="false" ht="13.5" hidden="false" customHeight="false" outlineLevel="0" collapsed="false">
      <c r="A4" s="9" t="s">
        <v>8</v>
      </c>
      <c r="B4" s="10" t="s">
        <v>9</v>
      </c>
      <c r="C4" s="11" t="s">
        <v>10</v>
      </c>
      <c r="D4" s="11" t="s">
        <v>9</v>
      </c>
      <c r="E4" s="12" t="s">
        <v>10</v>
      </c>
      <c r="F4" s="10" t="s">
        <v>9</v>
      </c>
      <c r="G4" s="12" t="s">
        <v>10</v>
      </c>
      <c r="H4" s="10" t="s">
        <v>9</v>
      </c>
      <c r="I4" s="13" t="s">
        <v>11</v>
      </c>
      <c r="J4" s="12" t="s">
        <v>10</v>
      </c>
      <c r="K4" s="10" t="s">
        <v>12</v>
      </c>
      <c r="L4" s="11" t="s">
        <v>13</v>
      </c>
      <c r="M4" s="11" t="s">
        <v>3</v>
      </c>
      <c r="N4" s="11" t="s">
        <v>5</v>
      </c>
      <c r="O4" s="11" t="s">
        <v>14</v>
      </c>
      <c r="P4" s="14" t="s">
        <v>15</v>
      </c>
      <c r="Q4" s="15" t="s">
        <v>16</v>
      </c>
      <c r="R4" s="0" t="s">
        <v>3</v>
      </c>
      <c r="S4" s="16" t="n">
        <f aca="false">TRUNC(C5)</f>
        <v>22</v>
      </c>
    </row>
    <row r="5" customFormat="false" ht="12.75" hidden="false" customHeight="false" outlineLevel="0" collapsed="false">
      <c r="A5" s="17" t="n">
        <v>36465</v>
      </c>
      <c r="B5" s="10" t="s">
        <v>17</v>
      </c>
      <c r="C5" s="18" t="n">
        <v>22.5</v>
      </c>
      <c r="D5" s="11" t="s">
        <v>18</v>
      </c>
      <c r="E5" s="19" t="n">
        <v>22.38</v>
      </c>
      <c r="F5" s="10" t="str">
        <f aca="false">B5</f>
        <v>Jan</v>
      </c>
      <c r="G5" s="19" t="e">
        <f aca="false">AMERB(C5,TRUNC(C5),0.06,0.06,0.35,$A6-$A5,0,100,0)</f>
        <v>#NAME?</v>
      </c>
      <c r="H5" s="10" t="str">
        <f aca="false">D5</f>
        <v>Feb</v>
      </c>
      <c r="I5" s="20" t="n">
        <v>36539</v>
      </c>
      <c r="J5" s="19" t="e">
        <f aca="false">AMERB(E5,TRUNC(E5)-2,0.06,0.06,0.35,$I5-$A5,1,100,0)</f>
        <v>#NAME?</v>
      </c>
      <c r="K5" s="21"/>
      <c r="L5" s="18"/>
      <c r="M5" s="18"/>
      <c r="N5" s="18"/>
      <c r="O5" s="18"/>
      <c r="P5" s="22"/>
      <c r="Q5" s="23"/>
      <c r="R5" s="0" t="s">
        <v>5</v>
      </c>
      <c r="S5" s="16" t="n">
        <f aca="false">TRUNC(E5)-2</f>
        <v>20</v>
      </c>
    </row>
    <row r="6" customFormat="false" ht="12.75" hidden="false" customHeight="false" outlineLevel="0" collapsed="false">
      <c r="A6" s="17" t="n">
        <v>36509</v>
      </c>
      <c r="B6" s="24"/>
      <c r="C6" s="11" t="n">
        <v>26.36</v>
      </c>
      <c r="D6" s="13"/>
      <c r="E6" s="12"/>
      <c r="F6" s="24"/>
      <c r="G6" s="19" t="n">
        <f aca="false">MAX(TRUNC(C5)-C6,0)</f>
        <v>0</v>
      </c>
      <c r="H6" s="24"/>
      <c r="I6" s="13"/>
      <c r="J6" s="19"/>
      <c r="K6" s="24"/>
      <c r="L6" s="13"/>
      <c r="M6" s="13"/>
      <c r="N6" s="13"/>
      <c r="O6" s="13"/>
      <c r="P6" s="25"/>
      <c r="Q6" s="26"/>
      <c r="S6" s="16"/>
    </row>
    <row r="7" customFormat="false" ht="12.75" hidden="false" customHeight="false" outlineLevel="0" collapsed="false">
      <c r="A7" s="27" t="n">
        <v>36514</v>
      </c>
      <c r="B7" s="28"/>
      <c r="C7" s="29" t="n">
        <v>26.54</v>
      </c>
      <c r="D7" s="30"/>
      <c r="E7" s="31" t="n">
        <v>26.34</v>
      </c>
      <c r="F7" s="28"/>
      <c r="G7" s="32"/>
      <c r="H7" s="28"/>
      <c r="I7" s="30"/>
      <c r="J7" s="33" t="e">
        <f aca="false">AMERB(E7,TRUNC(E5)-2,0.06,0.06,0.35,$I5-$A7,1,100,0)</f>
        <v>#NAME?</v>
      </c>
      <c r="K7" s="34" t="n">
        <f aca="false">C5-C7</f>
        <v>-4.04</v>
      </c>
      <c r="L7" s="35" t="n">
        <f aca="false">E7-E5</f>
        <v>3.96</v>
      </c>
      <c r="M7" s="35" t="e">
        <f aca="false">G6-G5</f>
        <v>#NAME?</v>
      </c>
      <c r="N7" s="35" t="e">
        <f aca="false">J5-J7</f>
        <v>#NAME?</v>
      </c>
      <c r="O7" s="35" t="n">
        <f aca="false">C7-C5</f>
        <v>4.04</v>
      </c>
      <c r="P7" s="36" t="e">
        <f aca="false">SUM(K7:O7)</f>
        <v>#NAME?</v>
      </c>
      <c r="Q7" s="37" t="n">
        <f aca="false">C7-C5</f>
        <v>4.04</v>
      </c>
    </row>
    <row r="8" customFormat="false" ht="12.75" hidden="false" customHeight="false" outlineLevel="0" collapsed="false">
      <c r="A8" s="38"/>
      <c r="B8" s="24"/>
      <c r="C8" s="13"/>
      <c r="D8" s="13"/>
      <c r="E8" s="39"/>
      <c r="F8" s="24"/>
      <c r="G8" s="39"/>
      <c r="H8" s="24"/>
      <c r="I8" s="13"/>
      <c r="J8" s="39"/>
      <c r="K8" s="24"/>
      <c r="L8" s="13"/>
      <c r="M8" s="13"/>
      <c r="N8" s="13"/>
      <c r="O8" s="13"/>
      <c r="P8" s="25"/>
      <c r="Q8" s="26"/>
      <c r="R8" s="0" t="s">
        <v>3</v>
      </c>
      <c r="S8" s="16" t="n">
        <f aca="false">TRUNC(C9)</f>
        <v>26</v>
      </c>
    </row>
    <row r="9" customFormat="false" ht="12.75" hidden="false" customHeight="false" outlineLevel="0" collapsed="false">
      <c r="A9" s="17" t="n">
        <f aca="false">A7</f>
        <v>36514</v>
      </c>
      <c r="B9" s="10" t="str">
        <f aca="false">D5</f>
        <v>Feb</v>
      </c>
      <c r="C9" s="40" t="n">
        <f aca="false">E7</f>
        <v>26.34</v>
      </c>
      <c r="D9" s="11" t="s">
        <v>19</v>
      </c>
      <c r="E9" s="19" t="n">
        <v>25.54</v>
      </c>
      <c r="F9" s="10" t="str">
        <f aca="false">B9</f>
        <v>Feb</v>
      </c>
      <c r="G9" s="19" t="e">
        <f aca="false">AMERB(C9,TRUNC(C9),0.06,0.06,0.35,$A10-$A9,0,100,0)</f>
        <v>#NAME?</v>
      </c>
      <c r="H9" s="10" t="str">
        <f aca="false">D9</f>
        <v>Mar</v>
      </c>
      <c r="I9" s="20" t="n">
        <v>36572</v>
      </c>
      <c r="J9" s="19" t="e">
        <f aca="false">AMERB(E9,TRUNC(E9)-2,0.06,0.06,0.35,$I9-$A9,1,100,0)</f>
        <v>#NAME?</v>
      </c>
      <c r="K9" s="21"/>
      <c r="L9" s="18"/>
      <c r="M9" s="18"/>
      <c r="N9" s="18"/>
      <c r="O9" s="18"/>
      <c r="P9" s="22"/>
      <c r="Q9" s="41"/>
      <c r="R9" s="0" t="s">
        <v>5</v>
      </c>
      <c r="S9" s="16" t="n">
        <f aca="false">TRUNC(E9)-2</f>
        <v>23</v>
      </c>
    </row>
    <row r="10" customFormat="false" ht="12.75" hidden="false" customHeight="false" outlineLevel="0" collapsed="false">
      <c r="A10" s="17" t="n">
        <v>36539</v>
      </c>
      <c r="B10" s="24"/>
      <c r="C10" s="11" t="n">
        <v>28.02</v>
      </c>
      <c r="D10" s="13"/>
      <c r="E10" s="12"/>
      <c r="F10" s="24"/>
      <c r="G10" s="19" t="n">
        <f aca="false">MAX(TRUNC(C9)-C10,0)</f>
        <v>0</v>
      </c>
      <c r="H10" s="24"/>
      <c r="I10" s="13"/>
      <c r="J10" s="19"/>
      <c r="K10" s="24"/>
      <c r="L10" s="13"/>
      <c r="M10" s="13"/>
      <c r="N10" s="13"/>
      <c r="O10" s="13"/>
      <c r="P10" s="25"/>
      <c r="Q10" s="26"/>
      <c r="S10" s="16"/>
    </row>
    <row r="11" customFormat="false" ht="12.75" hidden="false" customHeight="false" outlineLevel="0" collapsed="false">
      <c r="A11" s="27" t="n">
        <v>36545</v>
      </c>
      <c r="B11" s="28"/>
      <c r="C11" s="29" t="n">
        <v>29.66</v>
      </c>
      <c r="D11" s="30"/>
      <c r="E11" s="31" t="n">
        <v>27.97</v>
      </c>
      <c r="F11" s="28"/>
      <c r="G11" s="32"/>
      <c r="H11" s="28"/>
      <c r="I11" s="30"/>
      <c r="J11" s="33" t="e">
        <f aca="false">AMERB(E11,TRUNC(E9)-2,0.06,0.06,0.35,$I9-$A11,1,100,0)</f>
        <v>#NAME?</v>
      </c>
      <c r="K11" s="34" t="n">
        <f aca="false">C9-C11</f>
        <v>-3.32</v>
      </c>
      <c r="L11" s="35" t="n">
        <f aca="false">E11-E9</f>
        <v>2.43</v>
      </c>
      <c r="M11" s="35" t="e">
        <f aca="false">G10-G9</f>
        <v>#NAME?</v>
      </c>
      <c r="N11" s="35" t="e">
        <f aca="false">J9-J11</f>
        <v>#NAME?</v>
      </c>
      <c r="O11" s="35" t="n">
        <f aca="false">C11-C7</f>
        <v>3.12</v>
      </c>
      <c r="P11" s="42" t="e">
        <f aca="false">SUM(K11:O11)</f>
        <v>#NAME?</v>
      </c>
      <c r="Q11" s="43" t="n">
        <f aca="false">C11-C7</f>
        <v>3.12</v>
      </c>
    </row>
    <row r="12" customFormat="false" ht="12.75" hidden="false" customHeight="false" outlineLevel="0" collapsed="false">
      <c r="A12" s="38"/>
      <c r="B12" s="24"/>
      <c r="C12" s="13"/>
      <c r="D12" s="13"/>
      <c r="E12" s="39"/>
      <c r="F12" s="24"/>
      <c r="G12" s="39"/>
      <c r="H12" s="24"/>
      <c r="I12" s="13"/>
      <c r="J12" s="39"/>
      <c r="K12" s="24"/>
      <c r="L12" s="13"/>
      <c r="M12" s="13"/>
      <c r="N12" s="13"/>
      <c r="O12" s="13"/>
      <c r="P12" s="44"/>
      <c r="Q12" s="45"/>
      <c r="R12" s="0" t="s">
        <v>3</v>
      </c>
      <c r="S12" s="16" t="n">
        <f aca="false">TRUNC(C13)</f>
        <v>27</v>
      </c>
    </row>
    <row r="13" customFormat="false" ht="12.75" hidden="false" customHeight="false" outlineLevel="0" collapsed="false">
      <c r="A13" s="17" t="n">
        <f aca="false">A11</f>
        <v>36545</v>
      </c>
      <c r="B13" s="10" t="str">
        <f aca="false">D9</f>
        <v>Mar</v>
      </c>
      <c r="C13" s="40" t="n">
        <f aca="false">E11</f>
        <v>27.97</v>
      </c>
      <c r="D13" s="11" t="s">
        <v>20</v>
      </c>
      <c r="E13" s="19" t="n">
        <v>26.98</v>
      </c>
      <c r="F13" s="10" t="str">
        <f aca="false">B13</f>
        <v>Mar</v>
      </c>
      <c r="G13" s="19" t="e">
        <f aca="false">AMERB(C13,TRUNC(C13),0.06,0.06,0.35,$A14-$A13,0,100,0)</f>
        <v>#NAME?</v>
      </c>
      <c r="H13" s="10" t="str">
        <f aca="false">D13</f>
        <v>Apr</v>
      </c>
      <c r="I13" s="20" t="n">
        <v>36601</v>
      </c>
      <c r="J13" s="19" t="e">
        <f aca="false">AMERB(E13,TRUNC(E13)-2,0.06,0.06,0.35,$I13-$A13,1,100,0)</f>
        <v>#NAME?</v>
      </c>
      <c r="K13" s="21"/>
      <c r="L13" s="18"/>
      <c r="M13" s="18"/>
      <c r="N13" s="18"/>
      <c r="O13" s="18"/>
      <c r="P13" s="46"/>
      <c r="Q13" s="47"/>
      <c r="R13" s="0" t="s">
        <v>5</v>
      </c>
      <c r="S13" s="16" t="n">
        <f aca="false">TRUNC(E13)-2</f>
        <v>24</v>
      </c>
    </row>
    <row r="14" customFormat="false" ht="12.75" hidden="false" customHeight="false" outlineLevel="0" collapsed="false">
      <c r="A14" s="17" t="n">
        <v>36572</v>
      </c>
      <c r="B14" s="24"/>
      <c r="C14" s="11" t="n">
        <v>30.05</v>
      </c>
      <c r="D14" s="13"/>
      <c r="E14" s="12"/>
      <c r="F14" s="24"/>
      <c r="G14" s="19" t="n">
        <f aca="false">MAX(TRUNC(C13)-C14,0)</f>
        <v>0</v>
      </c>
      <c r="H14" s="24"/>
      <c r="I14" s="13"/>
      <c r="J14" s="19"/>
      <c r="K14" s="24"/>
      <c r="L14" s="13"/>
      <c r="M14" s="13"/>
      <c r="N14" s="13"/>
      <c r="O14" s="13"/>
      <c r="P14" s="44"/>
      <c r="Q14" s="45"/>
      <c r="S14" s="16"/>
    </row>
    <row r="15" customFormat="false" ht="12.75" hidden="false" customHeight="false" outlineLevel="0" collapsed="false">
      <c r="A15" s="27" t="n">
        <v>36578</v>
      </c>
      <c r="B15" s="28"/>
      <c r="C15" s="29" t="n">
        <v>29.62</v>
      </c>
      <c r="D15" s="30"/>
      <c r="E15" s="31" t="n">
        <v>28.92</v>
      </c>
      <c r="F15" s="28"/>
      <c r="G15" s="32"/>
      <c r="H15" s="28"/>
      <c r="I15" s="30"/>
      <c r="J15" s="33" t="e">
        <f aca="false">AMERB(E15,TRUNC(E13)-2,0.06,0.06,0.35,$I13-$A15,1,100,0)</f>
        <v>#NAME?</v>
      </c>
      <c r="K15" s="34" t="n">
        <f aca="false">C13-C15</f>
        <v>-1.65</v>
      </c>
      <c r="L15" s="35" t="n">
        <f aca="false">E15-E13</f>
        <v>1.94</v>
      </c>
      <c r="M15" s="35" t="e">
        <f aca="false">G14-G13</f>
        <v>#NAME?</v>
      </c>
      <c r="N15" s="35" t="e">
        <f aca="false">J13-J15</f>
        <v>#NAME?</v>
      </c>
      <c r="O15" s="35" t="n">
        <f aca="false">C15-C11</f>
        <v>-0.0399999999999992</v>
      </c>
      <c r="P15" s="42" t="e">
        <f aca="false">SUM(K15:O15)</f>
        <v>#NAME?</v>
      </c>
      <c r="Q15" s="43" t="n">
        <f aca="false">C15-C11</f>
        <v>-0.0399999999999992</v>
      </c>
    </row>
    <row r="16" customFormat="false" ht="12.75" hidden="false" customHeight="false" outlineLevel="0" collapsed="false">
      <c r="A16" s="38"/>
      <c r="B16" s="24"/>
      <c r="C16" s="13"/>
      <c r="D16" s="13"/>
      <c r="E16" s="39"/>
      <c r="F16" s="24"/>
      <c r="G16" s="39"/>
      <c r="H16" s="24"/>
      <c r="I16" s="13"/>
      <c r="J16" s="39"/>
      <c r="K16" s="24"/>
      <c r="L16" s="13"/>
      <c r="M16" s="13"/>
      <c r="N16" s="13"/>
      <c r="O16" s="13"/>
      <c r="P16" s="44"/>
      <c r="Q16" s="45"/>
      <c r="R16" s="0" t="s">
        <v>3</v>
      </c>
      <c r="S16" s="16" t="n">
        <f aca="false">TRUNC(C17)</f>
        <v>28</v>
      </c>
    </row>
    <row r="17" customFormat="false" ht="12.75" hidden="false" customHeight="false" outlineLevel="0" collapsed="false">
      <c r="A17" s="17" t="n">
        <f aca="false">A15</f>
        <v>36578</v>
      </c>
      <c r="B17" s="10" t="str">
        <f aca="false">D13</f>
        <v>Apr</v>
      </c>
      <c r="C17" s="40" t="n">
        <f aca="false">E15</f>
        <v>28.92</v>
      </c>
      <c r="D17" s="11" t="s">
        <v>21</v>
      </c>
      <c r="E17" s="19" t="n">
        <v>27.83</v>
      </c>
      <c r="F17" s="10" t="str">
        <f aca="false">B17</f>
        <v>Apr</v>
      </c>
      <c r="G17" s="19" t="e">
        <f aca="false">AMERB(C17,TRUNC(C17),0.06,0.06,0.35,$A18-$A17,0,100,0)</f>
        <v>#NAME?</v>
      </c>
      <c r="H17" s="10" t="str">
        <f aca="false">D17</f>
        <v>May</v>
      </c>
      <c r="I17" s="20" t="n">
        <v>36630</v>
      </c>
      <c r="J17" s="19" t="e">
        <f aca="false">AMERB(E17,TRUNC(E17)-2,0.06,0.06,0.35,$I17-$A17,1,100,0)</f>
        <v>#NAME?</v>
      </c>
      <c r="K17" s="21"/>
      <c r="L17" s="18"/>
      <c r="M17" s="18"/>
      <c r="N17" s="18"/>
      <c r="O17" s="18"/>
      <c r="P17" s="46"/>
      <c r="Q17" s="47"/>
      <c r="R17" s="0" t="s">
        <v>5</v>
      </c>
      <c r="S17" s="16" t="n">
        <f aca="false">TRUNC(E17)-2</f>
        <v>25</v>
      </c>
    </row>
    <row r="18" customFormat="false" ht="12.75" hidden="false" customHeight="false" outlineLevel="0" collapsed="false">
      <c r="A18" s="17" t="n">
        <v>36601</v>
      </c>
      <c r="B18" s="24"/>
      <c r="C18" s="11" t="n">
        <v>31.09</v>
      </c>
      <c r="D18" s="13"/>
      <c r="E18" s="12"/>
      <c r="F18" s="24"/>
      <c r="G18" s="19" t="n">
        <f aca="false">MAX(TRUNC(C17)-C18,0)</f>
        <v>0</v>
      </c>
      <c r="H18" s="24"/>
      <c r="I18" s="13"/>
      <c r="J18" s="19"/>
      <c r="K18" s="24"/>
      <c r="L18" s="13"/>
      <c r="M18" s="13"/>
      <c r="N18" s="13"/>
      <c r="O18" s="13"/>
      <c r="P18" s="44"/>
      <c r="Q18" s="45"/>
      <c r="S18" s="16"/>
    </row>
    <row r="19" customFormat="false" ht="12.75" hidden="false" customHeight="false" outlineLevel="0" collapsed="false">
      <c r="A19" s="27" t="n">
        <v>36606</v>
      </c>
      <c r="B19" s="28"/>
      <c r="C19" s="48" t="n">
        <v>28</v>
      </c>
      <c r="D19" s="30"/>
      <c r="E19" s="31" t="n">
        <v>27.81</v>
      </c>
      <c r="F19" s="28"/>
      <c r="G19" s="32"/>
      <c r="H19" s="28"/>
      <c r="I19" s="30"/>
      <c r="J19" s="33" t="e">
        <f aca="false">AMERB(E19,TRUNC(E17)-2,0.06,0.06,0.35,$I17-$A19,1,100,0)</f>
        <v>#NAME?</v>
      </c>
      <c r="K19" s="34" t="n">
        <f aca="false">C17-C19</f>
        <v>0.920000000000002</v>
      </c>
      <c r="L19" s="35" t="n">
        <f aca="false">E19-E17</f>
        <v>-0.0199999999999996</v>
      </c>
      <c r="M19" s="35" t="e">
        <f aca="false">G18-G17</f>
        <v>#NAME?</v>
      </c>
      <c r="N19" s="35" t="e">
        <f aca="false">J17-J19</f>
        <v>#NAME?</v>
      </c>
      <c r="O19" s="35" t="n">
        <f aca="false">C19-C15</f>
        <v>-1.62</v>
      </c>
      <c r="P19" s="42" t="e">
        <f aca="false">SUM(K19:O19)</f>
        <v>#NAME?</v>
      </c>
      <c r="Q19" s="43" t="n">
        <f aca="false">C19-C15</f>
        <v>-1.62</v>
      </c>
    </row>
    <row r="20" customFormat="false" ht="12.75" hidden="false" customHeight="false" outlineLevel="0" collapsed="false">
      <c r="A20" s="38"/>
      <c r="B20" s="24"/>
      <c r="C20" s="13"/>
      <c r="D20" s="13"/>
      <c r="E20" s="39"/>
      <c r="F20" s="24"/>
      <c r="G20" s="39"/>
      <c r="H20" s="24"/>
      <c r="I20" s="13"/>
      <c r="J20" s="39"/>
      <c r="K20" s="24"/>
      <c r="L20" s="13"/>
      <c r="M20" s="13"/>
      <c r="N20" s="13"/>
      <c r="O20" s="13"/>
      <c r="P20" s="44"/>
      <c r="Q20" s="45"/>
      <c r="R20" s="0" t="s">
        <v>3</v>
      </c>
      <c r="S20" s="16" t="n">
        <f aca="false">TRUNC(C21)</f>
        <v>27</v>
      </c>
    </row>
    <row r="21" customFormat="false" ht="12.75" hidden="false" customHeight="false" outlineLevel="0" collapsed="false">
      <c r="A21" s="17" t="n">
        <f aca="false">A19</f>
        <v>36606</v>
      </c>
      <c r="B21" s="10" t="str">
        <f aca="false">D17</f>
        <v>May</v>
      </c>
      <c r="C21" s="40" t="n">
        <f aca="false">E19</f>
        <v>27.81</v>
      </c>
      <c r="D21" s="11" t="s">
        <v>22</v>
      </c>
      <c r="E21" s="19" t="n">
        <v>27.06</v>
      </c>
      <c r="F21" s="10" t="str">
        <f aca="false">B21</f>
        <v>May</v>
      </c>
      <c r="G21" s="19" t="e">
        <f aca="false">AMERB(C21,TRUNC(C21),0.06,0.06,0.35,$A22-$A21,0,100,0)</f>
        <v>#NAME?</v>
      </c>
      <c r="H21" s="10" t="str">
        <f aca="false">D21</f>
        <v>Jun</v>
      </c>
      <c r="I21" s="20" t="n">
        <v>36663</v>
      </c>
      <c r="J21" s="19" t="e">
        <f aca="false">AMERB(E21,TRUNC(E21)-2,0.06,0.06,0.35,$I21-$A21,1,100,0)</f>
        <v>#NAME?</v>
      </c>
      <c r="K21" s="21"/>
      <c r="L21" s="18"/>
      <c r="M21" s="18"/>
      <c r="N21" s="18"/>
      <c r="O21" s="18"/>
      <c r="P21" s="46"/>
      <c r="Q21" s="47"/>
      <c r="R21" s="0" t="s">
        <v>5</v>
      </c>
      <c r="S21" s="16" t="n">
        <f aca="false">TRUNC(E21)-2</f>
        <v>25</v>
      </c>
    </row>
    <row r="22" customFormat="false" ht="12.75" hidden="false" customHeight="false" outlineLevel="0" collapsed="false">
      <c r="A22" s="17" t="n">
        <v>36630</v>
      </c>
      <c r="B22" s="24"/>
      <c r="C22" s="11" t="n">
        <v>25.57</v>
      </c>
      <c r="D22" s="13"/>
      <c r="E22" s="12"/>
      <c r="F22" s="24"/>
      <c r="G22" s="19" t="n">
        <f aca="false">MAX(TRUNC(C21)-C22,0)</f>
        <v>1.43</v>
      </c>
      <c r="H22" s="24"/>
      <c r="I22" s="13"/>
      <c r="J22" s="19"/>
      <c r="K22" s="24"/>
      <c r="L22" s="13"/>
      <c r="M22" s="13"/>
      <c r="N22" s="13"/>
      <c r="O22" s="13"/>
      <c r="P22" s="44"/>
      <c r="Q22" s="45"/>
      <c r="S22" s="16"/>
    </row>
    <row r="23" customFormat="false" ht="12.75" hidden="false" customHeight="false" outlineLevel="0" collapsed="false">
      <c r="A23" s="27" t="n">
        <v>36635</v>
      </c>
      <c r="B23" s="28"/>
      <c r="C23" s="29" t="n">
        <v>27.35</v>
      </c>
      <c r="D23" s="30"/>
      <c r="E23" s="31" t="n">
        <v>25.8</v>
      </c>
      <c r="F23" s="28"/>
      <c r="G23" s="32"/>
      <c r="H23" s="28"/>
      <c r="I23" s="30"/>
      <c r="J23" s="33" t="e">
        <f aca="false">AMERB(E23,TRUNC(E21)-2,0.06,0.06,0.35,$I21-$A23,1,100,0)</f>
        <v>#NAME?</v>
      </c>
      <c r="K23" s="34" t="n">
        <f aca="false">C21-C23</f>
        <v>0.459999999999997</v>
      </c>
      <c r="L23" s="35" t="n">
        <f aca="false">E23-E21</f>
        <v>-1.26</v>
      </c>
      <c r="M23" s="35" t="e">
        <f aca="false">G22-G21</f>
        <v>#NAME?</v>
      </c>
      <c r="N23" s="35" t="e">
        <f aca="false">J21-J23</f>
        <v>#NAME?</v>
      </c>
      <c r="O23" s="35" t="n">
        <f aca="false">C23-C19</f>
        <v>-0.649999999999999</v>
      </c>
      <c r="P23" s="42" t="e">
        <f aca="false">SUM(K23:O23)</f>
        <v>#NAME?</v>
      </c>
      <c r="Q23" s="43" t="n">
        <f aca="false">C23-C19</f>
        <v>-0.649999999999999</v>
      </c>
    </row>
    <row r="24" customFormat="false" ht="12.75" hidden="false" customHeight="false" outlineLevel="0" collapsed="false">
      <c r="A24" s="38"/>
      <c r="B24" s="24"/>
      <c r="C24" s="13"/>
      <c r="D24" s="13"/>
      <c r="E24" s="39"/>
      <c r="F24" s="24"/>
      <c r="G24" s="39"/>
      <c r="H24" s="24"/>
      <c r="I24" s="13"/>
      <c r="J24" s="39"/>
      <c r="K24" s="24"/>
      <c r="L24" s="13"/>
      <c r="M24" s="13"/>
      <c r="N24" s="13"/>
      <c r="O24" s="13"/>
      <c r="P24" s="44"/>
      <c r="Q24" s="45"/>
      <c r="R24" s="0" t="s">
        <v>3</v>
      </c>
      <c r="S24" s="16" t="n">
        <f aca="false">TRUNC(C25)</f>
        <v>25</v>
      </c>
    </row>
    <row r="25" customFormat="false" ht="12.75" hidden="false" customHeight="false" outlineLevel="0" collapsed="false">
      <c r="A25" s="17" t="n">
        <f aca="false">A23</f>
        <v>36635</v>
      </c>
      <c r="B25" s="10" t="str">
        <f aca="false">D21</f>
        <v>Jun</v>
      </c>
      <c r="C25" s="40" t="n">
        <f aca="false">E23</f>
        <v>25.8</v>
      </c>
      <c r="D25" s="11" t="s">
        <v>23</v>
      </c>
      <c r="E25" s="19" t="n">
        <v>25.25</v>
      </c>
      <c r="F25" s="10" t="str">
        <f aca="false">B25</f>
        <v>Jun</v>
      </c>
      <c r="G25" s="19" t="e">
        <f aca="false">AMERB(C25,TRUNC(C25),0.06,0.06,0.35,$A26-$A25,0,100,0)</f>
        <v>#NAME?</v>
      </c>
      <c r="H25" s="10" t="str">
        <f aca="false">D25</f>
        <v>Jul</v>
      </c>
      <c r="I25" s="20" t="n">
        <v>36692</v>
      </c>
      <c r="J25" s="19" t="e">
        <f aca="false">AMERB(E25,TRUNC(E25)-2,0.06,0.06,0.35,$I25-$A25,1,100,0)</f>
        <v>#NAME?</v>
      </c>
      <c r="K25" s="21"/>
      <c r="L25" s="18"/>
      <c r="M25" s="18"/>
      <c r="N25" s="18"/>
      <c r="O25" s="18"/>
      <c r="P25" s="46"/>
      <c r="Q25" s="47"/>
      <c r="R25" s="0" t="s">
        <v>5</v>
      </c>
      <c r="S25" s="16" t="n">
        <f aca="false">TRUNC(E25)-2</f>
        <v>23</v>
      </c>
    </row>
    <row r="26" customFormat="false" ht="12.75" hidden="false" customHeight="false" outlineLevel="0" collapsed="false">
      <c r="A26" s="17" t="n">
        <v>36663</v>
      </c>
      <c r="B26" s="24"/>
      <c r="C26" s="11" t="n">
        <v>29.32</v>
      </c>
      <c r="D26" s="13"/>
      <c r="E26" s="12"/>
      <c r="F26" s="24"/>
      <c r="G26" s="19" t="n">
        <f aca="false">MAX(TRUNC(C25)-C26,0)</f>
        <v>0</v>
      </c>
      <c r="H26" s="24"/>
      <c r="I26" s="13"/>
      <c r="J26" s="19"/>
      <c r="K26" s="24"/>
      <c r="L26" s="13"/>
      <c r="M26" s="13"/>
      <c r="N26" s="13"/>
      <c r="O26" s="13"/>
      <c r="P26" s="44"/>
      <c r="Q26" s="45"/>
      <c r="S26" s="16"/>
    </row>
    <row r="27" customFormat="false" ht="12.75" hidden="false" customHeight="false" outlineLevel="0" collapsed="false">
      <c r="A27" s="27" t="n">
        <v>36668</v>
      </c>
      <c r="B27" s="28"/>
      <c r="C27" s="29" t="n">
        <v>28.61</v>
      </c>
      <c r="D27" s="30"/>
      <c r="E27" s="31" t="n">
        <v>28.73</v>
      </c>
      <c r="F27" s="28"/>
      <c r="G27" s="32"/>
      <c r="H27" s="28"/>
      <c r="I27" s="30"/>
      <c r="J27" s="33" t="e">
        <f aca="false">AMERB(E27,TRUNC(E25)-2,0.06,0.06,0.35,$I25-$A27,1,100,0)</f>
        <v>#NAME?</v>
      </c>
      <c r="K27" s="34" t="n">
        <f aca="false">C25-C27</f>
        <v>-2.81</v>
      </c>
      <c r="L27" s="35" t="n">
        <f aca="false">E27-E25</f>
        <v>3.48</v>
      </c>
      <c r="M27" s="35" t="e">
        <f aca="false">G26-G25</f>
        <v>#NAME?</v>
      </c>
      <c r="N27" s="35" t="e">
        <f aca="false">J25-J27</f>
        <v>#NAME?</v>
      </c>
      <c r="O27" s="35" t="n">
        <f aca="false">C27-C23</f>
        <v>1.26</v>
      </c>
      <c r="P27" s="42" t="e">
        <f aca="false">SUM(K27:O27)</f>
        <v>#NAME?</v>
      </c>
      <c r="Q27" s="43" t="n">
        <f aca="false">C27-C23</f>
        <v>1.26</v>
      </c>
    </row>
    <row r="28" customFormat="false" ht="12.75" hidden="false" customHeight="false" outlineLevel="0" collapsed="false">
      <c r="A28" s="38"/>
      <c r="B28" s="24"/>
      <c r="C28" s="13"/>
      <c r="D28" s="13"/>
      <c r="E28" s="39"/>
      <c r="F28" s="24"/>
      <c r="G28" s="39"/>
      <c r="H28" s="24"/>
      <c r="I28" s="13"/>
      <c r="J28" s="39"/>
      <c r="K28" s="24"/>
      <c r="L28" s="13"/>
      <c r="M28" s="13"/>
      <c r="N28" s="13"/>
      <c r="O28" s="13"/>
      <c r="P28" s="44"/>
      <c r="Q28" s="45"/>
      <c r="R28" s="0" t="s">
        <v>3</v>
      </c>
      <c r="S28" s="16" t="n">
        <f aca="false">TRUNC(C29)</f>
        <v>28</v>
      </c>
    </row>
    <row r="29" customFormat="false" ht="12.75" hidden="false" customHeight="false" outlineLevel="0" collapsed="false">
      <c r="A29" s="17" t="n">
        <f aca="false">A27</f>
        <v>36668</v>
      </c>
      <c r="B29" s="10" t="str">
        <f aca="false">D25</f>
        <v>Jul</v>
      </c>
      <c r="C29" s="40" t="n">
        <f aca="false">E27</f>
        <v>28.73</v>
      </c>
      <c r="D29" s="11" t="s">
        <v>24</v>
      </c>
      <c r="E29" s="19" t="n">
        <v>28.32</v>
      </c>
      <c r="F29" s="10" t="str">
        <f aca="false">B29</f>
        <v>Jul</v>
      </c>
      <c r="G29" s="19" t="e">
        <f aca="false">AMERB(C29,TRUNC(C29),0.06,0.06,0.35,$A30-$A29,0,100,0)</f>
        <v>#NAME?</v>
      </c>
      <c r="H29" s="10" t="str">
        <f aca="false">D29</f>
        <v>Aug</v>
      </c>
      <c r="I29" s="20" t="n">
        <v>36724</v>
      </c>
      <c r="J29" s="19" t="e">
        <f aca="false">AMERB(E29,TRUNC(E29)-2,0.06,0.06,0.35,$I29-$A29,1,100,0)</f>
        <v>#NAME?</v>
      </c>
      <c r="K29" s="21"/>
      <c r="L29" s="18"/>
      <c r="M29" s="18"/>
      <c r="N29" s="18"/>
      <c r="O29" s="18"/>
      <c r="P29" s="46"/>
      <c r="Q29" s="47"/>
      <c r="R29" s="0" t="s">
        <v>5</v>
      </c>
      <c r="S29" s="16" t="n">
        <f aca="false">TRUNC(E29)-2</f>
        <v>26</v>
      </c>
    </row>
    <row r="30" customFormat="false" ht="12.75" hidden="false" customHeight="false" outlineLevel="0" collapsed="false">
      <c r="A30" s="17" t="n">
        <v>36692</v>
      </c>
      <c r="B30" s="24"/>
      <c r="C30" s="11" t="n">
        <v>32.95</v>
      </c>
      <c r="D30" s="13"/>
      <c r="E30" s="12"/>
      <c r="F30" s="24"/>
      <c r="G30" s="19" t="n">
        <f aca="false">MAX(TRUNC(C29)-C30,0)</f>
        <v>0</v>
      </c>
      <c r="H30" s="24"/>
      <c r="I30" s="13"/>
      <c r="J30" s="19"/>
      <c r="K30" s="24"/>
      <c r="L30" s="13"/>
      <c r="M30" s="13"/>
      <c r="N30" s="13"/>
      <c r="O30" s="13"/>
      <c r="P30" s="44"/>
      <c r="Q30" s="45"/>
      <c r="S30" s="16"/>
    </row>
    <row r="31" customFormat="false" ht="12.75" hidden="false" customHeight="false" outlineLevel="0" collapsed="false">
      <c r="A31" s="27" t="n">
        <v>36697</v>
      </c>
      <c r="B31" s="28"/>
      <c r="C31" s="29" t="n">
        <v>33.05</v>
      </c>
      <c r="D31" s="30"/>
      <c r="E31" s="31" t="n">
        <v>30.65</v>
      </c>
      <c r="F31" s="28"/>
      <c r="G31" s="32"/>
      <c r="H31" s="28"/>
      <c r="I31" s="30"/>
      <c r="J31" s="33" t="e">
        <f aca="false">AMERB(E31,TRUNC(E29)-2,0.06,0.06,0.35,$I29-$A31,1,100,0)</f>
        <v>#NAME?</v>
      </c>
      <c r="K31" s="34" t="n">
        <f aca="false">C29-C31</f>
        <v>-4.32</v>
      </c>
      <c r="L31" s="35" t="n">
        <f aca="false">E31-E29</f>
        <v>2.33</v>
      </c>
      <c r="M31" s="35" t="e">
        <f aca="false">G30-G29</f>
        <v>#NAME?</v>
      </c>
      <c r="N31" s="35" t="e">
        <f aca="false">J29-J31</f>
        <v>#NAME?</v>
      </c>
      <c r="O31" s="35" t="n">
        <f aca="false">C31-C27</f>
        <v>4.44</v>
      </c>
      <c r="P31" s="42" t="e">
        <f aca="false">SUM(K31:O31)</f>
        <v>#NAME?</v>
      </c>
      <c r="Q31" s="43" t="n">
        <f aca="false">C31-C27</f>
        <v>4.44</v>
      </c>
    </row>
    <row r="32" customFormat="false" ht="12.75" hidden="false" customHeight="false" outlineLevel="0" collapsed="false">
      <c r="A32" s="38"/>
      <c r="B32" s="24"/>
      <c r="C32" s="13"/>
      <c r="D32" s="13"/>
      <c r="E32" s="39"/>
      <c r="F32" s="24"/>
      <c r="G32" s="39"/>
      <c r="H32" s="24"/>
      <c r="I32" s="13"/>
      <c r="J32" s="39"/>
      <c r="K32" s="24"/>
      <c r="L32" s="13"/>
      <c r="M32" s="13"/>
      <c r="N32" s="13"/>
      <c r="O32" s="13"/>
      <c r="P32" s="44"/>
      <c r="Q32" s="45"/>
      <c r="R32" s="0" t="s">
        <v>3</v>
      </c>
      <c r="S32" s="16" t="n">
        <f aca="false">TRUNC(C33)</f>
        <v>30</v>
      </c>
    </row>
    <row r="33" customFormat="false" ht="12.75" hidden="false" customHeight="false" outlineLevel="0" collapsed="false">
      <c r="A33" s="17" t="n">
        <f aca="false">A31</f>
        <v>36697</v>
      </c>
      <c r="B33" s="10" t="str">
        <f aca="false">D29</f>
        <v>Aug</v>
      </c>
      <c r="C33" s="40" t="n">
        <f aca="false">E31</f>
        <v>30.65</v>
      </c>
      <c r="D33" s="11" t="s">
        <v>25</v>
      </c>
      <c r="E33" s="19" t="n">
        <v>29.49</v>
      </c>
      <c r="F33" s="10" t="str">
        <f aca="false">B33</f>
        <v>Aug</v>
      </c>
      <c r="G33" s="19" t="e">
        <f aca="false">AMERB(C33,TRUNC(C33),0.06,0.06,0.35,$A34-$A33,0,100,0)</f>
        <v>#NAME?</v>
      </c>
      <c r="H33" s="10" t="str">
        <f aca="false">D33</f>
        <v>Sep</v>
      </c>
      <c r="I33" s="20" t="n">
        <v>36755</v>
      </c>
      <c r="J33" s="19" t="e">
        <f aca="false">AMERB(E33,TRUNC(E33)-2,0.06,0.06,0.35,$I33-$A33,1,100,0)</f>
        <v>#NAME?</v>
      </c>
      <c r="K33" s="21"/>
      <c r="L33" s="18"/>
      <c r="M33" s="18"/>
      <c r="N33" s="18"/>
      <c r="O33" s="18"/>
      <c r="P33" s="46"/>
      <c r="Q33" s="47"/>
      <c r="R33" s="0" t="s">
        <v>5</v>
      </c>
      <c r="S33" s="16" t="n">
        <f aca="false">TRUNC(E33)-2</f>
        <v>27</v>
      </c>
    </row>
    <row r="34" customFormat="false" ht="12.75" hidden="false" customHeight="false" outlineLevel="0" collapsed="false">
      <c r="A34" s="17" t="n">
        <v>36724</v>
      </c>
      <c r="B34" s="24"/>
      <c r="C34" s="11" t="n">
        <v>30.83</v>
      </c>
      <c r="D34" s="13"/>
      <c r="E34" s="12"/>
      <c r="F34" s="24"/>
      <c r="G34" s="19" t="n">
        <f aca="false">MAX(TRUNC(C33)-C34,0)</f>
        <v>0</v>
      </c>
      <c r="H34" s="24"/>
      <c r="I34" s="13"/>
      <c r="J34" s="19"/>
      <c r="K34" s="24"/>
      <c r="L34" s="13"/>
      <c r="M34" s="13"/>
      <c r="N34" s="13"/>
      <c r="O34" s="13"/>
      <c r="P34" s="44"/>
      <c r="Q34" s="45"/>
      <c r="S34" s="16"/>
    </row>
    <row r="35" customFormat="false" ht="12.75" hidden="false" customHeight="false" outlineLevel="0" collapsed="false">
      <c r="A35" s="27" t="n">
        <v>36727</v>
      </c>
      <c r="B35" s="28"/>
      <c r="C35" s="29" t="n">
        <v>30.93</v>
      </c>
      <c r="D35" s="30"/>
      <c r="E35" s="31" t="n">
        <v>29.77</v>
      </c>
      <c r="F35" s="28"/>
      <c r="G35" s="32"/>
      <c r="H35" s="28"/>
      <c r="I35" s="30"/>
      <c r="J35" s="33" t="e">
        <f aca="false">AMERB(E35,TRUNC(E33)-2,0.06,0.06,0.35,$I33-$A35,1,100,0)</f>
        <v>#NAME?</v>
      </c>
      <c r="K35" s="34" t="n">
        <f aca="false">C33-C35</f>
        <v>-0.280000000000001</v>
      </c>
      <c r="L35" s="35" t="n">
        <f aca="false">E35-E33</f>
        <v>0.280000000000001</v>
      </c>
      <c r="M35" s="35" t="e">
        <f aca="false">G34-G33</f>
        <v>#NAME?</v>
      </c>
      <c r="N35" s="35" t="e">
        <f aca="false">J33-J35</f>
        <v>#NAME?</v>
      </c>
      <c r="O35" s="35" t="n">
        <f aca="false">C35-C31</f>
        <v>-2.12</v>
      </c>
      <c r="P35" s="42" t="e">
        <f aca="false">SUM(K35:O35)</f>
        <v>#NAME?</v>
      </c>
      <c r="Q35" s="43" t="n">
        <f aca="false">C35-C31</f>
        <v>-2.12</v>
      </c>
    </row>
    <row r="36" customFormat="false" ht="12.75" hidden="false" customHeight="false" outlineLevel="0" collapsed="false">
      <c r="A36" s="38"/>
      <c r="B36" s="24"/>
      <c r="C36" s="13"/>
      <c r="D36" s="13"/>
      <c r="E36" s="39"/>
      <c r="F36" s="24"/>
      <c r="G36" s="39"/>
      <c r="H36" s="24"/>
      <c r="I36" s="13"/>
      <c r="J36" s="39"/>
      <c r="K36" s="24"/>
      <c r="L36" s="13"/>
      <c r="M36" s="13"/>
      <c r="N36" s="13"/>
      <c r="O36" s="13"/>
      <c r="P36" s="44"/>
      <c r="Q36" s="45"/>
      <c r="R36" s="0" t="s">
        <v>3</v>
      </c>
      <c r="S36" s="16" t="n">
        <f aca="false">TRUNC(C37)</f>
        <v>29</v>
      </c>
    </row>
    <row r="37" customFormat="false" ht="12.75" hidden="false" customHeight="false" outlineLevel="0" collapsed="false">
      <c r="A37" s="17" t="n">
        <f aca="false">A35</f>
        <v>36727</v>
      </c>
      <c r="B37" s="10" t="str">
        <f aca="false">D33</f>
        <v>Sep</v>
      </c>
      <c r="C37" s="40" t="n">
        <f aca="false">E35</f>
        <v>29.77</v>
      </c>
      <c r="D37" s="11" t="s">
        <v>26</v>
      </c>
      <c r="E37" s="19" t="n">
        <v>29.31</v>
      </c>
      <c r="F37" s="10" t="str">
        <f aca="false">B37</f>
        <v>Sep</v>
      </c>
      <c r="G37" s="19" t="e">
        <f aca="false">AMERB(C37,TRUNC(C37),0.06,0.06,0.35,$A38-$A37,0,100,0)</f>
        <v>#NAME?</v>
      </c>
      <c r="H37" s="10" t="str">
        <f aca="false">D37</f>
        <v>Oct</v>
      </c>
      <c r="I37" s="20" t="n">
        <v>36784</v>
      </c>
      <c r="J37" s="19" t="e">
        <f aca="false">AMERB(E37,TRUNC(E37)-2,0.06,0.06,0.35,$I37-$A37,1,100,0)</f>
        <v>#NAME?</v>
      </c>
      <c r="K37" s="21"/>
      <c r="L37" s="18"/>
      <c r="M37" s="18"/>
      <c r="N37" s="18"/>
      <c r="O37" s="18"/>
      <c r="P37" s="46"/>
      <c r="Q37" s="47"/>
      <c r="R37" s="0" t="s">
        <v>5</v>
      </c>
      <c r="S37" s="16" t="n">
        <f aca="false">TRUNC(E37)-2</f>
        <v>27</v>
      </c>
    </row>
    <row r="38" customFormat="false" ht="12.75" hidden="false" customHeight="false" outlineLevel="0" collapsed="false">
      <c r="A38" s="17" t="n">
        <v>36755</v>
      </c>
      <c r="B38" s="24"/>
      <c r="C38" s="11" t="n">
        <v>31.94</v>
      </c>
      <c r="D38" s="13"/>
      <c r="E38" s="12"/>
      <c r="F38" s="24"/>
      <c r="G38" s="19" t="n">
        <f aca="false">MAX(TRUNC(C37)-C38,0)</f>
        <v>0</v>
      </c>
      <c r="H38" s="24"/>
      <c r="I38" s="13"/>
      <c r="J38" s="19"/>
      <c r="K38" s="24"/>
      <c r="L38" s="13"/>
      <c r="M38" s="13"/>
      <c r="N38" s="13"/>
      <c r="O38" s="13"/>
      <c r="P38" s="44"/>
      <c r="Q38" s="45"/>
      <c r="S38" s="16"/>
    </row>
    <row r="39" customFormat="false" ht="12.75" hidden="false" customHeight="false" outlineLevel="0" collapsed="false">
      <c r="A39" s="27" t="n">
        <v>36760</v>
      </c>
      <c r="B39" s="28"/>
      <c r="C39" s="29" t="n">
        <v>31.22</v>
      </c>
      <c r="D39" s="30"/>
      <c r="E39" s="31" t="n">
        <v>31.22</v>
      </c>
      <c r="F39" s="28"/>
      <c r="G39" s="32"/>
      <c r="H39" s="28"/>
      <c r="I39" s="30"/>
      <c r="J39" s="33" t="e">
        <f aca="false">AMERB(E39,TRUNC(E37)-2,0.06,0.06,0.35,$I37-$A39,1,100,0)</f>
        <v>#NAME?</v>
      </c>
      <c r="K39" s="34" t="n">
        <f aca="false">C37-C39</f>
        <v>-1.45</v>
      </c>
      <c r="L39" s="35" t="n">
        <f aca="false">E39-E37</f>
        <v>1.91</v>
      </c>
      <c r="M39" s="35" t="e">
        <f aca="false">G38-G37</f>
        <v>#NAME?</v>
      </c>
      <c r="N39" s="35" t="e">
        <f aca="false">J37-J39</f>
        <v>#NAME?</v>
      </c>
      <c r="O39" s="35" t="n">
        <f aca="false">C39-C35</f>
        <v>0.289999999999999</v>
      </c>
      <c r="P39" s="42" t="e">
        <f aca="false">SUM(K39:O39)</f>
        <v>#NAME?</v>
      </c>
      <c r="Q39" s="43" t="n">
        <f aca="false">C39-C35</f>
        <v>0.289999999999999</v>
      </c>
    </row>
    <row r="40" customFormat="false" ht="12.75" hidden="false" customHeight="false" outlineLevel="0" collapsed="false">
      <c r="A40" s="38"/>
      <c r="B40" s="24"/>
      <c r="C40" s="13"/>
      <c r="D40" s="13"/>
      <c r="E40" s="39"/>
      <c r="F40" s="24"/>
      <c r="G40" s="39"/>
      <c r="H40" s="24"/>
      <c r="I40" s="13"/>
      <c r="J40" s="39"/>
      <c r="K40" s="24"/>
      <c r="L40" s="13"/>
      <c r="M40" s="13"/>
      <c r="N40" s="13"/>
      <c r="O40" s="13"/>
      <c r="P40" s="44"/>
      <c r="Q40" s="45"/>
      <c r="R40" s="0" t="s">
        <v>3</v>
      </c>
      <c r="S40" s="16" t="n">
        <f aca="false">TRUNC(C41)</f>
        <v>31</v>
      </c>
    </row>
    <row r="41" customFormat="false" ht="12.75" hidden="false" customHeight="false" outlineLevel="0" collapsed="false">
      <c r="A41" s="17" t="n">
        <f aca="false">A39</f>
        <v>36760</v>
      </c>
      <c r="B41" s="10" t="str">
        <f aca="false">D37</f>
        <v>Oct</v>
      </c>
      <c r="C41" s="40" t="n">
        <f aca="false">E39</f>
        <v>31.22</v>
      </c>
      <c r="D41" s="11" t="s">
        <v>27</v>
      </c>
      <c r="E41" s="19" t="n">
        <v>30.83</v>
      </c>
      <c r="F41" s="10" t="str">
        <f aca="false">B41</f>
        <v>Oct</v>
      </c>
      <c r="G41" s="19" t="e">
        <f aca="false">AMERB(C41,TRUNC(C41),0.06,0.06,0.35,$A42-$A41,0,100,0)</f>
        <v>#NAME?</v>
      </c>
      <c r="H41" s="10" t="str">
        <f aca="false">D41</f>
        <v>Nov</v>
      </c>
      <c r="I41" s="20" t="n">
        <v>36816</v>
      </c>
      <c r="J41" s="19" t="e">
        <f aca="false">AMERB(E41,TRUNC(E41)-2,0.06,0.06,0.35,$I41-$A41,1,100,0)</f>
        <v>#NAME?</v>
      </c>
      <c r="K41" s="21"/>
      <c r="L41" s="18"/>
      <c r="M41" s="18"/>
      <c r="N41" s="18"/>
      <c r="O41" s="18"/>
      <c r="P41" s="46"/>
      <c r="Q41" s="47"/>
      <c r="R41" s="0" t="s">
        <v>5</v>
      </c>
      <c r="S41" s="16" t="n">
        <f aca="false">TRUNC(E41)-2</f>
        <v>28</v>
      </c>
    </row>
    <row r="42" customFormat="false" ht="12.75" hidden="false" customHeight="false" outlineLevel="0" collapsed="false">
      <c r="A42" s="17" t="n">
        <v>36784</v>
      </c>
      <c r="B42" s="24"/>
      <c r="C42" s="11" t="n">
        <v>35.92</v>
      </c>
      <c r="D42" s="13"/>
      <c r="E42" s="12"/>
      <c r="F42" s="24"/>
      <c r="G42" s="19" t="n">
        <f aca="false">MAX(TRUNC(C41)-C42,0)</f>
        <v>0</v>
      </c>
      <c r="H42" s="24"/>
      <c r="I42" s="13"/>
      <c r="J42" s="19"/>
      <c r="K42" s="24"/>
      <c r="L42" s="13"/>
      <c r="M42" s="13"/>
      <c r="N42" s="13"/>
      <c r="O42" s="13"/>
      <c r="P42" s="44"/>
      <c r="Q42" s="45"/>
      <c r="S42" s="16"/>
    </row>
    <row r="43" customFormat="false" ht="13.5" hidden="false" customHeight="false" outlineLevel="0" collapsed="false">
      <c r="A43" s="49" t="n">
        <v>36789</v>
      </c>
      <c r="B43" s="50"/>
      <c r="C43" s="51" t="n">
        <v>37.2</v>
      </c>
      <c r="D43" s="52"/>
      <c r="E43" s="53" t="n">
        <v>35.24</v>
      </c>
      <c r="F43" s="50"/>
      <c r="G43" s="54"/>
      <c r="H43" s="50"/>
      <c r="I43" s="52"/>
      <c r="J43" s="55" t="e">
        <f aca="false">AMERB(E43,TRUNC(E41)-2,0.06,0.06,0.35,$I41-$A43,1,100,0)</f>
        <v>#NAME?</v>
      </c>
      <c r="K43" s="56" t="n">
        <f aca="false">C41-C43</f>
        <v>-5.98</v>
      </c>
      <c r="L43" s="57" t="n">
        <f aca="false">E43-E41</f>
        <v>4.41</v>
      </c>
      <c r="M43" s="57" t="e">
        <f aca="false">G42-G41</f>
        <v>#NAME?</v>
      </c>
      <c r="N43" s="57" t="e">
        <f aca="false">J41-J43</f>
        <v>#NAME?</v>
      </c>
      <c r="O43" s="58" t="n">
        <f aca="false">C43-C39</f>
        <v>5.98</v>
      </c>
      <c r="P43" s="59" t="e">
        <f aca="false">SUM(K43:O43)</f>
        <v>#NAME?</v>
      </c>
      <c r="Q43" s="60" t="n">
        <f aca="false">C43-C39</f>
        <v>5.98</v>
      </c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C45" s="16" t="n">
        <f aca="false">C43-C5</f>
        <v>14.7</v>
      </c>
      <c r="P45" s="61" t="e">
        <f aca="false">SUM(P7:P43)</f>
        <v>#NAME?</v>
      </c>
      <c r="Q45" s="61" t="n">
        <f aca="false">SUM(Q7:Q43)</f>
        <v>14.7</v>
      </c>
    </row>
    <row r="53" customFormat="false" ht="12.75" hidden="false" customHeight="false" outlineLevel="0" collapsed="false">
      <c r="F53" s="0" t="s">
        <v>28</v>
      </c>
    </row>
  </sheetData>
  <mergeCells count="7">
    <mergeCell ref="A1:Q1"/>
    <mergeCell ref="B3:E3"/>
    <mergeCell ref="F3:G3"/>
    <mergeCell ref="H3:J3"/>
    <mergeCell ref="K3:N3"/>
    <mergeCell ref="P3:Q3"/>
    <mergeCell ref="R3:S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5"/>
  <sheetViews>
    <sheetView showFormulas="false" showGridLines="true" showRowColHeaders="true" showZeros="true" rightToLeft="false" tabSelected="false" showOutlineSymbols="true" defaultGridColor="true" view="normal" topLeftCell="N1" colorId="64" zoomScale="75" zoomScaleNormal="75" zoomScalePageLayoutView="100" workbookViewId="0">
      <pane xSplit="0" ySplit="4" topLeftCell="BM14" activePane="bottomLeft" state="frozen"/>
      <selection pane="topLeft" activeCell="N1" activeCellId="0" sqref="N1"/>
      <selection pane="bottomLeft" activeCell="M49" activeCellId="0" sqref="M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17" min="17" style="0" width="11.42"/>
  </cols>
  <sheetData>
    <row r="1" customFormat="false" ht="18" hidden="false" customHeight="false" outlineLevel="0" collapsed="false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3.5" hidden="false" customHeight="false" outlineLevel="0" collapsed="false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3.5" hidden="false" customHeight="false" outlineLevel="0" collapsed="false">
      <c r="A3" s="3"/>
      <c r="B3" s="4" t="s">
        <v>4</v>
      </c>
      <c r="C3" s="4"/>
      <c r="D3" s="4"/>
      <c r="E3" s="4"/>
      <c r="F3" s="4" t="s">
        <v>3</v>
      </c>
      <c r="G3" s="4"/>
      <c r="H3" s="4" t="s">
        <v>5</v>
      </c>
      <c r="I3" s="4"/>
      <c r="J3" s="4"/>
      <c r="K3" s="62" t="s">
        <v>6</v>
      </c>
      <c r="L3" s="62"/>
      <c r="M3" s="62"/>
      <c r="N3" s="62"/>
      <c r="O3" s="6"/>
      <c r="P3" s="7" t="s">
        <v>7</v>
      </c>
      <c r="Q3" s="7"/>
      <c r="R3" s="8" t="s">
        <v>1</v>
      </c>
      <c r="S3" s="8"/>
    </row>
    <row r="4" customFormat="false" ht="13.5" hidden="false" customHeight="false" outlineLevel="0" collapsed="false">
      <c r="A4" s="9" t="s">
        <v>8</v>
      </c>
      <c r="B4" s="10" t="s">
        <v>9</v>
      </c>
      <c r="C4" s="11" t="s">
        <v>10</v>
      </c>
      <c r="D4" s="11" t="s">
        <v>9</v>
      </c>
      <c r="E4" s="12" t="s">
        <v>10</v>
      </c>
      <c r="F4" s="10" t="s">
        <v>9</v>
      </c>
      <c r="G4" s="12" t="s">
        <v>10</v>
      </c>
      <c r="H4" s="10" t="s">
        <v>9</v>
      </c>
      <c r="I4" s="13" t="s">
        <v>11</v>
      </c>
      <c r="J4" s="12" t="s">
        <v>10</v>
      </c>
      <c r="K4" s="11" t="s">
        <v>12</v>
      </c>
      <c r="L4" s="11" t="s">
        <v>13</v>
      </c>
      <c r="M4" s="11" t="s">
        <v>3</v>
      </c>
      <c r="N4" s="11" t="s">
        <v>5</v>
      </c>
      <c r="O4" s="11" t="s">
        <v>14</v>
      </c>
      <c r="P4" s="14" t="s">
        <v>15</v>
      </c>
      <c r="Q4" s="15" t="s">
        <v>16</v>
      </c>
      <c r="R4" s="0" t="s">
        <v>3</v>
      </c>
      <c r="S4" s="16" t="n">
        <f aca="false">TRUNC(C5)</f>
        <v>21</v>
      </c>
    </row>
    <row r="5" customFormat="false" ht="12.75" hidden="false" customHeight="false" outlineLevel="0" collapsed="false">
      <c r="A5" s="17" t="n">
        <v>35737</v>
      </c>
      <c r="B5" s="10" t="s">
        <v>17</v>
      </c>
      <c r="C5" s="18" t="n">
        <v>21.09</v>
      </c>
      <c r="D5" s="11" t="s">
        <v>18</v>
      </c>
      <c r="E5" s="19" t="n">
        <v>21.04</v>
      </c>
      <c r="F5" s="10" t="str">
        <f aca="false">B5</f>
        <v>Jan</v>
      </c>
      <c r="G5" s="19" t="e">
        <f aca="false">AMERB(C5,TRUNC(C5),0.06,0.06,0.35,$A6-$A5,0,100,0)</f>
        <v>#NAME?</v>
      </c>
      <c r="H5" s="10" t="str">
        <f aca="false">D5</f>
        <v>Feb</v>
      </c>
      <c r="I5" s="20" t="n">
        <v>35809</v>
      </c>
      <c r="J5" s="19" t="e">
        <f aca="false">AMERB(E5,TRUNC(E5)-2,0.06,0.06,0.35,$I5-$A5,1,100,0)</f>
        <v>#NAME?</v>
      </c>
      <c r="K5" s="18"/>
      <c r="L5" s="18"/>
      <c r="M5" s="18"/>
      <c r="N5" s="18"/>
      <c r="O5" s="18"/>
      <c r="P5" s="22"/>
      <c r="Q5" s="23"/>
      <c r="R5" s="0" t="s">
        <v>5</v>
      </c>
      <c r="S5" s="16" t="n">
        <f aca="false">TRUNC(E5)-2</f>
        <v>19</v>
      </c>
    </row>
    <row r="6" customFormat="false" ht="12.75" hidden="false" customHeight="false" outlineLevel="0" collapsed="false">
      <c r="A6" s="17" t="n">
        <v>35781</v>
      </c>
      <c r="B6" s="24"/>
      <c r="C6" s="11" t="n">
        <v>18.19</v>
      </c>
      <c r="D6" s="13"/>
      <c r="E6" s="12"/>
      <c r="F6" s="24"/>
      <c r="G6" s="19" t="n">
        <f aca="false">MAX(TRUNC(C5)-C6,0)</f>
        <v>2.81</v>
      </c>
      <c r="H6" s="24"/>
      <c r="I6" s="13"/>
      <c r="J6" s="19"/>
      <c r="K6" s="13"/>
      <c r="L6" s="13"/>
      <c r="M6" s="13"/>
      <c r="N6" s="13"/>
      <c r="O6" s="13"/>
      <c r="P6" s="25"/>
      <c r="Q6" s="26"/>
      <c r="S6" s="16"/>
    </row>
    <row r="7" customFormat="false" ht="12.75" hidden="false" customHeight="false" outlineLevel="0" collapsed="false">
      <c r="A7" s="27" t="n">
        <v>35786</v>
      </c>
      <c r="B7" s="28"/>
      <c r="C7" s="29" t="n">
        <v>18.32</v>
      </c>
      <c r="D7" s="30"/>
      <c r="E7" s="31" t="n">
        <v>18.32</v>
      </c>
      <c r="F7" s="28"/>
      <c r="G7" s="32"/>
      <c r="H7" s="28"/>
      <c r="I7" s="30"/>
      <c r="J7" s="33" t="e">
        <f aca="false">AMERB(E7,TRUNC(E5)-2,0.06,0.06,0.35,$I5-$A7,1,100,0)</f>
        <v>#NAME?</v>
      </c>
      <c r="K7" s="35" t="n">
        <f aca="false">C5-C7</f>
        <v>2.77</v>
      </c>
      <c r="L7" s="35" t="n">
        <f aca="false">E7-E5</f>
        <v>-2.72</v>
      </c>
      <c r="M7" s="35" t="e">
        <f aca="false">G6-G5</f>
        <v>#NAME?</v>
      </c>
      <c r="N7" s="35" t="e">
        <f aca="false">J5-J7</f>
        <v>#NAME?</v>
      </c>
      <c r="O7" s="35" t="n">
        <f aca="false">C7-C5</f>
        <v>-2.77</v>
      </c>
      <c r="P7" s="36" t="e">
        <f aca="false">SUM(K7:O7)</f>
        <v>#NAME?</v>
      </c>
      <c r="Q7" s="37" t="n">
        <f aca="false">C7-C5</f>
        <v>-2.77</v>
      </c>
    </row>
    <row r="8" customFormat="false" ht="12.75" hidden="false" customHeight="false" outlineLevel="0" collapsed="false">
      <c r="A8" s="38"/>
      <c r="B8" s="24"/>
      <c r="C8" s="13"/>
      <c r="D8" s="13"/>
      <c r="E8" s="39"/>
      <c r="F8" s="24"/>
      <c r="G8" s="39"/>
      <c r="H8" s="24"/>
      <c r="I8" s="13"/>
      <c r="J8" s="39"/>
      <c r="K8" s="13"/>
      <c r="L8" s="13"/>
      <c r="M8" s="13"/>
      <c r="N8" s="13"/>
      <c r="O8" s="13"/>
      <c r="P8" s="25"/>
      <c r="Q8" s="26"/>
      <c r="R8" s="0" t="s">
        <v>3</v>
      </c>
      <c r="S8" s="16" t="n">
        <f aca="false">TRUNC(C9)</f>
        <v>18</v>
      </c>
    </row>
    <row r="9" customFormat="false" ht="12.75" hidden="false" customHeight="false" outlineLevel="0" collapsed="false">
      <c r="A9" s="17" t="n">
        <f aca="false">A7</f>
        <v>35786</v>
      </c>
      <c r="B9" s="10" t="str">
        <f aca="false">D5</f>
        <v>Feb</v>
      </c>
      <c r="C9" s="40" t="n">
        <f aca="false">E7</f>
        <v>18.32</v>
      </c>
      <c r="D9" s="11" t="s">
        <v>19</v>
      </c>
      <c r="E9" s="19" t="n">
        <v>18.49</v>
      </c>
      <c r="F9" s="10" t="str">
        <f aca="false">B9</f>
        <v>Feb</v>
      </c>
      <c r="G9" s="19" t="e">
        <f aca="false">AMERB(C9,TRUNC(C9),0.06,0.06,0.35,$A10-$A9,0,100,0)</f>
        <v>#NAME?</v>
      </c>
      <c r="H9" s="10" t="str">
        <f aca="false">D9</f>
        <v>Mar</v>
      </c>
      <c r="I9" s="20" t="n">
        <v>35843</v>
      </c>
      <c r="J9" s="19" t="e">
        <f aca="false">AMERB(E9,TRUNC(E9)-2,0.06,0.06,0.35,$I9-$A9,1,100,0)</f>
        <v>#NAME?</v>
      </c>
      <c r="K9" s="18"/>
      <c r="L9" s="18"/>
      <c r="M9" s="18"/>
      <c r="N9" s="18"/>
      <c r="O9" s="18"/>
      <c r="P9" s="22"/>
      <c r="Q9" s="41"/>
      <c r="R9" s="0" t="s">
        <v>5</v>
      </c>
      <c r="S9" s="16" t="n">
        <f aca="false">TRUNC(E9)-2</f>
        <v>16</v>
      </c>
    </row>
    <row r="10" customFormat="false" ht="12.75" hidden="false" customHeight="false" outlineLevel="0" collapsed="false">
      <c r="A10" s="17" t="n">
        <v>35809</v>
      </c>
      <c r="B10" s="24"/>
      <c r="C10" s="11" t="n">
        <v>16.45</v>
      </c>
      <c r="D10" s="13"/>
      <c r="E10" s="12"/>
      <c r="F10" s="24"/>
      <c r="G10" s="19" t="n">
        <f aca="false">MAX(TRUNC(C9)-C10,0)</f>
        <v>1.55</v>
      </c>
      <c r="H10" s="24"/>
      <c r="I10" s="13"/>
      <c r="J10" s="19"/>
      <c r="K10" s="13"/>
      <c r="L10" s="13"/>
      <c r="M10" s="13"/>
      <c r="N10" s="13"/>
      <c r="O10" s="13"/>
      <c r="P10" s="25"/>
      <c r="Q10" s="26"/>
      <c r="S10" s="16"/>
    </row>
    <row r="11" customFormat="false" ht="12.75" hidden="false" customHeight="false" outlineLevel="0" collapsed="false">
      <c r="A11" s="27" t="n">
        <v>35815</v>
      </c>
      <c r="B11" s="28"/>
      <c r="C11" s="29" t="n">
        <v>16.42</v>
      </c>
      <c r="D11" s="30"/>
      <c r="E11" s="31" t="n">
        <v>16.56</v>
      </c>
      <c r="F11" s="28"/>
      <c r="G11" s="32"/>
      <c r="H11" s="28"/>
      <c r="I11" s="30"/>
      <c r="J11" s="33" t="e">
        <f aca="false">AMERB(E11,TRUNC(E9)-2,0.06,0.06,0.35,$I9-$A11,1,100,0)</f>
        <v>#NAME?</v>
      </c>
      <c r="K11" s="35" t="n">
        <f aca="false">C9-C11</f>
        <v>1.9</v>
      </c>
      <c r="L11" s="35" t="n">
        <f aca="false">E11-E9</f>
        <v>-1.93</v>
      </c>
      <c r="M11" s="35" t="e">
        <f aca="false">G10-G9</f>
        <v>#NAME?</v>
      </c>
      <c r="N11" s="35" t="e">
        <f aca="false">J9-J11</f>
        <v>#NAME?</v>
      </c>
      <c r="O11" s="35" t="n">
        <f aca="false">C11-C7</f>
        <v>-1.9</v>
      </c>
      <c r="P11" s="42" t="e">
        <f aca="false">SUM(K11:O11)</f>
        <v>#NAME?</v>
      </c>
      <c r="Q11" s="43" t="n">
        <f aca="false">C11-C7</f>
        <v>-1.9</v>
      </c>
    </row>
    <row r="12" customFormat="false" ht="12.75" hidden="false" customHeight="false" outlineLevel="0" collapsed="false">
      <c r="A12" s="38"/>
      <c r="B12" s="24"/>
      <c r="C12" s="13"/>
      <c r="D12" s="13"/>
      <c r="E12" s="39"/>
      <c r="F12" s="24"/>
      <c r="G12" s="39"/>
      <c r="H12" s="24"/>
      <c r="I12" s="13"/>
      <c r="J12" s="39"/>
      <c r="K12" s="13"/>
      <c r="L12" s="13"/>
      <c r="M12" s="13"/>
      <c r="N12" s="13"/>
      <c r="O12" s="13"/>
      <c r="P12" s="44"/>
      <c r="Q12" s="45"/>
      <c r="R12" s="0" t="s">
        <v>3</v>
      </c>
      <c r="S12" s="16" t="n">
        <f aca="false">TRUNC(C13)</f>
        <v>16</v>
      </c>
    </row>
    <row r="13" customFormat="false" ht="12.75" hidden="false" customHeight="false" outlineLevel="0" collapsed="false">
      <c r="A13" s="17" t="n">
        <f aca="false">A11</f>
        <v>35815</v>
      </c>
      <c r="B13" s="10" t="str">
        <f aca="false">D9</f>
        <v>Mar</v>
      </c>
      <c r="C13" s="40" t="n">
        <f aca="false">E11</f>
        <v>16.56</v>
      </c>
      <c r="D13" s="11" t="s">
        <v>20</v>
      </c>
      <c r="E13" s="19" t="n">
        <v>16.77</v>
      </c>
      <c r="F13" s="10" t="str">
        <f aca="false">B13</f>
        <v>Mar</v>
      </c>
      <c r="G13" s="19" t="e">
        <f aca="false">AMERB(C13,TRUNC(C13),0.06,0.06,0.35,$A14-$A13,0,100,0)</f>
        <v>#NAME?</v>
      </c>
      <c r="H13" s="10" t="str">
        <f aca="false">D13</f>
        <v>Apr</v>
      </c>
      <c r="I13" s="20" t="n">
        <v>35871</v>
      </c>
      <c r="J13" s="19" t="e">
        <f aca="false">AMERB(E13,TRUNC(E13)-2,0.06,0.06,0.35,$I13-$A13,1,100,0)</f>
        <v>#NAME?</v>
      </c>
      <c r="K13" s="18"/>
      <c r="L13" s="18"/>
      <c r="M13" s="18"/>
      <c r="N13" s="18"/>
      <c r="O13" s="18"/>
      <c r="P13" s="46"/>
      <c r="Q13" s="47"/>
      <c r="R13" s="0" t="s">
        <v>5</v>
      </c>
      <c r="S13" s="16" t="n">
        <f aca="false">TRUNC(E13)-2</f>
        <v>14</v>
      </c>
    </row>
    <row r="14" customFormat="false" ht="12.75" hidden="false" customHeight="false" outlineLevel="0" collapsed="false">
      <c r="A14" s="17" t="n">
        <v>35843</v>
      </c>
      <c r="B14" s="24"/>
      <c r="C14" s="11" t="n">
        <v>15.66</v>
      </c>
      <c r="D14" s="13"/>
      <c r="E14" s="12"/>
      <c r="F14" s="24"/>
      <c r="G14" s="19" t="n">
        <f aca="false">MAX(TRUNC(C13)-C14,0)</f>
        <v>0.34</v>
      </c>
      <c r="H14" s="24"/>
      <c r="I14" s="13"/>
      <c r="J14" s="19"/>
      <c r="K14" s="13"/>
      <c r="L14" s="13"/>
      <c r="M14" s="13"/>
      <c r="N14" s="13"/>
      <c r="O14" s="13"/>
      <c r="P14" s="44"/>
      <c r="Q14" s="45"/>
      <c r="S14" s="16"/>
    </row>
    <row r="15" customFormat="false" ht="12.75" hidden="false" customHeight="false" outlineLevel="0" collapsed="false">
      <c r="A15" s="27" t="n">
        <v>35846</v>
      </c>
      <c r="B15" s="28"/>
      <c r="C15" s="29" t="n">
        <v>16.15</v>
      </c>
      <c r="D15" s="30"/>
      <c r="E15" s="31" t="n">
        <v>16.24</v>
      </c>
      <c r="F15" s="28"/>
      <c r="G15" s="32"/>
      <c r="H15" s="28"/>
      <c r="I15" s="30"/>
      <c r="J15" s="33" t="e">
        <f aca="false">AMERB(E15,TRUNC(E13)-2,0.06,0.06,0.35,$I13-$A15,1,100,0)</f>
        <v>#NAME?</v>
      </c>
      <c r="K15" s="35" t="n">
        <f aca="false">C13-C15</f>
        <v>0.41</v>
      </c>
      <c r="L15" s="35" t="n">
        <f aca="false">E15-E13</f>
        <v>-0.530000000000001</v>
      </c>
      <c r="M15" s="35" t="e">
        <f aca="false">G14-G13</f>
        <v>#NAME?</v>
      </c>
      <c r="N15" s="35" t="e">
        <f aca="false">J13-J15</f>
        <v>#NAME?</v>
      </c>
      <c r="O15" s="35" t="n">
        <f aca="false">C15-C11</f>
        <v>-0.270000000000003</v>
      </c>
      <c r="P15" s="42" t="e">
        <f aca="false">SUM(K15:O15)</f>
        <v>#NAME?</v>
      </c>
      <c r="Q15" s="43" t="n">
        <f aca="false">C15-C11</f>
        <v>-0.270000000000003</v>
      </c>
    </row>
    <row r="16" customFormat="false" ht="12.75" hidden="false" customHeight="false" outlineLevel="0" collapsed="false">
      <c r="A16" s="38"/>
      <c r="B16" s="24"/>
      <c r="C16" s="13"/>
      <c r="D16" s="13"/>
      <c r="E16" s="39"/>
      <c r="F16" s="24"/>
      <c r="G16" s="39"/>
      <c r="H16" s="24"/>
      <c r="I16" s="13"/>
      <c r="J16" s="39"/>
      <c r="K16" s="13"/>
      <c r="L16" s="13"/>
      <c r="M16" s="13"/>
      <c r="N16" s="13"/>
      <c r="O16" s="13"/>
      <c r="P16" s="44"/>
      <c r="Q16" s="45"/>
      <c r="R16" s="0" t="s">
        <v>3</v>
      </c>
      <c r="S16" s="16" t="n">
        <f aca="false">TRUNC(C17)</f>
        <v>16</v>
      </c>
    </row>
    <row r="17" customFormat="false" ht="12.75" hidden="false" customHeight="false" outlineLevel="0" collapsed="false">
      <c r="A17" s="17" t="n">
        <f aca="false">A15</f>
        <v>35846</v>
      </c>
      <c r="B17" s="10" t="str">
        <f aca="false">D13</f>
        <v>Apr</v>
      </c>
      <c r="C17" s="40" t="n">
        <f aca="false">E15</f>
        <v>16.24</v>
      </c>
      <c r="D17" s="11" t="s">
        <v>21</v>
      </c>
      <c r="E17" s="19" t="n">
        <v>16.52</v>
      </c>
      <c r="F17" s="10" t="str">
        <f aca="false">B17</f>
        <v>Apr</v>
      </c>
      <c r="G17" s="19" t="e">
        <f aca="false">AMERB(C17,TRUNC(C17),0.06,0.06,0.35,$A18-$A17,0,100,0)</f>
        <v>#NAME?</v>
      </c>
      <c r="H17" s="10" t="str">
        <f aca="false">D17</f>
        <v>May</v>
      </c>
      <c r="I17" s="20" t="n">
        <v>35901</v>
      </c>
      <c r="J17" s="19" t="e">
        <f aca="false">AMERB(E17,TRUNC(E17)-2,0.06,0.06,0.35,$I17-$A17,1,100,0)</f>
        <v>#NAME?</v>
      </c>
      <c r="K17" s="18"/>
      <c r="L17" s="18"/>
      <c r="M17" s="18"/>
      <c r="N17" s="18"/>
      <c r="O17" s="18"/>
      <c r="P17" s="46"/>
      <c r="Q17" s="47"/>
      <c r="R17" s="0" t="s">
        <v>5</v>
      </c>
      <c r="S17" s="16" t="n">
        <f aca="false">TRUNC(E17)-2</f>
        <v>14</v>
      </c>
    </row>
    <row r="18" customFormat="false" ht="12.75" hidden="false" customHeight="false" outlineLevel="0" collapsed="false">
      <c r="A18" s="17" t="n">
        <v>35871</v>
      </c>
      <c r="B18" s="24"/>
      <c r="C18" s="11" t="n">
        <v>13.21</v>
      </c>
      <c r="D18" s="13"/>
      <c r="E18" s="12"/>
      <c r="F18" s="24"/>
      <c r="G18" s="19" t="n">
        <f aca="false">MAX(TRUNC(C17)-C18,0)</f>
        <v>2.79</v>
      </c>
      <c r="H18" s="24"/>
      <c r="I18" s="13"/>
      <c r="J18" s="19"/>
      <c r="K18" s="13"/>
      <c r="L18" s="13"/>
      <c r="M18" s="13"/>
      <c r="N18" s="13"/>
      <c r="O18" s="13"/>
      <c r="P18" s="44"/>
      <c r="Q18" s="45"/>
      <c r="S18" s="16"/>
    </row>
    <row r="19" customFormat="false" ht="12.75" hidden="false" customHeight="false" outlineLevel="0" collapsed="false">
      <c r="A19" s="27" t="n">
        <v>35874</v>
      </c>
      <c r="B19" s="28"/>
      <c r="C19" s="48" t="n">
        <v>14.32</v>
      </c>
      <c r="D19" s="30"/>
      <c r="E19" s="31" t="n">
        <v>14.61</v>
      </c>
      <c r="F19" s="28"/>
      <c r="G19" s="32"/>
      <c r="H19" s="28"/>
      <c r="I19" s="30"/>
      <c r="J19" s="33" t="e">
        <f aca="false">AMERB(E19,TRUNC(E17)-2,0.06,0.06,0.35,$I17-$A19,1,100,0)</f>
        <v>#NAME?</v>
      </c>
      <c r="K19" s="35" t="n">
        <f aca="false">C17-C19</f>
        <v>1.92</v>
      </c>
      <c r="L19" s="35" t="n">
        <f aca="false">E19-E17</f>
        <v>-1.91</v>
      </c>
      <c r="M19" s="35" t="e">
        <f aca="false">G18-G17</f>
        <v>#NAME?</v>
      </c>
      <c r="N19" s="35" t="e">
        <f aca="false">J17-J19</f>
        <v>#NAME?</v>
      </c>
      <c r="O19" s="35" t="n">
        <f aca="false">C19-C15</f>
        <v>-1.83</v>
      </c>
      <c r="P19" s="42" t="e">
        <f aca="false">SUM(K19:O19)</f>
        <v>#NAME?</v>
      </c>
      <c r="Q19" s="43" t="n">
        <f aca="false">C19-C15</f>
        <v>-1.83</v>
      </c>
    </row>
    <row r="20" customFormat="false" ht="12.75" hidden="false" customHeight="false" outlineLevel="0" collapsed="false">
      <c r="A20" s="38"/>
      <c r="B20" s="24"/>
      <c r="C20" s="13"/>
      <c r="D20" s="13"/>
      <c r="E20" s="39"/>
      <c r="F20" s="24"/>
      <c r="G20" s="39"/>
      <c r="H20" s="24"/>
      <c r="I20" s="13"/>
      <c r="J20" s="39"/>
      <c r="K20" s="13"/>
      <c r="L20" s="13"/>
      <c r="M20" s="13"/>
      <c r="N20" s="13"/>
      <c r="O20" s="13"/>
      <c r="P20" s="44"/>
      <c r="Q20" s="45"/>
      <c r="R20" s="0" t="s">
        <v>3</v>
      </c>
      <c r="S20" s="16" t="n">
        <f aca="false">TRUNC(C21)</f>
        <v>14</v>
      </c>
    </row>
    <row r="21" customFormat="false" ht="12.75" hidden="false" customHeight="false" outlineLevel="0" collapsed="false">
      <c r="A21" s="17" t="n">
        <f aca="false">A19</f>
        <v>35874</v>
      </c>
      <c r="B21" s="10" t="str">
        <f aca="false">D17</f>
        <v>May</v>
      </c>
      <c r="C21" s="40" t="n">
        <f aca="false">E19</f>
        <v>14.61</v>
      </c>
      <c r="D21" s="11" t="s">
        <v>22</v>
      </c>
      <c r="E21" s="19" t="n">
        <v>14.96</v>
      </c>
      <c r="F21" s="10" t="str">
        <f aca="false">B21</f>
        <v>May</v>
      </c>
      <c r="G21" s="19" t="e">
        <f aca="false">AMERB(C21,TRUNC(C21),0.06,0.06,0.35,$A22-$A21,0,100,0)</f>
        <v>#NAME?</v>
      </c>
      <c r="H21" s="10" t="str">
        <f aca="false">D21</f>
        <v>Jun</v>
      </c>
      <c r="I21" s="20" t="n">
        <v>35929</v>
      </c>
      <c r="J21" s="19" t="e">
        <f aca="false">AMERB(E21,TRUNC(E21)-2,0.06,0.06,0.35,$I21-$A21,1,100,0)</f>
        <v>#NAME?</v>
      </c>
      <c r="K21" s="18"/>
      <c r="L21" s="18"/>
      <c r="M21" s="18"/>
      <c r="N21" s="18"/>
      <c r="O21" s="18"/>
      <c r="P21" s="46"/>
      <c r="Q21" s="47"/>
      <c r="R21" s="0" t="s">
        <v>5</v>
      </c>
      <c r="S21" s="16" t="n">
        <f aca="false">TRUNC(E21)-2</f>
        <v>12</v>
      </c>
    </row>
    <row r="22" customFormat="false" ht="12.75" hidden="false" customHeight="false" outlineLevel="0" collapsed="false">
      <c r="A22" s="17" t="n">
        <v>35901</v>
      </c>
      <c r="B22" s="24"/>
      <c r="C22" s="11" t="n">
        <v>15.9</v>
      </c>
      <c r="D22" s="13"/>
      <c r="E22" s="12"/>
      <c r="F22" s="24"/>
      <c r="G22" s="19" t="n">
        <f aca="false">MAX(TRUNC(C21)-C22,0)</f>
        <v>0</v>
      </c>
      <c r="H22" s="24"/>
      <c r="I22" s="13"/>
      <c r="J22" s="19"/>
      <c r="K22" s="13"/>
      <c r="L22" s="13"/>
      <c r="M22" s="13"/>
      <c r="N22" s="13"/>
      <c r="O22" s="13"/>
      <c r="P22" s="44"/>
      <c r="Q22" s="45"/>
      <c r="S22" s="16"/>
    </row>
    <row r="23" customFormat="false" ht="12.75" hidden="false" customHeight="false" outlineLevel="0" collapsed="false">
      <c r="A23" s="27" t="n">
        <v>35906</v>
      </c>
      <c r="B23" s="28"/>
      <c r="C23" s="29" t="n">
        <v>15.45</v>
      </c>
      <c r="D23" s="30"/>
      <c r="E23" s="31" t="n">
        <v>15.98</v>
      </c>
      <c r="F23" s="28"/>
      <c r="G23" s="32"/>
      <c r="H23" s="28"/>
      <c r="I23" s="30"/>
      <c r="J23" s="33" t="e">
        <f aca="false">AMERB(E23,TRUNC(E21)-2,0.06,0.06,0.35,$I21-$A23,1,100,0)</f>
        <v>#NAME?</v>
      </c>
      <c r="K23" s="35" t="n">
        <f aca="false">C21-C23</f>
        <v>-0.84</v>
      </c>
      <c r="L23" s="35" t="n">
        <f aca="false">E23-E21</f>
        <v>1.02</v>
      </c>
      <c r="M23" s="35" t="e">
        <f aca="false">G22-G21</f>
        <v>#NAME?</v>
      </c>
      <c r="N23" s="35" t="e">
        <f aca="false">J21-J23</f>
        <v>#NAME?</v>
      </c>
      <c r="O23" s="35" t="n">
        <f aca="false">C23-C19</f>
        <v>1.13</v>
      </c>
      <c r="P23" s="42" t="e">
        <f aca="false">SUM(K23:O23)</f>
        <v>#NAME?</v>
      </c>
      <c r="Q23" s="43" t="n">
        <f aca="false">C23-C19</f>
        <v>1.13</v>
      </c>
    </row>
    <row r="24" customFormat="false" ht="12.75" hidden="false" customHeight="false" outlineLevel="0" collapsed="false">
      <c r="A24" s="38"/>
      <c r="B24" s="24"/>
      <c r="C24" s="13"/>
      <c r="D24" s="13"/>
      <c r="E24" s="39"/>
      <c r="F24" s="24"/>
      <c r="G24" s="39"/>
      <c r="H24" s="24"/>
      <c r="I24" s="13"/>
      <c r="J24" s="39"/>
      <c r="K24" s="13"/>
      <c r="L24" s="13"/>
      <c r="M24" s="13"/>
      <c r="N24" s="13"/>
      <c r="O24" s="13"/>
      <c r="P24" s="44"/>
      <c r="Q24" s="45"/>
      <c r="R24" s="0" t="s">
        <v>3</v>
      </c>
      <c r="S24" s="16" t="n">
        <f aca="false">TRUNC(C25)</f>
        <v>15</v>
      </c>
    </row>
    <row r="25" customFormat="false" ht="12.75" hidden="false" customHeight="false" outlineLevel="0" collapsed="false">
      <c r="A25" s="17" t="n">
        <f aca="false">A23</f>
        <v>35906</v>
      </c>
      <c r="B25" s="10" t="str">
        <f aca="false">D21</f>
        <v>Jun</v>
      </c>
      <c r="C25" s="40" t="n">
        <f aca="false">E23</f>
        <v>15.98</v>
      </c>
      <c r="D25" s="11" t="s">
        <v>23</v>
      </c>
      <c r="E25" s="19" t="n">
        <v>16.33</v>
      </c>
      <c r="F25" s="10" t="str">
        <f aca="false">B25</f>
        <v>Jun</v>
      </c>
      <c r="G25" s="19" t="e">
        <f aca="false">AMERB(C25,TRUNC(C25),0.06,0.06,0.35,$A26-$A25,0,100,0)</f>
        <v>#NAME?</v>
      </c>
      <c r="H25" s="10" t="str">
        <f aca="false">D25</f>
        <v>Jul</v>
      </c>
      <c r="I25" s="20" t="n">
        <v>35963</v>
      </c>
      <c r="J25" s="19" t="e">
        <f aca="false">AMERB(E25,TRUNC(E25)-2,0.06,0.06,0.35,$I25-$A25,1,100,0)</f>
        <v>#NAME?</v>
      </c>
      <c r="K25" s="18"/>
      <c r="L25" s="18"/>
      <c r="M25" s="18"/>
      <c r="N25" s="18"/>
      <c r="O25" s="18"/>
      <c r="P25" s="46"/>
      <c r="Q25" s="47"/>
      <c r="R25" s="0" t="s">
        <v>5</v>
      </c>
      <c r="S25" s="16" t="n">
        <f aca="false">TRUNC(E25)-2</f>
        <v>14</v>
      </c>
    </row>
    <row r="26" customFormat="false" ht="12.75" hidden="false" customHeight="false" outlineLevel="0" collapsed="false">
      <c r="A26" s="17" t="n">
        <v>35929</v>
      </c>
      <c r="B26" s="24"/>
      <c r="C26" s="11" t="n">
        <v>15.08</v>
      </c>
      <c r="D26" s="13"/>
      <c r="E26" s="12"/>
      <c r="F26" s="24"/>
      <c r="G26" s="19" t="n">
        <f aca="false">MAX(TRUNC(C25)-C26,0)</f>
        <v>0</v>
      </c>
      <c r="H26" s="24"/>
      <c r="I26" s="13"/>
      <c r="J26" s="19"/>
      <c r="K26" s="13"/>
      <c r="L26" s="13"/>
      <c r="M26" s="13"/>
      <c r="N26" s="13"/>
      <c r="O26" s="13"/>
      <c r="P26" s="44"/>
      <c r="Q26" s="45"/>
      <c r="S26" s="16"/>
    </row>
    <row r="27" customFormat="false" ht="12.75" hidden="false" customHeight="false" outlineLevel="0" collapsed="false">
      <c r="A27" s="27" t="n">
        <v>35934</v>
      </c>
      <c r="B27" s="28"/>
      <c r="C27" s="29" t="n">
        <v>12.96</v>
      </c>
      <c r="D27" s="30"/>
      <c r="E27" s="31" t="n">
        <v>15.01</v>
      </c>
      <c r="F27" s="28"/>
      <c r="G27" s="32"/>
      <c r="H27" s="28"/>
      <c r="I27" s="30"/>
      <c r="J27" s="33" t="e">
        <f aca="false">AMERB(E27,TRUNC(E25)-2,0.06,0.06,0.35,$I25-$A27,1,100,0)</f>
        <v>#NAME?</v>
      </c>
      <c r="K27" s="35" t="n">
        <f aca="false">C25-C27</f>
        <v>3.02</v>
      </c>
      <c r="L27" s="35" t="n">
        <f aca="false">E27-E25</f>
        <v>-1.32</v>
      </c>
      <c r="M27" s="35" t="e">
        <f aca="false">G26-G25</f>
        <v>#NAME?</v>
      </c>
      <c r="N27" s="35" t="e">
        <f aca="false">J25-J27</f>
        <v>#NAME?</v>
      </c>
      <c r="O27" s="35" t="n">
        <f aca="false">C27-C23</f>
        <v>-2.49</v>
      </c>
      <c r="P27" s="42" t="e">
        <f aca="false">SUM(K27:O27)</f>
        <v>#NAME?</v>
      </c>
      <c r="Q27" s="43" t="n">
        <f aca="false">C27-C23</f>
        <v>-2.49</v>
      </c>
    </row>
    <row r="28" customFormat="false" ht="12.75" hidden="false" customHeight="false" outlineLevel="0" collapsed="false">
      <c r="A28" s="38"/>
      <c r="B28" s="24"/>
      <c r="C28" s="13"/>
      <c r="D28" s="13"/>
      <c r="E28" s="39"/>
      <c r="F28" s="24"/>
      <c r="G28" s="39"/>
      <c r="H28" s="24"/>
      <c r="I28" s="13"/>
      <c r="J28" s="39"/>
      <c r="K28" s="13"/>
      <c r="L28" s="13"/>
      <c r="M28" s="13"/>
      <c r="N28" s="13"/>
      <c r="O28" s="13"/>
      <c r="P28" s="44"/>
      <c r="Q28" s="45"/>
      <c r="R28" s="0" t="s">
        <v>3</v>
      </c>
      <c r="S28" s="16" t="n">
        <f aca="false">TRUNC(C29)</f>
        <v>15</v>
      </c>
    </row>
    <row r="29" customFormat="false" ht="12.75" hidden="false" customHeight="false" outlineLevel="0" collapsed="false">
      <c r="A29" s="17" t="n">
        <f aca="false">A27</f>
        <v>35934</v>
      </c>
      <c r="B29" s="10" t="str">
        <f aca="false">D25</f>
        <v>Jul</v>
      </c>
      <c r="C29" s="40" t="n">
        <f aca="false">E27</f>
        <v>15.01</v>
      </c>
      <c r="D29" s="11" t="s">
        <v>24</v>
      </c>
      <c r="E29" s="19" t="n">
        <v>15.66</v>
      </c>
      <c r="F29" s="10" t="str">
        <f aca="false">B29</f>
        <v>Jul</v>
      </c>
      <c r="G29" s="19" t="e">
        <f aca="false">AMERB(C29,TRUNC(C29),0.06,0.06,0.35,$A30-$A29,0,100,0)</f>
        <v>#NAME?</v>
      </c>
      <c r="H29" s="10" t="str">
        <f aca="false">D29</f>
        <v>Aug</v>
      </c>
      <c r="I29" s="20" t="n">
        <v>35993</v>
      </c>
      <c r="J29" s="19" t="e">
        <f aca="false">AMERB(E29,TRUNC(E29)-2,0.06,0.06,0.35,$I29-$A29,1,100,0)</f>
        <v>#NAME?</v>
      </c>
      <c r="K29" s="18"/>
      <c r="L29" s="18"/>
      <c r="M29" s="18"/>
      <c r="N29" s="18"/>
      <c r="O29" s="18"/>
      <c r="P29" s="46"/>
      <c r="Q29" s="47"/>
      <c r="R29" s="0" t="s">
        <v>5</v>
      </c>
      <c r="S29" s="16" t="n">
        <f aca="false">TRUNC(E29)-2</f>
        <v>13</v>
      </c>
    </row>
    <row r="30" customFormat="false" ht="12.75" hidden="false" customHeight="false" outlineLevel="0" collapsed="false">
      <c r="A30" s="17" t="n">
        <v>35963</v>
      </c>
      <c r="B30" s="24"/>
      <c r="C30" s="18" t="n">
        <v>12.6</v>
      </c>
      <c r="D30" s="13"/>
      <c r="E30" s="12"/>
      <c r="F30" s="24"/>
      <c r="G30" s="19" t="n">
        <f aca="false">MAX(TRUNC(C29)-C30,0)</f>
        <v>2.4</v>
      </c>
      <c r="H30" s="24"/>
      <c r="I30" s="13"/>
      <c r="J30" s="19"/>
      <c r="K30" s="13"/>
      <c r="L30" s="13"/>
      <c r="M30" s="13"/>
      <c r="N30" s="13"/>
      <c r="O30" s="13"/>
      <c r="P30" s="44"/>
      <c r="Q30" s="45"/>
      <c r="S30" s="16"/>
    </row>
    <row r="31" customFormat="false" ht="12.75" hidden="false" customHeight="false" outlineLevel="0" collapsed="false">
      <c r="A31" s="27" t="n">
        <v>35968</v>
      </c>
      <c r="B31" s="28"/>
      <c r="C31" s="29" t="n">
        <v>13.43</v>
      </c>
      <c r="D31" s="30"/>
      <c r="E31" s="31" t="n">
        <v>13.65</v>
      </c>
      <c r="F31" s="28"/>
      <c r="G31" s="32"/>
      <c r="H31" s="28"/>
      <c r="I31" s="30"/>
      <c r="J31" s="33" t="e">
        <f aca="false">AMERB(E31,TRUNC(E29)-2,0.06,0.06,0.35,$I29-$A31,1,100,0)</f>
        <v>#NAME?</v>
      </c>
      <c r="K31" s="35" t="n">
        <f aca="false">C29-C31</f>
        <v>1.58</v>
      </c>
      <c r="L31" s="35" t="n">
        <f aca="false">E31-E29</f>
        <v>-2.01</v>
      </c>
      <c r="M31" s="35" t="e">
        <f aca="false">G30-G29</f>
        <v>#NAME?</v>
      </c>
      <c r="N31" s="35" t="e">
        <f aca="false">J29-J31</f>
        <v>#NAME?</v>
      </c>
      <c r="O31" s="35" t="n">
        <f aca="false">C31-C27</f>
        <v>0.469999999999999</v>
      </c>
      <c r="P31" s="42" t="e">
        <f aca="false">SUM(K31:O31)</f>
        <v>#NAME?</v>
      </c>
      <c r="Q31" s="43" t="n">
        <f aca="false">C31-C27</f>
        <v>0.469999999999999</v>
      </c>
    </row>
    <row r="32" customFormat="false" ht="12.75" hidden="false" customHeight="false" outlineLevel="0" collapsed="false">
      <c r="A32" s="38"/>
      <c r="B32" s="24"/>
      <c r="C32" s="13"/>
      <c r="D32" s="13"/>
      <c r="E32" s="39"/>
      <c r="F32" s="24"/>
      <c r="G32" s="39"/>
      <c r="H32" s="24"/>
      <c r="I32" s="13"/>
      <c r="J32" s="39"/>
      <c r="K32" s="13"/>
      <c r="L32" s="13"/>
      <c r="M32" s="13"/>
      <c r="N32" s="13"/>
      <c r="O32" s="13"/>
      <c r="P32" s="44"/>
      <c r="Q32" s="45"/>
      <c r="R32" s="0" t="s">
        <v>3</v>
      </c>
      <c r="S32" s="16" t="n">
        <f aca="false">TRUNC(C33)</f>
        <v>13</v>
      </c>
    </row>
    <row r="33" customFormat="false" ht="12.75" hidden="false" customHeight="false" outlineLevel="0" collapsed="false">
      <c r="A33" s="17" t="n">
        <f aca="false">A31</f>
        <v>35968</v>
      </c>
      <c r="B33" s="10" t="str">
        <f aca="false">D29</f>
        <v>Aug</v>
      </c>
      <c r="C33" s="40" t="n">
        <f aca="false">E31</f>
        <v>13.65</v>
      </c>
      <c r="D33" s="11" t="s">
        <v>25</v>
      </c>
      <c r="E33" s="19" t="n">
        <v>14.38</v>
      </c>
      <c r="F33" s="10" t="str">
        <f aca="false">B33</f>
        <v>Aug</v>
      </c>
      <c r="G33" s="19" t="e">
        <f aca="false">AMERB(C33,TRUNC(C33),0.06,0.06,0.35,$A34-$A33,0,100,0)</f>
        <v>#NAME?</v>
      </c>
      <c r="H33" s="10" t="str">
        <f aca="false">D33</f>
        <v>Sep</v>
      </c>
      <c r="I33" s="20" t="n">
        <v>36024</v>
      </c>
      <c r="J33" s="19" t="e">
        <f aca="false">AMERB(E33,TRUNC(E33)-2,0.06,0.06,0.35,$I33-$A33,1,100,0)</f>
        <v>#NAME?</v>
      </c>
      <c r="K33" s="18"/>
      <c r="L33" s="18"/>
      <c r="M33" s="18"/>
      <c r="N33" s="18"/>
      <c r="O33" s="18"/>
      <c r="P33" s="46"/>
      <c r="Q33" s="47"/>
      <c r="R33" s="0" t="s">
        <v>5</v>
      </c>
      <c r="S33" s="16" t="n">
        <f aca="false">TRUNC(E33)-2</f>
        <v>12</v>
      </c>
    </row>
    <row r="34" customFormat="false" ht="12.75" hidden="false" customHeight="false" outlineLevel="0" collapsed="false">
      <c r="A34" s="17" t="n">
        <v>35993</v>
      </c>
      <c r="B34" s="24"/>
      <c r="C34" s="11" t="n">
        <v>13.98</v>
      </c>
      <c r="D34" s="13"/>
      <c r="E34" s="12"/>
      <c r="F34" s="24"/>
      <c r="G34" s="19" t="n">
        <f aca="false">MAX(TRUNC(C33)-C34,0)</f>
        <v>0</v>
      </c>
      <c r="H34" s="24"/>
      <c r="I34" s="13"/>
      <c r="J34" s="19"/>
      <c r="K34" s="13"/>
      <c r="L34" s="13"/>
      <c r="M34" s="13"/>
      <c r="N34" s="13"/>
      <c r="O34" s="13"/>
      <c r="P34" s="44"/>
      <c r="Q34" s="45"/>
      <c r="S34" s="16"/>
    </row>
    <row r="35" customFormat="false" ht="12.75" hidden="false" customHeight="false" outlineLevel="0" collapsed="false">
      <c r="A35" s="27" t="n">
        <v>35997</v>
      </c>
      <c r="B35" s="28"/>
      <c r="C35" s="29" t="n">
        <v>13.79</v>
      </c>
      <c r="D35" s="30"/>
      <c r="E35" s="31" t="n">
        <v>14.04</v>
      </c>
      <c r="F35" s="28"/>
      <c r="G35" s="32"/>
      <c r="H35" s="28"/>
      <c r="I35" s="30"/>
      <c r="J35" s="33" t="e">
        <f aca="false">AMERB(E35,TRUNC(E33)-2,0.06,0.06,0.35,$I33-$A35,1,100,0)</f>
        <v>#NAME?</v>
      </c>
      <c r="K35" s="35" t="n">
        <f aca="false">C33-C35</f>
        <v>-0.139999999999999</v>
      </c>
      <c r="L35" s="35" t="n">
        <f aca="false">E35-E33</f>
        <v>-0.340000000000002</v>
      </c>
      <c r="M35" s="35" t="e">
        <f aca="false">G34-G33</f>
        <v>#NAME?</v>
      </c>
      <c r="N35" s="35" t="e">
        <f aca="false">J33-J35</f>
        <v>#NAME?</v>
      </c>
      <c r="O35" s="35" t="n">
        <f aca="false">C35-C31</f>
        <v>0.359999999999999</v>
      </c>
      <c r="P35" s="42" t="e">
        <f aca="false">SUM(K35:O35)</f>
        <v>#NAME?</v>
      </c>
      <c r="Q35" s="43" t="n">
        <f aca="false">C35-C31</f>
        <v>0.359999999999999</v>
      </c>
    </row>
    <row r="36" customFormat="false" ht="12.75" hidden="false" customHeight="false" outlineLevel="0" collapsed="false">
      <c r="A36" s="38"/>
      <c r="B36" s="24"/>
      <c r="C36" s="13"/>
      <c r="D36" s="13"/>
      <c r="E36" s="39"/>
      <c r="F36" s="24"/>
      <c r="G36" s="39"/>
      <c r="H36" s="24"/>
      <c r="I36" s="13"/>
      <c r="J36" s="39"/>
      <c r="K36" s="13"/>
      <c r="L36" s="13"/>
      <c r="M36" s="13"/>
      <c r="N36" s="13"/>
      <c r="O36" s="13"/>
      <c r="P36" s="44"/>
      <c r="Q36" s="45"/>
      <c r="R36" s="0" t="s">
        <v>3</v>
      </c>
      <c r="S36" s="16" t="n">
        <f aca="false">TRUNC(C37)</f>
        <v>14</v>
      </c>
    </row>
    <row r="37" customFormat="false" ht="12.75" hidden="false" customHeight="false" outlineLevel="0" collapsed="false">
      <c r="A37" s="17" t="n">
        <f aca="false">A35</f>
        <v>35997</v>
      </c>
      <c r="B37" s="10" t="str">
        <f aca="false">D33</f>
        <v>Sep</v>
      </c>
      <c r="C37" s="40" t="n">
        <f aca="false">E35</f>
        <v>14.04</v>
      </c>
      <c r="D37" s="11" t="s">
        <v>26</v>
      </c>
      <c r="E37" s="19" t="n">
        <v>14.3</v>
      </c>
      <c r="F37" s="10" t="str">
        <f aca="false">B37</f>
        <v>Sep</v>
      </c>
      <c r="G37" s="19" t="e">
        <f aca="false">AMERB(C37,TRUNC(C37),0.06,0.06,0.35,$A38-$A37,0,100,0)</f>
        <v>#NAME?</v>
      </c>
      <c r="H37" s="10" t="str">
        <f aca="false">D37</f>
        <v>Oct</v>
      </c>
      <c r="I37" s="20" t="n">
        <v>36055</v>
      </c>
      <c r="J37" s="19" t="e">
        <f aca="false">AMERB(E37,TRUNC(E37)-2,0.06,0.06,0.35,$I37-$A37,1,100,0)</f>
        <v>#NAME?</v>
      </c>
      <c r="K37" s="18"/>
      <c r="L37" s="18"/>
      <c r="M37" s="18"/>
      <c r="N37" s="18"/>
      <c r="O37" s="18"/>
      <c r="P37" s="46"/>
      <c r="Q37" s="47"/>
      <c r="R37" s="0" t="s">
        <v>5</v>
      </c>
      <c r="S37" s="16" t="n">
        <f aca="false">TRUNC(E37)-2</f>
        <v>12</v>
      </c>
    </row>
    <row r="38" customFormat="false" ht="12.75" hidden="false" customHeight="false" outlineLevel="0" collapsed="false">
      <c r="A38" s="17" t="n">
        <v>36024</v>
      </c>
      <c r="B38" s="24"/>
      <c r="C38" s="63" t="n">
        <v>13.2</v>
      </c>
      <c r="D38" s="13"/>
      <c r="E38" s="12"/>
      <c r="F38" s="24"/>
      <c r="G38" s="19" t="n">
        <f aca="false">MAX(TRUNC(C37)-C38,0)</f>
        <v>0.800000000000001</v>
      </c>
      <c r="H38" s="24"/>
      <c r="I38" s="13"/>
      <c r="J38" s="19"/>
      <c r="K38" s="13"/>
      <c r="L38" s="13"/>
      <c r="M38" s="13"/>
      <c r="N38" s="13"/>
      <c r="O38" s="13"/>
      <c r="P38" s="44"/>
      <c r="Q38" s="45"/>
      <c r="S38" s="16"/>
    </row>
    <row r="39" customFormat="false" ht="12.75" hidden="false" customHeight="false" outlineLevel="0" collapsed="false">
      <c r="A39" s="27" t="n">
        <v>36027</v>
      </c>
      <c r="B39" s="28"/>
      <c r="C39" s="29" t="n">
        <v>13.54</v>
      </c>
      <c r="D39" s="30"/>
      <c r="E39" s="64" t="n">
        <v>13.8</v>
      </c>
      <c r="F39" s="28"/>
      <c r="G39" s="32"/>
      <c r="H39" s="28"/>
      <c r="I39" s="30"/>
      <c r="J39" s="33" t="e">
        <f aca="false">AMERB(E39,TRUNC(E37)-2,0.06,0.06,0.35,$I37-$A39,1,100,0)</f>
        <v>#NAME?</v>
      </c>
      <c r="K39" s="35" t="n">
        <f aca="false">C37-C39</f>
        <v>0.5</v>
      </c>
      <c r="L39" s="35" t="n">
        <f aca="false">E39-E37</f>
        <v>-0.5</v>
      </c>
      <c r="M39" s="35" t="e">
        <f aca="false">G38-G37</f>
        <v>#NAME?</v>
      </c>
      <c r="N39" s="35" t="e">
        <f aca="false">J37-J39</f>
        <v>#NAME?</v>
      </c>
      <c r="O39" s="35" t="n">
        <f aca="false">C39-C35</f>
        <v>-0.25</v>
      </c>
      <c r="P39" s="42" t="e">
        <f aca="false">SUM(K39:O39)</f>
        <v>#NAME?</v>
      </c>
      <c r="Q39" s="43" t="n">
        <f aca="false">C39-C35</f>
        <v>-0.25</v>
      </c>
    </row>
    <row r="40" customFormat="false" ht="12.75" hidden="false" customHeight="false" outlineLevel="0" collapsed="false">
      <c r="A40" s="38"/>
      <c r="B40" s="24"/>
      <c r="C40" s="13"/>
      <c r="D40" s="13"/>
      <c r="E40" s="39"/>
      <c r="F40" s="24"/>
      <c r="G40" s="39"/>
      <c r="H40" s="24"/>
      <c r="I40" s="13"/>
      <c r="J40" s="39"/>
      <c r="K40" s="13"/>
      <c r="L40" s="13"/>
      <c r="M40" s="13"/>
      <c r="N40" s="13"/>
      <c r="O40" s="13"/>
      <c r="P40" s="44"/>
      <c r="Q40" s="45"/>
      <c r="R40" s="0" t="s">
        <v>3</v>
      </c>
      <c r="S40" s="16" t="n">
        <f aca="false">TRUNC(C41)</f>
        <v>13</v>
      </c>
    </row>
    <row r="41" customFormat="false" ht="12.75" hidden="false" customHeight="false" outlineLevel="0" collapsed="false">
      <c r="A41" s="17" t="n">
        <f aca="false">A39</f>
        <v>36027</v>
      </c>
      <c r="B41" s="10" t="str">
        <f aca="false">D37</f>
        <v>Oct</v>
      </c>
      <c r="C41" s="40" t="n">
        <f aca="false">E39</f>
        <v>13.8</v>
      </c>
      <c r="D41" s="11" t="s">
        <v>27</v>
      </c>
      <c r="E41" s="19" t="n">
        <v>14.07</v>
      </c>
      <c r="F41" s="10" t="str">
        <f aca="false">B41</f>
        <v>Oct</v>
      </c>
      <c r="G41" s="19" t="e">
        <f aca="false">AMERB(C41,TRUNC(C41),0.06,0.06,0.35,$A42-$A41,0,100,0)</f>
        <v>#NAME?</v>
      </c>
      <c r="H41" s="10" t="str">
        <f aca="false">D41</f>
        <v>Nov</v>
      </c>
      <c r="I41" s="20" t="n">
        <v>36083</v>
      </c>
      <c r="J41" s="19" t="e">
        <f aca="false">AMERB(E41,TRUNC(E41)-2,0.06,0.06,0.35,$I41-$A41,1,100,0)</f>
        <v>#NAME?</v>
      </c>
      <c r="K41" s="18"/>
      <c r="L41" s="18"/>
      <c r="M41" s="18"/>
      <c r="N41" s="18"/>
      <c r="O41" s="18"/>
      <c r="P41" s="46"/>
      <c r="Q41" s="47"/>
      <c r="R41" s="0" t="s">
        <v>5</v>
      </c>
      <c r="S41" s="16" t="n">
        <f aca="false">TRUNC(E41)-2</f>
        <v>12</v>
      </c>
    </row>
    <row r="42" customFormat="false" ht="12.75" hidden="false" customHeight="false" outlineLevel="0" collapsed="false">
      <c r="A42" s="17" t="n">
        <v>36055</v>
      </c>
      <c r="B42" s="24"/>
      <c r="C42" s="11" t="n">
        <v>14.86</v>
      </c>
      <c r="D42" s="13"/>
      <c r="E42" s="12"/>
      <c r="F42" s="24"/>
      <c r="G42" s="19" t="n">
        <f aca="false">MAX(TRUNC(C41)-C42,0)</f>
        <v>0</v>
      </c>
      <c r="H42" s="24"/>
      <c r="I42" s="13"/>
      <c r="J42" s="19"/>
      <c r="K42" s="13"/>
      <c r="L42" s="13"/>
      <c r="M42" s="13"/>
      <c r="N42" s="13"/>
      <c r="O42" s="13"/>
      <c r="P42" s="44"/>
      <c r="Q42" s="45"/>
      <c r="S42" s="16"/>
    </row>
    <row r="43" customFormat="false" ht="13.5" hidden="false" customHeight="false" outlineLevel="0" collapsed="false">
      <c r="A43" s="49" t="n">
        <v>36060</v>
      </c>
      <c r="B43" s="50"/>
      <c r="C43" s="51" t="n">
        <v>15.67</v>
      </c>
      <c r="D43" s="52"/>
      <c r="E43" s="53" t="n">
        <v>15.84</v>
      </c>
      <c r="F43" s="50"/>
      <c r="G43" s="54"/>
      <c r="H43" s="50"/>
      <c r="I43" s="52"/>
      <c r="J43" s="55" t="e">
        <f aca="false">AMERB(E43,TRUNC(E41)-2,0.06,0.06,0.35,$I41-$A43,1,100,0)</f>
        <v>#NAME?</v>
      </c>
      <c r="K43" s="57" t="n">
        <f aca="false">C41-C43</f>
        <v>-1.87</v>
      </c>
      <c r="L43" s="57" t="n">
        <f aca="false">E43-E41</f>
        <v>1.77</v>
      </c>
      <c r="M43" s="57" t="e">
        <f aca="false">G42-G41</f>
        <v>#NAME?</v>
      </c>
      <c r="N43" s="57" t="e">
        <f aca="false">J41-J43</f>
        <v>#NAME?</v>
      </c>
      <c r="O43" s="58" t="n">
        <f aca="false">C43-C39</f>
        <v>2.13</v>
      </c>
      <c r="P43" s="59" t="e">
        <f aca="false">SUM(K43:O43)</f>
        <v>#NAME?</v>
      </c>
      <c r="Q43" s="60" t="n">
        <f aca="false">C43-C39</f>
        <v>2.13</v>
      </c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C45" s="16" t="n">
        <f aca="false">C43-C5</f>
        <v>-5.42</v>
      </c>
      <c r="P45" s="61" t="e">
        <f aca="false">SUM(P7:P43)</f>
        <v>#NAME?</v>
      </c>
      <c r="Q45" s="61" t="n">
        <f aca="false">SUM(Q7:Q43)</f>
        <v>-5.42</v>
      </c>
    </row>
  </sheetData>
  <mergeCells count="7">
    <mergeCell ref="A1:Q1"/>
    <mergeCell ref="B3:E3"/>
    <mergeCell ref="F3:G3"/>
    <mergeCell ref="H3:J3"/>
    <mergeCell ref="K3:N3"/>
    <mergeCell ref="P3:Q3"/>
    <mergeCell ref="R3:S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0" ySplit="4" topLeftCell="BM5" activePane="bottomLeft" state="frozen"/>
      <selection pane="topLeft" activeCell="A1" activeCellId="0" sqref="A1"/>
      <selection pane="bottomLeft" activeCell="V6" activeCellId="0" sqref="V5:V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19" min="2" style="0" width="7.85"/>
    <col collapsed="false" customWidth="true" hidden="false" outlineLevel="0" max="20" min="20" style="0" width="10.28"/>
    <col collapsed="false" customWidth="true" hidden="false" outlineLevel="0" max="21" min="21" style="0" width="11.56"/>
  </cols>
  <sheetData>
    <row r="1" customFormat="false" ht="18" hidden="false" customHeight="false" outlineLevel="0" collapsed="false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3.5" hidden="false" customHeight="false" outlineLevel="0" collapsed="false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3.5" hidden="false" customHeight="false" outlineLevel="0" collapsed="false">
      <c r="A3" s="65"/>
      <c r="B3" s="66" t="s">
        <v>4</v>
      </c>
      <c r="C3" s="66"/>
      <c r="D3" s="66"/>
      <c r="E3" s="66"/>
      <c r="F3" s="4" t="s">
        <v>3</v>
      </c>
      <c r="G3" s="4"/>
      <c r="H3" s="4" t="s">
        <v>5</v>
      </c>
      <c r="I3" s="4"/>
      <c r="J3" s="4"/>
      <c r="K3" s="4" t="s">
        <v>32</v>
      </c>
      <c r="L3" s="4"/>
      <c r="M3" s="67" t="s">
        <v>6</v>
      </c>
      <c r="N3" s="67"/>
      <c r="O3" s="67"/>
      <c r="P3" s="67"/>
      <c r="Q3" s="67"/>
      <c r="R3" s="67"/>
      <c r="S3" s="7" t="s">
        <v>7</v>
      </c>
      <c r="T3" s="7"/>
      <c r="U3" s="8" t="s">
        <v>1</v>
      </c>
      <c r="V3" s="8"/>
    </row>
    <row r="4" customFormat="false" ht="13.5" hidden="false" customHeight="false" outlineLevel="0" collapsed="false">
      <c r="A4" s="10" t="s">
        <v>8</v>
      </c>
      <c r="B4" s="68" t="s">
        <v>9</v>
      </c>
      <c r="C4" s="11" t="s">
        <v>10</v>
      </c>
      <c r="D4" s="11" t="s">
        <v>9</v>
      </c>
      <c r="E4" s="12" t="s">
        <v>10</v>
      </c>
      <c r="F4" s="10" t="s">
        <v>9</v>
      </c>
      <c r="G4" s="12" t="s">
        <v>10</v>
      </c>
      <c r="H4" s="10" t="s">
        <v>9</v>
      </c>
      <c r="I4" s="13" t="s">
        <v>11</v>
      </c>
      <c r="J4" s="12" t="s">
        <v>10</v>
      </c>
      <c r="K4" s="10" t="s">
        <v>9</v>
      </c>
      <c r="L4" s="12" t="s">
        <v>10</v>
      </c>
      <c r="M4" s="10" t="s">
        <v>12</v>
      </c>
      <c r="N4" s="11" t="s">
        <v>13</v>
      </c>
      <c r="O4" s="11" t="s">
        <v>3</v>
      </c>
      <c r="P4" s="11" t="s">
        <v>5</v>
      </c>
      <c r="Q4" s="11" t="s">
        <v>32</v>
      </c>
      <c r="R4" s="11" t="s">
        <v>14</v>
      </c>
      <c r="S4" s="14" t="s">
        <v>15</v>
      </c>
      <c r="T4" s="69" t="s">
        <v>16</v>
      </c>
      <c r="U4" s="0" t="s">
        <v>3</v>
      </c>
      <c r="V4" s="16" t="n">
        <f aca="false">TRUNC(C5)</f>
        <v>22</v>
      </c>
    </row>
    <row r="5" customFormat="false" ht="12.75" hidden="false" customHeight="false" outlineLevel="0" collapsed="false">
      <c r="A5" s="70" t="n">
        <v>36465</v>
      </c>
      <c r="B5" s="68" t="s">
        <v>17</v>
      </c>
      <c r="C5" s="18" t="n">
        <v>22.5</v>
      </c>
      <c r="D5" s="11" t="s">
        <v>18</v>
      </c>
      <c r="E5" s="19" t="n">
        <v>22.38</v>
      </c>
      <c r="F5" s="10" t="str">
        <f aca="false">B5</f>
        <v>Jan</v>
      </c>
      <c r="G5" s="19" t="e">
        <f aca="false">AMERB(C5,V4,0.06,0.06,0.35,$A6-$A5,0,100,0)</f>
        <v>#NAME?</v>
      </c>
      <c r="H5" s="10" t="str">
        <f aca="false">D5</f>
        <v>Feb</v>
      </c>
      <c r="I5" s="20" t="n">
        <v>36539</v>
      </c>
      <c r="J5" s="19" t="e">
        <f aca="false">AMERB(E5,V5,0.06,0.06,0.35,$I5-$A5,1,100,0)</f>
        <v>#NAME?</v>
      </c>
      <c r="K5" s="18" t="str">
        <f aca="false">B5</f>
        <v>Jan</v>
      </c>
      <c r="L5" s="18" t="e">
        <f aca="false">V7*(AMERB(C5,V6,0.06,0.06,0.35,A6-A5,0,100,0)+AMERB(C5,V6,0.06,0.06,0.35,A6-A5,1,100,0))</f>
        <v>#NAME?</v>
      </c>
      <c r="M5" s="21"/>
      <c r="N5" s="18"/>
      <c r="O5" s="18"/>
      <c r="P5" s="18"/>
      <c r="Q5" s="18"/>
      <c r="R5" s="18"/>
      <c r="S5" s="22"/>
      <c r="T5" s="23"/>
      <c r="U5" s="0" t="s">
        <v>5</v>
      </c>
      <c r="V5" s="16" t="n">
        <f aca="false">TRUNC(E5)-2</f>
        <v>20</v>
      </c>
    </row>
    <row r="6" customFormat="false" ht="12.75" hidden="false" customHeight="false" outlineLevel="0" collapsed="false">
      <c r="A6" s="70" t="n">
        <v>36509</v>
      </c>
      <c r="B6" s="71"/>
      <c r="C6" s="11" t="n">
        <v>26.36</v>
      </c>
      <c r="D6" s="13"/>
      <c r="E6" s="12"/>
      <c r="F6" s="24"/>
      <c r="G6" s="19" t="n">
        <f aca="false">MAX(V4-C6,0)</f>
        <v>0</v>
      </c>
      <c r="H6" s="24"/>
      <c r="I6" s="13"/>
      <c r="J6" s="19"/>
      <c r="K6" s="18"/>
      <c r="L6" s="18" t="n">
        <f aca="false">V7*(MAX(V6-C6,0)+MAX(C6-V6,0))</f>
        <v>1.144</v>
      </c>
      <c r="M6" s="24"/>
      <c r="N6" s="13"/>
      <c r="O6" s="13"/>
      <c r="P6" s="13"/>
      <c r="Q6" s="13"/>
      <c r="R6" s="13"/>
      <c r="S6" s="25"/>
      <c r="T6" s="26"/>
      <c r="U6" s="0" t="s">
        <v>32</v>
      </c>
      <c r="V6" s="16" t="n">
        <f aca="false">ROUND(C5,0)+0.5</f>
        <v>23.5</v>
      </c>
    </row>
    <row r="7" customFormat="false" ht="12.75" hidden="false" customHeight="false" outlineLevel="0" collapsed="false">
      <c r="A7" s="72" t="n">
        <v>36514</v>
      </c>
      <c r="B7" s="73"/>
      <c r="C7" s="29" t="n">
        <v>26.54</v>
      </c>
      <c r="D7" s="30"/>
      <c r="E7" s="31" t="n">
        <v>26.34</v>
      </c>
      <c r="F7" s="28"/>
      <c r="G7" s="32"/>
      <c r="H7" s="28"/>
      <c r="I7" s="30"/>
      <c r="J7" s="33" t="e">
        <f aca="false">AMERB(E7,V5,0.06,0.06,0.35,$I5-$A7,1,100,0)</f>
        <v>#NAME?</v>
      </c>
      <c r="K7" s="48"/>
      <c r="L7" s="48"/>
      <c r="M7" s="34" t="n">
        <f aca="false">C5-C7</f>
        <v>-4.04</v>
      </c>
      <c r="N7" s="35" t="n">
        <f aca="false">E7-E5</f>
        <v>3.96</v>
      </c>
      <c r="O7" s="35" t="e">
        <f aca="false">G6-G5</f>
        <v>#NAME?</v>
      </c>
      <c r="P7" s="35" t="e">
        <f aca="false">J5-J7</f>
        <v>#NAME?</v>
      </c>
      <c r="Q7" s="35" t="e">
        <f aca="false">L5-L6</f>
        <v>#NAME?</v>
      </c>
      <c r="R7" s="35" t="n">
        <f aca="false">C7-C5</f>
        <v>4.04</v>
      </c>
      <c r="S7" s="36" t="e">
        <f aca="false">SUM(M7:R7)</f>
        <v>#NAME?</v>
      </c>
      <c r="T7" s="37" t="n">
        <f aca="false">C7-C5</f>
        <v>4.04</v>
      </c>
      <c r="U7" s="0" t="s">
        <v>33</v>
      </c>
      <c r="V7" s="0" t="n">
        <v>0.4</v>
      </c>
    </row>
    <row r="8" customFormat="false" ht="12.75" hidden="false" customHeight="false" outlineLevel="0" collapsed="false">
      <c r="A8" s="24"/>
      <c r="B8" s="71"/>
      <c r="C8" s="13"/>
      <c r="D8" s="13"/>
      <c r="E8" s="39"/>
      <c r="F8" s="24"/>
      <c r="G8" s="39"/>
      <c r="H8" s="24"/>
      <c r="I8" s="13"/>
      <c r="J8" s="39"/>
      <c r="K8" s="13"/>
      <c r="L8" s="13"/>
      <c r="M8" s="24"/>
      <c r="N8" s="13"/>
      <c r="O8" s="13"/>
      <c r="P8" s="13"/>
      <c r="Q8" s="13"/>
      <c r="R8" s="13"/>
      <c r="S8" s="25"/>
      <c r="T8" s="26"/>
      <c r="U8" s="0" t="s">
        <v>3</v>
      </c>
      <c r="V8" s="16" t="n">
        <f aca="false">TRUNC(C9)</f>
        <v>26</v>
      </c>
    </row>
    <row r="9" customFormat="false" ht="12.75" hidden="false" customHeight="false" outlineLevel="0" collapsed="false">
      <c r="A9" s="70" t="n">
        <f aca="false">A7</f>
        <v>36514</v>
      </c>
      <c r="B9" s="68" t="str">
        <f aca="false">D5</f>
        <v>Feb</v>
      </c>
      <c r="C9" s="40" t="n">
        <f aca="false">E7</f>
        <v>26.34</v>
      </c>
      <c r="D9" s="11" t="s">
        <v>19</v>
      </c>
      <c r="E9" s="19" t="n">
        <v>25.54</v>
      </c>
      <c r="F9" s="10" t="str">
        <f aca="false">B9</f>
        <v>Feb</v>
      </c>
      <c r="G9" s="19" t="e">
        <f aca="false">AMERB(C9,V8,0.06,0.06,0.35,$A10-$A9,0,100,0)</f>
        <v>#NAME?</v>
      </c>
      <c r="H9" s="10" t="str">
        <f aca="false">D9</f>
        <v>Mar</v>
      </c>
      <c r="I9" s="20" t="n">
        <v>36572</v>
      </c>
      <c r="J9" s="19" t="e">
        <f aca="false">AMERB(E9,V9,0.06,0.06,0.35,$I9-$A9,1,100,0)</f>
        <v>#NAME?</v>
      </c>
      <c r="K9" s="18" t="str">
        <f aca="false">B9</f>
        <v>Feb</v>
      </c>
      <c r="L9" s="18" t="e">
        <f aca="false">V11*(AMERB(C9,V10,0.06,0.06,0.35,A10-A9,0,100,0)+AMERB(C9,V10,0.06,0.06,0.35,A10-A9,1,100,0))</f>
        <v>#NAME?</v>
      </c>
      <c r="M9" s="21"/>
      <c r="N9" s="18"/>
      <c r="O9" s="18"/>
      <c r="P9" s="18"/>
      <c r="Q9" s="18"/>
      <c r="R9" s="18"/>
      <c r="S9" s="22"/>
      <c r="T9" s="41"/>
      <c r="U9" s="0" t="s">
        <v>5</v>
      </c>
      <c r="V9" s="16" t="n">
        <f aca="false">TRUNC(E9)-2</f>
        <v>23</v>
      </c>
    </row>
    <row r="10" customFormat="false" ht="12.75" hidden="false" customHeight="false" outlineLevel="0" collapsed="false">
      <c r="A10" s="70" t="n">
        <v>36539</v>
      </c>
      <c r="B10" s="71"/>
      <c r="C10" s="11" t="n">
        <v>28.02</v>
      </c>
      <c r="D10" s="13"/>
      <c r="E10" s="12"/>
      <c r="F10" s="24"/>
      <c r="G10" s="19" t="n">
        <f aca="false">MAX(V8-C10,0)</f>
        <v>0</v>
      </c>
      <c r="H10" s="24"/>
      <c r="I10" s="13"/>
      <c r="J10" s="19"/>
      <c r="K10" s="18"/>
      <c r="L10" s="18" t="n">
        <f aca="false">V11*(MAX(V10-C10,0)+MAX(C10-V10,0))</f>
        <v>0.608</v>
      </c>
      <c r="M10" s="24"/>
      <c r="N10" s="13"/>
      <c r="O10" s="13"/>
      <c r="P10" s="13"/>
      <c r="Q10" s="13"/>
      <c r="R10" s="13"/>
      <c r="S10" s="25"/>
      <c r="T10" s="26"/>
      <c r="U10" s="0" t="s">
        <v>32</v>
      </c>
      <c r="V10" s="16" t="n">
        <f aca="false">ROUND(C9,0)+0.5</f>
        <v>26.5</v>
      </c>
    </row>
    <row r="11" customFormat="false" ht="12.75" hidden="false" customHeight="false" outlineLevel="0" collapsed="false">
      <c r="A11" s="72" t="n">
        <v>36545</v>
      </c>
      <c r="B11" s="73"/>
      <c r="C11" s="29" t="n">
        <v>29.66</v>
      </c>
      <c r="D11" s="30"/>
      <c r="E11" s="31" t="n">
        <v>27.97</v>
      </c>
      <c r="F11" s="28"/>
      <c r="G11" s="32"/>
      <c r="H11" s="28"/>
      <c r="I11" s="30"/>
      <c r="J11" s="33" t="e">
        <f aca="false">AMERB(E11,V9,0.06,0.06,0.35,$I9-$A11,1,100,0)</f>
        <v>#NAME?</v>
      </c>
      <c r="K11" s="48"/>
      <c r="L11" s="48"/>
      <c r="M11" s="34" t="n">
        <f aca="false">C9-C11</f>
        <v>-3.32</v>
      </c>
      <c r="N11" s="35" t="n">
        <f aca="false">E11-E9</f>
        <v>2.43</v>
      </c>
      <c r="O11" s="35" t="e">
        <f aca="false">G10-G9</f>
        <v>#NAME?</v>
      </c>
      <c r="P11" s="35" t="e">
        <f aca="false">J9-J11</f>
        <v>#NAME?</v>
      </c>
      <c r="Q11" s="35" t="e">
        <f aca="false">L9-L10</f>
        <v>#NAME?</v>
      </c>
      <c r="R11" s="35" t="n">
        <f aca="false">C11-C7</f>
        <v>3.12</v>
      </c>
      <c r="S11" s="42" t="e">
        <f aca="false">SUM(M11:R11)</f>
        <v>#NAME?</v>
      </c>
      <c r="T11" s="43" t="n">
        <f aca="false">C11-C7</f>
        <v>3.12</v>
      </c>
      <c r="U11" s="0" t="s">
        <v>33</v>
      </c>
      <c r="V11" s="0" t="n">
        <v>0.4</v>
      </c>
    </row>
    <row r="12" customFormat="false" ht="12.75" hidden="false" customHeight="false" outlineLevel="0" collapsed="false">
      <c r="A12" s="24"/>
      <c r="B12" s="71"/>
      <c r="C12" s="13"/>
      <c r="D12" s="13"/>
      <c r="E12" s="39"/>
      <c r="F12" s="24"/>
      <c r="G12" s="39"/>
      <c r="H12" s="24"/>
      <c r="I12" s="13"/>
      <c r="J12" s="39"/>
      <c r="K12" s="13"/>
      <c r="L12" s="13"/>
      <c r="M12" s="24"/>
      <c r="N12" s="13"/>
      <c r="O12" s="13"/>
      <c r="P12" s="13"/>
      <c r="Q12" s="13"/>
      <c r="R12" s="13"/>
      <c r="S12" s="44"/>
      <c r="T12" s="45"/>
      <c r="U12" s="0" t="s">
        <v>3</v>
      </c>
      <c r="V12" s="16" t="n">
        <f aca="false">TRUNC(C13)</f>
        <v>27</v>
      </c>
    </row>
    <row r="13" customFormat="false" ht="12.75" hidden="false" customHeight="false" outlineLevel="0" collapsed="false">
      <c r="A13" s="70" t="n">
        <f aca="false">A11</f>
        <v>36545</v>
      </c>
      <c r="B13" s="68" t="str">
        <f aca="false">D9</f>
        <v>Mar</v>
      </c>
      <c r="C13" s="40" t="n">
        <f aca="false">E11</f>
        <v>27.97</v>
      </c>
      <c r="D13" s="11" t="s">
        <v>20</v>
      </c>
      <c r="E13" s="19" t="n">
        <v>26.98</v>
      </c>
      <c r="F13" s="10" t="str">
        <f aca="false">B13</f>
        <v>Mar</v>
      </c>
      <c r="G13" s="19" t="e">
        <f aca="false">AMERB(C13,V12,0.06,0.06,0.35,$A14-$A13,0,100,0)</f>
        <v>#NAME?</v>
      </c>
      <c r="H13" s="10" t="str">
        <f aca="false">D13</f>
        <v>Apr</v>
      </c>
      <c r="I13" s="20" t="n">
        <v>36601</v>
      </c>
      <c r="J13" s="19" t="e">
        <f aca="false">AMERB(E13,V13,0.06,0.06,0.35,$I13-$A13,1,100,0)</f>
        <v>#NAME?</v>
      </c>
      <c r="K13" s="18" t="str">
        <f aca="false">B13</f>
        <v>Mar</v>
      </c>
      <c r="L13" s="18" t="e">
        <f aca="false">V15*(AMERB(C13,V14,0.06,0.06,0.35,A14-A13,0,100,0)+AMERB(C13,V14,0.06,0.06,0.35,A14-A13,1,100,0))</f>
        <v>#NAME?</v>
      </c>
      <c r="M13" s="21"/>
      <c r="N13" s="18"/>
      <c r="O13" s="18"/>
      <c r="P13" s="18"/>
      <c r="Q13" s="18"/>
      <c r="R13" s="18"/>
      <c r="S13" s="46"/>
      <c r="T13" s="47"/>
      <c r="U13" s="0" t="s">
        <v>5</v>
      </c>
      <c r="V13" s="16" t="n">
        <f aca="false">TRUNC(E13)-2</f>
        <v>24</v>
      </c>
    </row>
    <row r="14" customFormat="false" ht="12.75" hidden="false" customHeight="false" outlineLevel="0" collapsed="false">
      <c r="A14" s="70" t="n">
        <v>36572</v>
      </c>
      <c r="B14" s="71"/>
      <c r="C14" s="11" t="n">
        <v>30.05</v>
      </c>
      <c r="D14" s="13"/>
      <c r="E14" s="12"/>
      <c r="F14" s="24"/>
      <c r="G14" s="19" t="n">
        <f aca="false">MAX(V12-C14,0)</f>
        <v>0</v>
      </c>
      <c r="H14" s="24"/>
      <c r="I14" s="13"/>
      <c r="J14" s="19"/>
      <c r="K14" s="18"/>
      <c r="L14" s="18" t="n">
        <f aca="false">V15*(MAX(V14-C14,0)+MAX(C14-V14,0))</f>
        <v>0.62</v>
      </c>
      <c r="M14" s="24"/>
      <c r="N14" s="13"/>
      <c r="O14" s="13"/>
      <c r="P14" s="13"/>
      <c r="Q14" s="13"/>
      <c r="R14" s="13"/>
      <c r="S14" s="44"/>
      <c r="T14" s="45"/>
      <c r="U14" s="0" t="s">
        <v>32</v>
      </c>
      <c r="V14" s="16" t="n">
        <f aca="false">ROUND(C13,0)+0.5</f>
        <v>28.5</v>
      </c>
    </row>
    <row r="15" customFormat="false" ht="12.75" hidden="false" customHeight="false" outlineLevel="0" collapsed="false">
      <c r="A15" s="72" t="n">
        <v>36578</v>
      </c>
      <c r="B15" s="73"/>
      <c r="C15" s="29" t="n">
        <v>29.62</v>
      </c>
      <c r="D15" s="30"/>
      <c r="E15" s="31" t="n">
        <v>28.92</v>
      </c>
      <c r="F15" s="28"/>
      <c r="G15" s="32"/>
      <c r="H15" s="28"/>
      <c r="I15" s="30"/>
      <c r="J15" s="33" t="e">
        <f aca="false">AMERB(E15,V13,0.06,0.06,0.35,$I13-$A15,1,100,0)</f>
        <v>#NAME?</v>
      </c>
      <c r="K15" s="48"/>
      <c r="L15" s="48"/>
      <c r="M15" s="34" t="n">
        <f aca="false">C13-C15</f>
        <v>-1.65</v>
      </c>
      <c r="N15" s="35" t="n">
        <f aca="false">E15-E13</f>
        <v>1.94</v>
      </c>
      <c r="O15" s="35" t="e">
        <f aca="false">G14-G13</f>
        <v>#NAME?</v>
      </c>
      <c r="P15" s="35" t="e">
        <f aca="false">J13-J15</f>
        <v>#NAME?</v>
      </c>
      <c r="Q15" s="35" t="e">
        <f aca="false">L13-L14</f>
        <v>#NAME?</v>
      </c>
      <c r="R15" s="35" t="n">
        <f aca="false">C15-C11</f>
        <v>-0.0399999999999992</v>
      </c>
      <c r="S15" s="42" t="e">
        <f aca="false">SUM(M15:R15)</f>
        <v>#NAME?</v>
      </c>
      <c r="T15" s="43" t="n">
        <f aca="false">C15-C11</f>
        <v>-0.0399999999999992</v>
      </c>
      <c r="U15" s="0" t="s">
        <v>33</v>
      </c>
      <c r="V15" s="0" t="n">
        <v>0.4</v>
      </c>
    </row>
    <row r="16" customFormat="false" ht="12.75" hidden="false" customHeight="false" outlineLevel="0" collapsed="false">
      <c r="A16" s="24"/>
      <c r="B16" s="71"/>
      <c r="C16" s="13"/>
      <c r="D16" s="13"/>
      <c r="E16" s="39"/>
      <c r="F16" s="24"/>
      <c r="G16" s="39"/>
      <c r="H16" s="24"/>
      <c r="I16" s="13"/>
      <c r="J16" s="39"/>
      <c r="K16" s="13"/>
      <c r="L16" s="13"/>
      <c r="M16" s="24"/>
      <c r="N16" s="13"/>
      <c r="O16" s="13"/>
      <c r="P16" s="13"/>
      <c r="Q16" s="13"/>
      <c r="R16" s="13"/>
      <c r="S16" s="44"/>
      <c r="T16" s="45"/>
      <c r="U16" s="0" t="s">
        <v>3</v>
      </c>
      <c r="V16" s="16" t="n">
        <f aca="false">TRUNC(C17)</f>
        <v>28</v>
      </c>
    </row>
    <row r="17" customFormat="false" ht="12.75" hidden="false" customHeight="false" outlineLevel="0" collapsed="false">
      <c r="A17" s="70" t="n">
        <f aca="false">A15</f>
        <v>36578</v>
      </c>
      <c r="B17" s="68" t="str">
        <f aca="false">D13</f>
        <v>Apr</v>
      </c>
      <c r="C17" s="40" t="n">
        <f aca="false">E15</f>
        <v>28.92</v>
      </c>
      <c r="D17" s="11" t="s">
        <v>21</v>
      </c>
      <c r="E17" s="19" t="n">
        <v>27.83</v>
      </c>
      <c r="F17" s="10" t="str">
        <f aca="false">B17</f>
        <v>Apr</v>
      </c>
      <c r="G17" s="19" t="e">
        <f aca="false">AMERB(C17,V16,0.06,0.06,0.35,$A18-$A17,0,100,0)</f>
        <v>#NAME?</v>
      </c>
      <c r="H17" s="10" t="str">
        <f aca="false">D17</f>
        <v>May</v>
      </c>
      <c r="I17" s="20" t="n">
        <v>36630</v>
      </c>
      <c r="J17" s="19" t="e">
        <f aca="false">AMERB(E17,V17,0.06,0.06,0.35,$I17-$A17,1,100,0)</f>
        <v>#NAME?</v>
      </c>
      <c r="K17" s="18" t="str">
        <f aca="false">B17</f>
        <v>Apr</v>
      </c>
      <c r="L17" s="18" t="e">
        <f aca="false">V19*(AMERB(C17,V18,0.06,0.06,0.35,A18-A17,0,100,0)+AMERB(C17,V18,0.06,0.06,0.35,A18-A17,1,100,0))</f>
        <v>#NAME?</v>
      </c>
      <c r="M17" s="21"/>
      <c r="N17" s="18"/>
      <c r="O17" s="18"/>
      <c r="P17" s="18"/>
      <c r="Q17" s="18"/>
      <c r="R17" s="18"/>
      <c r="S17" s="46"/>
      <c r="T17" s="47"/>
      <c r="U17" s="0" t="s">
        <v>5</v>
      </c>
      <c r="V17" s="16" t="n">
        <f aca="false">TRUNC(E17)-2</f>
        <v>25</v>
      </c>
    </row>
    <row r="18" customFormat="false" ht="12.75" hidden="false" customHeight="false" outlineLevel="0" collapsed="false">
      <c r="A18" s="70" t="n">
        <v>36601</v>
      </c>
      <c r="B18" s="71"/>
      <c r="C18" s="11" t="n">
        <v>31.09</v>
      </c>
      <c r="D18" s="13"/>
      <c r="E18" s="12"/>
      <c r="F18" s="24"/>
      <c r="G18" s="19" t="n">
        <f aca="false">MAX(V16-C18,0)</f>
        <v>0</v>
      </c>
      <c r="H18" s="24"/>
      <c r="I18" s="13"/>
      <c r="J18" s="19"/>
      <c r="K18" s="18"/>
      <c r="L18" s="18" t="n">
        <f aca="false">V19*(MAX(V18-C18,0)+MAX(C18-V18,0))</f>
        <v>0.636</v>
      </c>
      <c r="M18" s="24"/>
      <c r="N18" s="13"/>
      <c r="O18" s="13"/>
      <c r="P18" s="13"/>
      <c r="Q18" s="13"/>
      <c r="R18" s="13"/>
      <c r="S18" s="44"/>
      <c r="T18" s="45"/>
      <c r="U18" s="0" t="s">
        <v>32</v>
      </c>
      <c r="V18" s="16" t="n">
        <f aca="false">ROUND(C17,0)+0.5</f>
        <v>29.5</v>
      </c>
    </row>
    <row r="19" customFormat="false" ht="12.75" hidden="false" customHeight="false" outlineLevel="0" collapsed="false">
      <c r="A19" s="72" t="n">
        <v>36606</v>
      </c>
      <c r="B19" s="73"/>
      <c r="C19" s="48" t="n">
        <v>28</v>
      </c>
      <c r="D19" s="30"/>
      <c r="E19" s="31" t="n">
        <v>27.81</v>
      </c>
      <c r="F19" s="28"/>
      <c r="G19" s="32"/>
      <c r="H19" s="28"/>
      <c r="I19" s="30"/>
      <c r="J19" s="33" t="e">
        <f aca="false">AMERB(E19,V17,0.06,0.06,0.35,$I17-$A19,1,100,0)</f>
        <v>#NAME?</v>
      </c>
      <c r="K19" s="48"/>
      <c r="L19" s="48"/>
      <c r="M19" s="34" t="n">
        <f aca="false">C17-C19</f>
        <v>0.920000000000002</v>
      </c>
      <c r="N19" s="35" t="n">
        <f aca="false">E19-E17</f>
        <v>-0.0199999999999996</v>
      </c>
      <c r="O19" s="35" t="e">
        <f aca="false">G18-G17</f>
        <v>#NAME?</v>
      </c>
      <c r="P19" s="35" t="e">
        <f aca="false">J17-J19</f>
        <v>#NAME?</v>
      </c>
      <c r="Q19" s="35" t="e">
        <f aca="false">L17-L18</f>
        <v>#NAME?</v>
      </c>
      <c r="R19" s="35" t="n">
        <f aca="false">C19-C15</f>
        <v>-1.62</v>
      </c>
      <c r="S19" s="42" t="e">
        <f aca="false">SUM(M19:R19)</f>
        <v>#NAME?</v>
      </c>
      <c r="T19" s="43" t="n">
        <f aca="false">C19-C15</f>
        <v>-1.62</v>
      </c>
      <c r="U19" s="0" t="s">
        <v>33</v>
      </c>
      <c r="V19" s="0" t="n">
        <v>0.4</v>
      </c>
    </row>
    <row r="20" customFormat="false" ht="12.75" hidden="false" customHeight="false" outlineLevel="0" collapsed="false">
      <c r="A20" s="24"/>
      <c r="B20" s="71"/>
      <c r="C20" s="13"/>
      <c r="D20" s="13"/>
      <c r="E20" s="39"/>
      <c r="F20" s="24"/>
      <c r="G20" s="39"/>
      <c r="H20" s="24"/>
      <c r="I20" s="13"/>
      <c r="J20" s="39"/>
      <c r="K20" s="13"/>
      <c r="L20" s="13"/>
      <c r="M20" s="24"/>
      <c r="N20" s="13"/>
      <c r="O20" s="13"/>
      <c r="P20" s="13"/>
      <c r="Q20" s="13"/>
      <c r="R20" s="13"/>
      <c r="S20" s="44"/>
      <c r="T20" s="45"/>
      <c r="U20" s="0" t="s">
        <v>3</v>
      </c>
      <c r="V20" s="16" t="n">
        <f aca="false">TRUNC(C21)</f>
        <v>27</v>
      </c>
    </row>
    <row r="21" customFormat="false" ht="12.75" hidden="false" customHeight="false" outlineLevel="0" collapsed="false">
      <c r="A21" s="70" t="n">
        <f aca="false">A19</f>
        <v>36606</v>
      </c>
      <c r="B21" s="68" t="str">
        <f aca="false">D17</f>
        <v>May</v>
      </c>
      <c r="C21" s="40" t="n">
        <f aca="false">E19</f>
        <v>27.81</v>
      </c>
      <c r="D21" s="11" t="s">
        <v>22</v>
      </c>
      <c r="E21" s="19" t="n">
        <v>27.06</v>
      </c>
      <c r="F21" s="10" t="str">
        <f aca="false">B21</f>
        <v>May</v>
      </c>
      <c r="G21" s="19" t="e">
        <f aca="false">AMERB(C21,V20,0.06,0.06,0.35,$A22-$A21,0,100,0)</f>
        <v>#NAME?</v>
      </c>
      <c r="H21" s="10" t="str">
        <f aca="false">D21</f>
        <v>Jun</v>
      </c>
      <c r="I21" s="20" t="n">
        <v>36663</v>
      </c>
      <c r="J21" s="19" t="e">
        <f aca="false">AMERB(E21,V21,0.06,0.06,0.35,$I21-$A21,1,100,0)</f>
        <v>#NAME?</v>
      </c>
      <c r="K21" s="18" t="str">
        <f aca="false">B21</f>
        <v>May</v>
      </c>
      <c r="L21" s="18" t="e">
        <f aca="false">V23*(AMERB(C21,V22,0.06,0.06,0.35,A22-A21,0,100,0)+AMERB(C21,V22,0.06,0.06,0.35,A22-A21,1,100,0))</f>
        <v>#NAME?</v>
      </c>
      <c r="M21" s="21"/>
      <c r="N21" s="18"/>
      <c r="O21" s="18"/>
      <c r="P21" s="18"/>
      <c r="Q21" s="18"/>
      <c r="R21" s="18"/>
      <c r="S21" s="46"/>
      <c r="T21" s="47"/>
      <c r="U21" s="0" t="s">
        <v>5</v>
      </c>
      <c r="V21" s="16" t="n">
        <f aca="false">TRUNC(E21)-2</f>
        <v>25</v>
      </c>
    </row>
    <row r="22" customFormat="false" ht="12.75" hidden="false" customHeight="false" outlineLevel="0" collapsed="false">
      <c r="A22" s="70" t="n">
        <v>36630</v>
      </c>
      <c r="B22" s="71"/>
      <c r="C22" s="11" t="n">
        <v>25.57</v>
      </c>
      <c r="D22" s="13"/>
      <c r="E22" s="12"/>
      <c r="F22" s="24"/>
      <c r="G22" s="19" t="n">
        <f aca="false">MAX(V20-C22,0)</f>
        <v>1.43</v>
      </c>
      <c r="H22" s="24"/>
      <c r="I22" s="13"/>
      <c r="J22" s="19"/>
      <c r="K22" s="18"/>
      <c r="L22" s="18" t="n">
        <f aca="false">V23*(MAX(V22-C22,0)+MAX(C22-V22,0))</f>
        <v>1.172</v>
      </c>
      <c r="M22" s="24"/>
      <c r="N22" s="13"/>
      <c r="O22" s="13"/>
      <c r="P22" s="13"/>
      <c r="Q22" s="13"/>
      <c r="R22" s="13"/>
      <c r="S22" s="44"/>
      <c r="T22" s="45"/>
      <c r="U22" s="0" t="s">
        <v>32</v>
      </c>
      <c r="V22" s="16" t="n">
        <f aca="false">ROUND(C21,0)+0.5</f>
        <v>28.5</v>
      </c>
    </row>
    <row r="23" customFormat="false" ht="12.75" hidden="false" customHeight="false" outlineLevel="0" collapsed="false">
      <c r="A23" s="72" t="n">
        <v>36635</v>
      </c>
      <c r="B23" s="73"/>
      <c r="C23" s="29" t="n">
        <v>27.35</v>
      </c>
      <c r="D23" s="30"/>
      <c r="E23" s="31" t="n">
        <v>25.8</v>
      </c>
      <c r="F23" s="28"/>
      <c r="G23" s="32"/>
      <c r="H23" s="28"/>
      <c r="I23" s="30"/>
      <c r="J23" s="33" t="e">
        <f aca="false">AMERB(E23,V21,0.06,0.06,0.35,$I21-$A23,1,100,0)</f>
        <v>#NAME?</v>
      </c>
      <c r="K23" s="48"/>
      <c r="L23" s="48"/>
      <c r="M23" s="34" t="n">
        <f aca="false">C21-C23</f>
        <v>0.459999999999997</v>
      </c>
      <c r="N23" s="35" t="n">
        <f aca="false">E23-E21</f>
        <v>-1.26</v>
      </c>
      <c r="O23" s="35" t="e">
        <f aca="false">G22-G21</f>
        <v>#NAME?</v>
      </c>
      <c r="P23" s="35" t="e">
        <f aca="false">J21-J23</f>
        <v>#NAME?</v>
      </c>
      <c r="Q23" s="35" t="e">
        <f aca="false">L21-L22</f>
        <v>#NAME?</v>
      </c>
      <c r="R23" s="35" t="n">
        <f aca="false">C23-C19</f>
        <v>-0.649999999999999</v>
      </c>
      <c r="S23" s="42" t="e">
        <f aca="false">SUM(M23:R23)</f>
        <v>#NAME?</v>
      </c>
      <c r="T23" s="43" t="n">
        <f aca="false">C23-C19</f>
        <v>-0.649999999999999</v>
      </c>
      <c r="U23" s="0" t="s">
        <v>33</v>
      </c>
      <c r="V23" s="0" t="n">
        <v>0.4</v>
      </c>
    </row>
    <row r="24" customFormat="false" ht="12.75" hidden="false" customHeight="false" outlineLevel="0" collapsed="false">
      <c r="A24" s="24"/>
      <c r="B24" s="71"/>
      <c r="C24" s="13"/>
      <c r="D24" s="13"/>
      <c r="E24" s="39"/>
      <c r="F24" s="24"/>
      <c r="G24" s="39"/>
      <c r="H24" s="24"/>
      <c r="I24" s="13"/>
      <c r="J24" s="39"/>
      <c r="K24" s="13"/>
      <c r="L24" s="13"/>
      <c r="M24" s="24"/>
      <c r="N24" s="13"/>
      <c r="O24" s="13"/>
      <c r="P24" s="13"/>
      <c r="Q24" s="13"/>
      <c r="R24" s="13"/>
      <c r="S24" s="44"/>
      <c r="T24" s="45"/>
      <c r="U24" s="0" t="s">
        <v>3</v>
      </c>
      <c r="V24" s="16" t="n">
        <f aca="false">TRUNC(C25)</f>
        <v>25</v>
      </c>
    </row>
    <row r="25" customFormat="false" ht="12.75" hidden="false" customHeight="false" outlineLevel="0" collapsed="false">
      <c r="A25" s="70" t="n">
        <f aca="false">A23</f>
        <v>36635</v>
      </c>
      <c r="B25" s="68" t="str">
        <f aca="false">D21</f>
        <v>Jun</v>
      </c>
      <c r="C25" s="40" t="n">
        <f aca="false">E23</f>
        <v>25.8</v>
      </c>
      <c r="D25" s="11" t="s">
        <v>23</v>
      </c>
      <c r="E25" s="19" t="n">
        <v>25.25</v>
      </c>
      <c r="F25" s="10" t="str">
        <f aca="false">B25</f>
        <v>Jun</v>
      </c>
      <c r="G25" s="19" t="e">
        <f aca="false">AMERB(C25,V24,0.06,0.06,0.35,$A26-$A25,0,100,0)</f>
        <v>#NAME?</v>
      </c>
      <c r="H25" s="10" t="str">
        <f aca="false">D25</f>
        <v>Jul</v>
      </c>
      <c r="I25" s="20" t="n">
        <v>36692</v>
      </c>
      <c r="J25" s="19" t="e">
        <f aca="false">AMERB(E25,V25,0.06,0.06,0.35,$I25-$A25,1,100,0)</f>
        <v>#NAME?</v>
      </c>
      <c r="K25" s="18" t="str">
        <f aca="false">B25</f>
        <v>Jun</v>
      </c>
      <c r="L25" s="18" t="e">
        <f aca="false">V27*(AMERB(C25,V26,0.06,0.06,0.35,A26-A25,0,100,0)+AMERB(C25,V26,0.06,0.06,0.35,A26-A25,1,100,0))</f>
        <v>#NAME?</v>
      </c>
      <c r="M25" s="21"/>
      <c r="N25" s="18"/>
      <c r="O25" s="18"/>
      <c r="P25" s="18"/>
      <c r="Q25" s="18"/>
      <c r="R25" s="18"/>
      <c r="S25" s="46"/>
      <c r="T25" s="47"/>
      <c r="U25" s="0" t="s">
        <v>5</v>
      </c>
      <c r="V25" s="16" t="n">
        <f aca="false">TRUNC(E25)-2</f>
        <v>23</v>
      </c>
    </row>
    <row r="26" customFormat="false" ht="12.75" hidden="false" customHeight="false" outlineLevel="0" collapsed="false">
      <c r="A26" s="70" t="n">
        <v>36663</v>
      </c>
      <c r="B26" s="71"/>
      <c r="C26" s="11" t="n">
        <v>29.32</v>
      </c>
      <c r="D26" s="13"/>
      <c r="E26" s="12"/>
      <c r="F26" s="24"/>
      <c r="G26" s="19" t="n">
        <f aca="false">MAX(V24-C26,0)</f>
        <v>0</v>
      </c>
      <c r="H26" s="24"/>
      <c r="I26" s="13"/>
      <c r="J26" s="19"/>
      <c r="K26" s="18"/>
      <c r="L26" s="18" t="n">
        <f aca="false">V27*(MAX(V26-C26,0)+MAX(C26-V26,0))</f>
        <v>1.128</v>
      </c>
      <c r="M26" s="24"/>
      <c r="N26" s="13"/>
      <c r="O26" s="13"/>
      <c r="P26" s="13"/>
      <c r="Q26" s="13"/>
      <c r="R26" s="13"/>
      <c r="S26" s="44"/>
      <c r="T26" s="45"/>
      <c r="U26" s="0" t="s">
        <v>32</v>
      </c>
      <c r="V26" s="16" t="n">
        <f aca="false">ROUND(C25,0)+0.5</f>
        <v>26.5</v>
      </c>
    </row>
    <row r="27" customFormat="false" ht="12.75" hidden="false" customHeight="false" outlineLevel="0" collapsed="false">
      <c r="A27" s="72" t="n">
        <v>36668</v>
      </c>
      <c r="B27" s="73"/>
      <c r="C27" s="29" t="n">
        <v>28.61</v>
      </c>
      <c r="D27" s="30"/>
      <c r="E27" s="31" t="n">
        <v>28.73</v>
      </c>
      <c r="F27" s="28"/>
      <c r="G27" s="32"/>
      <c r="H27" s="28"/>
      <c r="I27" s="30"/>
      <c r="J27" s="33" t="e">
        <f aca="false">AMERB(E27,V25,0.06,0.06,0.35,$I25-$A27,1,100,0)</f>
        <v>#NAME?</v>
      </c>
      <c r="K27" s="48"/>
      <c r="L27" s="48"/>
      <c r="M27" s="34" t="n">
        <f aca="false">C25-C27</f>
        <v>-2.81</v>
      </c>
      <c r="N27" s="35" t="n">
        <f aca="false">E27-E25</f>
        <v>3.48</v>
      </c>
      <c r="O27" s="35" t="e">
        <f aca="false">G26-G25</f>
        <v>#NAME?</v>
      </c>
      <c r="P27" s="35" t="e">
        <f aca="false">J25-J27</f>
        <v>#NAME?</v>
      </c>
      <c r="Q27" s="35" t="e">
        <f aca="false">L25-L26</f>
        <v>#NAME?</v>
      </c>
      <c r="R27" s="35" t="n">
        <f aca="false">C27-C23</f>
        <v>1.26</v>
      </c>
      <c r="S27" s="42" t="e">
        <f aca="false">SUM(M27:R27)</f>
        <v>#NAME?</v>
      </c>
      <c r="T27" s="43" t="n">
        <f aca="false">C27-C23</f>
        <v>1.26</v>
      </c>
      <c r="U27" s="0" t="s">
        <v>33</v>
      </c>
      <c r="V27" s="0" t="n">
        <v>0.4</v>
      </c>
    </row>
    <row r="28" customFormat="false" ht="12.75" hidden="false" customHeight="false" outlineLevel="0" collapsed="false">
      <c r="A28" s="24"/>
      <c r="B28" s="71"/>
      <c r="C28" s="13"/>
      <c r="D28" s="13"/>
      <c r="E28" s="39"/>
      <c r="F28" s="24"/>
      <c r="G28" s="39"/>
      <c r="H28" s="24"/>
      <c r="I28" s="13"/>
      <c r="J28" s="39"/>
      <c r="K28" s="13"/>
      <c r="L28" s="13"/>
      <c r="M28" s="24"/>
      <c r="N28" s="13"/>
      <c r="O28" s="13"/>
      <c r="P28" s="13"/>
      <c r="Q28" s="13"/>
      <c r="R28" s="13"/>
      <c r="S28" s="44"/>
      <c r="T28" s="45"/>
      <c r="U28" s="0" t="s">
        <v>3</v>
      </c>
      <c r="V28" s="16" t="n">
        <f aca="false">TRUNC(C29)</f>
        <v>28</v>
      </c>
    </row>
    <row r="29" customFormat="false" ht="12.75" hidden="false" customHeight="false" outlineLevel="0" collapsed="false">
      <c r="A29" s="70" t="n">
        <f aca="false">A27</f>
        <v>36668</v>
      </c>
      <c r="B29" s="68" t="str">
        <f aca="false">D25</f>
        <v>Jul</v>
      </c>
      <c r="C29" s="40" t="n">
        <f aca="false">E27</f>
        <v>28.73</v>
      </c>
      <c r="D29" s="11" t="s">
        <v>24</v>
      </c>
      <c r="E29" s="19" t="n">
        <v>28.32</v>
      </c>
      <c r="F29" s="10" t="str">
        <f aca="false">B29</f>
        <v>Jul</v>
      </c>
      <c r="G29" s="19" t="e">
        <f aca="false">AMERB(C29,V28,0.06,0.06,0.35,$A30-$A29,0,100,0)</f>
        <v>#NAME?</v>
      </c>
      <c r="H29" s="10" t="str">
        <f aca="false">D29</f>
        <v>Aug</v>
      </c>
      <c r="I29" s="20" t="n">
        <v>36724</v>
      </c>
      <c r="J29" s="19" t="e">
        <f aca="false">AMERB(E29,V29,0.06,0.06,0.35,$I29-$A29,1,100,0)</f>
        <v>#NAME?</v>
      </c>
      <c r="K29" s="18" t="str">
        <f aca="false">B29</f>
        <v>Jul</v>
      </c>
      <c r="L29" s="18" t="e">
        <f aca="false">V31*(AMERB(C29,V30,0.06,0.06,0.35,A30-A29,0,100,0)+AMERB(C29,V30,0.06,0.06,0.35,A30-A29,1,100,0))</f>
        <v>#NAME?</v>
      </c>
      <c r="M29" s="21"/>
      <c r="N29" s="18"/>
      <c r="O29" s="18"/>
      <c r="P29" s="18"/>
      <c r="Q29" s="18"/>
      <c r="R29" s="18"/>
      <c r="S29" s="46"/>
      <c r="T29" s="47"/>
      <c r="U29" s="0" t="s">
        <v>5</v>
      </c>
      <c r="V29" s="16" t="n">
        <f aca="false">TRUNC(E29)-2</f>
        <v>26</v>
      </c>
    </row>
    <row r="30" customFormat="false" ht="12.75" hidden="false" customHeight="false" outlineLevel="0" collapsed="false">
      <c r="A30" s="70" t="n">
        <v>36692</v>
      </c>
      <c r="B30" s="71"/>
      <c r="C30" s="11" t="n">
        <v>32.95</v>
      </c>
      <c r="D30" s="13"/>
      <c r="E30" s="12"/>
      <c r="F30" s="24"/>
      <c r="G30" s="19" t="n">
        <f aca="false">MAX(V28-C30,0)</f>
        <v>0</v>
      </c>
      <c r="H30" s="24"/>
      <c r="I30" s="13"/>
      <c r="J30" s="19"/>
      <c r="K30" s="18"/>
      <c r="L30" s="18" t="n">
        <f aca="false">V31*(MAX(V30-C30,0)+MAX(C30-V30,0))</f>
        <v>1.38</v>
      </c>
      <c r="M30" s="24"/>
      <c r="N30" s="13"/>
      <c r="O30" s="13"/>
      <c r="P30" s="13"/>
      <c r="Q30" s="13"/>
      <c r="R30" s="13"/>
      <c r="S30" s="44"/>
      <c r="T30" s="45"/>
      <c r="U30" s="0" t="s">
        <v>32</v>
      </c>
      <c r="V30" s="16" t="n">
        <f aca="false">ROUND(C29,0)+0.5</f>
        <v>29.5</v>
      </c>
    </row>
    <row r="31" customFormat="false" ht="12.75" hidden="false" customHeight="false" outlineLevel="0" collapsed="false">
      <c r="A31" s="72" t="n">
        <v>36697</v>
      </c>
      <c r="B31" s="73"/>
      <c r="C31" s="29" t="n">
        <v>33.05</v>
      </c>
      <c r="D31" s="30"/>
      <c r="E31" s="31" t="n">
        <v>30.65</v>
      </c>
      <c r="F31" s="28"/>
      <c r="G31" s="32"/>
      <c r="H31" s="28"/>
      <c r="I31" s="30"/>
      <c r="J31" s="33" t="e">
        <f aca="false">AMERB(E31,V29,0.06,0.06,0.35,$I29-$A31,1,100,0)</f>
        <v>#NAME?</v>
      </c>
      <c r="K31" s="48"/>
      <c r="L31" s="48"/>
      <c r="M31" s="34" t="n">
        <f aca="false">C29-C31</f>
        <v>-4.32</v>
      </c>
      <c r="N31" s="35" t="n">
        <f aca="false">E31-E29</f>
        <v>2.33</v>
      </c>
      <c r="O31" s="35" t="e">
        <f aca="false">G30-G29</f>
        <v>#NAME?</v>
      </c>
      <c r="P31" s="35" t="e">
        <f aca="false">J29-J31</f>
        <v>#NAME?</v>
      </c>
      <c r="Q31" s="35" t="e">
        <f aca="false">L29-L30</f>
        <v>#NAME?</v>
      </c>
      <c r="R31" s="35" t="n">
        <f aca="false">C31-C27</f>
        <v>4.44</v>
      </c>
      <c r="S31" s="42" t="e">
        <f aca="false">SUM(M31:R31)</f>
        <v>#NAME?</v>
      </c>
      <c r="T31" s="43" t="n">
        <f aca="false">C31-C27</f>
        <v>4.44</v>
      </c>
      <c r="U31" s="0" t="s">
        <v>33</v>
      </c>
      <c r="V31" s="0" t="n">
        <v>0.4</v>
      </c>
    </row>
    <row r="32" customFormat="false" ht="12.75" hidden="false" customHeight="false" outlineLevel="0" collapsed="false">
      <c r="A32" s="24"/>
      <c r="B32" s="71"/>
      <c r="C32" s="13"/>
      <c r="D32" s="13"/>
      <c r="E32" s="39"/>
      <c r="F32" s="24"/>
      <c r="G32" s="39"/>
      <c r="H32" s="24"/>
      <c r="I32" s="13"/>
      <c r="J32" s="39"/>
      <c r="K32" s="13"/>
      <c r="L32" s="13"/>
      <c r="M32" s="24"/>
      <c r="N32" s="13"/>
      <c r="O32" s="13"/>
      <c r="P32" s="13"/>
      <c r="Q32" s="13"/>
      <c r="R32" s="13"/>
      <c r="S32" s="44"/>
      <c r="T32" s="45"/>
      <c r="U32" s="0" t="s">
        <v>3</v>
      </c>
      <c r="V32" s="16" t="n">
        <f aca="false">TRUNC(C33)</f>
        <v>30</v>
      </c>
    </row>
    <row r="33" customFormat="false" ht="12.75" hidden="false" customHeight="false" outlineLevel="0" collapsed="false">
      <c r="A33" s="70" t="n">
        <f aca="false">A31</f>
        <v>36697</v>
      </c>
      <c r="B33" s="68" t="str">
        <f aca="false">D29</f>
        <v>Aug</v>
      </c>
      <c r="C33" s="40" t="n">
        <f aca="false">E31</f>
        <v>30.65</v>
      </c>
      <c r="D33" s="11" t="s">
        <v>25</v>
      </c>
      <c r="E33" s="19" t="n">
        <v>29.49</v>
      </c>
      <c r="F33" s="10" t="str">
        <f aca="false">B33</f>
        <v>Aug</v>
      </c>
      <c r="G33" s="19" t="e">
        <f aca="false">AMERB(C33,V32,0.06,0.06,0.35,$A34-$A33,0,100,0)</f>
        <v>#NAME?</v>
      </c>
      <c r="H33" s="10" t="str">
        <f aca="false">D33</f>
        <v>Sep</v>
      </c>
      <c r="I33" s="20" t="n">
        <v>36755</v>
      </c>
      <c r="J33" s="19" t="e">
        <f aca="false">AMERB(E33,V33,0.06,0.06,0.35,$I33-$A33,1,100,0)</f>
        <v>#NAME?</v>
      </c>
      <c r="K33" s="18" t="str">
        <f aca="false">B33</f>
        <v>Aug</v>
      </c>
      <c r="L33" s="18" t="e">
        <f aca="false">V35*(AMERB(C33,V34,0.06,0.06,0.35,A34-A33,0,100,0)+AMERB(C33,V34,0.06,0.06,0.35,A34-A33,1,100,0))</f>
        <v>#NAME?</v>
      </c>
      <c r="M33" s="21"/>
      <c r="N33" s="18"/>
      <c r="O33" s="18"/>
      <c r="P33" s="18"/>
      <c r="Q33" s="18"/>
      <c r="R33" s="18"/>
      <c r="S33" s="46"/>
      <c r="T33" s="47"/>
      <c r="U33" s="0" t="s">
        <v>5</v>
      </c>
      <c r="V33" s="16" t="n">
        <f aca="false">TRUNC(E33)-2</f>
        <v>27</v>
      </c>
    </row>
    <row r="34" customFormat="false" ht="12.75" hidden="false" customHeight="false" outlineLevel="0" collapsed="false">
      <c r="A34" s="70" t="n">
        <v>36724</v>
      </c>
      <c r="B34" s="71"/>
      <c r="C34" s="11" t="n">
        <v>30.83</v>
      </c>
      <c r="D34" s="13"/>
      <c r="E34" s="12"/>
      <c r="F34" s="24"/>
      <c r="G34" s="19" t="n">
        <f aca="false">MAX(V32-C34,0)</f>
        <v>0</v>
      </c>
      <c r="H34" s="24"/>
      <c r="I34" s="13"/>
      <c r="J34" s="19"/>
      <c r="K34" s="18"/>
      <c r="L34" s="18" t="n">
        <f aca="false">V35*(MAX(V34-C34,0)+MAX(C34-V34,0))</f>
        <v>0.268000000000001</v>
      </c>
      <c r="M34" s="24"/>
      <c r="N34" s="13"/>
      <c r="O34" s="13"/>
      <c r="P34" s="13"/>
      <c r="Q34" s="13"/>
      <c r="R34" s="13"/>
      <c r="S34" s="44"/>
      <c r="T34" s="45"/>
      <c r="U34" s="0" t="s">
        <v>32</v>
      </c>
      <c r="V34" s="16" t="n">
        <f aca="false">ROUND(C33,0)+0.5</f>
        <v>31.5</v>
      </c>
    </row>
    <row r="35" customFormat="false" ht="12.75" hidden="false" customHeight="false" outlineLevel="0" collapsed="false">
      <c r="A35" s="72" t="n">
        <v>36727</v>
      </c>
      <c r="B35" s="73"/>
      <c r="C35" s="29" t="n">
        <v>30.93</v>
      </c>
      <c r="D35" s="30"/>
      <c r="E35" s="31" t="n">
        <v>29.77</v>
      </c>
      <c r="F35" s="28"/>
      <c r="G35" s="32"/>
      <c r="H35" s="28"/>
      <c r="I35" s="30"/>
      <c r="J35" s="33" t="e">
        <f aca="false">AMERB(E35,V33,0.06,0.06,0.35,$I33-$A35,1,100,0)</f>
        <v>#NAME?</v>
      </c>
      <c r="K35" s="48"/>
      <c r="L35" s="48"/>
      <c r="M35" s="34" t="n">
        <f aca="false">C33-C35</f>
        <v>-0.280000000000001</v>
      </c>
      <c r="N35" s="35" t="n">
        <f aca="false">E35-E33</f>
        <v>0.280000000000001</v>
      </c>
      <c r="O35" s="35" t="e">
        <f aca="false">G34-G33</f>
        <v>#NAME?</v>
      </c>
      <c r="P35" s="35" t="e">
        <f aca="false">J33-J35</f>
        <v>#NAME?</v>
      </c>
      <c r="Q35" s="35" t="e">
        <f aca="false">L33-L34</f>
        <v>#NAME?</v>
      </c>
      <c r="R35" s="35" t="n">
        <f aca="false">C35-C31</f>
        <v>-2.12</v>
      </c>
      <c r="S35" s="42" t="e">
        <f aca="false">SUM(M35:R35)</f>
        <v>#NAME?</v>
      </c>
      <c r="T35" s="43" t="n">
        <f aca="false">C35-C31</f>
        <v>-2.12</v>
      </c>
      <c r="U35" s="0" t="s">
        <v>33</v>
      </c>
      <c r="V35" s="0" t="n">
        <v>0.4</v>
      </c>
    </row>
    <row r="36" customFormat="false" ht="12.75" hidden="false" customHeight="false" outlineLevel="0" collapsed="false">
      <c r="A36" s="24"/>
      <c r="B36" s="71"/>
      <c r="C36" s="13"/>
      <c r="D36" s="13"/>
      <c r="E36" s="39"/>
      <c r="F36" s="24"/>
      <c r="G36" s="39"/>
      <c r="H36" s="24"/>
      <c r="I36" s="13"/>
      <c r="J36" s="39"/>
      <c r="K36" s="13"/>
      <c r="L36" s="13"/>
      <c r="M36" s="24"/>
      <c r="N36" s="13"/>
      <c r="O36" s="13"/>
      <c r="P36" s="13"/>
      <c r="Q36" s="13"/>
      <c r="R36" s="13"/>
      <c r="S36" s="44"/>
      <c r="T36" s="45"/>
      <c r="U36" s="0" t="s">
        <v>3</v>
      </c>
      <c r="V36" s="16" t="n">
        <f aca="false">TRUNC(C37)</f>
        <v>29</v>
      </c>
    </row>
    <row r="37" customFormat="false" ht="12.75" hidden="false" customHeight="false" outlineLevel="0" collapsed="false">
      <c r="A37" s="70" t="n">
        <f aca="false">A35</f>
        <v>36727</v>
      </c>
      <c r="B37" s="68" t="str">
        <f aca="false">D33</f>
        <v>Sep</v>
      </c>
      <c r="C37" s="40" t="n">
        <f aca="false">E35</f>
        <v>29.77</v>
      </c>
      <c r="D37" s="11" t="s">
        <v>26</v>
      </c>
      <c r="E37" s="19" t="n">
        <v>29.31</v>
      </c>
      <c r="F37" s="10" t="str">
        <f aca="false">B37</f>
        <v>Sep</v>
      </c>
      <c r="G37" s="19" t="e">
        <f aca="false">AMERB(C37,V36,0.06,0.06,0.35,$A38-$A37,0,100,0)</f>
        <v>#NAME?</v>
      </c>
      <c r="H37" s="10" t="str">
        <f aca="false">D37</f>
        <v>Oct</v>
      </c>
      <c r="I37" s="20" t="n">
        <v>36784</v>
      </c>
      <c r="J37" s="19" t="e">
        <f aca="false">AMERB(E37,V37,0.06,0.06,0.35,$I37-$A37,1,100,0)</f>
        <v>#NAME?</v>
      </c>
      <c r="K37" s="18" t="str">
        <f aca="false">B37</f>
        <v>Sep</v>
      </c>
      <c r="L37" s="18" t="e">
        <f aca="false">V39*(AMERB(C37,V38,0.06,0.06,0.35,A38-A37,0,100,0)+AMERB(C37,V38,0.06,0.06,0.35,A38-A37,1,100,0))</f>
        <v>#NAME?</v>
      </c>
      <c r="M37" s="21"/>
      <c r="N37" s="18"/>
      <c r="O37" s="18"/>
      <c r="P37" s="18"/>
      <c r="Q37" s="18"/>
      <c r="R37" s="18"/>
      <c r="S37" s="46"/>
      <c r="T37" s="47"/>
      <c r="U37" s="0" t="s">
        <v>5</v>
      </c>
      <c r="V37" s="16" t="n">
        <f aca="false">TRUNC(E37)-2</f>
        <v>27</v>
      </c>
    </row>
    <row r="38" customFormat="false" ht="12.75" hidden="false" customHeight="false" outlineLevel="0" collapsed="false">
      <c r="A38" s="70" t="n">
        <v>36755</v>
      </c>
      <c r="B38" s="71"/>
      <c r="C38" s="11" t="n">
        <v>31.94</v>
      </c>
      <c r="D38" s="13"/>
      <c r="E38" s="12"/>
      <c r="F38" s="24"/>
      <c r="G38" s="19" t="n">
        <f aca="false">MAX(V36-C38,0)</f>
        <v>0</v>
      </c>
      <c r="H38" s="24"/>
      <c r="I38" s="13"/>
      <c r="J38" s="19"/>
      <c r="K38" s="18"/>
      <c r="L38" s="18" t="n">
        <f aca="false">V39*(MAX(V38-C38,0)+MAX(C38-V38,0))</f>
        <v>0.576000000000001</v>
      </c>
      <c r="M38" s="24"/>
      <c r="N38" s="13"/>
      <c r="O38" s="13"/>
      <c r="P38" s="13"/>
      <c r="Q38" s="13"/>
      <c r="R38" s="13"/>
      <c r="S38" s="44"/>
      <c r="T38" s="45"/>
      <c r="U38" s="0" t="s">
        <v>32</v>
      </c>
      <c r="V38" s="16" t="n">
        <f aca="false">ROUND(C37,0)+0.5</f>
        <v>30.5</v>
      </c>
    </row>
    <row r="39" customFormat="false" ht="12.75" hidden="false" customHeight="false" outlineLevel="0" collapsed="false">
      <c r="A39" s="72" t="n">
        <v>36760</v>
      </c>
      <c r="B39" s="73"/>
      <c r="C39" s="29" t="n">
        <v>31.22</v>
      </c>
      <c r="D39" s="30"/>
      <c r="E39" s="31" t="n">
        <v>31.22</v>
      </c>
      <c r="F39" s="28"/>
      <c r="G39" s="32"/>
      <c r="H39" s="28"/>
      <c r="I39" s="30"/>
      <c r="J39" s="33" t="e">
        <f aca="false">AMERB(E39,V37,0.06,0.06,0.35,$I37-$A39,1,100,0)</f>
        <v>#NAME?</v>
      </c>
      <c r="K39" s="48"/>
      <c r="L39" s="48"/>
      <c r="M39" s="34" t="n">
        <f aca="false">C37-C39</f>
        <v>-1.45</v>
      </c>
      <c r="N39" s="35" t="n">
        <f aca="false">E39-E37</f>
        <v>1.91</v>
      </c>
      <c r="O39" s="35" t="e">
        <f aca="false">G38-G37</f>
        <v>#NAME?</v>
      </c>
      <c r="P39" s="35" t="e">
        <f aca="false">J37-J39</f>
        <v>#NAME?</v>
      </c>
      <c r="Q39" s="35" t="e">
        <f aca="false">L37-L38</f>
        <v>#NAME?</v>
      </c>
      <c r="R39" s="35" t="n">
        <f aca="false">C39-C35</f>
        <v>0.289999999999999</v>
      </c>
      <c r="S39" s="42" t="e">
        <f aca="false">SUM(M39:R39)</f>
        <v>#NAME?</v>
      </c>
      <c r="T39" s="43" t="n">
        <f aca="false">C39-C35</f>
        <v>0.289999999999999</v>
      </c>
      <c r="U39" s="0" t="s">
        <v>33</v>
      </c>
      <c r="V39" s="0" t="n">
        <v>0.4</v>
      </c>
    </row>
    <row r="40" customFormat="false" ht="12.75" hidden="false" customHeight="false" outlineLevel="0" collapsed="false">
      <c r="A40" s="24"/>
      <c r="B40" s="71"/>
      <c r="C40" s="13"/>
      <c r="D40" s="13"/>
      <c r="E40" s="39"/>
      <c r="F40" s="24"/>
      <c r="G40" s="39"/>
      <c r="H40" s="24"/>
      <c r="I40" s="13"/>
      <c r="J40" s="39"/>
      <c r="K40" s="13"/>
      <c r="L40" s="13"/>
      <c r="M40" s="24"/>
      <c r="N40" s="13"/>
      <c r="O40" s="13"/>
      <c r="P40" s="13"/>
      <c r="Q40" s="13"/>
      <c r="R40" s="13"/>
      <c r="S40" s="44"/>
      <c r="T40" s="45"/>
      <c r="U40" s="0" t="s">
        <v>3</v>
      </c>
      <c r="V40" s="16" t="n">
        <f aca="false">TRUNC(C41)</f>
        <v>31</v>
      </c>
    </row>
    <row r="41" customFormat="false" ht="12.75" hidden="false" customHeight="false" outlineLevel="0" collapsed="false">
      <c r="A41" s="70" t="n">
        <f aca="false">A39</f>
        <v>36760</v>
      </c>
      <c r="B41" s="68" t="str">
        <f aca="false">D37</f>
        <v>Oct</v>
      </c>
      <c r="C41" s="40" t="n">
        <f aca="false">E39</f>
        <v>31.22</v>
      </c>
      <c r="D41" s="11" t="s">
        <v>27</v>
      </c>
      <c r="E41" s="19" t="n">
        <v>30.83</v>
      </c>
      <c r="F41" s="10" t="str">
        <f aca="false">B41</f>
        <v>Oct</v>
      </c>
      <c r="G41" s="19" t="e">
        <f aca="false">AMERB(C41,V40,0.06,0.06,0.35,$A42-$A41,0,100,0)</f>
        <v>#NAME?</v>
      </c>
      <c r="H41" s="10" t="str">
        <f aca="false">D41</f>
        <v>Nov</v>
      </c>
      <c r="I41" s="20" t="n">
        <v>36816</v>
      </c>
      <c r="J41" s="19" t="e">
        <f aca="false">AMERB(E41,V41,0.06,0.06,0.35,$I41-$A41,1,100,0)</f>
        <v>#NAME?</v>
      </c>
      <c r="K41" s="18" t="str">
        <f aca="false">B41</f>
        <v>Oct</v>
      </c>
      <c r="L41" s="18" t="e">
        <f aca="false">V43*(AMERB(C41,V42,0.06,0.06,0.35,A42-A41,0,100,0)+AMERB(C41,V42,0.06,0.06,0.35,A42-A41,1,100,0))</f>
        <v>#NAME?</v>
      </c>
      <c r="M41" s="21"/>
      <c r="N41" s="18"/>
      <c r="O41" s="18"/>
      <c r="P41" s="18"/>
      <c r="Q41" s="18"/>
      <c r="R41" s="18"/>
      <c r="S41" s="46"/>
      <c r="T41" s="47"/>
      <c r="U41" s="0" t="s">
        <v>5</v>
      </c>
      <c r="V41" s="16" t="n">
        <f aca="false">TRUNC(E41)-2</f>
        <v>28</v>
      </c>
    </row>
    <row r="42" customFormat="false" ht="12.75" hidden="false" customHeight="false" outlineLevel="0" collapsed="false">
      <c r="A42" s="70" t="n">
        <v>36784</v>
      </c>
      <c r="B42" s="71"/>
      <c r="C42" s="11" t="n">
        <v>35.92</v>
      </c>
      <c r="D42" s="13"/>
      <c r="E42" s="12"/>
      <c r="F42" s="24"/>
      <c r="G42" s="19" t="n">
        <f aca="false">MAX(V40-C42,0)</f>
        <v>0</v>
      </c>
      <c r="H42" s="24"/>
      <c r="I42" s="13"/>
      <c r="J42" s="19"/>
      <c r="K42" s="18"/>
      <c r="L42" s="18" t="n">
        <f aca="false">V43*(MAX(V42-C42,0)+MAX(C42-V42,0))</f>
        <v>1.768</v>
      </c>
      <c r="M42" s="24"/>
      <c r="N42" s="13"/>
      <c r="O42" s="13"/>
      <c r="P42" s="13"/>
      <c r="Q42" s="13"/>
      <c r="R42" s="13"/>
      <c r="S42" s="44"/>
      <c r="T42" s="45"/>
      <c r="U42" s="0" t="s">
        <v>32</v>
      </c>
      <c r="V42" s="16" t="n">
        <f aca="false">ROUND(C41,0)+0.5</f>
        <v>31.5</v>
      </c>
    </row>
    <row r="43" customFormat="false" ht="13.5" hidden="false" customHeight="false" outlineLevel="0" collapsed="false">
      <c r="A43" s="74" t="n">
        <v>36789</v>
      </c>
      <c r="B43" s="75"/>
      <c r="C43" s="51" t="n">
        <v>37.2</v>
      </c>
      <c r="D43" s="52"/>
      <c r="E43" s="53" t="n">
        <v>35.24</v>
      </c>
      <c r="F43" s="50"/>
      <c r="G43" s="54"/>
      <c r="H43" s="50"/>
      <c r="I43" s="52"/>
      <c r="J43" s="55" t="e">
        <f aca="false">AMERB(E43,V41,0.06,0.06,0.35,$I41-$A43,1,100,0)</f>
        <v>#NAME?</v>
      </c>
      <c r="K43" s="76"/>
      <c r="L43" s="76"/>
      <c r="M43" s="56" t="n">
        <f aca="false">C41-C43</f>
        <v>-5.98</v>
      </c>
      <c r="N43" s="57" t="n">
        <f aca="false">E43-E41</f>
        <v>4.41</v>
      </c>
      <c r="O43" s="57" t="e">
        <f aca="false">G42-G41</f>
        <v>#NAME?</v>
      </c>
      <c r="P43" s="57" t="e">
        <f aca="false">J41-J43</f>
        <v>#NAME?</v>
      </c>
      <c r="Q43" s="57" t="e">
        <f aca="false">L41-L42</f>
        <v>#NAME?</v>
      </c>
      <c r="R43" s="58" t="n">
        <f aca="false">C43-C39</f>
        <v>5.98</v>
      </c>
      <c r="S43" s="59" t="e">
        <f aca="false">SUM(M43:R43)</f>
        <v>#NAME?</v>
      </c>
      <c r="T43" s="60" t="n">
        <f aca="false">C43-C39</f>
        <v>5.98</v>
      </c>
      <c r="U43" s="0" t="s">
        <v>33</v>
      </c>
      <c r="V43" s="0" t="n">
        <v>0.4</v>
      </c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customFormat="false" ht="12.75" hidden="false" customHeight="false" outlineLevel="0" collapsed="false">
      <c r="C45" s="16" t="n">
        <f aca="false">C43-C5</f>
        <v>14.7</v>
      </c>
      <c r="S45" s="61" t="e">
        <f aca="false">SUM(S7:S43)</f>
        <v>#NAME?</v>
      </c>
      <c r="T45" s="61" t="n">
        <f aca="false">SUM(T7:T43)</f>
        <v>14.7</v>
      </c>
    </row>
  </sheetData>
  <mergeCells count="8">
    <mergeCell ref="A1:T1"/>
    <mergeCell ref="B3:E3"/>
    <mergeCell ref="F3:G3"/>
    <mergeCell ref="H3:J3"/>
    <mergeCell ref="K3:L3"/>
    <mergeCell ref="M3:R3"/>
    <mergeCell ref="S3:T3"/>
    <mergeCell ref="U3:V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2000-11-22T15:58:18Z</dcterms:created>
  <dc:creator>blee5</dc:creator>
  <dc:description/>
  <dc:language>en-US</dc:language>
  <cp:lastModifiedBy>blee5</cp:lastModifiedBy>
  <cp:lastPrinted>2000-11-22T16:01:12Z</cp:lastPrinted>
  <cp:revision>0</cp:revision>
  <dc:subject/>
  <dc:title/>
</cp:coreProperties>
</file>