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LD" sheetId="1" state="visible" r:id="rId3"/>
    <sheet name="Simulation" sheetId="2" state="visible" r:id="rId4"/>
    <sheet name="Case 1" sheetId="3" state="visible" r:id="rId5"/>
    <sheet name="Case2" sheetId="4" state="visible" r:id="rId6"/>
    <sheet name="Case 3" sheetId="5" state="visible" r:id="rId7"/>
    <sheet name="Total" sheetId="6" state="visible" r:id="rId8"/>
  </sheets>
  <externalReferences>
    <externalReference r:id="rId9"/>
  </externalReferences>
  <definedNames>
    <definedName function="false" hidden="false" localSheetId="1" name="ZA0" vbProcedure="false">"Crystal Ball Data : Ver. 5.1"</definedName>
    <definedName function="false" hidden="false" localSheetId="1" name="ZA0A" vbProcedure="false">1+100</definedName>
    <definedName function="false" hidden="false" localSheetId="1" name="ZA0T" vbProcedure="false">648396845+0</definedName>
    <definedName function="false" hidden="false" localSheetId="1" name="ZA100" vbProcedure="false">Simulation!$B$22+"ARandom Shock"+545+0+1+"-"+"+"</definedName>
    <definedName function="false" hidden="false" localSheetId="2" name="ZA0" vbProcedure="false">"Crystal Ball Data : Ver. 5.1"</definedName>
    <definedName function="false" hidden="false" localSheetId="2" name="ZA0A" vbProcedure="false">0+0</definedName>
    <definedName function="false" hidden="false" localSheetId="2" name="ZA0C" vbProcedure="false">0+0</definedName>
    <definedName function="false" hidden="false" localSheetId="2" name="ZA0D" vbProcedure="false">0+0</definedName>
    <definedName function="false" hidden="false" localSheetId="2" name="ZA0F" vbProcedure="false">4+104</definedName>
    <definedName function="false" hidden="false" localSheetId="2" name="ZA0T" vbProcedure="false">648514995+0</definedName>
    <definedName function="false" hidden="false" localSheetId="2" name="ZF100" vbProcedure="false">'Case 1'!$K$25+"T1"+""+33+33+409+57+18+342+477+4+3+"-"+"+"+2.6+50+2+4+95+0+5</definedName>
    <definedName function="false" hidden="false" localSheetId="2" name="ZF101" vbProcedure="false">'Case 1'!$K$26+"B1"+""+33+33+409+72+40+357+499+4+3+"-"+"+"+2.6+50+2+4+95+0+5</definedName>
    <definedName function="false" hidden="false" localSheetId="2" name="ZF102" vbProcedure="false">'Case 1'!$K$27+"M1"+""+33+33+409+87+62+372+521+4+3+"-"+"+"+2.6+50+2+4+95+0+5</definedName>
    <definedName function="false" hidden="false" localSheetId="2" name="ZF104" vbProcedure="false">'Case 1'!$K$28+"Tot1"+""+33+33+409+102+84+387+543+4+3+"-"+"+"+2.6+50+2+4+95+0+5</definedName>
    <definedName function="false" hidden="false" localSheetId="3" name="ZA0" vbProcedure="false">"Crystal Ball Data : Ver. 5.1"</definedName>
    <definedName function="false" hidden="false" localSheetId="3" name="ZA0A" vbProcedure="false">0+0</definedName>
    <definedName function="false" hidden="false" localSheetId="3" name="ZA0C" vbProcedure="false">0+0</definedName>
    <definedName function="false" hidden="false" localSheetId="3" name="ZA0D" vbProcedure="false">0+0</definedName>
    <definedName function="false" hidden="false" localSheetId="3" name="ZA0F" vbProcedure="false">3+105</definedName>
    <definedName function="false" hidden="false" localSheetId="3" name="ZA0T" vbProcedure="false">648548032+0</definedName>
    <definedName function="false" hidden="false" localSheetId="3" name="ZF103" vbProcedure="false">Case2!$K$25+"T2"+""+33+33+409+117+106+402+565+4+3+"-"+"+"+2.6+50+2+4+95+10820630.7482876+5</definedName>
    <definedName function="false" hidden="false" localSheetId="3" name="ZF104" vbProcedure="false">Case2!$K$26+"B2"+""+33+33+409+132+128+417+587+4+3+"-"+"+"+2.6+50+2+4+95+0+5</definedName>
    <definedName function="false" hidden="false" localSheetId="3" name="ZF105" vbProcedure="false">Case2!$K$27+"Tot2"+""+33+33+409+147+150+432+609+4+3+"-"+"+"+2.6+50+2+4+95+10820630.7482876+5</definedName>
    <definedName function="false" hidden="false" localSheetId="4" name="ZA0" vbProcedure="false">"Crystal Ball Data : Ver. 5.1"</definedName>
    <definedName function="false" hidden="false" localSheetId="4" name="ZA0F" vbProcedure="false">3+102</definedName>
    <definedName function="false" hidden="false" localSheetId="4" name="ZA0T" vbProcedure="false">648570865+0</definedName>
    <definedName function="false" hidden="false" localSheetId="4" name="ZF100" vbProcedure="false">'Case 3'!$K$25+"T3"+""+33+33+409+162+172+447+631+4+3+"-"+"+"+2.6+50+2+4+95+0+5</definedName>
    <definedName function="false" hidden="false" localSheetId="4" name="ZF101" vbProcedure="false">'Case 3'!$K$26+"B3"+""+33+33+409+177+194+462+653+4+3+"-"+"+"+2.6+50+2+4+95+18255460.4744415+5</definedName>
    <definedName function="false" hidden="false" localSheetId="4" name="ZF102" vbProcedure="false">'Case 3'!$K$27+"Tot3"+""+33+33+409+192+216+477+675+4+3+"-"+"+"+2.6+50+2+4+95+18255460.4744415+5</definedName>
    <definedName function="false" hidden="false" localSheetId="5" name="ZA0" vbProcedure="false">"Crystal Ball Data : Ver. 5.1"</definedName>
    <definedName function="false" hidden="false" localSheetId="5" name="ZA0F" vbProcedure="false">4+103</definedName>
    <definedName function="false" hidden="false" localSheetId="5" name="ZA0T" vbProcedure="false">648633445+0</definedName>
    <definedName function="false" hidden="false" localSheetId="5" name="ZF100" vbProcedure="false">Total!$K$25+"TT"+""+33+33+409+207+238+492+697+4+3+"-"+"+"+2.6+50+2+4+95+29067294.4023361+5</definedName>
    <definedName function="false" hidden="false" localSheetId="5" name="ZF101" vbProcedure="false">Total!$K$26+"BT"+""+33+33+409+222+260+507+719+4+3+"-"+"+"+2.6+50+2+4+95+0+5</definedName>
    <definedName function="false" hidden="false" localSheetId="5" name="ZF102" vbProcedure="false">Total!$K$27+"MT"+""+33+33+409+237+282+522+741+4+3+"-"+"+"+2.6+50+2+4+95+0+5</definedName>
    <definedName function="false" hidden="false" localSheetId="5" name="ZF103" vbProcedure="false">Total!$K$28+"TotT"+""+33+33+409+252+304+537+763+4+3+"-"+"+"+2.6+50+2+4+95+29067294.4023361+5</definedName>
    <definedName function="true" hidden="false" name="DIGITAL" vbProcedure="true"/>
    <definedName function="true" hidden="false" name="EURO" vbProcedure="true"/>
    <definedName function="true" hidden="false" name="AMERB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<sst xmlns="http://schemas.openxmlformats.org/spreadsheetml/2006/main" count="213" uniqueCount="69">
  <si>
    <t xml:space="preserve">ENE Price</t>
  </si>
  <si>
    <t xml:space="preserve">Shares Delivered</t>
  </si>
  <si>
    <t xml:space="preserve">Value</t>
  </si>
  <si>
    <t xml:space="preserve">0=put</t>
  </si>
  <si>
    <t xml:space="preserve">Premium</t>
  </si>
  <si>
    <t xml:space="preserve">Position</t>
  </si>
  <si>
    <t xml:space="preserve">OptType</t>
  </si>
  <si>
    <t xml:space="preserve">per unit</t>
  </si>
  <si>
    <t xml:space="preserve">Total</t>
  </si>
  <si>
    <t xml:space="preserve">Long Digital put @ </t>
  </si>
  <si>
    <t xml:space="preserve">Cash</t>
  </si>
  <si>
    <t xml:space="preserve">Long Euro Put @</t>
  </si>
  <si>
    <t xml:space="preserve">Shares</t>
  </si>
  <si>
    <t xml:space="preserve">Short Digital Put @</t>
  </si>
  <si>
    <t xml:space="preserve">Short Euro Put @</t>
  </si>
  <si>
    <t xml:space="preserve">Price</t>
  </si>
  <si>
    <t xml:space="preserve">IR</t>
  </si>
  <si>
    <t xml:space="preserve">Maturity</t>
  </si>
  <si>
    <t xml:space="preserve">Volatility</t>
  </si>
  <si>
    <t xml:space="preserve">Yield</t>
  </si>
  <si>
    <t xml:space="preserve">ExercisePrice = </t>
  </si>
  <si>
    <t xml:space="preserve">Drift</t>
  </si>
  <si>
    <t xml:space="preserve">Vol</t>
  </si>
  <si>
    <t xml:space="preserve">Div. Yield</t>
  </si>
  <si>
    <t xml:space="preserve">&lt;= in years</t>
  </si>
  <si>
    <t xml:space="preserve">Today</t>
  </si>
  <si>
    <t xml:space="preserve">Type</t>
  </si>
  <si>
    <t xml:space="preserve">European Settlement</t>
  </si>
  <si>
    <t xml:space="preserve">Restricted until</t>
  </si>
  <si>
    <t xml:space="preserve">ENE delivers ENE shares based on its stock price at maturity.  The table below summarizes the number of shares to be delivered.</t>
  </si>
  <si>
    <t xml:space="preserve">Number of shares delivered is constant beyond the terminal points.  The number varies linearly in stock price in each interval.</t>
  </si>
  <si>
    <t xml:space="preserve">Terminal ENE</t>
  </si>
  <si>
    <t xml:space="preserve">Delivered</t>
  </si>
  <si>
    <t xml:space="preserve">(MM)</t>
  </si>
  <si>
    <t xml:space="preserve">MM$</t>
  </si>
  <si>
    <t xml:space="preserve">Loss / $ decline</t>
  </si>
  <si>
    <t xml:space="preserve">Below $48.55 stock price, ENRON simply delivers 18 MM shares (constant).</t>
  </si>
  <si>
    <t xml:space="preserve">Random Shock</t>
  </si>
  <si>
    <t xml:space="preserve">Shares delivered</t>
  </si>
  <si>
    <t xml:space="preserve">Terminal Price</t>
  </si>
  <si>
    <t xml:space="preserve">Bottom</t>
  </si>
  <si>
    <t xml:space="preserve">Top</t>
  </si>
  <si>
    <t xml:space="preserve">Slope</t>
  </si>
  <si>
    <t xml:space="preserve">Top1</t>
  </si>
  <si>
    <t xml:space="preserve">Bottom1</t>
  </si>
  <si>
    <t xml:space="preserve">M1</t>
  </si>
  <si>
    <t xml:space="preserve">T1</t>
  </si>
  <si>
    <t xml:space="preserve">Top2</t>
  </si>
  <si>
    <t xml:space="preserve">Bottom2</t>
  </si>
  <si>
    <t xml:space="preserve">T2</t>
  </si>
  <si>
    <t xml:space="preserve">Top3</t>
  </si>
  <si>
    <t xml:space="preserve">Bottom3</t>
  </si>
  <si>
    <t xml:space="preserve">T3</t>
  </si>
  <si>
    <t xml:space="preserve">Restriction Valuation</t>
  </si>
  <si>
    <t xml:space="preserve">Forward Price</t>
  </si>
  <si>
    <t xml:space="preserve">Strike Price on Fwd</t>
  </si>
  <si>
    <t xml:space="preserve">Put Premium</t>
  </si>
  <si>
    <t xml:space="preserve">TopT</t>
  </si>
  <si>
    <t xml:space="preserve">% Put Premium</t>
  </si>
  <si>
    <t xml:space="preserve">BottomT</t>
  </si>
  <si>
    <t xml:space="preserve">MT</t>
  </si>
  <si>
    <t xml:space="preserve">TT</t>
  </si>
  <si>
    <t xml:space="preserve">Div. US$</t>
  </si>
  <si>
    <t xml:space="preserve">Total Shares Delivered</t>
  </si>
  <si>
    <t xml:space="preserve">Years of restrict</t>
  </si>
  <si>
    <t xml:space="preserve">Days to Expiry</t>
  </si>
  <si>
    <t xml:space="preserve">Call Flag (Put = 0)</t>
  </si>
  <si>
    <t xml:space="preserve">Ret Type (Premium = 0)</t>
  </si>
  <si>
    <t xml:space="preserve">Long Euro put @ 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</si>
</sst>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0_);_(\$* \(#,##0.000\);_(\$* \-??_);_(@_)"/>
    <numFmt numFmtId="170" formatCode="#,##0"/>
    <numFmt numFmtId="171" formatCode="0.00"/>
    <numFmt numFmtId="172" formatCode="0%"/>
    <numFmt numFmtId="173" formatCode="0.00%"/>
    <numFmt numFmtId="174" formatCode="[$-409]d\-mmm\-yy"/>
    <numFmt numFmtId="175" formatCode="[$-409]m/d/yyyy"/>
    <numFmt numFmtId="176" formatCode="0.000"/>
    <numFmt numFmtId="177" formatCode="_(* #,##0.000_);_(* \(#,##0.000\);_(* \-??_);_(@_)"/>
    <numFmt numFmtId="178" formatCode="0.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y%20Documents/Raptors/Put/V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>
        <row r="4">
          <cell r="C4">
            <v>0.41</v>
          </cell>
        </row>
        <row r="6">
          <cell r="F6" t="str">
            <v>&lt;= in years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11" min="11" style="0" width="12.28"/>
    <col collapsed="false" customWidth="true" hidden="false" outlineLevel="0" max="13" min="13" style="0" width="12.42"/>
    <col collapsed="false" customWidth="true" hidden="false" outlineLevel="0" max="14" min="14" style="0" width="13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2.75" hidden="false" customHeight="false" outlineLevel="0" collapsed="false">
      <c r="A2" s="1" t="n">
        <v>48.55</v>
      </c>
      <c r="B2" s="2" t="n">
        <v>18012590</v>
      </c>
      <c r="C2" s="2" t="n">
        <f aca="false">+A2*B2</f>
        <v>874511244.5</v>
      </c>
      <c r="D2" s="3" t="n">
        <f aca="false">C2-C3</f>
        <v>31987373.5500001</v>
      </c>
      <c r="L2" s="4" t="s">
        <v>3</v>
      </c>
      <c r="M2" s="4" t="s">
        <v>4</v>
      </c>
    </row>
    <row r="3" customFormat="false" ht="12.75" hidden="false" customHeight="false" outlineLevel="0" collapsed="false">
      <c r="A3" s="1" t="n">
        <v>49.55</v>
      </c>
      <c r="B3" s="2" t="n">
        <v>17003509</v>
      </c>
      <c r="C3" s="2" t="n">
        <f aca="false">+A3*B3</f>
        <v>842523870.95</v>
      </c>
      <c r="D3" s="3" t="n">
        <f aca="false">C3-C4</f>
        <v>31987427.9</v>
      </c>
      <c r="F3" s="0" t="s">
        <v>5</v>
      </c>
      <c r="L3" s="4" t="s">
        <v>6</v>
      </c>
      <c r="M3" s="4" t="s">
        <v>7</v>
      </c>
      <c r="N3" s="0" t="s">
        <v>8</v>
      </c>
    </row>
    <row r="4" customFormat="false" ht="12.75" hidden="false" customHeight="false" outlineLevel="0" collapsed="false">
      <c r="A4" s="1" t="n">
        <v>50.55</v>
      </c>
      <c r="B4" s="2" t="n">
        <v>16034351</v>
      </c>
      <c r="C4" s="2" t="n">
        <f aca="false">+A4*B4</f>
        <v>810536443.05</v>
      </c>
      <c r="D4" s="3" t="n">
        <f aca="false">C4-C5</f>
        <v>31987412.35</v>
      </c>
      <c r="G4" s="0" t="s">
        <v>9</v>
      </c>
      <c r="I4" s="5" t="n">
        <f aca="false">A29</f>
        <v>75.55</v>
      </c>
      <c r="J4" s="0" t="s">
        <v>10</v>
      </c>
      <c r="K4" s="6" t="n">
        <f aca="false">C29</f>
        <v>10851246.5</v>
      </c>
      <c r="L4" s="0" t="n">
        <v>0</v>
      </c>
      <c r="M4" s="7" t="e">
        <f aca="false">DIGITAL(1,$H$10,I4,$H$11,$H$14,$H$13,$H$12*365,+L4,0)</f>
        <v>#NAME?</v>
      </c>
      <c r="N4" s="8" t="e">
        <f aca="false">M4*K4</f>
        <v>#NAME?</v>
      </c>
    </row>
    <row r="5" customFormat="false" ht="12.75" hidden="false" customHeight="false" outlineLevel="0" collapsed="false">
      <c r="A5" s="1" t="n">
        <v>51.55</v>
      </c>
      <c r="B5" s="2" t="n">
        <v>15102794</v>
      </c>
      <c r="C5" s="2" t="n">
        <f aca="false">+A5*B5</f>
        <v>778549030.7</v>
      </c>
      <c r="D5" s="3" t="n">
        <f aca="false">C5-C6</f>
        <v>31987418.65</v>
      </c>
      <c r="G5" s="0" t="s">
        <v>11</v>
      </c>
      <c r="I5" s="5" t="n">
        <f aca="false">I4</f>
        <v>75.55</v>
      </c>
      <c r="J5" s="0" t="s">
        <v>12</v>
      </c>
      <c r="K5" s="3" t="n">
        <f aca="false">D2</f>
        <v>31987373.5500001</v>
      </c>
      <c r="L5" s="0" t="n">
        <v>0</v>
      </c>
      <c r="M5" s="7" t="e">
        <f aca="false">EURO($H$10,I5,$H$11,$H$14,$H$13,$H$12*365,L5,0)</f>
        <v>#NAME?</v>
      </c>
      <c r="N5" s="8" t="e">
        <f aca="false">M5*K5</f>
        <v>#NAME?</v>
      </c>
    </row>
    <row r="6" customFormat="false" ht="12.75" hidden="false" customHeight="false" outlineLevel="0" collapsed="false">
      <c r="A6" s="1" t="n">
        <v>52.55</v>
      </c>
      <c r="B6" s="2" t="n">
        <v>14206691</v>
      </c>
      <c r="C6" s="2" t="n">
        <f aca="false">+A6*B6</f>
        <v>746561612.05</v>
      </c>
      <c r="D6" s="3" t="n">
        <f aca="false">C6-C7</f>
        <v>31987413.25</v>
      </c>
      <c r="G6" s="0" t="s">
        <v>13</v>
      </c>
      <c r="I6" s="5" t="n">
        <f aca="false">A2</f>
        <v>48.55</v>
      </c>
      <c r="J6" s="0" t="s">
        <v>10</v>
      </c>
      <c r="K6" s="6" t="n">
        <f aca="false">K4</f>
        <v>10851246.5</v>
      </c>
      <c r="L6" s="0" t="n">
        <v>0</v>
      </c>
      <c r="M6" s="7" t="e">
        <f aca="false">-DIGITAL(1,$H$10,I6,$H$11,$H$14,$H$13,$H$12*365,+L6,0)</f>
        <v>#NAME?</v>
      </c>
      <c r="N6" s="8" t="e">
        <f aca="false">M6*K6</f>
        <v>#NAME?</v>
      </c>
    </row>
    <row r="7" customFormat="false" ht="12.75" hidden="false" customHeight="false" outlineLevel="0" collapsed="false">
      <c r="A7" s="1" t="n">
        <v>53.55</v>
      </c>
      <c r="B7" s="2" t="n">
        <v>13344056</v>
      </c>
      <c r="C7" s="2" t="n">
        <f aca="false">+A7*B7</f>
        <v>714574198.8</v>
      </c>
      <c r="D7" s="3" t="n">
        <f aca="false">C7-C8</f>
        <v>31987375.85</v>
      </c>
      <c r="G7" s="0" t="s">
        <v>14</v>
      </c>
      <c r="I7" s="5" t="n">
        <f aca="false">I6</f>
        <v>48.55</v>
      </c>
      <c r="J7" s="0" t="s">
        <v>12</v>
      </c>
      <c r="K7" s="3" t="n">
        <f aca="false">K5</f>
        <v>31987373.5500001</v>
      </c>
      <c r="L7" s="0" t="n">
        <v>0</v>
      </c>
      <c r="M7" s="7" t="e">
        <f aca="false">-EURO($H$10,I7,$H$11,$H$14,$H$13,$H$12*365,L7,0)</f>
        <v>#NAME?</v>
      </c>
      <c r="N7" s="8" t="e">
        <f aca="false">M7*K7</f>
        <v>#NAME?</v>
      </c>
    </row>
    <row r="8" customFormat="false" ht="13.5" hidden="false" customHeight="false" outlineLevel="0" collapsed="false">
      <c r="A8" s="1" t="n">
        <v>54.55</v>
      </c>
      <c r="B8" s="2" t="n">
        <v>12513049</v>
      </c>
      <c r="C8" s="2" t="n">
        <f aca="false">+A8*B8</f>
        <v>682586822.95</v>
      </c>
      <c r="D8" s="3" t="n">
        <f aca="false">C8-C9</f>
        <v>31987444.9499999</v>
      </c>
      <c r="G8" s="0" t="s">
        <v>14</v>
      </c>
      <c r="I8" s="5" t="n">
        <f aca="false">I7</f>
        <v>48.55</v>
      </c>
      <c r="J8" s="0" t="s">
        <v>12</v>
      </c>
      <c r="K8" s="3" t="n">
        <f aca="false">B2</f>
        <v>18012590</v>
      </c>
      <c r="L8" s="0" t="n">
        <v>0</v>
      </c>
      <c r="M8" s="7" t="e">
        <f aca="false">-EURO($H$10,I8,$H$11,$H$14,$H$13,$H$12*365,L8,0)</f>
        <v>#NAME?</v>
      </c>
      <c r="N8" s="9" t="e">
        <f aca="false">M8*K8</f>
        <v>#NAME?</v>
      </c>
    </row>
    <row r="9" customFormat="false" ht="13.5" hidden="false" customHeight="false" outlineLevel="0" collapsed="false">
      <c r="A9" s="1" t="n">
        <v>55.55</v>
      </c>
      <c r="B9" s="2" t="n">
        <v>11711960</v>
      </c>
      <c r="C9" s="2" t="n">
        <f aca="false">+A9*B9</f>
        <v>650599378</v>
      </c>
      <c r="D9" s="3" t="n">
        <f aca="false">C9-C10</f>
        <v>31987391.8000001</v>
      </c>
      <c r="N9" s="8" t="e">
        <f aca="false">SUM(N4:N8)</f>
        <v>#NAME?</v>
      </c>
    </row>
    <row r="10" customFormat="false" ht="12.75" hidden="false" customHeight="false" outlineLevel="0" collapsed="false">
      <c r="A10" s="1" t="n">
        <v>56.55</v>
      </c>
      <c r="B10" s="2" t="n">
        <v>10939204</v>
      </c>
      <c r="C10" s="2" t="n">
        <f aca="false">+A10*B10</f>
        <v>618611986.2</v>
      </c>
      <c r="D10" s="3" t="n">
        <f aca="false">C10-C11</f>
        <v>31987398.55</v>
      </c>
      <c r="G10" s="0" t="s">
        <v>15</v>
      </c>
      <c r="H10" s="10" t="n">
        <v>58</v>
      </c>
    </row>
    <row r="11" customFormat="false" ht="12.75" hidden="false" customHeight="false" outlineLevel="0" collapsed="false">
      <c r="A11" s="1" t="n">
        <v>57.55</v>
      </c>
      <c r="B11" s="2" t="n">
        <v>10193303</v>
      </c>
      <c r="C11" s="2" t="n">
        <f aca="false">+A11*B11</f>
        <v>586624587.65</v>
      </c>
      <c r="D11" s="3" t="n">
        <f aca="false">C11-C12</f>
        <v>31987405.1</v>
      </c>
      <c r="G11" s="0" t="s">
        <v>16</v>
      </c>
      <c r="H11" s="11" t="n">
        <v>0.06</v>
      </c>
    </row>
    <row r="12" customFormat="false" ht="12.75" hidden="false" customHeight="false" outlineLevel="0" collapsed="false">
      <c r="A12" s="1" t="n">
        <v>58.55</v>
      </c>
      <c r="B12" s="2" t="n">
        <v>9472881</v>
      </c>
      <c r="C12" s="2" t="n">
        <f aca="false">+A12*B12</f>
        <v>554637182.55</v>
      </c>
      <c r="D12" s="3" t="n">
        <f aca="false">C12-C13</f>
        <v>31987436.85</v>
      </c>
      <c r="G12" s="0" t="s">
        <v>17</v>
      </c>
      <c r="H12" s="0" t="n">
        <v>2</v>
      </c>
      <c r="I12" s="0" t="str">
        <f aca="false">[1]Sheet1!F6</f>
        <v>&lt;= in years</v>
      </c>
    </row>
    <row r="13" customFormat="false" ht="12.75" hidden="false" customHeight="false" outlineLevel="0" collapsed="false">
      <c r="A13" s="1" t="n">
        <v>59.55</v>
      </c>
      <c r="B13" s="2" t="n">
        <v>8776654</v>
      </c>
      <c r="C13" s="2" t="n">
        <f aca="false">+A13*B13</f>
        <v>522649745.7</v>
      </c>
      <c r="D13" s="3" t="n">
        <f aca="false">C13-C14</f>
        <v>31987361.95</v>
      </c>
      <c r="G13" s="0" t="s">
        <v>18</v>
      </c>
      <c r="H13" s="11" t="n">
        <f aca="false">[1]Sheet1!C4</f>
        <v>0.41</v>
      </c>
    </row>
    <row r="14" customFormat="false" ht="12.75" hidden="false" customHeight="false" outlineLevel="0" collapsed="false">
      <c r="A14" s="1" t="n">
        <v>60.55</v>
      </c>
      <c r="B14" s="2" t="n">
        <v>8103425</v>
      </c>
      <c r="C14" s="2" t="n">
        <f aca="false">+A14*B14</f>
        <v>490662383.75</v>
      </c>
      <c r="D14" s="3" t="n">
        <f aca="false">C14-C15</f>
        <v>31987413.7</v>
      </c>
      <c r="G14" s="0" t="s">
        <v>19</v>
      </c>
      <c r="H14" s="12" t="n">
        <f aca="false">0.5/60</f>
        <v>0.00833333333333333</v>
      </c>
    </row>
    <row r="15" customFormat="false" ht="12.75" hidden="false" customHeight="false" outlineLevel="0" collapsed="false">
      <c r="A15" s="1" t="n">
        <v>61.55</v>
      </c>
      <c r="B15" s="2" t="n">
        <v>7452071</v>
      </c>
      <c r="C15" s="2" t="n">
        <f aca="false">+A15*B15</f>
        <v>458674970.05</v>
      </c>
      <c r="D15" s="3" t="n">
        <f aca="false">C15-C16</f>
        <v>31987455.4</v>
      </c>
    </row>
    <row r="16" customFormat="false" ht="12.75" hidden="false" customHeight="false" outlineLevel="0" collapsed="false">
      <c r="A16" s="1" t="n">
        <v>62.55</v>
      </c>
      <c r="B16" s="2" t="n">
        <v>6821543</v>
      </c>
      <c r="C16" s="2" t="n">
        <f aca="false">+A16*B16</f>
        <v>426687514.65</v>
      </c>
      <c r="D16" s="3" t="n">
        <f aca="false">C16-C17</f>
        <v>31987361.65</v>
      </c>
    </row>
    <row r="17" customFormat="false" ht="12.75" hidden="false" customHeight="false" outlineLevel="0" collapsed="false">
      <c r="A17" s="1" t="n">
        <v>63.55</v>
      </c>
      <c r="B17" s="2" t="n">
        <v>6210860</v>
      </c>
      <c r="C17" s="2" t="n">
        <f aca="false">+A17*B17</f>
        <v>394700153</v>
      </c>
      <c r="D17" s="3" t="n">
        <f aca="false">C17-C18</f>
        <v>31987441.65</v>
      </c>
    </row>
    <row r="18" customFormat="false" ht="12.75" hidden="false" customHeight="false" outlineLevel="0" collapsed="false">
      <c r="A18" s="1" t="n">
        <v>64.55</v>
      </c>
      <c r="B18" s="2" t="n">
        <v>5619097</v>
      </c>
      <c r="C18" s="2" t="n">
        <f aca="false">+A18*B18</f>
        <v>362712711.35</v>
      </c>
      <c r="D18" s="3" t="n">
        <f aca="false">C18-C19</f>
        <v>31987396.85</v>
      </c>
    </row>
    <row r="19" customFormat="false" ht="12.75" hidden="false" customHeight="false" outlineLevel="0" collapsed="false">
      <c r="A19" s="1" t="n">
        <v>65.55</v>
      </c>
      <c r="B19" s="2" t="n">
        <v>5045390</v>
      </c>
      <c r="C19" s="2" t="n">
        <f aca="false">+A19*B19</f>
        <v>330725314.5</v>
      </c>
      <c r="D19" s="3" t="n">
        <f aca="false">C19-C20</f>
        <v>31987422.3</v>
      </c>
    </row>
    <row r="20" customFormat="false" ht="12.75" hidden="false" customHeight="false" outlineLevel="0" collapsed="false">
      <c r="A20" s="1" t="n">
        <v>66.55</v>
      </c>
      <c r="B20" s="2" t="n">
        <v>4488924</v>
      </c>
      <c r="C20" s="2" t="n">
        <f aca="false">+A20*B20</f>
        <v>298737892.2</v>
      </c>
      <c r="D20" s="3" t="n">
        <f aca="false">C20-C21</f>
        <v>31987400.5</v>
      </c>
    </row>
    <row r="21" customFormat="false" ht="12.75" hidden="false" customHeight="false" outlineLevel="0" collapsed="false">
      <c r="A21" s="1" t="n">
        <v>67.55</v>
      </c>
      <c r="B21" s="2" t="n">
        <v>3948934</v>
      </c>
      <c r="C21" s="2" t="n">
        <f aca="false">+A21*B21</f>
        <v>266750491.7</v>
      </c>
      <c r="D21" s="3" t="n">
        <f aca="false">C21-C22</f>
        <v>31987443.8</v>
      </c>
    </row>
    <row r="22" customFormat="false" ht="12.75" hidden="false" customHeight="false" outlineLevel="0" collapsed="false">
      <c r="A22" s="1" t="n">
        <v>68.55</v>
      </c>
      <c r="B22" s="2" t="n">
        <v>3424698</v>
      </c>
      <c r="C22" s="2" t="n">
        <f aca="false">+A22*B22</f>
        <v>234763047.9</v>
      </c>
      <c r="D22" s="3" t="n">
        <f aca="false">C22-C23</f>
        <v>31987380</v>
      </c>
    </row>
    <row r="23" customFormat="false" ht="12.75" hidden="false" customHeight="false" outlineLevel="0" collapsed="false">
      <c r="A23" s="1" t="n">
        <v>69.55</v>
      </c>
      <c r="B23" s="2" t="n">
        <v>2915538</v>
      </c>
      <c r="C23" s="2" t="n">
        <f aca="false">+A23*B23</f>
        <v>202775667.9</v>
      </c>
      <c r="D23" s="3" t="n">
        <f aca="false">C23-C24</f>
        <v>31987381.3</v>
      </c>
    </row>
    <row r="24" customFormat="false" ht="12.75" hidden="false" customHeight="false" outlineLevel="0" collapsed="false">
      <c r="A24" s="1" t="n">
        <v>70.55</v>
      </c>
      <c r="B24" s="2" t="n">
        <v>2420812</v>
      </c>
      <c r="C24" s="2" t="n">
        <f aca="false">+A24*B24</f>
        <v>170788286.6</v>
      </c>
      <c r="D24" s="3" t="n">
        <f aca="false">C24-C25</f>
        <v>31987439.9</v>
      </c>
    </row>
    <row r="25" customFormat="false" ht="12.75" hidden="false" customHeight="false" outlineLevel="0" collapsed="false">
      <c r="A25" s="1" t="n">
        <v>71.55</v>
      </c>
      <c r="B25" s="2" t="n">
        <v>1939914</v>
      </c>
      <c r="C25" s="2" t="n">
        <f aca="false">+A25*B25</f>
        <v>138800846.7</v>
      </c>
      <c r="D25" s="3" t="n">
        <f aca="false">C25-C26</f>
        <v>31987440.55</v>
      </c>
    </row>
    <row r="26" customFormat="false" ht="12.75" hidden="false" customHeight="false" outlineLevel="0" collapsed="false">
      <c r="A26" s="1" t="n">
        <v>72.55</v>
      </c>
      <c r="B26" s="2" t="n">
        <v>1472273</v>
      </c>
      <c r="C26" s="2" t="n">
        <f aca="false">+A26*B26</f>
        <v>106813406.15</v>
      </c>
      <c r="D26" s="3" t="n">
        <f aca="false">C26-C27</f>
        <v>31987387.2</v>
      </c>
    </row>
    <row r="27" customFormat="false" ht="12.75" hidden="false" customHeight="false" outlineLevel="0" collapsed="false">
      <c r="A27" s="1" t="n">
        <v>73.55</v>
      </c>
      <c r="B27" s="2" t="n">
        <v>1017349</v>
      </c>
      <c r="C27" s="2" t="n">
        <f aca="false">+A27*B27</f>
        <v>74826018.95</v>
      </c>
      <c r="D27" s="3" t="n">
        <f aca="false">C27-C28</f>
        <v>31987427</v>
      </c>
    </row>
    <row r="28" customFormat="false" ht="12.75" hidden="false" customHeight="false" outlineLevel="0" collapsed="false">
      <c r="A28" s="1" t="n">
        <v>74.55</v>
      </c>
      <c r="B28" s="2" t="n">
        <v>574629</v>
      </c>
      <c r="C28" s="2" t="n">
        <f aca="false">+A28*B28</f>
        <v>42838591.95</v>
      </c>
      <c r="D28" s="3" t="n">
        <f aca="false">C28-C29</f>
        <v>31987345.45</v>
      </c>
    </row>
    <row r="29" customFormat="false" ht="12.75" hidden="false" customHeight="false" outlineLevel="0" collapsed="false">
      <c r="A29" s="1" t="n">
        <v>75.55</v>
      </c>
      <c r="B29" s="2" t="n">
        <v>143630</v>
      </c>
      <c r="C29" s="2" t="n">
        <f aca="false">+A29*B29</f>
        <v>10851246.5</v>
      </c>
    </row>
    <row r="30" customFormat="false" ht="12.75" hidden="false" customHeight="false" outlineLevel="0" collapsed="false">
      <c r="C30" s="0" t="n">
        <v>0</v>
      </c>
      <c r="D30" s="0" t="n">
        <f aca="false">C29/D28</f>
        <v>0.339235605435336</v>
      </c>
    </row>
    <row r="31" customFormat="false" ht="12.75" hidden="false" customHeight="false" outlineLevel="0" collapsed="false">
      <c r="A31" s="0" t="s">
        <v>20</v>
      </c>
      <c r="B31" s="5" t="n">
        <f aca="false">A29+D30</f>
        <v>75.8892356054353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1.99"/>
    <col collapsed="false" customWidth="true" hidden="false" outlineLevel="0" max="3" min="3" style="0" width="12.85"/>
    <col collapsed="false" customWidth="true" hidden="false" outlineLevel="0" max="4" min="4" style="0" width="13.14"/>
    <col collapsed="false" customWidth="true" hidden="false" outlineLevel="0" max="5" min="5" style="0" width="11.99"/>
    <col collapsed="false" customWidth="true" hidden="false" outlineLevel="0" max="6" min="6" style="0" width="13.14"/>
    <col collapsed="false" customWidth="true" hidden="false" outlineLevel="0" max="8" min="8" style="0" width="11.28"/>
  </cols>
  <sheetData>
    <row r="2" customFormat="false" ht="12.75" hidden="false" customHeight="false" outlineLevel="0" collapsed="false">
      <c r="A2" s="0" t="s">
        <v>0</v>
      </c>
      <c r="B2" s="13" t="n">
        <v>61.48</v>
      </c>
    </row>
    <row r="3" customFormat="false" ht="12.75" hidden="false" customHeight="false" outlineLevel="0" collapsed="false">
      <c r="A3" s="0" t="s">
        <v>21</v>
      </c>
      <c r="B3" s="14" t="n">
        <v>0.06</v>
      </c>
      <c r="C3" s="12"/>
      <c r="D3" s="12"/>
    </row>
    <row r="4" customFormat="false" ht="12.75" hidden="false" customHeight="false" outlineLevel="0" collapsed="false">
      <c r="A4" s="0" t="s">
        <v>22</v>
      </c>
      <c r="B4" s="15" t="n">
        <v>0.4</v>
      </c>
      <c r="C4" s="11"/>
      <c r="D4" s="11"/>
    </row>
    <row r="5" customFormat="false" ht="12.75" hidden="false" customHeight="false" outlineLevel="0" collapsed="false">
      <c r="A5" s="0" t="s">
        <v>23</v>
      </c>
      <c r="B5" s="14" t="n">
        <f aca="false">0.5/B2</f>
        <v>0.0081327260897853</v>
      </c>
      <c r="C5" s="12"/>
      <c r="D5" s="11"/>
    </row>
    <row r="6" customFormat="false" ht="12.75" hidden="false" customHeight="false" outlineLevel="0" collapsed="false">
      <c r="A6" s="0" t="s">
        <v>17</v>
      </c>
      <c r="B6" s="16" t="n">
        <v>37681</v>
      </c>
      <c r="C6" s="17"/>
      <c r="D6" s="17"/>
      <c r="E6" s="0" t="n">
        <f aca="false">(B6-B7)/365</f>
        <v>1.93150684931507</v>
      </c>
      <c r="F6" s="0" t="s">
        <v>24</v>
      </c>
    </row>
    <row r="7" customFormat="false" ht="12.75" hidden="false" customHeight="false" outlineLevel="0" collapsed="false">
      <c r="A7" s="0" t="s">
        <v>25</v>
      </c>
      <c r="B7" s="16" t="n">
        <v>36976</v>
      </c>
      <c r="C7" s="17"/>
      <c r="D7" s="17"/>
    </row>
    <row r="8" customFormat="false" ht="12.75" hidden="false" customHeight="false" outlineLevel="0" collapsed="false">
      <c r="A8" s="0" t="s">
        <v>26</v>
      </c>
      <c r="B8" s="0" t="s">
        <v>27</v>
      </c>
    </row>
    <row r="9" customFormat="false" ht="12.75" hidden="false" customHeight="false" outlineLevel="0" collapsed="false">
      <c r="A9" s="0" t="s">
        <v>28</v>
      </c>
      <c r="B9" s="18" t="n">
        <v>38412</v>
      </c>
    </row>
    <row r="10" customFormat="false" ht="12.75" hidden="false" customHeight="false" outlineLevel="0" collapsed="false">
      <c r="A10" s="0" t="s">
        <v>29</v>
      </c>
    </row>
    <row r="11" customFormat="false" ht="12.75" hidden="false" customHeight="false" outlineLevel="0" collapsed="false">
      <c r="A11" s="0" t="s">
        <v>30</v>
      </c>
    </row>
    <row r="14" customFormat="false" ht="12.75" hidden="false" customHeight="false" outlineLevel="0" collapsed="false">
      <c r="A14" s="4" t="s">
        <v>31</v>
      </c>
      <c r="B14" s="4" t="s">
        <v>12</v>
      </c>
      <c r="C14" s="4" t="s">
        <v>2</v>
      </c>
      <c r="D14" s="4"/>
    </row>
    <row r="15" customFormat="false" ht="12.75" hidden="false" customHeight="false" outlineLevel="0" collapsed="false">
      <c r="A15" s="4" t="s">
        <v>15</v>
      </c>
      <c r="B15" s="4" t="s">
        <v>32</v>
      </c>
      <c r="C15" s="4" t="s">
        <v>32</v>
      </c>
      <c r="D15" s="4"/>
    </row>
    <row r="16" customFormat="false" ht="12.75" hidden="false" customHeight="false" outlineLevel="0" collapsed="false">
      <c r="B16" s="0" t="s">
        <v>33</v>
      </c>
      <c r="C16" s="0" t="s">
        <v>34</v>
      </c>
    </row>
    <row r="17" customFormat="false" ht="12.75" hidden="false" customHeight="false" outlineLevel="0" collapsed="false">
      <c r="A17" s="0" t="n">
        <v>75.55</v>
      </c>
      <c r="B17" s="2" t="n">
        <v>143630</v>
      </c>
      <c r="C17" s="2" t="n">
        <f aca="false">A17*B17</f>
        <v>10851246.5</v>
      </c>
    </row>
    <row r="18" customFormat="false" ht="12.75" hidden="false" customHeight="false" outlineLevel="0" collapsed="false">
      <c r="A18" s="0" t="s">
        <v>35</v>
      </c>
      <c r="B18" s="2"/>
      <c r="C18" s="2"/>
      <c r="D18" s="3" t="n">
        <v>31987373.5500001</v>
      </c>
    </row>
    <row r="20" customFormat="false" ht="12.75" hidden="false" customHeight="false" outlineLevel="0" collapsed="false">
      <c r="A20" s="0" t="n">
        <v>48.55</v>
      </c>
      <c r="B20" s="2" t="n">
        <v>18012590</v>
      </c>
      <c r="C20" s="2" t="n">
        <f aca="false">A20*B20</f>
        <v>874511244.5</v>
      </c>
    </row>
    <row r="21" customFormat="false" ht="12.75" hidden="false" customHeight="false" outlineLevel="0" collapsed="false">
      <c r="A21" s="0" t="s">
        <v>36</v>
      </c>
    </row>
    <row r="22" customFormat="false" ht="12.75" hidden="false" customHeight="false" outlineLevel="0" collapsed="false">
      <c r="A22" s="0" t="s">
        <v>37</v>
      </c>
      <c r="B22" s="19" t="n">
        <v>0</v>
      </c>
      <c r="C22" s="20"/>
    </row>
    <row r="23" customFormat="false" ht="12.75" hidden="false" customHeight="false" outlineLevel="0" collapsed="false">
      <c r="A23" s="0" t="s">
        <v>0</v>
      </c>
      <c r="B23" s="21" t="n">
        <f aca="false">B2*EXP((B3-B5-0.5*B4^2)*E6+B4*B22*SQRT(E6))</f>
        <v>58.2284091600241</v>
      </c>
      <c r="C23" s="21" t="e">
        <f aca="false">C2*EXP((C3-C5-0.5*C4^2)*F6+C4*C22*SQRT(F6))</f>
        <v>#VALUE!</v>
      </c>
    </row>
    <row r="28" customFormat="false" ht="12.75" hidden="false" customHeight="false" outlineLevel="0" collapsed="false">
      <c r="C28" s="2"/>
      <c r="D28" s="3"/>
      <c r="E28" s="3"/>
      <c r="F28" s="2"/>
      <c r="H28" s="3"/>
    </row>
    <row r="29" customFormat="false" ht="12.75" hidden="false" customHeight="false" outlineLevel="0" collapsed="false">
      <c r="C29" s="2"/>
      <c r="D29" s="2"/>
      <c r="E29" s="3"/>
      <c r="F29" s="2"/>
      <c r="H29" s="3"/>
    </row>
    <row r="30" customFormat="false" ht="12.75" hidden="false" customHeight="false" outlineLevel="0" collapsed="false">
      <c r="C30" s="2"/>
      <c r="D30" s="2"/>
      <c r="E30" s="3"/>
      <c r="F30" s="2"/>
      <c r="H30" s="3"/>
    </row>
    <row r="31" customFormat="false" ht="12.75" hidden="false" customHeight="false" outlineLevel="0" collapsed="false">
      <c r="D31" s="2"/>
      <c r="E31" s="22"/>
      <c r="F31" s="2"/>
      <c r="H31" s="3"/>
    </row>
    <row r="32" customFormat="false" ht="12.75" hidden="false" customHeight="false" outlineLevel="0" collapsed="false">
      <c r="F32" s="20"/>
    </row>
    <row r="33" customFormat="false" ht="12.75" hidden="false" customHeight="false" outlineLevel="0" collapsed="false">
      <c r="F3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5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G25" activeCellId="0" sqref="G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8.14"/>
    <col collapsed="false" customWidth="true" hidden="false" outlineLevel="0" max="2" min="2" style="2" width="14.99"/>
    <col collapsed="false" customWidth="true" hidden="false" outlineLevel="0" max="3" min="3" style="2" width="13.99"/>
    <col collapsed="false" customWidth="true" hidden="false" outlineLevel="0" max="4" min="4" style="2" width="16.13"/>
    <col collapsed="false" customWidth="true" hidden="false" outlineLevel="0" max="11" min="5" style="2" width="13.99"/>
    <col collapsed="false" customWidth="true" hidden="false" outlineLevel="0" max="12" min="12" style="2" width="7.99"/>
    <col collapsed="false" customWidth="true" hidden="false" outlineLevel="0" max="13" min="13" style="2" width="10.85"/>
    <col collapsed="false" customWidth="true" hidden="false" outlineLevel="0" max="14" min="14" style="2" width="11.13"/>
    <col collapsed="false" customWidth="false" hidden="false" outlineLevel="0" max="257" min="15" style="2" width="9.14"/>
  </cols>
  <sheetData>
    <row r="3" customFormat="false" ht="12.75" hidden="false" customHeight="false" outlineLevel="0" collapsed="false">
      <c r="A3" s="1" t="s">
        <v>0</v>
      </c>
      <c r="B3" s="1"/>
      <c r="C3" s="1" t="n">
        <v>48.55</v>
      </c>
      <c r="D3" s="1" t="n">
        <v>49.55</v>
      </c>
      <c r="E3" s="1" t="n">
        <v>50.55</v>
      </c>
      <c r="F3" s="1" t="n">
        <v>51.55</v>
      </c>
      <c r="G3" s="1" t="n">
        <v>52.55</v>
      </c>
      <c r="H3" s="1" t="n">
        <v>52.63</v>
      </c>
      <c r="I3" s="1" t="n">
        <v>54.55</v>
      </c>
      <c r="J3" s="1" t="n">
        <v>55.55</v>
      </c>
      <c r="K3" s="1" t="n">
        <v>56.55</v>
      </c>
      <c r="L3" s="1" t="n">
        <v>57.55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.75" hidden="false" customHeight="false" outlineLevel="0" collapsed="false">
      <c r="A4" s="2" t="s">
        <v>38</v>
      </c>
      <c r="C4" s="2" t="n">
        <f aca="false">+Total!C4-6326045-7809790</f>
        <v>3876755</v>
      </c>
      <c r="D4" s="2" t="n">
        <f aca="false">+Total!D4-6326045-7809790</f>
        <v>3876755</v>
      </c>
      <c r="E4" s="2" t="n">
        <f aca="false">+Total!E4-6326045-7809790</f>
        <v>1898516</v>
      </c>
      <c r="F4" s="2" t="n">
        <f aca="false">+Total!F4-6326045-7809790</f>
        <v>966959</v>
      </c>
      <c r="G4" s="2" t="n">
        <f aca="false">+Total!G4-6326045-7809790</f>
        <v>70856</v>
      </c>
      <c r="H4" s="2" t="n">
        <v>0</v>
      </c>
    </row>
    <row r="5" customFormat="false" ht="12.75" hidden="false" customHeight="false" outlineLevel="0" collapsed="false">
      <c r="A5" s="2" t="s">
        <v>2</v>
      </c>
      <c r="C5" s="2" t="n">
        <f aca="false">+C3*C4</f>
        <v>188216455.25</v>
      </c>
      <c r="D5" s="2" t="n">
        <f aca="false">+D3*D4</f>
        <v>192093210.25</v>
      </c>
      <c r="E5" s="2" t="n">
        <f aca="false">+E3*E4</f>
        <v>95969983.8</v>
      </c>
      <c r="F5" s="2" t="n">
        <f aca="false">+F3*F4</f>
        <v>49846736.45</v>
      </c>
      <c r="G5" s="2" t="n">
        <f aca="false">+G3*G4</f>
        <v>3723482.8</v>
      </c>
      <c r="H5" s="2" t="n">
        <f aca="false">+H3*H4</f>
        <v>0</v>
      </c>
      <c r="I5" s="2" t="n">
        <f aca="false">+I3*I4</f>
        <v>0</v>
      </c>
      <c r="J5" s="2" t="n">
        <f aca="false">+J3*J4</f>
        <v>0</v>
      </c>
      <c r="K5" s="2" t="n">
        <f aca="false">+K3*K4</f>
        <v>0</v>
      </c>
      <c r="L5" s="2" t="n">
        <f aca="false">+L3*L4</f>
        <v>0</v>
      </c>
    </row>
    <row r="6" customFormat="false" ht="12.75" hidden="false" customHeight="false" outlineLevel="0" collapsed="false">
      <c r="D6" s="2" t="n">
        <f aca="false">D5-C5</f>
        <v>3876755</v>
      </c>
      <c r="E6" s="2" t="n">
        <f aca="false">E5-D5</f>
        <v>-96123226.45</v>
      </c>
      <c r="F6" s="2" t="n">
        <f aca="false">F5-E5</f>
        <v>-46123247.35</v>
      </c>
      <c r="G6" s="2" t="n">
        <f aca="false">G5-F5</f>
        <v>-46123253.65</v>
      </c>
    </row>
    <row r="9" customFormat="false" ht="12.75" hidden="false" customHeight="false" outlineLevel="0" collapsed="false">
      <c r="A9" s="1" t="s">
        <v>0</v>
      </c>
      <c r="B9" s="1" t="n">
        <v>58.55</v>
      </c>
      <c r="C9" s="1" t="n">
        <v>59.55</v>
      </c>
      <c r="D9" s="1" t="n">
        <v>60.55</v>
      </c>
      <c r="E9" s="1" t="n">
        <v>61.55</v>
      </c>
      <c r="F9" s="1" t="n">
        <v>62.55</v>
      </c>
      <c r="G9" s="1" t="n">
        <v>63.55</v>
      </c>
      <c r="H9" s="1" t="n">
        <v>64.55</v>
      </c>
      <c r="I9" s="1" t="n">
        <v>65.55</v>
      </c>
      <c r="J9" s="1" t="n">
        <v>66.55</v>
      </c>
      <c r="K9" s="1" t="n">
        <v>67.55</v>
      </c>
      <c r="L9" s="1" t="n">
        <v>68.55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2" t="s">
        <v>38</v>
      </c>
    </row>
    <row r="11" customFormat="false" ht="12.75" hidden="false" customHeight="false" outlineLevel="0" collapsed="false">
      <c r="A11" s="2" t="s">
        <v>2</v>
      </c>
      <c r="B11" s="2" t="n">
        <f aca="false">+B9*B10</f>
        <v>0</v>
      </c>
      <c r="C11" s="2" t="n">
        <f aca="false">+C9*C10</f>
        <v>0</v>
      </c>
      <c r="D11" s="2" t="n">
        <f aca="false">+D9*D10</f>
        <v>0</v>
      </c>
      <c r="E11" s="2" t="n">
        <f aca="false">+E9*E10</f>
        <v>0</v>
      </c>
      <c r="F11" s="2" t="n">
        <f aca="false">+F9*F10</f>
        <v>0</v>
      </c>
      <c r="G11" s="2" t="n">
        <f aca="false">+G9*G10</f>
        <v>0</v>
      </c>
      <c r="H11" s="2" t="n">
        <f aca="false">+H9*H10</f>
        <v>0</v>
      </c>
      <c r="I11" s="2" t="n">
        <f aca="false">+I9*I10</f>
        <v>0</v>
      </c>
      <c r="J11" s="2" t="n">
        <f aca="false">+J9*J10</f>
        <v>0</v>
      </c>
      <c r="K11" s="2" t="n">
        <f aca="false">+K9*K10</f>
        <v>0</v>
      </c>
      <c r="L11" s="2" t="n">
        <f aca="false">+L9*L10</f>
        <v>0</v>
      </c>
    </row>
    <row r="15" customFormat="false" ht="12.75" hidden="false" customHeight="false" outlineLevel="0" collapsed="false">
      <c r="A15" s="1" t="s">
        <v>0</v>
      </c>
      <c r="B15" s="1" t="n">
        <v>69.55</v>
      </c>
      <c r="C15" s="1" t="n">
        <v>70.55</v>
      </c>
      <c r="D15" s="1" t="n">
        <v>71.55</v>
      </c>
      <c r="E15" s="1" t="n">
        <v>72.55</v>
      </c>
      <c r="F15" s="1" t="n">
        <v>73.55</v>
      </c>
      <c r="G15" s="1" t="n">
        <v>74.55</v>
      </c>
      <c r="H15" s="1" t="n">
        <v>75.55</v>
      </c>
      <c r="I15" s="1" t="n">
        <v>76.55</v>
      </c>
      <c r="J15" s="1" t="n">
        <v>77.55</v>
      </c>
      <c r="K15" s="1" t="n">
        <v>78.55</v>
      </c>
      <c r="L15" s="1" t="n">
        <v>79.55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s">
        <v>38</v>
      </c>
    </row>
    <row r="17" customFormat="false" ht="12.75" hidden="false" customHeight="false" outlineLevel="0" collapsed="false">
      <c r="A17" s="2" t="s">
        <v>2</v>
      </c>
      <c r="B17" s="2" t="n">
        <f aca="false">+B15*B16</f>
        <v>0</v>
      </c>
      <c r="C17" s="2" t="n">
        <f aca="false">+C15*C16</f>
        <v>0</v>
      </c>
      <c r="D17" s="2" t="n">
        <f aca="false">+D15*D16</f>
        <v>0</v>
      </c>
      <c r="E17" s="2" t="n">
        <f aca="false">+E15*E16</f>
        <v>0</v>
      </c>
      <c r="F17" s="2" t="n">
        <f aca="false">+F15*F16</f>
        <v>0</v>
      </c>
      <c r="G17" s="2" t="n">
        <f aca="false">+G15*G16</f>
        <v>0</v>
      </c>
      <c r="H17" s="2" t="n">
        <f aca="false">+H15*H16</f>
        <v>0</v>
      </c>
      <c r="I17" s="2" t="n">
        <f aca="false">+I15*I16</f>
        <v>0</v>
      </c>
      <c r="J17" s="2" t="n">
        <f aca="false">+J15*J16</f>
        <v>0</v>
      </c>
      <c r="K17" s="2" t="n">
        <f aca="false">+K15*K16</f>
        <v>0</v>
      </c>
      <c r="L17" s="2" t="n">
        <f aca="false">+L15*L16</f>
        <v>0</v>
      </c>
    </row>
    <row r="21" customFormat="false" ht="12.75" hidden="false" customHeight="false" outlineLevel="0" collapsed="false">
      <c r="B21" s="2" t="s">
        <v>0</v>
      </c>
      <c r="C21" s="2" t="s">
        <v>12</v>
      </c>
      <c r="D21" s="2" t="s">
        <v>2</v>
      </c>
    </row>
    <row r="22" customFormat="false" ht="12.75" hidden="false" customHeight="false" outlineLevel="0" collapsed="false">
      <c r="B22" s="1" t="n">
        <v>48.55</v>
      </c>
      <c r="C22" s="2" t="n">
        <f aca="false">+C4</f>
        <v>3876755</v>
      </c>
      <c r="D22" s="2" t="n">
        <f aca="false">+B22*C22</f>
        <v>188216455.25</v>
      </c>
      <c r="F22" s="0" t="s">
        <v>39</v>
      </c>
      <c r="G22" s="0"/>
      <c r="H22" s="0" t="s">
        <v>2</v>
      </c>
      <c r="I22" s="0"/>
      <c r="J22" s="0"/>
      <c r="K22" s="0" t="s">
        <v>2</v>
      </c>
      <c r="L22" s="0"/>
      <c r="M22" s="0" t="s">
        <v>12</v>
      </c>
    </row>
    <row r="23" customFormat="false" ht="12.75" hidden="false" customHeight="false" outlineLevel="0" collapsed="false">
      <c r="B23" s="1" t="n">
        <f aca="false">+B22-1</f>
        <v>47.55</v>
      </c>
      <c r="C23" s="2" t="n">
        <f aca="false">+C22</f>
        <v>3876755</v>
      </c>
      <c r="D23" s="2" t="n">
        <f aca="false">+B23*C23</f>
        <v>184339700.25</v>
      </c>
      <c r="F23" s="0" t="s">
        <v>40</v>
      </c>
      <c r="G23" s="0" t="s">
        <v>41</v>
      </c>
      <c r="H23" s="0" t="s">
        <v>40</v>
      </c>
      <c r="I23" s="0" t="s">
        <v>41</v>
      </c>
      <c r="J23" s="0" t="s">
        <v>42</v>
      </c>
      <c r="K23" s="0" t="s">
        <v>32</v>
      </c>
      <c r="L23" s="0"/>
      <c r="M23" s="0" t="s">
        <v>32</v>
      </c>
    </row>
    <row r="24" customFormat="false" ht="12.75" hidden="false" customHeight="false" outlineLevel="0" collapsed="false">
      <c r="B24" s="1" t="n">
        <f aca="false">+B23-1</f>
        <v>46.55</v>
      </c>
      <c r="C24" s="2" t="n">
        <f aca="false">+C23</f>
        <v>3876755</v>
      </c>
      <c r="D24" s="2" t="n">
        <f aca="false">+B24*C24</f>
        <v>180462945.25</v>
      </c>
      <c r="F24" s="0"/>
      <c r="G24" s="0"/>
      <c r="H24" s="0"/>
      <c r="I24" s="0"/>
      <c r="J24" s="0"/>
      <c r="K24" s="0"/>
      <c r="L24" s="0"/>
      <c r="M24" s="0"/>
    </row>
    <row r="25" customFormat="false" ht="12.75" hidden="false" customHeight="false" outlineLevel="0" collapsed="false">
      <c r="B25" s="1" t="n">
        <f aca="false">+B24-1</f>
        <v>45.55</v>
      </c>
      <c r="C25" s="2" t="n">
        <f aca="false">+C24</f>
        <v>3876755</v>
      </c>
      <c r="D25" s="2" t="n">
        <f aca="false">+B25*C25</f>
        <v>176586190.25</v>
      </c>
      <c r="F25" s="0" t="n">
        <v>50.55</v>
      </c>
      <c r="G25" s="5" t="n">
        <f aca="false">H3</f>
        <v>52.63</v>
      </c>
      <c r="H25" s="2" t="n">
        <f aca="false">E5</f>
        <v>95969983.8</v>
      </c>
      <c r="I25" s="3" t="n">
        <f aca="false">H5</f>
        <v>0</v>
      </c>
      <c r="J25" s="3" t="n">
        <f aca="false">-F6</f>
        <v>46123247.35</v>
      </c>
      <c r="K25" s="24" t="n">
        <f aca="false">IF(AND(Simulation!$B$23&gt;F25,Simulation!$B$23&lt;=G25),I25+J25*(-Simulation!$B$23+G25),0)</f>
        <v>0</v>
      </c>
      <c r="L25" s="0" t="s">
        <v>43</v>
      </c>
      <c r="M25" s="3" t="n">
        <f aca="false">K25/Simulation!B23</f>
        <v>0</v>
      </c>
    </row>
    <row r="26" customFormat="false" ht="12.75" hidden="false" customHeight="false" outlineLevel="0" collapsed="false">
      <c r="B26" s="1" t="n">
        <f aca="false">+B25-1</f>
        <v>44.55</v>
      </c>
      <c r="C26" s="2" t="n">
        <f aca="false">+C25</f>
        <v>3876755</v>
      </c>
      <c r="D26" s="2" t="n">
        <f aca="false">+B26*C26</f>
        <v>172709435.25</v>
      </c>
      <c r="F26" s="0" t="n">
        <v>0</v>
      </c>
      <c r="G26" s="0" t="n">
        <v>50</v>
      </c>
      <c r="H26" s="0" t="n">
        <v>0</v>
      </c>
      <c r="J26" s="22"/>
      <c r="K26" s="24" t="n">
        <f aca="false">IF(AND(Simulation!$B$23&gt;F26,Simulation!$B$23&lt;=G26),M26*Simulation!$B$23,0)</f>
        <v>0</v>
      </c>
      <c r="L26" s="0" t="s">
        <v>44</v>
      </c>
      <c r="M26" s="3" t="n">
        <f aca="false">C22</f>
        <v>3876755</v>
      </c>
    </row>
    <row r="27" customFormat="false" ht="12.75" hidden="false" customHeight="false" outlineLevel="0" collapsed="false">
      <c r="B27" s="1" t="n">
        <f aca="false">+B26-1</f>
        <v>43.55</v>
      </c>
      <c r="C27" s="2" t="n">
        <f aca="false">+C26</f>
        <v>3876755</v>
      </c>
      <c r="D27" s="2" t="n">
        <f aca="false">+B27*C27</f>
        <v>168832680.25</v>
      </c>
      <c r="F27" s="25" t="n">
        <v>50</v>
      </c>
      <c r="G27" s="25" t="n">
        <f aca="false">F25</f>
        <v>50.55</v>
      </c>
      <c r="H27" s="2" t="n">
        <f aca="false">C22*F27</f>
        <v>193837750</v>
      </c>
      <c r="I27" s="2" t="n">
        <f aca="false">E5</f>
        <v>95969983.8</v>
      </c>
      <c r="J27" s="3" t="n">
        <f aca="false">-(I27-H27)/(G27-F27)</f>
        <v>177941393.09091</v>
      </c>
      <c r="K27" s="24" t="n">
        <f aca="false">IF(AND(Simulation!$B$23&gt;F27,Simulation!$B$23&lt;=G27),I27+J27*(-Simulation!$B$23+G27),0)</f>
        <v>0</v>
      </c>
      <c r="L27" s="2" t="s">
        <v>45</v>
      </c>
    </row>
    <row r="28" customFormat="false" ht="12.75" hidden="false" customHeight="false" outlineLevel="0" collapsed="false">
      <c r="B28" s="1" t="n">
        <f aca="false">+B27-1</f>
        <v>42.55</v>
      </c>
      <c r="C28" s="2" t="n">
        <f aca="false">+C27</f>
        <v>3876755</v>
      </c>
      <c r="D28" s="2" t="n">
        <f aca="false">+B28*C28</f>
        <v>164955925.25</v>
      </c>
      <c r="K28" s="24" t="n">
        <f aca="false">SUM(K25:K27)</f>
        <v>0</v>
      </c>
      <c r="L28" s="2" t="s">
        <v>46</v>
      </c>
      <c r="M28" s="3" t="n">
        <f aca="false">K28/Simulation!B23</f>
        <v>0</v>
      </c>
    </row>
    <row r="29" customFormat="false" ht="12.75" hidden="false" customHeight="false" outlineLevel="0" collapsed="false">
      <c r="B29" s="1" t="n">
        <f aca="false">+B28-1</f>
        <v>41.55</v>
      </c>
      <c r="C29" s="2" t="n">
        <f aca="false">+C28</f>
        <v>3876755</v>
      </c>
      <c r="D29" s="2" t="n">
        <f aca="false">+B29*C29</f>
        <v>161079170.25</v>
      </c>
    </row>
    <row r="30" customFormat="false" ht="12.75" hidden="false" customHeight="false" outlineLevel="0" collapsed="false">
      <c r="B30" s="1" t="n">
        <f aca="false">+B29-1</f>
        <v>40.55</v>
      </c>
      <c r="C30" s="2" t="n">
        <f aca="false">+C29</f>
        <v>3876755</v>
      </c>
      <c r="D30" s="2" t="n">
        <f aca="false">+B30*C30</f>
        <v>157202415.25</v>
      </c>
    </row>
    <row r="31" customFormat="false" ht="12.75" hidden="false" customHeight="false" outlineLevel="0" collapsed="false">
      <c r="B31" s="1" t="n">
        <f aca="false">+B30-1</f>
        <v>39.55</v>
      </c>
      <c r="C31" s="2" t="n">
        <f aca="false">+C30</f>
        <v>3876755</v>
      </c>
      <c r="D31" s="2" t="n">
        <f aca="false">+B31*C31</f>
        <v>153325660.25</v>
      </c>
    </row>
    <row r="32" customFormat="false" ht="12.75" hidden="false" customHeight="false" outlineLevel="0" collapsed="false">
      <c r="B32" s="1" t="n">
        <f aca="false">+B31-1</f>
        <v>38.55</v>
      </c>
      <c r="C32" s="2" t="n">
        <f aca="false">+C31</f>
        <v>3876755</v>
      </c>
      <c r="D32" s="2" t="n">
        <f aca="false">+B32*C32</f>
        <v>149448905.25</v>
      </c>
    </row>
    <row r="33" customFormat="false" ht="12.75" hidden="false" customHeight="false" outlineLevel="0" collapsed="false">
      <c r="B33" s="1" t="n">
        <f aca="false">+B32-1</f>
        <v>37.55</v>
      </c>
      <c r="C33" s="2" t="n">
        <f aca="false">+C32</f>
        <v>3876755</v>
      </c>
      <c r="D33" s="2" t="n">
        <f aca="false">+B33*C33</f>
        <v>145572150.25</v>
      </c>
      <c r="F33" s="0"/>
      <c r="G33" s="0"/>
      <c r="H33" s="0"/>
      <c r="I33" s="0"/>
      <c r="J33" s="0"/>
      <c r="K33" s="0"/>
      <c r="L33" s="4" t="s">
        <v>3</v>
      </c>
      <c r="M33" s="4" t="s">
        <v>4</v>
      </c>
      <c r="N33" s="0"/>
    </row>
    <row r="34" customFormat="false" ht="12.75" hidden="false" customHeight="false" outlineLevel="0" collapsed="false">
      <c r="B34" s="1" t="n">
        <f aca="false">+B33-1</f>
        <v>36.55</v>
      </c>
      <c r="C34" s="2" t="n">
        <f aca="false">+C33</f>
        <v>3876755</v>
      </c>
      <c r="D34" s="2" t="n">
        <f aca="false">+B34*C34</f>
        <v>141695395.25</v>
      </c>
      <c r="F34" s="0" t="s">
        <v>5</v>
      </c>
      <c r="G34" s="0"/>
      <c r="H34" s="0"/>
      <c r="I34" s="0"/>
      <c r="J34" s="0"/>
      <c r="K34" s="0"/>
      <c r="L34" s="4" t="s">
        <v>6</v>
      </c>
      <c r="M34" s="4" t="s">
        <v>7</v>
      </c>
      <c r="N34" s="0" t="s">
        <v>8</v>
      </c>
    </row>
    <row r="35" customFormat="false" ht="12.75" hidden="false" customHeight="false" outlineLevel="0" collapsed="false">
      <c r="B35" s="1" t="n">
        <f aca="false">+B34-1</f>
        <v>35.55</v>
      </c>
      <c r="C35" s="2" t="n">
        <f aca="false">+C34</f>
        <v>3876755</v>
      </c>
      <c r="D35" s="2" t="n">
        <f aca="false">+B35*C35</f>
        <v>137818640.25</v>
      </c>
      <c r="F35" s="0"/>
      <c r="G35" s="0" t="s">
        <v>9</v>
      </c>
      <c r="H35" s="0"/>
      <c r="I35" s="5" t="n">
        <v>0</v>
      </c>
      <c r="J35" s="0" t="s">
        <v>10</v>
      </c>
      <c r="K35" s="6" t="n">
        <v>0</v>
      </c>
      <c r="L35" s="0" t="n">
        <v>0</v>
      </c>
      <c r="M35" s="7" t="e">
        <f aca="false">DIGITAL(1,$H$10,I35,$H$11,$H$14,$H$13,$H$12*365,+L35,0)</f>
        <v>#NAME?</v>
      </c>
      <c r="N35" s="8" t="e">
        <f aca="false">M35*K35</f>
        <v>#NAME?</v>
      </c>
    </row>
    <row r="36" customFormat="false" ht="12.75" hidden="false" customHeight="false" outlineLevel="0" collapsed="false">
      <c r="B36" s="1" t="n">
        <f aca="false">+B35-1</f>
        <v>34.55</v>
      </c>
      <c r="C36" s="2" t="n">
        <f aca="false">+C35</f>
        <v>3876755</v>
      </c>
      <c r="D36" s="2" t="n">
        <f aca="false">+B36*C36</f>
        <v>133941885.25</v>
      </c>
      <c r="F36" s="0"/>
      <c r="G36" s="0" t="s">
        <v>11</v>
      </c>
      <c r="H36" s="0"/>
      <c r="I36" s="5" t="n">
        <v>52.63</v>
      </c>
      <c r="J36" s="0" t="s">
        <v>12</v>
      </c>
      <c r="K36" s="3" t="n">
        <f aca="false">-G6</f>
        <v>46123253.65</v>
      </c>
      <c r="L36" s="0" t="n">
        <v>0</v>
      </c>
      <c r="M36" s="7" t="e">
        <f aca="false">EURO($H$41,I36,$H$42,$H$45,$H$44,$H$43*365,L36,0)</f>
        <v>#NAME?</v>
      </c>
      <c r="N36" s="8" t="e">
        <f aca="false">M36*K36</f>
        <v>#NAME?</v>
      </c>
    </row>
    <row r="37" customFormat="false" ht="12.75" hidden="false" customHeight="false" outlineLevel="0" collapsed="false">
      <c r="B37" s="1" t="n">
        <f aca="false">+B36-1</f>
        <v>33.55</v>
      </c>
      <c r="C37" s="2" t="n">
        <f aca="false">+C36</f>
        <v>3876755</v>
      </c>
      <c r="D37" s="2" t="n">
        <f aca="false">+B37*C37</f>
        <v>130065130.25</v>
      </c>
      <c r="F37" s="0"/>
      <c r="G37" s="0" t="s">
        <v>13</v>
      </c>
      <c r="H37" s="0"/>
      <c r="I37" s="5" t="n">
        <f aca="false">A33</f>
        <v>0</v>
      </c>
      <c r="J37" s="0" t="s">
        <v>10</v>
      </c>
      <c r="K37" s="6" t="n">
        <v>0</v>
      </c>
      <c r="L37" s="0" t="n">
        <v>0</v>
      </c>
      <c r="M37" s="7" t="e">
        <f aca="false">-DIGITAL(1,$H$10,I37,$H$11,$H$14,$H$13,$H$12*365,+L37,0)</f>
        <v>#NAME?</v>
      </c>
      <c r="N37" s="8" t="e">
        <f aca="false">M37*K37</f>
        <v>#NAME?</v>
      </c>
    </row>
    <row r="38" customFormat="false" ht="12.75" hidden="false" customHeight="false" outlineLevel="0" collapsed="false">
      <c r="B38" s="1" t="n">
        <f aca="false">+B37-1</f>
        <v>32.55</v>
      </c>
      <c r="C38" s="2" t="n">
        <f aca="false">+C37</f>
        <v>3876755</v>
      </c>
      <c r="D38" s="2" t="n">
        <f aca="false">+B38*C38</f>
        <v>126188375.25</v>
      </c>
      <c r="F38" s="0"/>
      <c r="G38" s="0" t="s">
        <v>14</v>
      </c>
      <c r="H38" s="0"/>
      <c r="I38" s="5" t="n">
        <v>50.55</v>
      </c>
      <c r="J38" s="0" t="s">
        <v>12</v>
      </c>
      <c r="K38" s="3" t="n">
        <f aca="false">K36</f>
        <v>46123253.65</v>
      </c>
      <c r="L38" s="0" t="n">
        <v>0</v>
      </c>
      <c r="M38" s="7" t="e">
        <f aca="false">-EURO($H$10,I38,$H$11,$H$14,$H$13,$H$12*365,L38,0)</f>
        <v>#NAME?</v>
      </c>
      <c r="N38" s="8" t="e">
        <f aca="false">M38*K38</f>
        <v>#NAME?</v>
      </c>
    </row>
    <row r="39" customFormat="false" ht="13.5" hidden="false" customHeight="false" outlineLevel="0" collapsed="false">
      <c r="B39" s="1" t="n">
        <f aca="false">+B38-1</f>
        <v>31.55</v>
      </c>
      <c r="C39" s="2" t="n">
        <f aca="false">+C38</f>
        <v>3876755</v>
      </c>
      <c r="D39" s="2" t="n">
        <f aca="false">+B39*C39</f>
        <v>122311620.25</v>
      </c>
      <c r="F39" s="0"/>
      <c r="G39" s="0" t="s">
        <v>11</v>
      </c>
      <c r="H39" s="0"/>
      <c r="I39" s="5" t="n">
        <f aca="false">I38</f>
        <v>50.55</v>
      </c>
      <c r="J39" s="0" t="s">
        <v>12</v>
      </c>
      <c r="K39" s="3" t="n">
        <f aca="false">B33</f>
        <v>37.55</v>
      </c>
      <c r="L39" s="0" t="n">
        <v>0</v>
      </c>
      <c r="M39" s="7" t="e">
        <f aca="false">-EURO($H$10,I39,$H$11,$H$14,$H$13,$H$12*365,L39,0)</f>
        <v>#NAME?</v>
      </c>
      <c r="N39" s="9" t="e">
        <f aca="false">M39*K39</f>
        <v>#NAME?</v>
      </c>
    </row>
    <row r="40" customFormat="false" ht="13.5" hidden="false" customHeight="false" outlineLevel="0" collapsed="false">
      <c r="B40" s="1" t="n">
        <f aca="false">+B39-1</f>
        <v>30.55</v>
      </c>
      <c r="C40" s="2" t="n">
        <f aca="false">+C39</f>
        <v>3876755</v>
      </c>
      <c r="D40" s="2" t="n">
        <f aca="false">+B40*C40</f>
        <v>118434865.25</v>
      </c>
      <c r="F40" s="0"/>
      <c r="G40" s="0"/>
      <c r="H40" s="0"/>
      <c r="I40" s="0"/>
      <c r="J40" s="0"/>
      <c r="K40" s="0"/>
      <c r="L40" s="0"/>
      <c r="M40" s="0"/>
      <c r="N40" s="8" t="e">
        <f aca="false">SUM(N35:N39)</f>
        <v>#NAME?</v>
      </c>
    </row>
    <row r="41" customFormat="false" ht="12.75" hidden="false" customHeight="false" outlineLevel="0" collapsed="false">
      <c r="B41" s="1" t="n">
        <f aca="false">+B40-1</f>
        <v>29.55</v>
      </c>
      <c r="C41" s="2" t="n">
        <f aca="false">+C40</f>
        <v>3876755</v>
      </c>
      <c r="D41" s="2" t="n">
        <f aca="false">+B41*C41</f>
        <v>114558110.25</v>
      </c>
      <c r="F41" s="0"/>
      <c r="G41" s="0" t="s">
        <v>15</v>
      </c>
      <c r="H41" s="10" t="n">
        <v>61</v>
      </c>
      <c r="I41" s="0"/>
      <c r="J41" s="0"/>
      <c r="K41" s="0"/>
      <c r="L41" s="0"/>
      <c r="M41" s="0"/>
      <c r="N41" s="0"/>
    </row>
    <row r="42" customFormat="false" ht="12.75" hidden="false" customHeight="false" outlineLevel="0" collapsed="false">
      <c r="B42" s="1" t="n">
        <f aca="false">+B41-1</f>
        <v>28.55</v>
      </c>
      <c r="C42" s="2" t="n">
        <f aca="false">+C41</f>
        <v>3876755</v>
      </c>
      <c r="D42" s="2" t="n">
        <f aca="false">+B42*C42</f>
        <v>110681355.25</v>
      </c>
      <c r="F42" s="0"/>
      <c r="G42" s="0" t="s">
        <v>16</v>
      </c>
      <c r="H42" s="11" t="n">
        <v>0.06</v>
      </c>
      <c r="I42" s="0"/>
      <c r="J42" s="0"/>
      <c r="K42" s="0"/>
      <c r="L42" s="0"/>
      <c r="M42" s="0"/>
      <c r="N42" s="0"/>
    </row>
    <row r="43" customFormat="false" ht="12.75" hidden="false" customHeight="false" outlineLevel="0" collapsed="false">
      <c r="B43" s="1" t="n">
        <f aca="false">+B42-1</f>
        <v>27.55</v>
      </c>
      <c r="C43" s="2" t="n">
        <f aca="false">+C42</f>
        <v>3876755</v>
      </c>
      <c r="D43" s="2" t="n">
        <f aca="false">+B43*C43</f>
        <v>106804600.25</v>
      </c>
      <c r="F43" s="0"/>
      <c r="G43" s="0" t="s">
        <v>17</v>
      </c>
      <c r="H43" s="0" t="n">
        <f aca="false">Simulation!E6</f>
        <v>1.93150684931507</v>
      </c>
      <c r="I43" s="0"/>
      <c r="J43" s="0"/>
      <c r="K43" s="0"/>
      <c r="L43" s="0"/>
      <c r="M43" s="0"/>
      <c r="N43" s="0"/>
    </row>
    <row r="44" customFormat="false" ht="12.75" hidden="false" customHeight="false" outlineLevel="0" collapsed="false">
      <c r="B44" s="1" t="n">
        <f aca="false">+B43-1</f>
        <v>26.55</v>
      </c>
      <c r="C44" s="2" t="n">
        <f aca="false">+C43</f>
        <v>3876755</v>
      </c>
      <c r="D44" s="2" t="n">
        <f aca="false">+B44*C44</f>
        <v>102927845.25</v>
      </c>
      <c r="F44" s="0"/>
      <c r="G44" s="0" t="s">
        <v>18</v>
      </c>
      <c r="H44" s="11" t="n">
        <f aca="false">Simulation!B4</f>
        <v>0.4</v>
      </c>
      <c r="I44" s="0"/>
      <c r="J44" s="0"/>
      <c r="K44" s="0"/>
      <c r="L44" s="0"/>
      <c r="M44" s="0"/>
      <c r="N44" s="0"/>
    </row>
    <row r="45" customFormat="false" ht="12.75" hidden="false" customHeight="false" outlineLevel="0" collapsed="false">
      <c r="B45" s="1" t="n">
        <f aca="false">+B44-1</f>
        <v>25.55</v>
      </c>
      <c r="C45" s="2" t="n">
        <f aca="false">+C44</f>
        <v>3876755</v>
      </c>
      <c r="D45" s="2" t="n">
        <f aca="false">+B45*C45</f>
        <v>99051090.25</v>
      </c>
      <c r="F45" s="0"/>
      <c r="G45" s="0" t="s">
        <v>19</v>
      </c>
      <c r="H45" s="12" t="n">
        <f aca="false">0.5/60</f>
        <v>0.00833333333333333</v>
      </c>
      <c r="I45" s="0"/>
      <c r="J45" s="0"/>
      <c r="K45" s="0"/>
      <c r="L45" s="0"/>
      <c r="M45" s="0"/>
      <c r="N45" s="0"/>
    </row>
    <row r="46" customFormat="false" ht="12.75" hidden="false" customHeight="false" outlineLevel="0" collapsed="false">
      <c r="B46" s="1" t="n">
        <f aca="false">+B45-1</f>
        <v>24.55</v>
      </c>
      <c r="C46" s="2" t="n">
        <f aca="false">+C45</f>
        <v>3876755</v>
      </c>
      <c r="D46" s="2" t="n">
        <f aca="false">+B46*C46</f>
        <v>95174335.25</v>
      </c>
    </row>
    <row r="47" customFormat="false" ht="12.75" hidden="false" customHeight="false" outlineLevel="0" collapsed="false">
      <c r="B47" s="1" t="n">
        <f aca="false">+B46-1</f>
        <v>23.55</v>
      </c>
      <c r="C47" s="2" t="n">
        <f aca="false">+C46</f>
        <v>3876755</v>
      </c>
      <c r="D47" s="2" t="n">
        <f aca="false">+B47*C47</f>
        <v>91297580.25</v>
      </c>
    </row>
    <row r="48" customFormat="false" ht="12.75" hidden="false" customHeight="false" outlineLevel="0" collapsed="false">
      <c r="B48" s="1" t="n">
        <f aca="false">+B47-1</f>
        <v>22.55</v>
      </c>
      <c r="C48" s="2" t="n">
        <f aca="false">+C47</f>
        <v>3876755</v>
      </c>
      <c r="D48" s="2" t="n">
        <f aca="false">+B48*C48</f>
        <v>87420825.25</v>
      </c>
    </row>
    <row r="49" customFormat="false" ht="12.75" hidden="false" customHeight="false" outlineLevel="0" collapsed="false">
      <c r="B49" s="1" t="n">
        <f aca="false">+B48-1</f>
        <v>21.55</v>
      </c>
      <c r="C49" s="2" t="n">
        <f aca="false">+C48</f>
        <v>3876755</v>
      </c>
      <c r="D49" s="2" t="n">
        <f aca="false">+B49*C49</f>
        <v>83544070.25</v>
      </c>
    </row>
    <row r="50" customFormat="false" ht="12.75" hidden="false" customHeight="false" outlineLevel="0" collapsed="false">
      <c r="B50" s="1" t="n">
        <f aca="false">+B49-1</f>
        <v>20.55</v>
      </c>
      <c r="C50" s="2" t="n">
        <f aca="false">+C49</f>
        <v>3876755</v>
      </c>
      <c r="D50" s="2" t="n">
        <f aca="false">+B50*C50</f>
        <v>79667315.25</v>
      </c>
    </row>
    <row r="51" customFormat="false" ht="12.75" hidden="false" customHeight="false" outlineLevel="0" collapsed="false">
      <c r="B51" s="1" t="n">
        <f aca="false">+B50-1</f>
        <v>19.55</v>
      </c>
      <c r="C51" s="2" t="n">
        <f aca="false">+C50</f>
        <v>3876755</v>
      </c>
      <c r="D51" s="2" t="n">
        <f aca="false">+B51*C51</f>
        <v>75790560.25</v>
      </c>
    </row>
    <row r="52" customFormat="false" ht="12.75" hidden="false" customHeight="false" outlineLevel="0" collapsed="false">
      <c r="B52" s="1" t="n">
        <f aca="false">+B51-1</f>
        <v>18.55</v>
      </c>
      <c r="C52" s="2" t="n">
        <f aca="false">+C51</f>
        <v>3876755</v>
      </c>
      <c r="D52" s="2" t="n">
        <f aca="false">+B52*C52</f>
        <v>71913805.25</v>
      </c>
    </row>
    <row r="53" customFormat="false" ht="12.75" hidden="false" customHeight="false" outlineLevel="0" collapsed="false">
      <c r="B53" s="1" t="n">
        <f aca="false">+B52-1</f>
        <v>17.55</v>
      </c>
      <c r="C53" s="2" t="n">
        <f aca="false">+C52</f>
        <v>3876755</v>
      </c>
      <c r="D53" s="2" t="n">
        <f aca="false">+B53*C53</f>
        <v>68037050.25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5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J25" activeCellId="0" sqref="J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8.14"/>
    <col collapsed="false" customWidth="true" hidden="false" outlineLevel="0" max="2" min="2" style="2" width="14.99"/>
    <col collapsed="false" customWidth="true" hidden="false" outlineLevel="0" max="3" min="3" style="2" width="13.99"/>
    <col collapsed="false" customWidth="true" hidden="false" outlineLevel="0" max="4" min="4" style="2" width="16.13"/>
    <col collapsed="false" customWidth="true" hidden="false" outlineLevel="0" max="12" min="5" style="2" width="13.99"/>
    <col collapsed="false" customWidth="true" hidden="false" outlineLevel="0" max="13" min="13" style="2" width="11.42"/>
    <col collapsed="false" customWidth="false" hidden="false" outlineLevel="0" max="257" min="14" style="2" width="9.14"/>
  </cols>
  <sheetData>
    <row r="3" customFormat="false" ht="12.75" hidden="false" customHeight="false" outlineLevel="0" collapsed="false">
      <c r="A3" s="1" t="s">
        <v>0</v>
      </c>
      <c r="B3" s="1"/>
      <c r="C3" s="1" t="n">
        <v>48.55</v>
      </c>
      <c r="D3" s="1" t="n">
        <v>49.55</v>
      </c>
      <c r="E3" s="1" t="n">
        <v>50.55</v>
      </c>
      <c r="F3" s="1" t="n">
        <v>51.55</v>
      </c>
      <c r="G3" s="1" t="n">
        <v>52.55</v>
      </c>
      <c r="H3" s="1" t="n">
        <v>53.55</v>
      </c>
      <c r="I3" s="1" t="n">
        <v>54.55</v>
      </c>
      <c r="J3" s="1" t="n">
        <v>55.55</v>
      </c>
      <c r="K3" s="1" t="n">
        <v>56.55</v>
      </c>
      <c r="L3" s="1" t="n">
        <v>57.55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.75" hidden="false" customHeight="false" outlineLevel="0" collapsed="false">
      <c r="A4" s="2" t="s">
        <v>38</v>
      </c>
      <c r="C4" s="2" t="n">
        <f aca="false">+Total!C4-6326045-'Case 1'!C4</f>
        <v>7809790</v>
      </c>
      <c r="D4" s="2" t="n">
        <f aca="false">+Total!D4-6326045-'Case 1'!D4</f>
        <v>7809790</v>
      </c>
      <c r="E4" s="2" t="n">
        <f aca="false">+Total!E4-6326045-'Case 1'!E4</f>
        <v>7809790</v>
      </c>
      <c r="F4" s="2" t="n">
        <f aca="false">+Total!F4-6326045-'Case 1'!F4</f>
        <v>7809790</v>
      </c>
      <c r="G4" s="2" t="n">
        <f aca="false">+Total!G4-6326045-'Case 1'!G4</f>
        <v>7809790</v>
      </c>
      <c r="H4" s="2" t="n">
        <f aca="false">+Total!H4-6326045-'Case 1'!H4</f>
        <v>7018011</v>
      </c>
      <c r="I4" s="2" t="n">
        <f aca="false">+Total!I4-6326045-'Case 1'!I4</f>
        <v>6187004</v>
      </c>
      <c r="J4" s="2" t="n">
        <f aca="false">+Total!J4-6326045-'Case 1'!J4</f>
        <v>5385915</v>
      </c>
      <c r="K4" s="2" t="n">
        <f aca="false">+Total!K4-6326045-'Case 1'!K4</f>
        <v>4613159</v>
      </c>
      <c r="L4" s="2" t="n">
        <f aca="false">+Total!L4-6326045-'Case 1'!L4</f>
        <v>3867258</v>
      </c>
    </row>
    <row r="5" customFormat="false" ht="12.75" hidden="false" customHeight="false" outlineLevel="0" collapsed="false">
      <c r="A5" s="2" t="s">
        <v>2</v>
      </c>
      <c r="C5" s="2" t="n">
        <f aca="false">+C3*C4</f>
        <v>379165304.5</v>
      </c>
      <c r="D5" s="2" t="n">
        <f aca="false">+D3*D4</f>
        <v>386975094.5</v>
      </c>
      <c r="E5" s="2" t="n">
        <f aca="false">+E3*E4</f>
        <v>394784884.5</v>
      </c>
      <c r="F5" s="2" t="n">
        <f aca="false">+F3*F4</f>
        <v>402594674.5</v>
      </c>
      <c r="G5" s="2" t="n">
        <f aca="false">+G3*G4</f>
        <v>410404464.5</v>
      </c>
      <c r="H5" s="2" t="n">
        <f aca="false">+H3*H4</f>
        <v>375814489.05</v>
      </c>
      <c r="I5" s="2" t="n">
        <f aca="false">+I3*I4</f>
        <v>337501068.2</v>
      </c>
      <c r="J5" s="2" t="n">
        <f aca="false">+J3*J4</f>
        <v>299187578.25</v>
      </c>
      <c r="K5" s="2" t="n">
        <f aca="false">+K3*K4</f>
        <v>260874141.45</v>
      </c>
      <c r="L5" s="2" t="n">
        <f aca="false">+L3*L4</f>
        <v>222560697.9</v>
      </c>
    </row>
    <row r="6" customFormat="false" ht="12.75" hidden="false" customHeight="false" outlineLevel="0" collapsed="false">
      <c r="D6" s="2" t="n">
        <f aca="false">C5-D5</f>
        <v>-7809790</v>
      </c>
      <c r="E6" s="2" t="n">
        <f aca="false">D5-E5</f>
        <v>-7809790</v>
      </c>
      <c r="F6" s="2" t="n">
        <f aca="false">E5-F5</f>
        <v>-7809790</v>
      </c>
      <c r="G6" s="2" t="n">
        <f aca="false">F5-G5</f>
        <v>-7809790</v>
      </c>
      <c r="H6" s="2" t="n">
        <f aca="false">G5-H5</f>
        <v>34589975.4500001</v>
      </c>
      <c r="I6" s="2" t="n">
        <f aca="false">H5-I5</f>
        <v>38313420.85</v>
      </c>
      <c r="J6" s="2" t="n">
        <f aca="false">I5-J5</f>
        <v>38313489.95</v>
      </c>
      <c r="K6" s="2" t="n">
        <f aca="false">J5-K5</f>
        <v>38313436.8</v>
      </c>
      <c r="L6" s="2" t="n">
        <f aca="false">K5-L5</f>
        <v>38313443.55</v>
      </c>
    </row>
    <row r="9" customFormat="false" ht="12.75" hidden="false" customHeight="false" outlineLevel="0" collapsed="false">
      <c r="A9" s="1" t="s">
        <v>0</v>
      </c>
      <c r="B9" s="1" t="n">
        <v>58.55</v>
      </c>
      <c r="C9" s="1" t="n">
        <v>59.55</v>
      </c>
      <c r="D9" s="1" t="n">
        <v>60.55</v>
      </c>
      <c r="E9" s="1" t="n">
        <v>61.55</v>
      </c>
      <c r="F9" s="1" t="n">
        <v>62.55</v>
      </c>
      <c r="G9" s="1" t="n">
        <v>63.37</v>
      </c>
      <c r="H9" s="1" t="n">
        <v>64.55</v>
      </c>
      <c r="I9" s="1" t="n">
        <v>65.55</v>
      </c>
      <c r="J9" s="1" t="n">
        <v>66.55</v>
      </c>
      <c r="K9" s="1" t="n">
        <v>67.55</v>
      </c>
      <c r="L9" s="1" t="n">
        <v>68.55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2" t="s">
        <v>38</v>
      </c>
      <c r="B10" s="2" t="n">
        <f aca="false">+Total!B10-6326045-'Case 1'!B10</f>
        <v>3146836</v>
      </c>
      <c r="C10" s="2" t="n">
        <f aca="false">+Total!C10-6326045-'Case 1'!C10</f>
        <v>2450609</v>
      </c>
      <c r="D10" s="2" t="n">
        <f aca="false">+Total!D10-6326045-'Case 1'!D10</f>
        <v>1777380</v>
      </c>
      <c r="E10" s="2" t="n">
        <f aca="false">+Total!E10-6326045-'Case 1'!E10</f>
        <v>1126026</v>
      </c>
      <c r="F10" s="2" t="n">
        <f aca="false">+Total!F10-6326045-'Case 1'!F10</f>
        <v>495498</v>
      </c>
      <c r="G10" s="2" t="n">
        <v>0</v>
      </c>
    </row>
    <row r="11" customFormat="false" ht="12.75" hidden="false" customHeight="false" outlineLevel="0" collapsed="false">
      <c r="A11" s="2" t="s">
        <v>2</v>
      </c>
      <c r="B11" s="2" t="n">
        <f aca="false">+B9*B10</f>
        <v>184247247.8</v>
      </c>
      <c r="C11" s="2" t="n">
        <f aca="false">+C9*C10</f>
        <v>145933765.95</v>
      </c>
      <c r="D11" s="2" t="n">
        <f aca="false">+D9*D10</f>
        <v>107620359</v>
      </c>
      <c r="E11" s="2" t="n">
        <f aca="false">+E9*E10</f>
        <v>69306900.3</v>
      </c>
      <c r="F11" s="2" t="n">
        <f aca="false">+F9*F10</f>
        <v>30993399.9</v>
      </c>
      <c r="G11" s="2" t="n">
        <f aca="false">+G9*G10</f>
        <v>0</v>
      </c>
      <c r="H11" s="2" t="n">
        <f aca="false">+H9*H10</f>
        <v>0</v>
      </c>
      <c r="I11" s="2" t="n">
        <f aca="false">+I9*I10</f>
        <v>0</v>
      </c>
      <c r="J11" s="2" t="n">
        <f aca="false">+J9*J10</f>
        <v>0</v>
      </c>
      <c r="K11" s="2" t="n">
        <f aca="false">+K9*K10</f>
        <v>0</v>
      </c>
      <c r="L11" s="2" t="n">
        <f aca="false">+L9*L10</f>
        <v>0</v>
      </c>
    </row>
    <row r="12" customFormat="false" ht="12.75" hidden="false" customHeight="false" outlineLevel="0" collapsed="false">
      <c r="C12" s="2" t="n">
        <f aca="false">B11-C11</f>
        <v>38313481.85</v>
      </c>
      <c r="D12" s="2" t="n">
        <f aca="false">C11-D11</f>
        <v>38313406.95</v>
      </c>
      <c r="E12" s="2" t="n">
        <f aca="false">D11-E11</f>
        <v>38313458.7</v>
      </c>
      <c r="F12" s="2" t="n">
        <f aca="false">E11-F11</f>
        <v>38313500.4</v>
      </c>
    </row>
    <row r="15" customFormat="false" ht="12.75" hidden="false" customHeight="false" outlineLevel="0" collapsed="false">
      <c r="A15" s="1" t="s">
        <v>0</v>
      </c>
      <c r="B15" s="1" t="n">
        <v>69.55</v>
      </c>
      <c r="C15" s="1" t="n">
        <v>70.55</v>
      </c>
      <c r="D15" s="1" t="n">
        <v>71.55</v>
      </c>
      <c r="E15" s="1" t="n">
        <v>72.55</v>
      </c>
      <c r="F15" s="1" t="n">
        <v>73.55</v>
      </c>
      <c r="G15" s="1" t="n">
        <v>74.55</v>
      </c>
      <c r="H15" s="1" t="n">
        <v>75.55</v>
      </c>
      <c r="I15" s="1" t="n">
        <v>76.55</v>
      </c>
      <c r="J15" s="1" t="n">
        <v>77.55</v>
      </c>
      <c r="K15" s="1" t="n">
        <v>78.55</v>
      </c>
      <c r="L15" s="1" t="n">
        <v>79.55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s">
        <v>38</v>
      </c>
    </row>
    <row r="17" customFormat="false" ht="12.75" hidden="false" customHeight="false" outlineLevel="0" collapsed="false">
      <c r="A17" s="2" t="s">
        <v>2</v>
      </c>
      <c r="B17" s="2" t="n">
        <f aca="false">+B15*B16</f>
        <v>0</v>
      </c>
      <c r="C17" s="2" t="n">
        <f aca="false">+C15*C16</f>
        <v>0</v>
      </c>
      <c r="D17" s="2" t="n">
        <f aca="false">+D15*D16</f>
        <v>0</v>
      </c>
      <c r="E17" s="2" t="n">
        <f aca="false">+E15*E16</f>
        <v>0</v>
      </c>
      <c r="F17" s="2" t="n">
        <f aca="false">+F15*F16</f>
        <v>0</v>
      </c>
      <c r="G17" s="2" t="n">
        <f aca="false">+G15*G16</f>
        <v>0</v>
      </c>
      <c r="H17" s="2" t="n">
        <f aca="false">+H15*H16</f>
        <v>0</v>
      </c>
      <c r="I17" s="2" t="n">
        <f aca="false">+I15*I16</f>
        <v>0</v>
      </c>
      <c r="J17" s="2" t="n">
        <f aca="false">+J15*J16</f>
        <v>0</v>
      </c>
      <c r="K17" s="2" t="n">
        <f aca="false">+K15*K16</f>
        <v>0</v>
      </c>
      <c r="L17" s="2" t="n">
        <f aca="false">+L15*L16</f>
        <v>0</v>
      </c>
    </row>
    <row r="21" customFormat="false" ht="12.75" hidden="false" customHeight="false" outlineLevel="0" collapsed="false">
      <c r="B21" s="2" t="s">
        <v>0</v>
      </c>
      <c r="C21" s="2" t="s">
        <v>12</v>
      </c>
      <c r="D21" s="2" t="s">
        <v>2</v>
      </c>
    </row>
    <row r="22" customFormat="false" ht="12.75" hidden="false" customHeight="false" outlineLevel="0" collapsed="false">
      <c r="B22" s="1" t="n">
        <v>48.55</v>
      </c>
      <c r="C22" s="2" t="n">
        <f aca="false">+C4</f>
        <v>7809790</v>
      </c>
      <c r="D22" s="2" t="n">
        <f aca="false">+B22*C22</f>
        <v>379165304.5</v>
      </c>
      <c r="F22" s="0" t="s">
        <v>39</v>
      </c>
      <c r="G22" s="0"/>
      <c r="H22" s="0" t="s">
        <v>2</v>
      </c>
      <c r="I22" s="0" t="s">
        <v>2</v>
      </c>
      <c r="J22" s="0"/>
      <c r="K22" s="0" t="s">
        <v>2</v>
      </c>
      <c r="L22" s="0"/>
      <c r="M22" s="0" t="s">
        <v>12</v>
      </c>
    </row>
    <row r="23" customFormat="false" ht="12.75" hidden="false" customHeight="false" outlineLevel="0" collapsed="false">
      <c r="B23" s="1" t="n">
        <f aca="false">+B22-1</f>
        <v>47.55</v>
      </c>
      <c r="C23" s="2" t="n">
        <f aca="false">+C22</f>
        <v>7809790</v>
      </c>
      <c r="D23" s="2" t="n">
        <f aca="false">+B23*C23</f>
        <v>371355514.5</v>
      </c>
      <c r="F23" s="0" t="s">
        <v>40</v>
      </c>
      <c r="G23" s="0" t="s">
        <v>41</v>
      </c>
      <c r="H23" s="0" t="s">
        <v>40</v>
      </c>
      <c r="I23" s="0" t="s">
        <v>41</v>
      </c>
      <c r="J23" s="0" t="s">
        <v>42</v>
      </c>
      <c r="K23" s="0" t="s">
        <v>32</v>
      </c>
      <c r="L23" s="0"/>
      <c r="M23" s="0" t="s">
        <v>32</v>
      </c>
    </row>
    <row r="24" customFormat="false" ht="12.75" hidden="false" customHeight="false" outlineLevel="0" collapsed="false">
      <c r="B24" s="1" t="n">
        <f aca="false">+B23-1</f>
        <v>46.55</v>
      </c>
      <c r="C24" s="2" t="n">
        <f aca="false">+C23</f>
        <v>7809790</v>
      </c>
      <c r="D24" s="2" t="n">
        <f aca="false">+B24*C24</f>
        <v>363545724.5</v>
      </c>
      <c r="F24" s="0"/>
      <c r="G24" s="0"/>
      <c r="H24" s="0"/>
      <c r="I24" s="0"/>
      <c r="J24" s="0"/>
      <c r="K24" s="0"/>
      <c r="L24" s="0"/>
      <c r="M24" s="0"/>
    </row>
    <row r="25" customFormat="false" ht="12.75" hidden="false" customHeight="false" outlineLevel="0" collapsed="false">
      <c r="B25" s="1" t="n">
        <f aca="false">+B24-1</f>
        <v>45.55</v>
      </c>
      <c r="C25" s="2" t="n">
        <f aca="false">+C24</f>
        <v>7809790</v>
      </c>
      <c r="D25" s="2" t="n">
        <f aca="false">+B25*C25</f>
        <v>355735934.5</v>
      </c>
      <c r="F25" s="0" t="n">
        <v>52.63</v>
      </c>
      <c r="G25" s="5" t="n">
        <f aca="false">G9</f>
        <v>63.37</v>
      </c>
      <c r="H25" s="2" t="n">
        <f aca="false">F25*C22</f>
        <v>411029247.7</v>
      </c>
      <c r="I25" s="3" t="n">
        <f aca="false">G11</f>
        <v>0</v>
      </c>
      <c r="J25" s="3" t="n">
        <f aca="false">L6</f>
        <v>38313443.55</v>
      </c>
      <c r="K25" s="24" t="n">
        <f aca="false">IF(AND(Simulation!$B$23&gt;F25,Simulation!$B$23&lt;=G25),I25+J25*(-Simulation!$B$23+G25),0)</f>
        <v>196992050.404613</v>
      </c>
      <c r="L25" s="0" t="s">
        <v>47</v>
      </c>
      <c r="M25" s="3" t="n">
        <f aca="false">K25/Simulation!B23</f>
        <v>3383091.74587335</v>
      </c>
    </row>
    <row r="26" customFormat="false" ht="12.75" hidden="false" customHeight="false" outlineLevel="0" collapsed="false">
      <c r="B26" s="1" t="n">
        <f aca="false">+B25-1</f>
        <v>44.55</v>
      </c>
      <c r="C26" s="2" t="n">
        <f aca="false">+C25</f>
        <v>7809790</v>
      </c>
      <c r="D26" s="2" t="n">
        <f aca="false">+B26*C26</f>
        <v>347926144.5</v>
      </c>
      <c r="F26" s="0" t="n">
        <v>0</v>
      </c>
      <c r="G26" s="0" t="n">
        <f aca="false">F25</f>
        <v>52.63</v>
      </c>
      <c r="H26" s="0" t="n">
        <v>0</v>
      </c>
      <c r="J26" s="22"/>
      <c r="K26" s="24" t="n">
        <f aca="false">IF(AND(Simulation!$B$23&gt;F26,Simulation!$B$23&lt;=G26),M26*Simulation!$B$23,0)</f>
        <v>0</v>
      </c>
      <c r="L26" s="0" t="s">
        <v>48</v>
      </c>
      <c r="M26" s="3" t="n">
        <f aca="false">C22</f>
        <v>7809790</v>
      </c>
    </row>
    <row r="27" customFormat="false" ht="12.75" hidden="false" customHeight="false" outlineLevel="0" collapsed="false">
      <c r="B27" s="1" t="n">
        <f aca="false">+B26-1</f>
        <v>43.55</v>
      </c>
      <c r="C27" s="2" t="n">
        <f aca="false">+C26</f>
        <v>7809790</v>
      </c>
      <c r="D27" s="2" t="n">
        <f aca="false">+B27*C27</f>
        <v>340116354.5</v>
      </c>
      <c r="K27" s="24" t="n">
        <f aca="false">SUM(K25:K26)</f>
        <v>196992050.404613</v>
      </c>
      <c r="L27" s="2" t="s">
        <v>49</v>
      </c>
    </row>
    <row r="28" customFormat="false" ht="12.75" hidden="false" customHeight="false" outlineLevel="0" collapsed="false">
      <c r="B28" s="1" t="n">
        <f aca="false">+B27-1</f>
        <v>42.55</v>
      </c>
      <c r="C28" s="2" t="n">
        <f aca="false">+C27</f>
        <v>7809790</v>
      </c>
      <c r="D28" s="2" t="n">
        <f aca="false">+B28*C28</f>
        <v>332306564.5</v>
      </c>
    </row>
    <row r="29" customFormat="false" ht="12.75" hidden="false" customHeight="false" outlineLevel="0" collapsed="false">
      <c r="B29" s="1" t="n">
        <f aca="false">+B28-1</f>
        <v>41.55</v>
      </c>
      <c r="C29" s="2" t="n">
        <f aca="false">+C28</f>
        <v>7809790</v>
      </c>
      <c r="D29" s="2" t="n">
        <f aca="false">+B29*C29</f>
        <v>324496774.5</v>
      </c>
    </row>
    <row r="30" customFormat="false" ht="12.75" hidden="false" customHeight="false" outlineLevel="0" collapsed="false">
      <c r="B30" s="1" t="n">
        <f aca="false">+B29-1</f>
        <v>40.55</v>
      </c>
      <c r="C30" s="2" t="n">
        <f aca="false">+C29</f>
        <v>7809790</v>
      </c>
      <c r="D30" s="2" t="n">
        <f aca="false">+B30*C30</f>
        <v>316686984.5</v>
      </c>
    </row>
    <row r="31" customFormat="false" ht="12.75" hidden="false" customHeight="false" outlineLevel="0" collapsed="false">
      <c r="B31" s="1" t="n">
        <f aca="false">+B30-1</f>
        <v>39.55</v>
      </c>
      <c r="C31" s="2" t="n">
        <f aca="false">+C30</f>
        <v>7809790</v>
      </c>
      <c r="D31" s="2" t="n">
        <f aca="false">+B31*C31</f>
        <v>308877194.5</v>
      </c>
    </row>
    <row r="32" customFormat="false" ht="12.75" hidden="false" customHeight="false" outlineLevel="0" collapsed="false">
      <c r="B32" s="1" t="n">
        <f aca="false">+B31-1</f>
        <v>38.55</v>
      </c>
      <c r="C32" s="2" t="n">
        <f aca="false">+C31</f>
        <v>7809790</v>
      </c>
      <c r="D32" s="2" t="n">
        <f aca="false">+B32*C32</f>
        <v>301067404.5</v>
      </c>
    </row>
    <row r="33" customFormat="false" ht="12.75" hidden="false" customHeight="false" outlineLevel="0" collapsed="false">
      <c r="B33" s="1" t="n">
        <f aca="false">+B32-1</f>
        <v>37.55</v>
      </c>
      <c r="C33" s="2" t="n">
        <f aca="false">+C32</f>
        <v>7809790</v>
      </c>
      <c r="D33" s="2" t="n">
        <f aca="false">+B33*C33</f>
        <v>293257614.5</v>
      </c>
    </row>
    <row r="34" customFormat="false" ht="12.75" hidden="false" customHeight="false" outlineLevel="0" collapsed="false">
      <c r="B34" s="1" t="n">
        <f aca="false">+B33-1</f>
        <v>36.55</v>
      </c>
      <c r="C34" s="2" t="n">
        <f aca="false">+C33</f>
        <v>7809790</v>
      </c>
      <c r="D34" s="2" t="n">
        <f aca="false">+B34*C34</f>
        <v>285447824.5</v>
      </c>
    </row>
    <row r="35" customFormat="false" ht="12.75" hidden="false" customHeight="false" outlineLevel="0" collapsed="false">
      <c r="B35" s="1" t="n">
        <f aca="false">+B34-1</f>
        <v>35.55</v>
      </c>
      <c r="C35" s="2" t="n">
        <f aca="false">+C34</f>
        <v>7809790</v>
      </c>
      <c r="D35" s="2" t="n">
        <f aca="false">+B35*C35</f>
        <v>277638034.5</v>
      </c>
    </row>
    <row r="36" customFormat="false" ht="12.75" hidden="false" customHeight="false" outlineLevel="0" collapsed="false">
      <c r="B36" s="1" t="n">
        <f aca="false">+B35-1</f>
        <v>34.55</v>
      </c>
      <c r="C36" s="2" t="n">
        <f aca="false">+C35</f>
        <v>7809790</v>
      </c>
      <c r="D36" s="2" t="n">
        <f aca="false">+B36*C36</f>
        <v>269828244.5</v>
      </c>
    </row>
    <row r="37" customFormat="false" ht="12.75" hidden="false" customHeight="false" outlineLevel="0" collapsed="false">
      <c r="B37" s="1" t="n">
        <f aca="false">+B36-1</f>
        <v>33.55</v>
      </c>
      <c r="C37" s="2" t="n">
        <f aca="false">+C36</f>
        <v>7809790</v>
      </c>
      <c r="D37" s="2" t="n">
        <f aca="false">+B37*C37</f>
        <v>262018454.5</v>
      </c>
    </row>
    <row r="38" customFormat="false" ht="12.75" hidden="false" customHeight="false" outlineLevel="0" collapsed="false">
      <c r="B38" s="1" t="n">
        <f aca="false">+B37-1</f>
        <v>32.55</v>
      </c>
      <c r="C38" s="2" t="n">
        <f aca="false">+C37</f>
        <v>7809790</v>
      </c>
      <c r="D38" s="2" t="n">
        <f aca="false">+B38*C38</f>
        <v>254208664.5</v>
      </c>
    </row>
    <row r="39" customFormat="false" ht="12.75" hidden="false" customHeight="false" outlineLevel="0" collapsed="false">
      <c r="B39" s="1" t="n">
        <f aca="false">+B38-1</f>
        <v>31.55</v>
      </c>
      <c r="C39" s="2" t="n">
        <f aca="false">+C38</f>
        <v>7809790</v>
      </c>
      <c r="D39" s="2" t="n">
        <f aca="false">+B39*C39</f>
        <v>246398874.5</v>
      </c>
    </row>
    <row r="40" customFormat="false" ht="12.75" hidden="false" customHeight="false" outlineLevel="0" collapsed="false">
      <c r="B40" s="1" t="n">
        <f aca="false">+B39-1</f>
        <v>30.55</v>
      </c>
      <c r="C40" s="2" t="n">
        <f aca="false">+C39</f>
        <v>7809790</v>
      </c>
      <c r="D40" s="2" t="n">
        <f aca="false">+B40*C40</f>
        <v>238589084.5</v>
      </c>
    </row>
    <row r="41" customFormat="false" ht="12.75" hidden="false" customHeight="false" outlineLevel="0" collapsed="false">
      <c r="B41" s="1" t="n">
        <f aca="false">+B40-1</f>
        <v>29.55</v>
      </c>
      <c r="C41" s="2" t="n">
        <f aca="false">+C40</f>
        <v>7809790</v>
      </c>
      <c r="D41" s="2" t="n">
        <f aca="false">+B41*C41</f>
        <v>230779294.5</v>
      </c>
    </row>
    <row r="42" customFormat="false" ht="12.75" hidden="false" customHeight="false" outlineLevel="0" collapsed="false">
      <c r="B42" s="1" t="n">
        <f aca="false">+B41-1</f>
        <v>28.55</v>
      </c>
      <c r="C42" s="2" t="n">
        <f aca="false">+C41</f>
        <v>7809790</v>
      </c>
      <c r="D42" s="2" t="n">
        <f aca="false">+B42*C42</f>
        <v>222969504.5</v>
      </c>
    </row>
    <row r="43" customFormat="false" ht="12.75" hidden="false" customHeight="false" outlineLevel="0" collapsed="false">
      <c r="B43" s="1" t="n">
        <f aca="false">+B42-1</f>
        <v>27.55</v>
      </c>
      <c r="C43" s="2" t="n">
        <f aca="false">+C42</f>
        <v>7809790</v>
      </c>
      <c r="D43" s="2" t="n">
        <f aca="false">+B43*C43</f>
        <v>215159714.5</v>
      </c>
    </row>
    <row r="44" customFormat="false" ht="12.75" hidden="false" customHeight="false" outlineLevel="0" collapsed="false">
      <c r="B44" s="1" t="n">
        <f aca="false">+B43-1</f>
        <v>26.55</v>
      </c>
      <c r="C44" s="2" t="n">
        <f aca="false">+C43</f>
        <v>7809790</v>
      </c>
      <c r="D44" s="2" t="n">
        <f aca="false">+B44*C44</f>
        <v>207349924.5</v>
      </c>
    </row>
    <row r="45" customFormat="false" ht="12.75" hidden="false" customHeight="false" outlineLevel="0" collapsed="false">
      <c r="B45" s="1" t="n">
        <f aca="false">+B44-1</f>
        <v>25.55</v>
      </c>
      <c r="C45" s="2" t="n">
        <f aca="false">+C44</f>
        <v>7809790</v>
      </c>
      <c r="D45" s="2" t="n">
        <f aca="false">+B45*C45</f>
        <v>199540134.5</v>
      </c>
    </row>
    <row r="46" customFormat="false" ht="12.75" hidden="false" customHeight="false" outlineLevel="0" collapsed="false">
      <c r="B46" s="1" t="n">
        <f aca="false">+B45-1</f>
        <v>24.55</v>
      </c>
      <c r="C46" s="2" t="n">
        <f aca="false">+C45</f>
        <v>7809790</v>
      </c>
      <c r="D46" s="2" t="n">
        <f aca="false">+B46*C46</f>
        <v>191730344.5</v>
      </c>
    </row>
    <row r="47" customFormat="false" ht="12.75" hidden="false" customHeight="false" outlineLevel="0" collapsed="false">
      <c r="B47" s="1" t="n">
        <f aca="false">+B46-1</f>
        <v>23.55</v>
      </c>
      <c r="C47" s="2" t="n">
        <f aca="false">+C46</f>
        <v>7809790</v>
      </c>
      <c r="D47" s="2" t="n">
        <f aca="false">+B47*C47</f>
        <v>183920554.5</v>
      </c>
    </row>
    <row r="48" customFormat="false" ht="12.75" hidden="false" customHeight="false" outlineLevel="0" collapsed="false">
      <c r="B48" s="1" t="n">
        <f aca="false">+B47-1</f>
        <v>22.55</v>
      </c>
      <c r="C48" s="2" t="n">
        <f aca="false">+C47</f>
        <v>7809790</v>
      </c>
      <c r="D48" s="2" t="n">
        <f aca="false">+B48*C48</f>
        <v>176110764.5</v>
      </c>
    </row>
    <row r="49" customFormat="false" ht="12.75" hidden="false" customHeight="false" outlineLevel="0" collapsed="false">
      <c r="B49" s="1" t="n">
        <f aca="false">+B48-1</f>
        <v>21.55</v>
      </c>
      <c r="C49" s="2" t="n">
        <f aca="false">+C48</f>
        <v>7809790</v>
      </c>
      <c r="D49" s="2" t="n">
        <f aca="false">+B49*C49</f>
        <v>168300974.5</v>
      </c>
    </row>
    <row r="50" customFormat="false" ht="12.75" hidden="false" customHeight="false" outlineLevel="0" collapsed="false">
      <c r="B50" s="1" t="n">
        <f aca="false">+B49-1</f>
        <v>20.55</v>
      </c>
      <c r="C50" s="2" t="n">
        <f aca="false">+C49</f>
        <v>7809790</v>
      </c>
      <c r="D50" s="2" t="n">
        <f aca="false">+B50*C50</f>
        <v>160491184.5</v>
      </c>
    </row>
    <row r="51" customFormat="false" ht="12.75" hidden="false" customHeight="false" outlineLevel="0" collapsed="false">
      <c r="B51" s="1" t="n">
        <f aca="false">+B50-1</f>
        <v>19.55</v>
      </c>
      <c r="C51" s="2" t="n">
        <f aca="false">+C50</f>
        <v>7809790</v>
      </c>
      <c r="D51" s="2" t="n">
        <f aca="false">+B51*C51</f>
        <v>152681394.5</v>
      </c>
    </row>
    <row r="52" customFormat="false" ht="12.75" hidden="false" customHeight="false" outlineLevel="0" collapsed="false">
      <c r="B52" s="1" t="n">
        <f aca="false">+B51-1</f>
        <v>18.55</v>
      </c>
      <c r="C52" s="2" t="n">
        <f aca="false">+C51</f>
        <v>7809790</v>
      </c>
      <c r="D52" s="2" t="n">
        <f aca="false">+B52*C52</f>
        <v>144871604.5</v>
      </c>
    </row>
    <row r="53" customFormat="false" ht="12.75" hidden="false" customHeight="false" outlineLevel="0" collapsed="false">
      <c r="B53" s="1" t="n">
        <f aca="false">+B52-1</f>
        <v>17.55</v>
      </c>
      <c r="C53" s="2" t="n">
        <f aca="false">+C52</f>
        <v>7809790</v>
      </c>
      <c r="D53" s="2" t="n">
        <f aca="false">+B53*C53</f>
        <v>137061814.5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53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M27" activeCellId="0" sqref="M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8.14"/>
    <col collapsed="false" customWidth="true" hidden="false" outlineLevel="0" max="2" min="2" style="2" width="14.99"/>
    <col collapsed="false" customWidth="true" hidden="false" outlineLevel="0" max="3" min="3" style="2" width="13.99"/>
    <col collapsed="false" customWidth="true" hidden="false" outlineLevel="0" max="4" min="4" style="2" width="16.13"/>
    <col collapsed="false" customWidth="true" hidden="false" outlineLevel="0" max="12" min="5" style="2" width="13.99"/>
    <col collapsed="false" customWidth="true" hidden="false" outlineLevel="0" max="13" min="13" style="2" width="10.28"/>
    <col collapsed="false" customWidth="false" hidden="false" outlineLevel="0" max="257" min="14" style="2" width="9.14"/>
  </cols>
  <sheetData>
    <row r="3" customFormat="false" ht="12.75" hidden="false" customHeight="false" outlineLevel="0" collapsed="false">
      <c r="A3" s="1" t="s">
        <v>0</v>
      </c>
      <c r="B3" s="1"/>
      <c r="C3" s="1" t="n">
        <v>48.55</v>
      </c>
      <c r="D3" s="1" t="n">
        <v>49.55</v>
      </c>
      <c r="E3" s="1" t="n">
        <v>50.55</v>
      </c>
      <c r="F3" s="1" t="n">
        <v>51.55</v>
      </c>
      <c r="G3" s="1" t="n">
        <v>52.55</v>
      </c>
      <c r="H3" s="1" t="n">
        <v>53.55</v>
      </c>
      <c r="I3" s="1" t="n">
        <v>54.55</v>
      </c>
      <c r="J3" s="1" t="n">
        <v>55.55</v>
      </c>
      <c r="K3" s="1" t="n">
        <v>56.55</v>
      </c>
      <c r="L3" s="1" t="n">
        <v>57.55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.75" hidden="false" customHeight="false" outlineLevel="0" collapsed="false">
      <c r="A4" s="2" t="s">
        <v>38</v>
      </c>
      <c r="C4" s="2" t="n">
        <f aca="false">+Total!C4-'Case 1'!C4-Case2!C4</f>
        <v>6326045</v>
      </c>
      <c r="D4" s="2" t="n">
        <f aca="false">+Total!D4-'Case 1'!D4-Case2!D4</f>
        <v>6326045</v>
      </c>
      <c r="E4" s="2" t="n">
        <f aca="false">+Total!E4-'Case 1'!E4-Case2!E4</f>
        <v>6326045</v>
      </c>
      <c r="F4" s="2" t="n">
        <f aca="false">+Total!F4-'Case 1'!F4-Case2!F4</f>
        <v>6326045</v>
      </c>
      <c r="G4" s="2" t="n">
        <f aca="false">+Total!G4-'Case 1'!G4-Case2!G4</f>
        <v>6326045</v>
      </c>
      <c r="H4" s="2" t="n">
        <f aca="false">+Total!H4-'Case 1'!H4-Case2!H4</f>
        <v>6326045</v>
      </c>
      <c r="I4" s="2" t="n">
        <f aca="false">+Total!I4-'Case 1'!I4-Case2!I4</f>
        <v>6326045</v>
      </c>
      <c r="J4" s="2" t="n">
        <f aca="false">+Total!J4-'Case 1'!J4-Case2!J4</f>
        <v>6326045</v>
      </c>
      <c r="K4" s="2" t="n">
        <f aca="false">+Total!K4-'Case 1'!K4-Case2!K4</f>
        <v>6326045</v>
      </c>
      <c r="L4" s="2" t="n">
        <f aca="false">+Total!L4-'Case 1'!L4-Case2!L4</f>
        <v>6326045</v>
      </c>
    </row>
    <row r="5" customFormat="false" ht="12.75" hidden="false" customHeight="false" outlineLevel="0" collapsed="false">
      <c r="A5" s="2" t="s">
        <v>2</v>
      </c>
      <c r="C5" s="2" t="n">
        <f aca="false">+C3*C4</f>
        <v>307129484.75</v>
      </c>
      <c r="D5" s="2" t="n">
        <f aca="false">+D3*D4</f>
        <v>313455529.75</v>
      </c>
      <c r="E5" s="2" t="n">
        <f aca="false">+E3*E4</f>
        <v>319781574.75</v>
      </c>
      <c r="F5" s="2" t="n">
        <f aca="false">+F3*F4</f>
        <v>326107619.75</v>
      </c>
      <c r="G5" s="2" t="n">
        <f aca="false">+G3*G4</f>
        <v>332433664.75</v>
      </c>
      <c r="H5" s="2" t="n">
        <f aca="false">+H3*H4</f>
        <v>338759709.75</v>
      </c>
      <c r="I5" s="2" t="n">
        <f aca="false">+I3*I4</f>
        <v>345085754.75</v>
      </c>
      <c r="J5" s="2" t="n">
        <f aca="false">+J3*J4</f>
        <v>351411799.75</v>
      </c>
      <c r="K5" s="2" t="n">
        <f aca="false">+K3*K4</f>
        <v>357737844.75</v>
      </c>
      <c r="L5" s="2" t="n">
        <f aca="false">+L3*L4</f>
        <v>364063889.75</v>
      </c>
    </row>
    <row r="6" customFormat="false" ht="12.75" hidden="false" customHeight="false" outlineLevel="0" collapsed="false">
      <c r="D6" s="2" t="n">
        <f aca="false">C5-D5</f>
        <v>-6326045</v>
      </c>
      <c r="E6" s="2" t="n">
        <f aca="false">D5-E5</f>
        <v>-6326045</v>
      </c>
      <c r="F6" s="2" t="n">
        <f aca="false">E5-F5</f>
        <v>-6326045</v>
      </c>
      <c r="G6" s="2" t="n">
        <f aca="false">F5-G5</f>
        <v>-6326045</v>
      </c>
      <c r="H6" s="2" t="n">
        <f aca="false">G5-H5</f>
        <v>-6326045</v>
      </c>
      <c r="I6" s="2" t="n">
        <f aca="false">H5-I5</f>
        <v>-6326045</v>
      </c>
      <c r="J6" s="2" t="n">
        <f aca="false">I5-J5</f>
        <v>-6326045</v>
      </c>
      <c r="K6" s="2" t="n">
        <f aca="false">J5-K5</f>
        <v>-6326045</v>
      </c>
      <c r="L6" s="2" t="n">
        <f aca="false">K5-L5</f>
        <v>-6326045</v>
      </c>
    </row>
    <row r="9" customFormat="false" ht="12.75" hidden="false" customHeight="false" outlineLevel="0" collapsed="false">
      <c r="A9" s="1" t="s">
        <v>0</v>
      </c>
      <c r="B9" s="1" t="n">
        <v>58.55</v>
      </c>
      <c r="C9" s="1" t="n">
        <v>59.55</v>
      </c>
      <c r="D9" s="1" t="n">
        <v>60.55</v>
      </c>
      <c r="E9" s="1" t="n">
        <v>61.55</v>
      </c>
      <c r="F9" s="1" t="n">
        <v>62.55</v>
      </c>
      <c r="G9" s="1" t="n">
        <v>63.55</v>
      </c>
      <c r="H9" s="1" t="n">
        <v>64.55</v>
      </c>
      <c r="I9" s="1" t="n">
        <v>65.55</v>
      </c>
      <c r="J9" s="1" t="n">
        <v>66.55</v>
      </c>
      <c r="K9" s="1" t="n">
        <v>67.55</v>
      </c>
      <c r="L9" s="1" t="n">
        <v>68.55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2" t="s">
        <v>38</v>
      </c>
      <c r="B10" s="2" t="n">
        <f aca="false">+Total!B10-'Case 1'!B10-Case2!B10</f>
        <v>6326045</v>
      </c>
      <c r="C10" s="2" t="n">
        <f aca="false">+Total!C10-'Case 1'!C10-Case2!C10</f>
        <v>6326045</v>
      </c>
      <c r="D10" s="2" t="n">
        <f aca="false">+Total!D10-'Case 1'!D10-Case2!D10</f>
        <v>6326045</v>
      </c>
      <c r="E10" s="2" t="n">
        <f aca="false">+Total!E10-'Case 1'!E10-Case2!E10</f>
        <v>6326045</v>
      </c>
      <c r="F10" s="2" t="n">
        <f aca="false">+Total!F10-'Case 1'!F10-Case2!F10</f>
        <v>6326045</v>
      </c>
      <c r="G10" s="2" t="n">
        <f aca="false">+Total!G10-'Case 1'!G10-Case2!G10</f>
        <v>6210860</v>
      </c>
      <c r="H10" s="2" t="n">
        <f aca="false">+Total!H10-'Case 1'!H10-Case2!H10</f>
        <v>5619097</v>
      </c>
      <c r="I10" s="2" t="n">
        <f aca="false">+Total!I10-'Case 1'!I10-Case2!I10</f>
        <v>5045390</v>
      </c>
      <c r="J10" s="2" t="n">
        <f aca="false">+Total!J10-'Case 1'!J10-Case2!J10</f>
        <v>4488924</v>
      </c>
      <c r="K10" s="2" t="n">
        <f aca="false">+Total!K10-'Case 1'!K10-Case2!K10</f>
        <v>3948934</v>
      </c>
      <c r="L10" s="2" t="n">
        <f aca="false">+Total!L10-'Case 1'!L10-Case2!L10</f>
        <v>3424698</v>
      </c>
    </row>
    <row r="11" customFormat="false" ht="12.75" hidden="false" customHeight="false" outlineLevel="0" collapsed="false">
      <c r="A11" s="2" t="s">
        <v>2</v>
      </c>
      <c r="B11" s="2" t="n">
        <f aca="false">+B9*B10</f>
        <v>370389934.75</v>
      </c>
      <c r="C11" s="2" t="n">
        <f aca="false">+C9*C10</f>
        <v>376715979.75</v>
      </c>
      <c r="D11" s="2" t="n">
        <f aca="false">+D9*D10</f>
        <v>383042024.75</v>
      </c>
      <c r="E11" s="2" t="n">
        <f aca="false">+E9*E10</f>
        <v>389368069.75</v>
      </c>
      <c r="F11" s="2" t="n">
        <f aca="false">+F9*F10</f>
        <v>395694114.75</v>
      </c>
      <c r="G11" s="2" t="n">
        <f aca="false">+G9*G10</f>
        <v>394700153</v>
      </c>
      <c r="H11" s="2" t="n">
        <f aca="false">+H9*H10</f>
        <v>362712711.35</v>
      </c>
      <c r="I11" s="2" t="n">
        <f aca="false">+I9*I10</f>
        <v>330725314.5</v>
      </c>
      <c r="J11" s="2" t="n">
        <f aca="false">+J9*J10</f>
        <v>298737892.2</v>
      </c>
      <c r="K11" s="2" t="n">
        <f aca="false">+K9*K10</f>
        <v>266750491.7</v>
      </c>
      <c r="L11" s="2" t="n">
        <f aca="false">+L9*L10</f>
        <v>234763047.9</v>
      </c>
    </row>
    <row r="12" customFormat="false" ht="12.75" hidden="false" customHeight="false" outlineLevel="0" collapsed="false">
      <c r="C12" s="2" t="n">
        <f aca="false">B11-C11</f>
        <v>-6326045</v>
      </c>
      <c r="D12" s="2" t="n">
        <f aca="false">C11-D11</f>
        <v>-6326045</v>
      </c>
      <c r="E12" s="2" t="n">
        <f aca="false">D11-E11</f>
        <v>-6326045</v>
      </c>
      <c r="F12" s="2" t="n">
        <f aca="false">E11-F11</f>
        <v>-6326045</v>
      </c>
      <c r="G12" s="2" t="n">
        <f aca="false">F11-G11</f>
        <v>993961.75</v>
      </c>
      <c r="H12" s="2" t="n">
        <f aca="false">G11-H11</f>
        <v>31987441.65</v>
      </c>
      <c r="I12" s="2" t="n">
        <f aca="false">H11-I11</f>
        <v>31987396.85</v>
      </c>
      <c r="J12" s="2" t="n">
        <f aca="false">I11-J11</f>
        <v>31987422.3</v>
      </c>
      <c r="K12" s="2" t="n">
        <f aca="false">J11-K11</f>
        <v>31987400.5</v>
      </c>
      <c r="L12" s="2" t="n">
        <f aca="false">K11-L11</f>
        <v>31987443.8</v>
      </c>
    </row>
    <row r="15" customFormat="false" ht="12.75" hidden="false" customHeight="false" outlineLevel="0" collapsed="false">
      <c r="A15" s="1" t="s">
        <v>0</v>
      </c>
      <c r="B15" s="1" t="n">
        <v>69.55</v>
      </c>
      <c r="C15" s="1" t="n">
        <v>70.55</v>
      </c>
      <c r="D15" s="1" t="n">
        <v>71.55</v>
      </c>
      <c r="E15" s="1" t="n">
        <v>72.55</v>
      </c>
      <c r="F15" s="1" t="n">
        <v>73.55</v>
      </c>
      <c r="G15" s="1" t="n">
        <v>74.55</v>
      </c>
      <c r="H15" s="1" t="n">
        <v>75.55</v>
      </c>
      <c r="I15" s="1" t="n">
        <v>75.89</v>
      </c>
      <c r="J15" s="1" t="n">
        <v>77.55</v>
      </c>
      <c r="K15" s="1" t="n">
        <v>78.55</v>
      </c>
      <c r="L15" s="1" t="n">
        <v>79.55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s">
        <v>38</v>
      </c>
      <c r="B16" s="2" t="n">
        <f aca="false">+Total!B16-'Case 1'!B16-Case2!B16</f>
        <v>2915538</v>
      </c>
      <c r="C16" s="2" t="n">
        <f aca="false">+Total!C16-'Case 1'!C16-Case2!C16</f>
        <v>2420812</v>
      </c>
      <c r="D16" s="2" t="n">
        <f aca="false">+Total!D16-'Case 1'!D16-Case2!D16</f>
        <v>1939914</v>
      </c>
      <c r="E16" s="2" t="n">
        <f aca="false">+Total!E16-'Case 1'!E16-Case2!E16</f>
        <v>1472273</v>
      </c>
      <c r="F16" s="2" t="n">
        <f aca="false">+Total!F16-'Case 1'!F16-Case2!F16</f>
        <v>1017349</v>
      </c>
      <c r="G16" s="2" t="n">
        <f aca="false">+Total!G16-'Case 1'!G16-Case2!G16</f>
        <v>574629</v>
      </c>
      <c r="H16" s="2" t="n">
        <f aca="false">+Total!H16-'Case 1'!H16-Case2!H16</f>
        <v>143630</v>
      </c>
      <c r="I16" s="2" t="n">
        <f aca="false">+Total!I16-'Case 1'!I16-Case2!I16</f>
        <v>0</v>
      </c>
      <c r="J16" s="2" t="n">
        <f aca="false">+Total!J16-'Case 1'!J16-Case2!J16</f>
        <v>0</v>
      </c>
      <c r="K16" s="2" t="n">
        <f aca="false">+Total!K16-'Case 1'!K16-Case2!K16</f>
        <v>0</v>
      </c>
      <c r="L16" s="2" t="n">
        <f aca="false">+Total!L16-'Case 1'!L16-Case2!L16</f>
        <v>0</v>
      </c>
    </row>
    <row r="17" customFormat="false" ht="12.75" hidden="false" customHeight="false" outlineLevel="0" collapsed="false">
      <c r="A17" s="2" t="s">
        <v>2</v>
      </c>
      <c r="B17" s="2" t="n">
        <f aca="false">+B15*B16</f>
        <v>202775667.9</v>
      </c>
      <c r="C17" s="2" t="n">
        <f aca="false">+C15*C16</f>
        <v>170788286.6</v>
      </c>
      <c r="D17" s="2" t="n">
        <f aca="false">+D15*D16</f>
        <v>138800846.7</v>
      </c>
      <c r="E17" s="2" t="n">
        <f aca="false">+E15*E16</f>
        <v>106813406.15</v>
      </c>
      <c r="F17" s="2" t="n">
        <f aca="false">+F15*F16</f>
        <v>74826018.95</v>
      </c>
      <c r="G17" s="2" t="n">
        <f aca="false">+G15*G16</f>
        <v>42838591.95</v>
      </c>
      <c r="H17" s="2" t="n">
        <f aca="false">+H15*H16</f>
        <v>10851246.5</v>
      </c>
      <c r="I17" s="2" t="n">
        <f aca="false">+I15*I16</f>
        <v>0</v>
      </c>
      <c r="J17" s="2" t="n">
        <f aca="false">+J15*J16</f>
        <v>0</v>
      </c>
      <c r="K17" s="2" t="n">
        <f aca="false">+K15*K16</f>
        <v>0</v>
      </c>
      <c r="L17" s="2" t="n">
        <f aca="false">+L15*L16</f>
        <v>0</v>
      </c>
    </row>
    <row r="18" customFormat="false" ht="12.75" hidden="false" customHeight="false" outlineLevel="0" collapsed="false">
      <c r="A18" s="26"/>
      <c r="E18" s="2" t="n">
        <f aca="false">D17-E17</f>
        <v>31987440.55</v>
      </c>
      <c r="F18" s="2" t="n">
        <f aca="false">E17-F17</f>
        <v>31987387.2</v>
      </c>
      <c r="G18" s="2" t="n">
        <f aca="false">F17-G17</f>
        <v>31987427</v>
      </c>
      <c r="H18" s="2" t="n">
        <f aca="false">G17-H17</f>
        <v>31987345.45</v>
      </c>
    </row>
    <row r="21" customFormat="false" ht="12.75" hidden="false" customHeight="false" outlineLevel="0" collapsed="false">
      <c r="B21" s="2" t="s">
        <v>0</v>
      </c>
      <c r="C21" s="2" t="s">
        <v>12</v>
      </c>
      <c r="D21" s="2" t="s">
        <v>2</v>
      </c>
    </row>
    <row r="22" customFormat="false" ht="12.75" hidden="false" customHeight="false" outlineLevel="0" collapsed="false">
      <c r="B22" s="1" t="n">
        <v>48.55</v>
      </c>
      <c r="C22" s="2" t="n">
        <f aca="false">+C4</f>
        <v>6326045</v>
      </c>
      <c r="D22" s="2" t="n">
        <f aca="false">+B22*C22</f>
        <v>307129484.75</v>
      </c>
      <c r="F22" s="0" t="s">
        <v>39</v>
      </c>
      <c r="G22" s="0"/>
      <c r="H22" s="0" t="s">
        <v>2</v>
      </c>
      <c r="I22" s="0" t="s">
        <v>2</v>
      </c>
      <c r="J22" s="0"/>
      <c r="K22" s="0" t="s">
        <v>2</v>
      </c>
      <c r="L22" s="0"/>
      <c r="M22" s="0" t="s">
        <v>12</v>
      </c>
    </row>
    <row r="23" customFormat="false" ht="12.75" hidden="false" customHeight="false" outlineLevel="0" collapsed="false">
      <c r="B23" s="1" t="n">
        <f aca="false">+B22-1</f>
        <v>47.55</v>
      </c>
      <c r="C23" s="2" t="n">
        <f aca="false">+C22</f>
        <v>6326045</v>
      </c>
      <c r="D23" s="2" t="n">
        <f aca="false">+B23*C23</f>
        <v>300803439.75</v>
      </c>
      <c r="F23" s="0" t="s">
        <v>40</v>
      </c>
      <c r="G23" s="0" t="s">
        <v>41</v>
      </c>
      <c r="H23" s="0" t="s">
        <v>40</v>
      </c>
      <c r="I23" s="0" t="s">
        <v>41</v>
      </c>
      <c r="J23" s="0" t="s">
        <v>42</v>
      </c>
      <c r="K23" s="0" t="s">
        <v>32</v>
      </c>
      <c r="L23" s="0"/>
      <c r="M23" s="0" t="s">
        <v>32</v>
      </c>
    </row>
    <row r="24" customFormat="false" ht="12.75" hidden="false" customHeight="false" outlineLevel="0" collapsed="false">
      <c r="B24" s="1" t="n">
        <f aca="false">+B23-1</f>
        <v>46.55</v>
      </c>
      <c r="C24" s="2" t="n">
        <f aca="false">+C23</f>
        <v>6326045</v>
      </c>
      <c r="D24" s="2" t="n">
        <f aca="false">+B24*C24</f>
        <v>294477394.75</v>
      </c>
      <c r="F24" s="0"/>
      <c r="G24" s="0"/>
      <c r="H24" s="0"/>
      <c r="I24" s="0"/>
      <c r="J24" s="0"/>
      <c r="K24" s="0"/>
      <c r="L24" s="0"/>
      <c r="M24" s="0"/>
    </row>
    <row r="25" customFormat="false" ht="12.75" hidden="false" customHeight="false" outlineLevel="0" collapsed="false">
      <c r="B25" s="1" t="n">
        <f aca="false">+B24-1</f>
        <v>45.55</v>
      </c>
      <c r="C25" s="2" t="n">
        <f aca="false">+C24</f>
        <v>6326045</v>
      </c>
      <c r="D25" s="2" t="n">
        <f aca="false">+B25*C25</f>
        <v>288151349.75</v>
      </c>
      <c r="F25" s="0" t="n">
        <v>63.37</v>
      </c>
      <c r="G25" s="5" t="n">
        <f aca="false">I15</f>
        <v>75.89</v>
      </c>
      <c r="H25" s="2" t="n">
        <f aca="false">F25*C22</f>
        <v>400881471.65</v>
      </c>
      <c r="I25" s="3" t="n">
        <f aca="false">I17</f>
        <v>0</v>
      </c>
      <c r="J25" s="3" t="n">
        <f aca="false">K12</f>
        <v>31987400.5</v>
      </c>
      <c r="K25" s="24" t="n">
        <f aca="false">IF(AND(Simulation!$B$23&gt;F25,Simulation!$B$23&lt;=G25),I25+J25*(-Simulation!$B$23+G25),0)</f>
        <v>0</v>
      </c>
      <c r="L25" s="0" t="s">
        <v>50</v>
      </c>
      <c r="M25" s="3" t="n">
        <f aca="false">K25/Simulation!B23</f>
        <v>0</v>
      </c>
    </row>
    <row r="26" customFormat="false" ht="12.75" hidden="false" customHeight="false" outlineLevel="0" collapsed="false">
      <c r="B26" s="1" t="n">
        <f aca="false">+B25-1</f>
        <v>44.55</v>
      </c>
      <c r="C26" s="2" t="n">
        <f aca="false">+C25</f>
        <v>6326045</v>
      </c>
      <c r="D26" s="2" t="n">
        <f aca="false">+B26*C26</f>
        <v>281825304.75</v>
      </c>
      <c r="F26" s="0" t="n">
        <v>0</v>
      </c>
      <c r="G26" s="0" t="n">
        <f aca="false">F25</f>
        <v>63.37</v>
      </c>
      <c r="H26" s="0" t="n">
        <v>0</v>
      </c>
      <c r="J26" s="22"/>
      <c r="K26" s="24" t="n">
        <f aca="false">IF(AND(Simulation!$B$23&gt;F26,Simulation!$B$23&lt;=G26),M26*Simulation!$B$23,0)</f>
        <v>368355536.624725</v>
      </c>
      <c r="L26" s="0" t="s">
        <v>51</v>
      </c>
      <c r="M26" s="3" t="n">
        <f aca="false">C22</f>
        <v>6326045</v>
      </c>
    </row>
    <row r="27" customFormat="false" ht="12.75" hidden="false" customHeight="false" outlineLevel="0" collapsed="false">
      <c r="B27" s="1" t="n">
        <f aca="false">+B26-1</f>
        <v>43.55</v>
      </c>
      <c r="C27" s="2" t="n">
        <f aca="false">+C26</f>
        <v>6326045</v>
      </c>
      <c r="D27" s="2" t="n">
        <f aca="false">+B27*C27</f>
        <v>275499259.75</v>
      </c>
      <c r="K27" s="24" t="n">
        <f aca="false">SUM(K25:K26)</f>
        <v>368355536.624725</v>
      </c>
      <c r="L27" s="2" t="s">
        <v>52</v>
      </c>
      <c r="M27" s="3" t="n">
        <f aca="false">K27/Simulation!B23</f>
        <v>6326045</v>
      </c>
    </row>
    <row r="28" customFormat="false" ht="12.75" hidden="false" customHeight="false" outlineLevel="0" collapsed="false">
      <c r="B28" s="1" t="n">
        <f aca="false">+B27-1</f>
        <v>42.55</v>
      </c>
      <c r="C28" s="2" t="n">
        <f aca="false">+C27</f>
        <v>6326045</v>
      </c>
      <c r="D28" s="2" t="n">
        <f aca="false">+B28*C28</f>
        <v>269173214.75</v>
      </c>
    </row>
    <row r="29" customFormat="false" ht="12.75" hidden="false" customHeight="false" outlineLevel="0" collapsed="false">
      <c r="B29" s="1" t="n">
        <f aca="false">+B28-1</f>
        <v>41.55</v>
      </c>
      <c r="C29" s="2" t="n">
        <f aca="false">+C28</f>
        <v>6326045</v>
      </c>
      <c r="D29" s="2" t="n">
        <f aca="false">+B29*C29</f>
        <v>262847169.75</v>
      </c>
    </row>
    <row r="30" customFormat="false" ht="12.75" hidden="false" customHeight="false" outlineLevel="0" collapsed="false">
      <c r="B30" s="1" t="n">
        <f aca="false">+B29-1</f>
        <v>40.55</v>
      </c>
      <c r="C30" s="2" t="n">
        <f aca="false">+C29</f>
        <v>6326045</v>
      </c>
      <c r="D30" s="2" t="n">
        <f aca="false">+B30*C30</f>
        <v>256521124.75</v>
      </c>
    </row>
    <row r="31" customFormat="false" ht="12.75" hidden="false" customHeight="false" outlineLevel="0" collapsed="false">
      <c r="B31" s="1" t="n">
        <f aca="false">+B30-1</f>
        <v>39.55</v>
      </c>
      <c r="C31" s="2" t="n">
        <f aca="false">+C30</f>
        <v>6326045</v>
      </c>
      <c r="D31" s="2" t="n">
        <f aca="false">+B31*C31</f>
        <v>250195079.75</v>
      </c>
    </row>
    <row r="32" customFormat="false" ht="12.75" hidden="false" customHeight="false" outlineLevel="0" collapsed="false">
      <c r="B32" s="1" t="n">
        <f aca="false">+B31-1</f>
        <v>38.55</v>
      </c>
      <c r="C32" s="2" t="n">
        <f aca="false">+C31</f>
        <v>6326045</v>
      </c>
      <c r="D32" s="2" t="n">
        <f aca="false">+B32*C32</f>
        <v>243869034.75</v>
      </c>
    </row>
    <row r="33" customFormat="false" ht="12.75" hidden="false" customHeight="false" outlineLevel="0" collapsed="false">
      <c r="B33" s="1" t="n">
        <f aca="false">+B32-1</f>
        <v>37.55</v>
      </c>
      <c r="C33" s="2" t="n">
        <f aca="false">+C32</f>
        <v>6326045</v>
      </c>
      <c r="D33" s="2" t="n">
        <f aca="false">+B33*C33</f>
        <v>237542989.75</v>
      </c>
    </row>
    <row r="34" customFormat="false" ht="12.75" hidden="false" customHeight="false" outlineLevel="0" collapsed="false">
      <c r="B34" s="1" t="n">
        <f aca="false">+B33-1</f>
        <v>36.55</v>
      </c>
      <c r="C34" s="2" t="n">
        <f aca="false">+C33</f>
        <v>6326045</v>
      </c>
      <c r="D34" s="2" t="n">
        <f aca="false">+B34*C34</f>
        <v>231216944.75</v>
      </c>
    </row>
    <row r="35" customFormat="false" ht="12.75" hidden="false" customHeight="false" outlineLevel="0" collapsed="false">
      <c r="B35" s="1" t="n">
        <f aca="false">+B34-1</f>
        <v>35.55</v>
      </c>
      <c r="C35" s="2" t="n">
        <f aca="false">+C34</f>
        <v>6326045</v>
      </c>
      <c r="D35" s="2" t="n">
        <f aca="false">+B35*C35</f>
        <v>224890899.75</v>
      </c>
    </row>
    <row r="36" customFormat="false" ht="12.75" hidden="false" customHeight="false" outlineLevel="0" collapsed="false">
      <c r="B36" s="1" t="n">
        <f aca="false">+B35-1</f>
        <v>34.55</v>
      </c>
      <c r="C36" s="2" t="n">
        <f aca="false">+C35</f>
        <v>6326045</v>
      </c>
      <c r="D36" s="2" t="n">
        <f aca="false">+B36*C36</f>
        <v>218564854.75</v>
      </c>
    </row>
    <row r="37" customFormat="false" ht="12.75" hidden="false" customHeight="false" outlineLevel="0" collapsed="false">
      <c r="B37" s="1" t="n">
        <f aca="false">+B36-1</f>
        <v>33.55</v>
      </c>
      <c r="C37" s="2" t="n">
        <f aca="false">+C36</f>
        <v>6326045</v>
      </c>
      <c r="D37" s="2" t="n">
        <f aca="false">+B37*C37</f>
        <v>212238809.75</v>
      </c>
    </row>
    <row r="38" customFormat="false" ht="12.75" hidden="false" customHeight="false" outlineLevel="0" collapsed="false">
      <c r="B38" s="1" t="n">
        <f aca="false">+B37-1</f>
        <v>32.55</v>
      </c>
      <c r="C38" s="2" t="n">
        <f aca="false">+C37</f>
        <v>6326045</v>
      </c>
      <c r="D38" s="2" t="n">
        <f aca="false">+B38*C38</f>
        <v>205912764.75</v>
      </c>
    </row>
    <row r="39" customFormat="false" ht="12.75" hidden="false" customHeight="false" outlineLevel="0" collapsed="false">
      <c r="B39" s="1" t="n">
        <f aca="false">+B38-1</f>
        <v>31.55</v>
      </c>
      <c r="C39" s="2" t="n">
        <f aca="false">+C38</f>
        <v>6326045</v>
      </c>
      <c r="D39" s="2" t="n">
        <f aca="false">+B39*C39</f>
        <v>199586719.75</v>
      </c>
    </row>
    <row r="40" customFormat="false" ht="12.75" hidden="false" customHeight="false" outlineLevel="0" collapsed="false">
      <c r="B40" s="1" t="n">
        <f aca="false">+B39-1</f>
        <v>30.55</v>
      </c>
      <c r="C40" s="2" t="n">
        <f aca="false">+C39</f>
        <v>6326045</v>
      </c>
      <c r="D40" s="2" t="n">
        <f aca="false">+B40*C40</f>
        <v>193260674.75</v>
      </c>
    </row>
    <row r="41" customFormat="false" ht="12.75" hidden="false" customHeight="false" outlineLevel="0" collapsed="false">
      <c r="B41" s="1" t="n">
        <f aca="false">+B40-1</f>
        <v>29.55</v>
      </c>
      <c r="C41" s="2" t="n">
        <f aca="false">+C40</f>
        <v>6326045</v>
      </c>
      <c r="D41" s="2" t="n">
        <f aca="false">+B41*C41</f>
        <v>186934629.75</v>
      </c>
    </row>
    <row r="42" customFormat="false" ht="12.75" hidden="false" customHeight="false" outlineLevel="0" collapsed="false">
      <c r="B42" s="1" t="n">
        <f aca="false">+B41-1</f>
        <v>28.55</v>
      </c>
      <c r="C42" s="2" t="n">
        <f aca="false">+C41</f>
        <v>6326045</v>
      </c>
      <c r="D42" s="2" t="n">
        <f aca="false">+B42*C42</f>
        <v>180608584.75</v>
      </c>
    </row>
    <row r="43" customFormat="false" ht="12.75" hidden="false" customHeight="false" outlineLevel="0" collapsed="false">
      <c r="B43" s="1" t="n">
        <f aca="false">+B42-1</f>
        <v>27.55</v>
      </c>
      <c r="C43" s="2" t="n">
        <f aca="false">+C42</f>
        <v>6326045</v>
      </c>
      <c r="D43" s="2" t="n">
        <f aca="false">+B43*C43</f>
        <v>174282539.75</v>
      </c>
    </row>
    <row r="44" customFormat="false" ht="12.75" hidden="false" customHeight="false" outlineLevel="0" collapsed="false">
      <c r="B44" s="1" t="n">
        <f aca="false">+B43-1</f>
        <v>26.55</v>
      </c>
      <c r="C44" s="2" t="n">
        <f aca="false">+C43</f>
        <v>6326045</v>
      </c>
      <c r="D44" s="2" t="n">
        <f aca="false">+B44*C44</f>
        <v>167956494.75</v>
      </c>
    </row>
    <row r="45" customFormat="false" ht="12.75" hidden="false" customHeight="false" outlineLevel="0" collapsed="false">
      <c r="B45" s="1" t="n">
        <f aca="false">+B44-1</f>
        <v>25.55</v>
      </c>
      <c r="C45" s="2" t="n">
        <f aca="false">+C44</f>
        <v>6326045</v>
      </c>
      <c r="D45" s="2" t="n">
        <f aca="false">+B45*C45</f>
        <v>161630449.75</v>
      </c>
    </row>
    <row r="46" customFormat="false" ht="12.75" hidden="false" customHeight="false" outlineLevel="0" collapsed="false">
      <c r="B46" s="1" t="n">
        <f aca="false">+B45-1</f>
        <v>24.55</v>
      </c>
      <c r="C46" s="2" t="n">
        <f aca="false">+C45</f>
        <v>6326045</v>
      </c>
      <c r="D46" s="2" t="n">
        <f aca="false">+B46*C46</f>
        <v>155304404.75</v>
      </c>
    </row>
    <row r="47" customFormat="false" ht="12.75" hidden="false" customHeight="false" outlineLevel="0" collapsed="false">
      <c r="B47" s="1" t="n">
        <f aca="false">+B46-1</f>
        <v>23.55</v>
      </c>
      <c r="C47" s="2" t="n">
        <f aca="false">+C46</f>
        <v>6326045</v>
      </c>
      <c r="D47" s="2" t="n">
        <f aca="false">+B47*C47</f>
        <v>148978359.75</v>
      </c>
    </row>
    <row r="48" customFormat="false" ht="12.75" hidden="false" customHeight="false" outlineLevel="0" collapsed="false">
      <c r="B48" s="1" t="n">
        <f aca="false">+B47-1</f>
        <v>22.55</v>
      </c>
      <c r="C48" s="2" t="n">
        <f aca="false">+C47</f>
        <v>6326045</v>
      </c>
      <c r="D48" s="2" t="n">
        <f aca="false">+B48*C48</f>
        <v>142652314.75</v>
      </c>
    </row>
    <row r="49" customFormat="false" ht="12.75" hidden="false" customHeight="false" outlineLevel="0" collapsed="false">
      <c r="B49" s="1" t="n">
        <f aca="false">+B48-1</f>
        <v>21.55</v>
      </c>
      <c r="C49" s="2" t="n">
        <f aca="false">+C48</f>
        <v>6326045</v>
      </c>
      <c r="D49" s="2" t="n">
        <f aca="false">+B49*C49</f>
        <v>136326269.75</v>
      </c>
    </row>
    <row r="50" customFormat="false" ht="12.75" hidden="false" customHeight="false" outlineLevel="0" collapsed="false">
      <c r="B50" s="1" t="n">
        <f aca="false">+B49-1</f>
        <v>20.55</v>
      </c>
      <c r="C50" s="2" t="n">
        <f aca="false">+C49</f>
        <v>6326045</v>
      </c>
      <c r="D50" s="2" t="n">
        <f aca="false">+B50*C50</f>
        <v>130000224.75</v>
      </c>
    </row>
    <row r="51" customFormat="false" ht="12.75" hidden="false" customHeight="false" outlineLevel="0" collapsed="false">
      <c r="B51" s="1" t="n">
        <f aca="false">+B50-1</f>
        <v>19.55</v>
      </c>
      <c r="C51" s="2" t="n">
        <f aca="false">+C50</f>
        <v>6326045</v>
      </c>
      <c r="D51" s="2" t="n">
        <f aca="false">+B51*C51</f>
        <v>123674179.75</v>
      </c>
    </row>
    <row r="52" customFormat="false" ht="12.75" hidden="false" customHeight="false" outlineLevel="0" collapsed="false">
      <c r="B52" s="1" t="n">
        <f aca="false">+B51-1</f>
        <v>18.55</v>
      </c>
      <c r="C52" s="2" t="n">
        <f aca="false">+C51</f>
        <v>6326045</v>
      </c>
      <c r="D52" s="2" t="n">
        <f aca="false">+B52*C52</f>
        <v>117348134.75</v>
      </c>
    </row>
    <row r="53" customFormat="false" ht="12.75" hidden="false" customHeight="false" outlineLevel="0" collapsed="false">
      <c r="B53" s="1" t="n">
        <f aca="false">+B52-1</f>
        <v>17.55</v>
      </c>
      <c r="C53" s="2" t="n">
        <f aca="false">+C52</f>
        <v>6326045</v>
      </c>
      <c r="D53" s="2" t="n">
        <f aca="false">+B53*C53</f>
        <v>111022089.75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53"/>
  <sheetViews>
    <sheetView showFormulas="false" showGridLines="true" showRowColHeaders="true" showZeros="true" rightToLeft="false" tabSelected="false" showOutlineSymbols="true" defaultGridColor="true" view="normal" topLeftCell="G16" colorId="64" zoomScale="100" zoomScaleNormal="100" zoomScalePageLayoutView="100" workbookViewId="0">
      <selection pane="topLeft" activeCell="P48" activeCellId="0" sqref="P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8.14"/>
    <col collapsed="false" customWidth="true" hidden="false" outlineLevel="0" max="2" min="2" style="2" width="14.99"/>
    <col collapsed="false" customWidth="true" hidden="false" outlineLevel="0" max="3" min="3" style="2" width="13.99"/>
    <col collapsed="false" customWidth="true" hidden="false" outlineLevel="0" max="4" min="4" style="2" width="16.13"/>
    <col collapsed="false" customWidth="true" hidden="false" outlineLevel="0" max="5" min="5" style="2" width="13.99"/>
    <col collapsed="false" customWidth="true" hidden="false" outlineLevel="0" max="6" min="6" style="2" width="12.85"/>
    <col collapsed="false" customWidth="true" hidden="false" outlineLevel="0" max="7" min="7" style="2" width="15.7"/>
    <col collapsed="false" customWidth="true" hidden="false" outlineLevel="0" max="10" min="8" style="2" width="12.28"/>
    <col collapsed="false" customWidth="true" hidden="false" outlineLevel="0" max="11" min="11" style="2" width="13.85"/>
    <col collapsed="false" customWidth="true" hidden="false" outlineLevel="0" max="12" min="12" style="2" width="13.99"/>
    <col collapsed="false" customWidth="true" hidden="false" outlineLevel="0" max="13" min="13" style="2" width="11.7"/>
    <col collapsed="false" customWidth="true" hidden="false" outlineLevel="0" max="14" min="14" style="2" width="12.7"/>
    <col collapsed="false" customWidth="true" hidden="false" outlineLevel="0" max="15" min="15" style="2" width="13.99"/>
    <col collapsed="false" customWidth="false" hidden="false" outlineLevel="0" max="16" min="16" style="2" width="9.14"/>
    <col collapsed="false" customWidth="true" hidden="false" outlineLevel="0" max="17" min="17" style="2" width="12.7"/>
    <col collapsed="false" customWidth="false" hidden="false" outlineLevel="0" max="257" min="18" style="2" width="9.14"/>
  </cols>
  <sheetData>
    <row r="3" customFormat="false" ht="12.75" hidden="false" customHeight="false" outlineLevel="0" collapsed="false">
      <c r="A3" s="1" t="s">
        <v>0</v>
      </c>
      <c r="B3" s="1"/>
      <c r="C3" s="1" t="n">
        <v>48.55</v>
      </c>
      <c r="D3" s="1" t="n">
        <v>50</v>
      </c>
      <c r="E3" s="1" t="n">
        <v>50.55</v>
      </c>
      <c r="F3" s="1" t="n">
        <v>51.55</v>
      </c>
      <c r="G3" s="1" t="n">
        <v>52.55</v>
      </c>
      <c r="H3" s="1" t="n">
        <v>53.55</v>
      </c>
      <c r="I3" s="1" t="n">
        <v>54.55</v>
      </c>
      <c r="J3" s="1" t="n">
        <v>55.55</v>
      </c>
      <c r="K3" s="1" t="n">
        <v>56.55</v>
      </c>
      <c r="L3" s="1" t="n">
        <v>57.55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.75" hidden="false" customHeight="false" outlineLevel="0" collapsed="false">
      <c r="A4" s="2" t="s">
        <v>38</v>
      </c>
      <c r="C4" s="2" t="n">
        <f aca="false">18012590</f>
        <v>18012590</v>
      </c>
      <c r="D4" s="2" t="n">
        <f aca="false">C4</f>
        <v>18012590</v>
      </c>
      <c r="E4" s="2" t="n">
        <v>16034351</v>
      </c>
      <c r="F4" s="2" t="n">
        <v>15102794</v>
      </c>
      <c r="G4" s="2" t="n">
        <v>14206691</v>
      </c>
      <c r="H4" s="2" t="n">
        <v>13344056</v>
      </c>
      <c r="I4" s="2" t="n">
        <v>12513049</v>
      </c>
      <c r="J4" s="2" t="n">
        <v>11711960</v>
      </c>
      <c r="K4" s="2" t="n">
        <v>10939204</v>
      </c>
      <c r="L4" s="2" t="n">
        <v>10193303</v>
      </c>
    </row>
    <row r="5" customFormat="false" ht="12.75" hidden="false" customHeight="false" outlineLevel="0" collapsed="false">
      <c r="A5" s="2" t="s">
        <v>2</v>
      </c>
      <c r="C5" s="2" t="n">
        <f aca="false">+C3*C4</f>
        <v>874511244.5</v>
      </c>
      <c r="D5" s="2" t="n">
        <f aca="false">+D3*D4</f>
        <v>900629500</v>
      </c>
      <c r="E5" s="2" t="n">
        <f aca="false">+E3*E4</f>
        <v>810536443.05</v>
      </c>
      <c r="F5" s="2" t="n">
        <f aca="false">+F3*F4</f>
        <v>778549030.7</v>
      </c>
      <c r="G5" s="2" t="n">
        <f aca="false">+G3*G4</f>
        <v>746561612.05</v>
      </c>
      <c r="H5" s="2" t="n">
        <f aca="false">+H3*H4</f>
        <v>714574198.8</v>
      </c>
      <c r="I5" s="2" t="n">
        <f aca="false">+I3*I4</f>
        <v>682586822.95</v>
      </c>
      <c r="J5" s="2" t="n">
        <f aca="false">+J3*J4</f>
        <v>650599378</v>
      </c>
      <c r="K5" s="2" t="n">
        <f aca="false">+K3*K4</f>
        <v>618611986.2</v>
      </c>
      <c r="L5" s="2" t="n">
        <f aca="false">+L3*L4</f>
        <v>586624587.65</v>
      </c>
    </row>
    <row r="6" customFormat="false" ht="12.75" hidden="false" customHeight="false" outlineLevel="0" collapsed="false">
      <c r="D6" s="2" t="n">
        <f aca="false">(D5-C5)</f>
        <v>26118255.5</v>
      </c>
      <c r="E6" s="2" t="n">
        <f aca="false">(E5-D5)/0.55</f>
        <v>-163805558.090909</v>
      </c>
      <c r="F6" s="2" t="n">
        <f aca="false">(F5-E5)</f>
        <v>-31987412.35</v>
      </c>
      <c r="G6" s="2" t="n">
        <f aca="false">G5-F5</f>
        <v>-31987418.65</v>
      </c>
      <c r="H6" s="2" t="n">
        <f aca="false">H5-G5</f>
        <v>-31987413.25</v>
      </c>
      <c r="I6" s="2" t="n">
        <f aca="false">I5-H5</f>
        <v>-31987375.85</v>
      </c>
      <c r="J6" s="2" t="n">
        <f aca="false">J5-I5</f>
        <v>-31987444.9499999</v>
      </c>
      <c r="K6" s="2" t="n">
        <f aca="false">K5-J5</f>
        <v>-31987391.8000001</v>
      </c>
      <c r="L6" s="2" t="n">
        <f aca="false">L5-K5</f>
        <v>-31987398.55</v>
      </c>
    </row>
    <row r="9" customFormat="false" ht="12.75" hidden="false" customHeight="false" outlineLevel="0" collapsed="false">
      <c r="A9" s="1" t="s">
        <v>0</v>
      </c>
      <c r="B9" s="1" t="n">
        <v>58.55</v>
      </c>
      <c r="C9" s="1" t="n">
        <v>59.55</v>
      </c>
      <c r="D9" s="1" t="n">
        <v>60.55</v>
      </c>
      <c r="E9" s="1" t="n">
        <v>61.55</v>
      </c>
      <c r="F9" s="1" t="n">
        <v>62.55</v>
      </c>
      <c r="G9" s="1" t="n">
        <v>63.55</v>
      </c>
      <c r="H9" s="1" t="n">
        <v>64.55</v>
      </c>
      <c r="I9" s="1" t="n">
        <v>65.55</v>
      </c>
      <c r="J9" s="1" t="n">
        <v>66.55</v>
      </c>
      <c r="K9" s="1" t="n">
        <v>67.55</v>
      </c>
      <c r="L9" s="1" t="n">
        <v>68.55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2" t="s">
        <v>38</v>
      </c>
      <c r="B10" s="2" t="n">
        <v>9472881</v>
      </c>
      <c r="C10" s="2" t="n">
        <v>8776654</v>
      </c>
      <c r="D10" s="2" t="n">
        <v>8103425</v>
      </c>
      <c r="E10" s="2" t="n">
        <v>7452071</v>
      </c>
      <c r="F10" s="2" t="n">
        <v>6821543</v>
      </c>
      <c r="G10" s="2" t="n">
        <v>6210860</v>
      </c>
      <c r="H10" s="2" t="n">
        <v>5619097</v>
      </c>
      <c r="I10" s="2" t="n">
        <v>5045390</v>
      </c>
      <c r="J10" s="2" t="n">
        <v>4488924</v>
      </c>
      <c r="K10" s="2" t="n">
        <v>3948934</v>
      </c>
      <c r="L10" s="2" t="n">
        <v>3424698</v>
      </c>
    </row>
    <row r="11" customFormat="false" ht="12.75" hidden="false" customHeight="false" outlineLevel="0" collapsed="false">
      <c r="A11" s="2" t="s">
        <v>2</v>
      </c>
      <c r="B11" s="2" t="n">
        <f aca="false">+B9*B10</f>
        <v>554637182.55</v>
      </c>
      <c r="C11" s="2" t="n">
        <f aca="false">+C9*C10</f>
        <v>522649745.7</v>
      </c>
      <c r="D11" s="2" t="n">
        <f aca="false">+D9*D10</f>
        <v>490662383.75</v>
      </c>
      <c r="E11" s="2" t="n">
        <f aca="false">+E9*E10</f>
        <v>458674970.05</v>
      </c>
      <c r="F11" s="2" t="n">
        <f aca="false">+F9*F10</f>
        <v>426687514.65</v>
      </c>
      <c r="G11" s="2" t="n">
        <f aca="false">+G9*G10</f>
        <v>394700153</v>
      </c>
      <c r="H11" s="2" t="n">
        <f aca="false">+H9*H10</f>
        <v>362712711.35</v>
      </c>
      <c r="I11" s="2" t="n">
        <f aca="false">+I9*I10</f>
        <v>330725314.5</v>
      </c>
      <c r="J11" s="2" t="n">
        <f aca="false">+J9*J10</f>
        <v>298737892.2</v>
      </c>
      <c r="K11" s="2" t="n">
        <f aca="false">+K9*K10</f>
        <v>266750491.7</v>
      </c>
      <c r="L11" s="2" t="n">
        <f aca="false">+L9*L10</f>
        <v>234763047.9</v>
      </c>
    </row>
    <row r="12" customFormat="false" ht="12.75" hidden="false" customHeight="false" outlineLevel="0" collapsed="false">
      <c r="C12" s="2" t="n">
        <f aca="false">C11-B11</f>
        <v>-31987436.85</v>
      </c>
      <c r="D12" s="2" t="n">
        <f aca="false">D11-C11</f>
        <v>-31987361.95</v>
      </c>
      <c r="E12" s="2" t="n">
        <f aca="false">E11-D11</f>
        <v>-31987413.7</v>
      </c>
      <c r="F12" s="2" t="n">
        <f aca="false">F11-E11</f>
        <v>-31987455.4</v>
      </c>
      <c r="G12" s="2" t="n">
        <f aca="false">G11-F11</f>
        <v>-31987361.65</v>
      </c>
      <c r="H12" s="2" t="n">
        <f aca="false">H11-G11</f>
        <v>-31987441.65</v>
      </c>
      <c r="I12" s="2" t="n">
        <f aca="false">I11-H11</f>
        <v>-31987396.85</v>
      </c>
      <c r="J12" s="2" t="n">
        <f aca="false">J11-I11</f>
        <v>-31987422.3</v>
      </c>
      <c r="K12" s="2" t="n">
        <f aca="false">K11-J11</f>
        <v>-31987400.5</v>
      </c>
      <c r="L12" s="2" t="n">
        <f aca="false">L11-K11</f>
        <v>-31987443.8</v>
      </c>
    </row>
    <row r="15" customFormat="false" ht="12.75" hidden="false" customHeight="false" outlineLevel="0" collapsed="false">
      <c r="A15" s="1" t="s">
        <v>0</v>
      </c>
      <c r="B15" s="1" t="n">
        <v>69.55</v>
      </c>
      <c r="C15" s="1" t="n">
        <v>70.55</v>
      </c>
      <c r="D15" s="1" t="n">
        <v>71.55</v>
      </c>
      <c r="E15" s="1" t="n">
        <v>72.55</v>
      </c>
      <c r="F15" s="1" t="n">
        <v>73.55</v>
      </c>
      <c r="G15" s="1" t="n">
        <v>74.55</v>
      </c>
      <c r="H15" s="1" t="n">
        <v>75.55</v>
      </c>
      <c r="I15" s="1" t="n">
        <v>75.89</v>
      </c>
      <c r="J15" s="1" t="n">
        <v>77.55</v>
      </c>
      <c r="K15" s="1" t="n">
        <v>78.55</v>
      </c>
      <c r="L15" s="1" t="n">
        <v>79.55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s">
        <v>38</v>
      </c>
      <c r="B16" s="2" t="n">
        <v>2915538</v>
      </c>
      <c r="C16" s="2" t="n">
        <v>2420812</v>
      </c>
      <c r="D16" s="2" t="n">
        <v>1939914</v>
      </c>
      <c r="E16" s="2" t="n">
        <v>1472273</v>
      </c>
      <c r="F16" s="2" t="n">
        <v>1017349</v>
      </c>
      <c r="G16" s="2" t="n">
        <v>574629</v>
      </c>
      <c r="H16" s="2" t="n">
        <v>143630</v>
      </c>
      <c r="I16" s="2" t="n">
        <v>0</v>
      </c>
      <c r="J16" s="2" t="n">
        <v>0</v>
      </c>
      <c r="K16" s="2" t="n">
        <v>0</v>
      </c>
      <c r="L16" s="2" t="n">
        <v>0</v>
      </c>
    </row>
    <row r="17" customFormat="false" ht="12.75" hidden="false" customHeight="false" outlineLevel="0" collapsed="false">
      <c r="A17" s="2" t="s">
        <v>2</v>
      </c>
      <c r="B17" s="2" t="n">
        <f aca="false">+B15*B16</f>
        <v>202775667.9</v>
      </c>
      <c r="C17" s="2" t="n">
        <f aca="false">+C15*C16</f>
        <v>170788286.6</v>
      </c>
      <c r="D17" s="2" t="n">
        <f aca="false">+D15*D16</f>
        <v>138800846.7</v>
      </c>
      <c r="E17" s="2" t="n">
        <f aca="false">+E15*E16</f>
        <v>106813406.15</v>
      </c>
      <c r="F17" s="2" t="n">
        <f aca="false">+F15*F16</f>
        <v>74826018.95</v>
      </c>
      <c r="G17" s="2" t="n">
        <f aca="false">+G15*G16</f>
        <v>42838591.95</v>
      </c>
      <c r="H17" s="2" t="n">
        <f aca="false">+H15*H16</f>
        <v>10851246.5</v>
      </c>
      <c r="I17" s="2" t="n">
        <f aca="false">+I15*I16</f>
        <v>0</v>
      </c>
      <c r="J17" s="2" t="n">
        <f aca="false">+J15*J16</f>
        <v>0</v>
      </c>
      <c r="K17" s="2" t="n">
        <f aca="false">+K15*K16</f>
        <v>0</v>
      </c>
      <c r="L17" s="2" t="n">
        <f aca="false">+L15*L16</f>
        <v>0</v>
      </c>
    </row>
    <row r="18" customFormat="false" ht="12.75" hidden="false" customHeight="false" outlineLevel="0" collapsed="false">
      <c r="C18" s="2" t="n">
        <f aca="false">C17-B17</f>
        <v>-31987381.3</v>
      </c>
      <c r="D18" s="2" t="n">
        <f aca="false">D17-C17</f>
        <v>-31987439.9</v>
      </c>
      <c r="E18" s="2" t="n">
        <f aca="false">E17-D17</f>
        <v>-31987440.55</v>
      </c>
      <c r="F18" s="2" t="n">
        <f aca="false">F17-E17</f>
        <v>-31987387.2</v>
      </c>
      <c r="G18" s="2" t="n">
        <f aca="false">G17-F17</f>
        <v>-31987427</v>
      </c>
      <c r="H18" s="2" t="n">
        <f aca="false">H17-G17</f>
        <v>-31987345.45</v>
      </c>
    </row>
    <row r="20" customFormat="false" ht="12.75" hidden="false" customHeight="false" outlineLevel="0" collapsed="false">
      <c r="O20" s="27" t="s">
        <v>53</v>
      </c>
    </row>
    <row r="21" customFormat="false" ht="12.75" hidden="false" customHeight="false" outlineLevel="0" collapsed="false">
      <c r="B21" s="2" t="s">
        <v>0</v>
      </c>
      <c r="C21" s="2" t="s">
        <v>12</v>
      </c>
      <c r="D21" s="2" t="s">
        <v>2</v>
      </c>
      <c r="O21" s="0"/>
      <c r="P21" s="0"/>
      <c r="Q21" s="28"/>
    </row>
    <row r="22" customFormat="false" ht="12.75" hidden="false" customHeight="false" outlineLevel="0" collapsed="false">
      <c r="B22" s="1" t="n">
        <v>48.55</v>
      </c>
      <c r="C22" s="2" t="n">
        <f aca="false">+C4</f>
        <v>18012590</v>
      </c>
      <c r="D22" s="2" t="n">
        <f aca="false">+B22*C22</f>
        <v>874511244.5</v>
      </c>
      <c r="F22" s="0" t="s">
        <v>39</v>
      </c>
      <c r="G22" s="0"/>
      <c r="H22" s="0" t="s">
        <v>2</v>
      </c>
      <c r="I22" s="0"/>
      <c r="J22" s="0"/>
      <c r="K22" s="0" t="s">
        <v>2</v>
      </c>
      <c r="L22" s="0"/>
      <c r="M22" s="0" t="s">
        <v>12</v>
      </c>
      <c r="O22" s="0" t="s">
        <v>54</v>
      </c>
      <c r="P22" s="0"/>
      <c r="Q22" s="29" t="n">
        <f aca="false">Simulation!B23*EXP((Simulation!B3-Simulation!B5)*Q30)</f>
        <v>64.5977070635839</v>
      </c>
    </row>
    <row r="23" customFormat="false" ht="12.75" hidden="false" customHeight="false" outlineLevel="0" collapsed="false">
      <c r="B23" s="1" t="n">
        <f aca="false">+B22-1</f>
        <v>47.55</v>
      </c>
      <c r="C23" s="2" t="n">
        <f aca="false">+C22</f>
        <v>18012590</v>
      </c>
      <c r="D23" s="2" t="n">
        <f aca="false">+B23*C23</f>
        <v>856498654.5</v>
      </c>
      <c r="F23" s="0" t="s">
        <v>40</v>
      </c>
      <c r="G23" s="0" t="s">
        <v>41</v>
      </c>
      <c r="H23" s="0" t="s">
        <v>40</v>
      </c>
      <c r="I23" s="0" t="s">
        <v>41</v>
      </c>
      <c r="J23" s="0" t="s">
        <v>42</v>
      </c>
      <c r="K23" s="0" t="s">
        <v>32</v>
      </c>
      <c r="L23" s="0"/>
      <c r="M23" s="0" t="s">
        <v>32</v>
      </c>
      <c r="O23" s="0" t="s">
        <v>55</v>
      </c>
      <c r="P23" s="0"/>
      <c r="Q23" s="30" t="n">
        <f aca="false">Q22</f>
        <v>64.5977070635839</v>
      </c>
    </row>
    <row r="24" customFormat="false" ht="12.75" hidden="false" customHeight="false" outlineLevel="0" collapsed="false">
      <c r="B24" s="1" t="n">
        <f aca="false">+B23-1</f>
        <v>46.55</v>
      </c>
      <c r="C24" s="2" t="n">
        <f aca="false">+C23</f>
        <v>18012590</v>
      </c>
      <c r="D24" s="2" t="n">
        <f aca="false">+B24*C24</f>
        <v>838486064.5</v>
      </c>
      <c r="F24" s="0"/>
      <c r="G24" s="0"/>
      <c r="H24" s="0"/>
      <c r="I24" s="0"/>
      <c r="J24" s="0"/>
      <c r="K24" s="0"/>
      <c r="L24" s="0"/>
      <c r="M24" s="0"/>
      <c r="O24" s="0" t="s">
        <v>56</v>
      </c>
      <c r="P24" s="0"/>
      <c r="Q24" s="31" t="e">
        <f aca="false">AMERB(Q22,Q23,Q27,Q27,Q26,Q31,Q32,400,Q33)</f>
        <v>#NAME?</v>
      </c>
    </row>
    <row r="25" customFormat="false" ht="12.75" hidden="false" customHeight="false" outlineLevel="0" collapsed="false">
      <c r="B25" s="1" t="n">
        <f aca="false">+B24-1</f>
        <v>45.55</v>
      </c>
      <c r="C25" s="2" t="n">
        <f aca="false">+C24</f>
        <v>18012590</v>
      </c>
      <c r="D25" s="2" t="n">
        <f aca="false">+B25*C25</f>
        <v>820473474.5</v>
      </c>
      <c r="F25" s="5" t="n">
        <f aca="false">E3</f>
        <v>50.55</v>
      </c>
      <c r="G25" s="5" t="n">
        <f aca="false">I15</f>
        <v>75.89</v>
      </c>
      <c r="H25" s="2" t="n">
        <f aca="false">E5</f>
        <v>810536443.05</v>
      </c>
      <c r="I25" s="3" t="n">
        <f aca="false">I17</f>
        <v>0</v>
      </c>
      <c r="J25" s="3" t="n">
        <f aca="false">-H12</f>
        <v>31987441.65</v>
      </c>
      <c r="K25" s="24" t="n">
        <f aca="false">IF(AND(Simulation!$B$23&gt;F25,Simulation!$B$23&lt;=G25),I25+J25*(-Simulation!$B$23+G25),0)</f>
        <v>564949106.439904</v>
      </c>
      <c r="L25" s="0" t="s">
        <v>57</v>
      </c>
      <c r="M25" s="3" t="n">
        <f aca="false">K25/Simulation!B23</f>
        <v>9702293.34082103</v>
      </c>
      <c r="O25" s="0" t="s">
        <v>58</v>
      </c>
      <c r="P25" s="0"/>
      <c r="Q25" s="12" t="e">
        <f aca="false">Q24/Simulation!B23</f>
        <v>#NAME?</v>
      </c>
    </row>
    <row r="26" customFormat="false" ht="12.75" hidden="false" customHeight="false" outlineLevel="0" collapsed="false">
      <c r="B26" s="1" t="n">
        <f aca="false">+B25-1</f>
        <v>44.55</v>
      </c>
      <c r="C26" s="2" t="n">
        <f aca="false">+C25</f>
        <v>18012590</v>
      </c>
      <c r="D26" s="2" t="n">
        <f aca="false">+B26*C26</f>
        <v>802460884.5</v>
      </c>
      <c r="F26" s="0" t="n">
        <v>0</v>
      </c>
      <c r="G26" s="0" t="n">
        <v>50</v>
      </c>
      <c r="H26" s="0" t="n">
        <v>0</v>
      </c>
      <c r="J26" s="22"/>
      <c r="K26" s="24" t="n">
        <f aca="false">IF(AND(Simulation!$B$23&gt;F26,Simulation!$B$23&lt;=G26),M26*Simulation!$B$23,0)</f>
        <v>0</v>
      </c>
      <c r="L26" s="0" t="s">
        <v>59</v>
      </c>
      <c r="M26" s="3" t="n">
        <f aca="false">C22</f>
        <v>18012590</v>
      </c>
      <c r="O26" s="0" t="s">
        <v>18</v>
      </c>
      <c r="P26" s="0"/>
      <c r="Q26" s="32" t="n">
        <f aca="false">Simulation!B4</f>
        <v>0.4</v>
      </c>
    </row>
    <row r="27" customFormat="false" ht="12.75" hidden="false" customHeight="false" outlineLevel="0" collapsed="false">
      <c r="B27" s="1" t="n">
        <f aca="false">+B26-1</f>
        <v>43.55</v>
      </c>
      <c r="C27" s="2" t="n">
        <f aca="false">+C26</f>
        <v>18012590</v>
      </c>
      <c r="D27" s="2" t="n">
        <f aca="false">+B27*C27</f>
        <v>784448294.5</v>
      </c>
      <c r="F27" s="25" t="n">
        <v>50</v>
      </c>
      <c r="G27" s="25" t="n">
        <f aca="false">F25</f>
        <v>50.55</v>
      </c>
      <c r="H27" s="2" t="n">
        <f aca="false">C22*F27</f>
        <v>900629500</v>
      </c>
      <c r="I27" s="2" t="n">
        <f aca="false">E5</f>
        <v>810536443.05</v>
      </c>
      <c r="J27" s="3" t="n">
        <f aca="false">-(I27-H27)/(G27-F27)</f>
        <v>163805558.09091</v>
      </c>
      <c r="K27" s="24" t="n">
        <f aca="false">IF(AND(Simulation!$B$23&gt;F27,Simulation!$B$23&lt;=G27),I27+J27*(-Simulation!$B$23+G27),0)</f>
        <v>0</v>
      </c>
      <c r="L27" s="2" t="s">
        <v>60</v>
      </c>
      <c r="M27" s="3" t="n">
        <f aca="false">K27/Simulation!B23</f>
        <v>0</v>
      </c>
      <c r="O27" s="0" t="s">
        <v>16</v>
      </c>
      <c r="P27" s="0"/>
      <c r="Q27" s="33" t="n">
        <v>0.05</v>
      </c>
    </row>
    <row r="28" customFormat="false" ht="12.75" hidden="false" customHeight="false" outlineLevel="0" collapsed="false">
      <c r="B28" s="1" t="n">
        <f aca="false">+B27-1</f>
        <v>42.55</v>
      </c>
      <c r="C28" s="2" t="n">
        <f aca="false">+C27</f>
        <v>18012590</v>
      </c>
      <c r="D28" s="2" t="n">
        <f aca="false">+B28*C28</f>
        <v>766435704.5</v>
      </c>
      <c r="K28" s="24" t="n">
        <f aca="false">SUM(K25:K27)</f>
        <v>564949106.439904</v>
      </c>
      <c r="L28" s="2" t="s">
        <v>61</v>
      </c>
      <c r="M28" s="3"/>
      <c r="O28" s="0" t="s">
        <v>23</v>
      </c>
      <c r="P28" s="0"/>
      <c r="Q28" s="34" t="n">
        <f aca="false">Simulation!B5</f>
        <v>0.0081327260897853</v>
      </c>
    </row>
    <row r="29" customFormat="false" ht="12.75" hidden="false" customHeight="false" outlineLevel="0" collapsed="false">
      <c r="B29" s="1" t="n">
        <f aca="false">+B28-1</f>
        <v>41.55</v>
      </c>
      <c r="C29" s="2" t="n">
        <f aca="false">+C28</f>
        <v>18012590</v>
      </c>
      <c r="D29" s="2" t="n">
        <f aca="false">+B29*C29</f>
        <v>748423114.5</v>
      </c>
      <c r="O29" s="0" t="s">
        <v>62</v>
      </c>
      <c r="P29" s="0"/>
      <c r="Q29" s="28" t="n">
        <v>0.5</v>
      </c>
    </row>
    <row r="30" customFormat="false" ht="12.75" hidden="false" customHeight="false" outlineLevel="0" collapsed="false">
      <c r="B30" s="1" t="n">
        <f aca="false">+B29-1</f>
        <v>40.55</v>
      </c>
      <c r="C30" s="2" t="n">
        <f aca="false">+C29</f>
        <v>18012590</v>
      </c>
      <c r="D30" s="2" t="n">
        <f aca="false">+B30*C30</f>
        <v>730410524.5</v>
      </c>
      <c r="I30" s="2" t="s">
        <v>63</v>
      </c>
      <c r="K30" s="29" t="n">
        <f aca="false">K28/Simulation!B23</f>
        <v>9702293.34082103</v>
      </c>
      <c r="N30" s="29"/>
      <c r="O30" s="0" t="s">
        <v>64</v>
      </c>
      <c r="P30" s="0"/>
      <c r="Q30" s="10" t="n">
        <f aca="false">(Simulation!B9-Simulation!B6)/365.25</f>
        <v>2.00136892539357</v>
      </c>
    </row>
    <row r="31" customFormat="false" ht="12.75" hidden="false" customHeight="false" outlineLevel="0" collapsed="false">
      <c r="B31" s="1" t="n">
        <f aca="false">+B30-1</f>
        <v>39.55</v>
      </c>
      <c r="C31" s="2" t="n">
        <f aca="false">+C30</f>
        <v>18012590</v>
      </c>
      <c r="D31" s="2" t="n">
        <f aca="false">+B31*C31</f>
        <v>712397934.5</v>
      </c>
      <c r="O31" s="0" t="s">
        <v>65</v>
      </c>
      <c r="P31" s="0"/>
      <c r="Q31" s="10" t="n">
        <f aca="false">Simulation!B9-Simulation!B6</f>
        <v>731</v>
      </c>
    </row>
    <row r="32" customFormat="false" ht="12.75" hidden="false" customHeight="false" outlineLevel="0" collapsed="false">
      <c r="B32" s="1" t="n">
        <f aca="false">+B31-1</f>
        <v>38.55</v>
      </c>
      <c r="C32" s="2" t="n">
        <f aca="false">+C31</f>
        <v>18012590</v>
      </c>
      <c r="D32" s="2" t="n">
        <f aca="false">+B32*C32</f>
        <v>694385344.5</v>
      </c>
      <c r="O32" s="0" t="s">
        <v>66</v>
      </c>
      <c r="P32" s="0"/>
      <c r="Q32" s="0" t="n">
        <v>0</v>
      </c>
    </row>
    <row r="33" customFormat="false" ht="12.75" hidden="false" customHeight="false" outlineLevel="0" collapsed="false">
      <c r="B33" s="1" t="n">
        <f aca="false">+B32-1</f>
        <v>37.55</v>
      </c>
      <c r="C33" s="2" t="n">
        <f aca="false">+C32</f>
        <v>18012590</v>
      </c>
      <c r="D33" s="2" t="n">
        <f aca="false">+B33*C33</f>
        <v>676372754.5</v>
      </c>
      <c r="F33" s="0"/>
      <c r="G33" s="0"/>
      <c r="H33" s="0"/>
      <c r="I33" s="0"/>
      <c r="J33" s="0"/>
      <c r="K33" s="0"/>
      <c r="L33" s="4" t="s">
        <v>3</v>
      </c>
      <c r="M33" s="4" t="s">
        <v>4</v>
      </c>
      <c r="N33" s="0"/>
      <c r="O33" s="0" t="s">
        <v>67</v>
      </c>
      <c r="P33" s="0"/>
      <c r="Q33" s="0" t="n">
        <v>0</v>
      </c>
    </row>
    <row r="34" customFormat="false" ht="12.75" hidden="false" customHeight="false" outlineLevel="0" collapsed="false">
      <c r="B34" s="1" t="n">
        <f aca="false">+B33-1</f>
        <v>36.55</v>
      </c>
      <c r="C34" s="2" t="n">
        <f aca="false">+C33</f>
        <v>18012590</v>
      </c>
      <c r="D34" s="2" t="n">
        <f aca="false">+B34*C34</f>
        <v>658360164.5</v>
      </c>
      <c r="F34" s="0" t="s">
        <v>5</v>
      </c>
      <c r="G34" s="0"/>
      <c r="H34" s="0"/>
      <c r="I34" s="0"/>
      <c r="J34" s="0"/>
      <c r="K34" s="0"/>
      <c r="L34" s="4" t="s">
        <v>6</v>
      </c>
      <c r="M34" s="4" t="s">
        <v>7</v>
      </c>
      <c r="N34" s="0" t="s">
        <v>8</v>
      </c>
    </row>
    <row r="35" customFormat="false" ht="12.75" hidden="false" customHeight="false" outlineLevel="0" collapsed="false">
      <c r="B35" s="1" t="n">
        <f aca="false">+B34-1</f>
        <v>35.55</v>
      </c>
      <c r="C35" s="2" t="n">
        <f aca="false">+C34</f>
        <v>18012590</v>
      </c>
      <c r="D35" s="2" t="n">
        <f aca="false">+B35*C35</f>
        <v>640347574.5</v>
      </c>
      <c r="F35" s="0"/>
      <c r="G35" s="0" t="s">
        <v>68</v>
      </c>
      <c r="H35" s="0"/>
      <c r="I35" s="5" t="n">
        <v>50.55</v>
      </c>
      <c r="J35" s="0" t="s">
        <v>12</v>
      </c>
      <c r="K35" s="2" t="n">
        <f aca="false">J27</f>
        <v>163805558.09091</v>
      </c>
      <c r="L35" s="0" t="n">
        <v>0</v>
      </c>
      <c r="M35" s="7" t="e">
        <f aca="false">EURO($H$41,I35,$H$42,$H$45,$H$44,$H$43*365,L35,0)</f>
        <v>#NAME?</v>
      </c>
      <c r="N35" s="8" t="e">
        <f aca="false">M35*K35</f>
        <v>#NAME?</v>
      </c>
    </row>
    <row r="36" customFormat="false" ht="12.75" hidden="false" customHeight="false" outlineLevel="0" collapsed="false">
      <c r="B36" s="1" t="n">
        <f aca="false">+B35-1</f>
        <v>34.55</v>
      </c>
      <c r="C36" s="2" t="n">
        <f aca="false">+C35</f>
        <v>18012590</v>
      </c>
      <c r="D36" s="2" t="n">
        <f aca="false">+B36*C36</f>
        <v>622334984.5</v>
      </c>
      <c r="F36" s="0"/>
      <c r="G36" s="0" t="s">
        <v>11</v>
      </c>
      <c r="H36" s="0"/>
      <c r="I36" s="5" t="n">
        <v>75.89</v>
      </c>
      <c r="J36" s="0" t="s">
        <v>12</v>
      </c>
      <c r="K36" s="3" t="n">
        <f aca="false">-G6</f>
        <v>31987418.65</v>
      </c>
      <c r="L36" s="0" t="n">
        <v>0</v>
      </c>
      <c r="M36" s="7" t="e">
        <f aca="false">EURO($H$41,I36,$H$42,$H$45,$H$44,$H$43*365,L36,0)</f>
        <v>#NAME?</v>
      </c>
      <c r="N36" s="8" t="e">
        <f aca="false">M36*K36</f>
        <v>#NAME?</v>
      </c>
    </row>
    <row r="37" customFormat="false" ht="12.75" hidden="false" customHeight="false" outlineLevel="0" collapsed="false">
      <c r="B37" s="1" t="n">
        <f aca="false">+B36-1</f>
        <v>33.55</v>
      </c>
      <c r="C37" s="2" t="n">
        <f aca="false">+C36</f>
        <v>18012590</v>
      </c>
      <c r="D37" s="2" t="n">
        <f aca="false">+B37*C37</f>
        <v>604322394.5</v>
      </c>
      <c r="F37" s="0"/>
      <c r="G37" s="0" t="s">
        <v>14</v>
      </c>
      <c r="H37" s="0"/>
      <c r="I37" s="5" t="n">
        <v>50</v>
      </c>
      <c r="J37" s="0" t="s">
        <v>12</v>
      </c>
      <c r="K37" s="2" t="n">
        <f aca="false">K35</f>
        <v>163805558.09091</v>
      </c>
      <c r="L37" s="0" t="n">
        <v>0</v>
      </c>
      <c r="M37" s="7" t="e">
        <f aca="false">-EURO($H$41,I37,$H$42,$H$45,$H$44,$H$43*365,L37,0)</f>
        <v>#NAME?</v>
      </c>
      <c r="N37" s="8" t="e">
        <f aca="false">M37*K37</f>
        <v>#NAME?</v>
      </c>
    </row>
    <row r="38" customFormat="false" ht="12.75" hidden="false" customHeight="false" outlineLevel="0" collapsed="false">
      <c r="B38" s="1" t="n">
        <f aca="false">+B37-1</f>
        <v>32.55</v>
      </c>
      <c r="C38" s="2" t="n">
        <f aca="false">+C37</f>
        <v>18012590</v>
      </c>
      <c r="D38" s="2" t="n">
        <f aca="false">+B38*C38</f>
        <v>586309804.5</v>
      </c>
      <c r="F38" s="0"/>
      <c r="G38" s="0" t="s">
        <v>14</v>
      </c>
      <c r="H38" s="0"/>
      <c r="I38" s="5" t="n">
        <v>50.55</v>
      </c>
      <c r="J38" s="0" t="s">
        <v>12</v>
      </c>
      <c r="K38" s="3" t="n">
        <f aca="false">K36</f>
        <v>31987418.65</v>
      </c>
      <c r="L38" s="0" t="n">
        <v>0</v>
      </c>
      <c r="M38" s="7" t="e">
        <f aca="false">-EURO($H$41,I38,$H$42,$H$45,$H$44,$H$43*365,L38,0)</f>
        <v>#NAME?</v>
      </c>
      <c r="N38" s="8" t="e">
        <f aca="false">M38*K38</f>
        <v>#NAME?</v>
      </c>
    </row>
    <row r="39" customFormat="false" ht="13.5" hidden="false" customHeight="false" outlineLevel="0" collapsed="false">
      <c r="B39" s="1" t="n">
        <f aca="false">+B38-1</f>
        <v>31.55</v>
      </c>
      <c r="C39" s="2" t="n">
        <f aca="false">+C38</f>
        <v>18012590</v>
      </c>
      <c r="D39" s="2" t="n">
        <f aca="false">+B39*C39</f>
        <v>568297214.5</v>
      </c>
      <c r="F39" s="0"/>
      <c r="G39" s="0" t="s">
        <v>14</v>
      </c>
      <c r="H39" s="0"/>
      <c r="I39" s="5" t="n">
        <v>50</v>
      </c>
      <c r="J39" s="0" t="s">
        <v>12</v>
      </c>
      <c r="K39" s="3" t="n">
        <f aca="false">C22</f>
        <v>18012590</v>
      </c>
      <c r="L39" s="0" t="n">
        <v>0</v>
      </c>
      <c r="M39" s="7" t="e">
        <f aca="false">-EURO($H$41,I39,$H$42,$H$45,$H$44,$H$43*365,L39,0)</f>
        <v>#NAME?</v>
      </c>
      <c r="N39" s="9" t="e">
        <f aca="false">M39*K39</f>
        <v>#NAME?</v>
      </c>
    </row>
    <row r="40" customFormat="false" ht="13.5" hidden="false" customHeight="false" outlineLevel="0" collapsed="false">
      <c r="B40" s="1" t="n">
        <f aca="false">+B39-1</f>
        <v>30.55</v>
      </c>
      <c r="C40" s="2" t="n">
        <f aca="false">+C39</f>
        <v>18012590</v>
      </c>
      <c r="D40" s="2" t="n">
        <f aca="false">+B40*C40</f>
        <v>550284624.5</v>
      </c>
      <c r="F40" s="0"/>
      <c r="G40" s="0"/>
      <c r="H40" s="0"/>
      <c r="I40" s="0"/>
      <c r="J40" s="0"/>
      <c r="K40" s="0"/>
      <c r="L40" s="0"/>
      <c r="M40" s="0"/>
      <c r="N40" s="8" t="e">
        <f aca="false">SUM(N35:N39)</f>
        <v>#NAME?</v>
      </c>
    </row>
    <row r="41" customFormat="false" ht="12.75" hidden="false" customHeight="false" outlineLevel="0" collapsed="false">
      <c r="B41" s="1" t="n">
        <f aca="false">+B40-1</f>
        <v>29.55</v>
      </c>
      <c r="C41" s="2" t="n">
        <f aca="false">+C40</f>
        <v>18012590</v>
      </c>
      <c r="D41" s="2" t="n">
        <f aca="false">+B41*C41</f>
        <v>532272034.5</v>
      </c>
      <c r="F41" s="0"/>
      <c r="G41" s="0" t="s">
        <v>15</v>
      </c>
      <c r="H41" s="10" t="n">
        <v>61.48</v>
      </c>
      <c r="I41" s="0" t="n">
        <v>61</v>
      </c>
      <c r="J41" s="0"/>
      <c r="K41" s="0"/>
      <c r="L41" s="0"/>
      <c r="M41" s="0"/>
      <c r="N41" s="0"/>
    </row>
    <row r="42" customFormat="false" ht="12.75" hidden="false" customHeight="false" outlineLevel="0" collapsed="false">
      <c r="B42" s="1" t="n">
        <f aca="false">+B41-1</f>
        <v>28.55</v>
      </c>
      <c r="C42" s="2" t="n">
        <f aca="false">+C41</f>
        <v>18012590</v>
      </c>
      <c r="D42" s="2" t="n">
        <f aca="false">+B42*C42</f>
        <v>514259444.5</v>
      </c>
      <c r="F42" s="0"/>
      <c r="G42" s="0" t="s">
        <v>16</v>
      </c>
      <c r="H42" s="0" t="n">
        <v>0.06</v>
      </c>
      <c r="I42" s="0" t="n">
        <v>0.05127</v>
      </c>
      <c r="J42" s="0"/>
      <c r="K42" s="0"/>
      <c r="L42" s="0"/>
      <c r="M42" s="0"/>
      <c r="N42" s="0"/>
    </row>
    <row r="43" customFormat="false" ht="12.75" hidden="false" customHeight="false" outlineLevel="0" collapsed="false">
      <c r="B43" s="1" t="n">
        <f aca="false">+B42-1</f>
        <v>27.55</v>
      </c>
      <c r="C43" s="2" t="n">
        <f aca="false">+C42</f>
        <v>18012590</v>
      </c>
      <c r="D43" s="2" t="n">
        <f aca="false">+B43*C43</f>
        <v>496246854.5</v>
      </c>
      <c r="F43" s="0"/>
      <c r="G43" s="0" t="s">
        <v>17</v>
      </c>
      <c r="H43" s="0" t="n">
        <f aca="false">Simulation!E6</f>
        <v>1.93150684931507</v>
      </c>
      <c r="I43" s="0" t="n">
        <v>0.0065</v>
      </c>
      <c r="J43" s="0"/>
      <c r="K43" s="0"/>
      <c r="L43" s="0"/>
      <c r="M43" s="0"/>
      <c r="N43" s="0"/>
    </row>
    <row r="44" customFormat="false" ht="12.75" hidden="false" customHeight="false" outlineLevel="0" collapsed="false">
      <c r="B44" s="1" t="n">
        <f aca="false">+B43-1</f>
        <v>26.55</v>
      </c>
      <c r="C44" s="2" t="n">
        <f aca="false">+C43</f>
        <v>18012590</v>
      </c>
      <c r="D44" s="2" t="n">
        <f aca="false">+B44*C44</f>
        <v>478234264.5</v>
      </c>
      <c r="F44" s="0"/>
      <c r="G44" s="0" t="s">
        <v>18</v>
      </c>
      <c r="H44" s="0" t="n">
        <v>0.4</v>
      </c>
      <c r="I44" s="0" t="n">
        <v>0.42</v>
      </c>
      <c r="J44" s="0"/>
      <c r="K44" s="0"/>
      <c r="L44" s="0"/>
      <c r="M44" s="0"/>
      <c r="N44" s="0"/>
    </row>
    <row r="45" customFormat="false" ht="12.75" hidden="false" customHeight="false" outlineLevel="0" collapsed="false">
      <c r="B45" s="1" t="n">
        <f aca="false">+B44-1</f>
        <v>25.55</v>
      </c>
      <c r="C45" s="2" t="n">
        <f aca="false">+C44</f>
        <v>18012590</v>
      </c>
      <c r="D45" s="2" t="n">
        <f aca="false">+B45*C45</f>
        <v>460221674.5</v>
      </c>
      <c r="F45" s="0"/>
      <c r="G45" s="0" t="s">
        <v>19</v>
      </c>
      <c r="H45" s="0" t="n">
        <v>0.0065</v>
      </c>
      <c r="I45" s="0"/>
      <c r="J45" s="0"/>
      <c r="K45" s="0"/>
      <c r="L45" s="0"/>
      <c r="M45" s="0"/>
      <c r="N45" s="0"/>
    </row>
    <row r="46" customFormat="false" ht="12.75" hidden="false" customHeight="false" outlineLevel="0" collapsed="false">
      <c r="B46" s="1" t="n">
        <f aca="false">+B45-1</f>
        <v>24.55</v>
      </c>
      <c r="C46" s="2" t="n">
        <f aca="false">+C45</f>
        <v>18012590</v>
      </c>
      <c r="D46" s="2" t="n">
        <f aca="false">+B46*C46</f>
        <v>442209084.5</v>
      </c>
    </row>
    <row r="47" customFormat="false" ht="12.75" hidden="false" customHeight="false" outlineLevel="0" collapsed="false">
      <c r="B47" s="1" t="n">
        <f aca="false">+B46-1</f>
        <v>23.55</v>
      </c>
      <c r="C47" s="2" t="n">
        <f aca="false">+C46</f>
        <v>18012590</v>
      </c>
      <c r="D47" s="2" t="n">
        <f aca="false">+B47*C47</f>
        <v>424196494.5</v>
      </c>
    </row>
    <row r="48" customFormat="false" ht="12.75" hidden="false" customHeight="false" outlineLevel="0" collapsed="false">
      <c r="B48" s="1" t="n">
        <f aca="false">+B47-1</f>
        <v>22.55</v>
      </c>
      <c r="C48" s="2" t="n">
        <f aca="false">+C47</f>
        <v>18012590</v>
      </c>
      <c r="D48" s="2" t="n">
        <f aca="false">+B48*C48</f>
        <v>406183904.5</v>
      </c>
    </row>
    <row r="49" customFormat="false" ht="12.75" hidden="false" customHeight="false" outlineLevel="0" collapsed="false">
      <c r="B49" s="1" t="n">
        <f aca="false">+B48-1</f>
        <v>21.55</v>
      </c>
      <c r="C49" s="2" t="n">
        <f aca="false">+C48</f>
        <v>18012590</v>
      </c>
      <c r="D49" s="2" t="n">
        <f aca="false">+B49*C49</f>
        <v>388171314.5</v>
      </c>
    </row>
    <row r="50" customFormat="false" ht="12.75" hidden="false" customHeight="false" outlineLevel="0" collapsed="false">
      <c r="B50" s="1" t="n">
        <f aca="false">+B49-1</f>
        <v>20.55</v>
      </c>
      <c r="C50" s="2" t="n">
        <f aca="false">+C49</f>
        <v>18012590</v>
      </c>
      <c r="D50" s="2" t="n">
        <f aca="false">+B50*C50</f>
        <v>370158724.5</v>
      </c>
    </row>
    <row r="51" customFormat="false" ht="12.75" hidden="false" customHeight="false" outlineLevel="0" collapsed="false">
      <c r="B51" s="1" t="n">
        <f aca="false">+B50-1</f>
        <v>19.55</v>
      </c>
      <c r="C51" s="2" t="n">
        <f aca="false">+C50</f>
        <v>18012590</v>
      </c>
      <c r="D51" s="2" t="n">
        <f aca="false">+B51*C51</f>
        <v>352146134.5</v>
      </c>
    </row>
    <row r="52" customFormat="false" ht="12.75" hidden="false" customHeight="false" outlineLevel="0" collapsed="false">
      <c r="B52" s="1" t="n">
        <f aca="false">+B51-1</f>
        <v>18.55</v>
      </c>
      <c r="C52" s="2" t="n">
        <f aca="false">+C51</f>
        <v>18012590</v>
      </c>
      <c r="D52" s="2" t="n">
        <f aca="false">+B52*C52</f>
        <v>334133544.5</v>
      </c>
    </row>
    <row r="53" customFormat="false" ht="12.75" hidden="false" customHeight="false" outlineLevel="0" collapsed="false">
      <c r="B53" s="1" t="n">
        <f aca="false">+B52-1</f>
        <v>17.55</v>
      </c>
      <c r="C53" s="2" t="n">
        <f aca="false">+C52</f>
        <v>18012590</v>
      </c>
      <c r="D53" s="2" t="n">
        <f aca="false">+B53*C53</f>
        <v>316120954.5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2001-03-23T18:25:35Z</dcterms:created>
  <dc:creator>gmckillo</dc:creator>
  <dc:description/>
  <dc:language>en-US</dc:language>
  <cp:lastModifiedBy>rbharati</cp:lastModifiedBy>
  <cp:lastPrinted>2001-03-30T12:47:17Z</cp:lastPrinted>
  <dcterms:modified xsi:type="dcterms:W3CDTF">2001-03-26T18:55:20Z</dcterms:modified>
  <cp:revision>0</cp:revision>
  <dc:subject/>
  <dc:title/>
</cp:coreProperties>
</file>