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Sheet1!$B$3:$M$44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<sst xmlns="http://schemas.openxmlformats.org/spreadsheetml/2006/main" count="29" uniqueCount="29">
  <si>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Gas Cost To Various Plants</t>
  </si>
  <si>
    <t xml:space="preserve">McIntosh A</t>
  </si>
  <si>
    <t xml:space="preserve">SNG Plant A</t>
  </si>
  <si>
    <t xml:space="preserve">TR Plant A</t>
  </si>
  <si>
    <t xml:space="preserve">McIntosh B</t>
  </si>
  <si>
    <t xml:space="preserve">SNG Plant B</t>
  </si>
  <si>
    <t xml:space="preserve">TR Plant B</t>
  </si>
  <si>
    <t xml:space="preserve">McIntosh C</t>
  </si>
  <si>
    <t xml:space="preserve">SNG Plant C</t>
  </si>
  <si>
    <t xml:space="preserve">TR Plant C</t>
  </si>
  <si>
    <t xml:space="preserve">MW</t>
  </si>
  <si>
    <t xml:space="preserve">Heat Rate (Btu/kwh)</t>
  </si>
  <si>
    <t xml:space="preserve">Fuel Consumption Rate (mbtu/hr)</t>
  </si>
  <si>
    <t xml:space="preserve">FT Rate ($/mmbtu/Mo)</t>
  </si>
  <si>
    <t xml:space="preserve">Contract Volume (mmbtu/day)</t>
  </si>
  <si>
    <t xml:space="preserve">FT Annual Cost (K$)</t>
  </si>
  <si>
    <t xml:space="preserve">Vol./ IT ($/mmbtu)</t>
  </si>
  <si>
    <t xml:space="preserve">ACA ($/mmbtu)</t>
  </si>
  <si>
    <t xml:space="preserve">GRI ($/mmbtu)</t>
  </si>
  <si>
    <t xml:space="preserve">Other ($/mmbtu)</t>
  </si>
  <si>
    <t xml:space="preserve">Fuel Retention (%)</t>
  </si>
  <si>
    <t xml:space="preserve">Fuel Retention Multiplier</t>
  </si>
  <si>
    <t xml:space="preserve">Assumed Gas Price ($/mmbtu)</t>
  </si>
  <si>
    <t xml:space="preserve">Delivered Price (w/o Taxes) (Variable)</t>
  </si>
  <si>
    <t xml:space="preserve">Demand Charge at 100%</t>
  </si>
  <si>
    <t xml:space="preserve">100% Load Factor Cost</t>
  </si>
  <si>
    <t xml:space="preserve">cf</t>
  </si>
  <si>
    <t xml:space="preserve"># Hours</t>
  </si>
  <si>
    <t xml:space="preserve">mmBtu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</si>
</sst>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0.00"/>
    <numFmt numFmtId="167" formatCode="0.000"/>
    <numFmt numFmtId="168" formatCode="0.0"/>
    <numFmt numFmtId="169" formatCode="0.0000"/>
    <numFmt numFmtId="170" formatCode="0.00000"/>
    <numFmt numFmtId="171" formatCode="#,##0.00"/>
    <numFmt numFmtId="172" formatCode="0%"/>
    <numFmt numFmtId="173" formatCode="_(* #,##0.00_);_(* \(#,##0.00\);_(* \-??_);_(@_)"/>
    <numFmt numFmtId="174" formatCode="_(* #,##0_);_(* \(#,##0\);_(* \-??_);_(@_)"/>
  </numFmts>
  <fonts count="6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M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3" min="2" style="0" width="10.77"/>
    <col collapsed="false" customWidth="true" hidden="false" outlineLevel="0" max="4" min="4" style="0" width="11.65"/>
    <col collapsed="false" customWidth="true" hidden="false" outlineLevel="0" max="13" min="5" style="0" width="10.77"/>
  </cols>
  <sheetData>
    <row r="3" customFormat="false" ht="23.25" hidden="false" customHeight="false" outlineLevel="0" collapsed="false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2"/>
    </row>
    <row r="4" customFormat="false" ht="15.75" hidden="false" customHeight="false" outlineLevel="0" collapsed="false"/>
    <row r="5" customFormat="false" ht="15" hidden="false" customHeight="false" outlineLevel="0" collapsed="false">
      <c r="B5" s="3"/>
      <c r="C5" s="4"/>
      <c r="D5" s="4"/>
      <c r="E5" s="5" t="s">
        <v>1</v>
      </c>
      <c r="F5" s="5" t="s">
        <v>2</v>
      </c>
      <c r="G5" s="5" t="s">
        <v>3</v>
      </c>
      <c r="H5" s="6" t="s">
        <v>4</v>
      </c>
      <c r="I5" s="5" t="s">
        <v>5</v>
      </c>
      <c r="J5" s="5" t="s">
        <v>6</v>
      </c>
      <c r="K5" s="6" t="s">
        <v>7</v>
      </c>
      <c r="L5" s="5" t="s">
        <v>8</v>
      </c>
      <c r="M5" s="7" t="s">
        <v>9</v>
      </c>
    </row>
    <row r="6" customFormat="false" ht="15" hidden="false" customHeight="false" outlineLevel="0" collapsed="false">
      <c r="B6" s="8" t="s">
        <v>10</v>
      </c>
      <c r="C6" s="9"/>
      <c r="D6" s="9"/>
      <c r="E6" s="10" t="n">
        <v>610</v>
      </c>
      <c r="F6" s="10" t="n">
        <v>610</v>
      </c>
      <c r="G6" s="10" t="n">
        <v>610</v>
      </c>
      <c r="H6" s="11" t="n">
        <v>610</v>
      </c>
      <c r="I6" s="10" t="n">
        <v>610</v>
      </c>
      <c r="J6" s="10" t="n">
        <v>610</v>
      </c>
      <c r="K6" s="11" t="n">
        <v>610</v>
      </c>
      <c r="L6" s="10" t="n">
        <v>610</v>
      </c>
      <c r="M6" s="12" t="n">
        <v>610</v>
      </c>
    </row>
    <row r="7" customFormat="false" ht="15" hidden="false" customHeight="false" outlineLevel="0" collapsed="false">
      <c r="B7" s="8" t="s">
        <v>11</v>
      </c>
      <c r="C7" s="9"/>
      <c r="D7" s="9"/>
      <c r="E7" s="10" t="n">
        <v>7000</v>
      </c>
      <c r="F7" s="10" t="n">
        <v>7000</v>
      </c>
      <c r="G7" s="10" t="n">
        <v>7000</v>
      </c>
      <c r="H7" s="11" t="n">
        <v>7000</v>
      </c>
      <c r="I7" s="10" t="n">
        <v>7000</v>
      </c>
      <c r="J7" s="10" t="n">
        <v>7000</v>
      </c>
      <c r="K7" s="11" t="n">
        <v>7000</v>
      </c>
      <c r="L7" s="10" t="n">
        <v>7000</v>
      </c>
      <c r="M7" s="12" t="n">
        <v>7000</v>
      </c>
    </row>
    <row r="8" customFormat="false" ht="15" hidden="false" customHeight="false" outlineLevel="0" collapsed="false">
      <c r="B8" s="8" t="s">
        <v>12</v>
      </c>
      <c r="C8" s="9"/>
      <c r="D8" s="9"/>
      <c r="E8" s="13" t="n">
        <f aca="false">E6*E7/1000</f>
        <v>4270</v>
      </c>
      <c r="F8" s="13" t="n">
        <f aca="false">F6*F7/1000</f>
        <v>4270</v>
      </c>
      <c r="G8" s="13" t="n">
        <f aca="false">G6*G7/1000</f>
        <v>4270</v>
      </c>
      <c r="H8" s="14" t="n">
        <f aca="false">H6*H7/1000</f>
        <v>4270</v>
      </c>
      <c r="I8" s="13" t="n">
        <f aca="false">I6*I7/1000</f>
        <v>4270</v>
      </c>
      <c r="J8" s="13" t="n">
        <f aca="false">J6*J7/1000</f>
        <v>4270</v>
      </c>
      <c r="K8" s="14" t="n">
        <f aca="false">K6*K7/1000</f>
        <v>4270</v>
      </c>
      <c r="L8" s="13" t="n">
        <f aca="false">L6*L7/1000</f>
        <v>4270</v>
      </c>
      <c r="M8" s="15" t="n">
        <f aca="false">M6*M7/1000</f>
        <v>4270</v>
      </c>
    </row>
    <row r="9" customFormat="false" ht="15" hidden="false" customHeight="false" outlineLevel="0" collapsed="false">
      <c r="B9" s="8" t="s">
        <v>13</v>
      </c>
      <c r="C9" s="9"/>
      <c r="D9" s="9"/>
      <c r="E9" s="16" t="n">
        <v>10</v>
      </c>
      <c r="F9" s="16" t="n">
        <v>10</v>
      </c>
      <c r="G9" s="16" t="n">
        <v>10</v>
      </c>
      <c r="H9" s="17" t="n">
        <v>9</v>
      </c>
      <c r="I9" s="16" t="n">
        <v>9</v>
      </c>
      <c r="J9" s="16" t="n">
        <v>9</v>
      </c>
      <c r="K9" s="17" t="n">
        <v>8</v>
      </c>
      <c r="L9" s="16" t="n">
        <v>8</v>
      </c>
      <c r="M9" s="18" t="n">
        <v>8</v>
      </c>
    </row>
    <row r="10" customFormat="false" ht="15" hidden="false" customHeight="false" outlineLevel="0" collapsed="false">
      <c r="B10" s="8" t="s">
        <v>14</v>
      </c>
      <c r="C10" s="9"/>
      <c r="D10" s="9"/>
      <c r="E10" s="10" t="n">
        <v>100000</v>
      </c>
      <c r="F10" s="10" t="n">
        <v>100000</v>
      </c>
      <c r="G10" s="10" t="n">
        <v>100000</v>
      </c>
      <c r="H10" s="11" t="n">
        <v>100000</v>
      </c>
      <c r="I10" s="10" t="n">
        <v>100000</v>
      </c>
      <c r="J10" s="10" t="n">
        <v>100000</v>
      </c>
      <c r="K10" s="11" t="n">
        <v>100000</v>
      </c>
      <c r="L10" s="10" t="n">
        <v>100000</v>
      </c>
      <c r="M10" s="12" t="n">
        <v>100000</v>
      </c>
    </row>
    <row r="11" customFormat="false" ht="15" hidden="false" customHeight="false" outlineLevel="0" collapsed="false">
      <c r="B11" s="8" t="s">
        <v>15</v>
      </c>
      <c r="C11" s="9"/>
      <c r="D11" s="9"/>
      <c r="E11" s="9" t="n">
        <f aca="false">E9*E10*12/1000</f>
        <v>12000</v>
      </c>
      <c r="F11" s="9" t="n">
        <f aca="false">F9*F10*12/1000</f>
        <v>12000</v>
      </c>
      <c r="G11" s="9" t="n">
        <f aca="false">G9*G10*12/1000</f>
        <v>12000</v>
      </c>
      <c r="H11" s="19" t="n">
        <f aca="false">H9*H10*12/1000</f>
        <v>10800</v>
      </c>
      <c r="I11" s="9" t="n">
        <f aca="false">I9*I10*12/1000</f>
        <v>10800</v>
      </c>
      <c r="J11" s="9" t="n">
        <f aca="false">J9*J10*12/1000</f>
        <v>10800</v>
      </c>
      <c r="K11" s="19" t="n">
        <f aca="false">K9*K10*12/1000</f>
        <v>9600</v>
      </c>
      <c r="L11" s="20" t="n">
        <f aca="false">L9*L10*12/1000</f>
        <v>9600</v>
      </c>
      <c r="M11" s="21" t="n">
        <f aca="false">M9*M10*12/1000</f>
        <v>9600</v>
      </c>
    </row>
    <row r="12" customFormat="false" ht="15" hidden="false" customHeight="false" outlineLevel="0" collapsed="false">
      <c r="B12" s="8" t="s">
        <v>16</v>
      </c>
      <c r="C12" s="9"/>
      <c r="D12" s="9"/>
      <c r="E12" s="10" t="n">
        <v>0.19</v>
      </c>
      <c r="F12" s="22" t="n">
        <v>0.019</v>
      </c>
      <c r="G12" s="22" t="n">
        <v>0.0115</v>
      </c>
      <c r="H12" s="11" t="n">
        <v>0.1</v>
      </c>
      <c r="I12" s="22" t="n">
        <v>0.019</v>
      </c>
      <c r="J12" s="22" t="n">
        <v>0.0115</v>
      </c>
      <c r="K12" s="23" t="n">
        <v>0.1</v>
      </c>
      <c r="L12" s="24" t="n">
        <v>0.019</v>
      </c>
      <c r="M12" s="25" t="n">
        <v>0.012</v>
      </c>
    </row>
    <row r="13" customFormat="false" ht="15" hidden="false" customHeight="false" outlineLevel="0" collapsed="false">
      <c r="B13" s="8" t="s">
        <v>17</v>
      </c>
      <c r="C13" s="9"/>
      <c r="D13" s="9"/>
      <c r="E13" s="10" t="n">
        <v>0.0022</v>
      </c>
      <c r="F13" s="26" t="n">
        <v>0.0022</v>
      </c>
      <c r="G13" s="26" t="n">
        <v>0.0022</v>
      </c>
      <c r="H13" s="11" t="n">
        <v>0.0022</v>
      </c>
      <c r="I13" s="26" t="n">
        <v>0.0022</v>
      </c>
      <c r="J13" s="26" t="n">
        <v>0.0022</v>
      </c>
      <c r="K13" s="27" t="n">
        <v>0.0022</v>
      </c>
      <c r="L13" s="24" t="n">
        <v>0.0022</v>
      </c>
      <c r="M13" s="25" t="n">
        <v>0.0022</v>
      </c>
    </row>
    <row r="14" customFormat="false" ht="15" hidden="false" customHeight="false" outlineLevel="0" collapsed="false">
      <c r="B14" s="8" t="s">
        <v>18</v>
      </c>
      <c r="C14" s="9"/>
      <c r="D14" s="9"/>
      <c r="E14" s="10" t="n">
        <v>0</v>
      </c>
      <c r="F14" s="28" t="n">
        <v>0</v>
      </c>
      <c r="G14" s="28" t="n">
        <v>0</v>
      </c>
      <c r="H14" s="11" t="n">
        <v>0</v>
      </c>
      <c r="I14" s="28" t="n">
        <v>0</v>
      </c>
      <c r="J14" s="28" t="n">
        <v>0</v>
      </c>
      <c r="K14" s="29" t="n">
        <v>0</v>
      </c>
      <c r="L14" s="10" t="n">
        <v>0</v>
      </c>
      <c r="M14" s="12" t="n">
        <v>0</v>
      </c>
    </row>
    <row r="15" customFormat="false" ht="15" hidden="false" customHeight="false" outlineLevel="0" collapsed="false">
      <c r="B15" s="8" t="s">
        <v>19</v>
      </c>
      <c r="C15" s="9"/>
      <c r="D15" s="9"/>
      <c r="E15" s="10" t="n">
        <v>0.012</v>
      </c>
      <c r="F15" s="22" t="n">
        <v>0.012</v>
      </c>
      <c r="G15" s="22" t="n">
        <v>0.0023</v>
      </c>
      <c r="H15" s="11" t="n">
        <v>0.012</v>
      </c>
      <c r="I15" s="22" t="n">
        <v>0.012</v>
      </c>
      <c r="J15" s="22" t="n">
        <v>0.0023</v>
      </c>
      <c r="K15" s="30" t="n">
        <v>0.012</v>
      </c>
      <c r="L15" s="10" t="n">
        <v>0.012</v>
      </c>
      <c r="M15" s="31" t="n">
        <v>0.0023</v>
      </c>
    </row>
    <row r="16" customFormat="false" ht="15" hidden="false" customHeight="false" outlineLevel="0" collapsed="false">
      <c r="B16" s="8" t="s">
        <v>20</v>
      </c>
      <c r="C16" s="9"/>
      <c r="D16" s="9"/>
      <c r="E16" s="10" t="n">
        <v>0.006</v>
      </c>
      <c r="F16" s="22" t="n">
        <v>0.023</v>
      </c>
      <c r="G16" s="22" t="n">
        <v>0.0238</v>
      </c>
      <c r="H16" s="11" t="n">
        <v>0.006</v>
      </c>
      <c r="I16" s="22" t="n">
        <v>0.023</v>
      </c>
      <c r="J16" s="22" t="n">
        <v>0.0238</v>
      </c>
      <c r="K16" s="30" t="n">
        <v>0.006</v>
      </c>
      <c r="L16" s="10" t="n">
        <v>0.023</v>
      </c>
      <c r="M16" s="31" t="n">
        <v>0.0238</v>
      </c>
    </row>
    <row r="17" customFormat="false" ht="15" hidden="false" customHeight="false" outlineLevel="0" collapsed="false">
      <c r="B17" s="8" t="s">
        <v>21</v>
      </c>
      <c r="C17" s="9"/>
      <c r="D17" s="9"/>
      <c r="E17" s="9" t="n">
        <f aca="false">E16/(1-E16)</f>
        <v>0.00603621730382294</v>
      </c>
      <c r="F17" s="32" t="n">
        <f aca="false">F16/(1-F16)</f>
        <v>0.0235414534288639</v>
      </c>
      <c r="G17" s="32" t="n">
        <f aca="false">G16/(1-G16)</f>
        <v>0.024380249948781</v>
      </c>
      <c r="H17" s="19" t="n">
        <f aca="false">H16/(1-H16)</f>
        <v>0.00603621730382294</v>
      </c>
      <c r="I17" s="32" t="n">
        <f aca="false">I16/(1-I16)</f>
        <v>0.0235414534288639</v>
      </c>
      <c r="J17" s="32" t="n">
        <f aca="false">J16/(1-J16)</f>
        <v>0.024380249948781</v>
      </c>
      <c r="K17" s="33" t="n">
        <f aca="false">K16/(1-K16)</f>
        <v>0.00603621730382294</v>
      </c>
      <c r="L17" s="9" t="n">
        <f aca="false">L16/(1-L16)</f>
        <v>0.0235414534288639</v>
      </c>
      <c r="M17" s="34" t="n">
        <f aca="false">M16/(1-M16)</f>
        <v>0.024380249948781</v>
      </c>
    </row>
    <row r="18" customFormat="false" ht="15" hidden="false" customHeight="false" outlineLevel="0" collapsed="false">
      <c r="B18" s="8" t="s">
        <v>22</v>
      </c>
      <c r="C18" s="9"/>
      <c r="D18" s="9"/>
      <c r="E18" s="35" t="n">
        <v>4</v>
      </c>
      <c r="F18" s="35" t="n">
        <v>4</v>
      </c>
      <c r="G18" s="35" t="n">
        <v>4</v>
      </c>
      <c r="H18" s="36" t="n">
        <v>4</v>
      </c>
      <c r="I18" s="35" t="n">
        <v>4</v>
      </c>
      <c r="J18" s="35" t="n">
        <v>4</v>
      </c>
      <c r="K18" s="36" t="n">
        <v>4</v>
      </c>
      <c r="L18" s="35" t="n">
        <v>4</v>
      </c>
      <c r="M18" s="37" t="n">
        <v>4</v>
      </c>
    </row>
    <row r="19" customFormat="false" ht="15" hidden="false" customHeight="false" outlineLevel="0" collapsed="false">
      <c r="B19" s="8" t="s">
        <v>23</v>
      </c>
      <c r="C19" s="9"/>
      <c r="D19" s="9"/>
      <c r="E19" s="38" t="n">
        <f aca="false">E18*(1+E17)+E12+E13+E14+E15</f>
        <v>4.22834486921529</v>
      </c>
      <c r="F19" s="38" t="n">
        <f aca="false">F18*(1+F17)+F12+F13+F14+F15</f>
        <v>4.12736581371546</v>
      </c>
      <c r="G19" s="38" t="n">
        <f aca="false">G18*(1+G17)+G12+G13+G14+G15</f>
        <v>4.11352099979512</v>
      </c>
      <c r="H19" s="39" t="n">
        <f aca="false">H18*(1+H17)+H12+H13+H14+H15</f>
        <v>4.13834486921529</v>
      </c>
      <c r="I19" s="38" t="n">
        <f aca="false">I18*(1+I17)+I12+I13+I14+I15</f>
        <v>4.12736581371546</v>
      </c>
      <c r="J19" s="38" t="n">
        <f aca="false">J18*(1+J17)+J12+J13+J14+J15</f>
        <v>4.11352099979512</v>
      </c>
      <c r="K19" s="39" t="n">
        <f aca="false">K18*(1+K17)+K12+K13+K14+K15</f>
        <v>4.13834486921529</v>
      </c>
      <c r="L19" s="38" t="n">
        <f aca="false">L18*(1+L17)+L12+L13+L14+L15</f>
        <v>4.12736581371546</v>
      </c>
      <c r="M19" s="40" t="n">
        <f aca="false">M18*(1+M17)+M12+M13+M14+M15</f>
        <v>4.11402099979512</v>
      </c>
    </row>
    <row r="20" customFormat="false" ht="15" hidden="false" customHeight="false" outlineLevel="0" collapsed="false">
      <c r="B20" s="8" t="s">
        <v>24</v>
      </c>
      <c r="C20" s="9"/>
      <c r="D20" s="9"/>
      <c r="E20" s="41" t="n">
        <f aca="false">E9*12/365</f>
        <v>0.328767123287671</v>
      </c>
      <c r="F20" s="41" t="n">
        <f aca="false">F9*12/365</f>
        <v>0.328767123287671</v>
      </c>
      <c r="G20" s="41" t="n">
        <f aca="false">G9*12/365</f>
        <v>0.328767123287671</v>
      </c>
      <c r="H20" s="42" t="n">
        <f aca="false">H9*12/365</f>
        <v>0.295890410958904</v>
      </c>
      <c r="I20" s="41" t="n">
        <f aca="false">I9*12/365</f>
        <v>0.295890410958904</v>
      </c>
      <c r="J20" s="41" t="n">
        <f aca="false">J9*12/365</f>
        <v>0.295890410958904</v>
      </c>
      <c r="K20" s="42" t="n">
        <f aca="false">K9*12/365</f>
        <v>0.263013698630137</v>
      </c>
      <c r="L20" s="41" t="n">
        <f aca="false">L9*12/365</f>
        <v>0.263013698630137</v>
      </c>
      <c r="M20" s="43" t="n">
        <f aca="false">M9*12/365</f>
        <v>0.263013698630137</v>
      </c>
    </row>
    <row r="21" customFormat="false" ht="15" hidden="false" customHeight="false" outlineLevel="0" collapsed="false">
      <c r="B21" s="8" t="s">
        <v>25</v>
      </c>
      <c r="C21" s="9"/>
      <c r="D21" s="9"/>
      <c r="E21" s="41" t="n">
        <f aca="false">E19+E20</f>
        <v>4.55711199250296</v>
      </c>
      <c r="F21" s="41" t="n">
        <f aca="false">F19+F20</f>
        <v>4.45613293700313</v>
      </c>
      <c r="G21" s="41" t="n">
        <f aca="false">G19+G20</f>
        <v>4.4422881230828</v>
      </c>
      <c r="H21" s="42" t="n">
        <f aca="false">H19+H20</f>
        <v>4.4342352801742</v>
      </c>
      <c r="I21" s="41" t="n">
        <f aca="false">I19+I20</f>
        <v>4.42325622467436</v>
      </c>
      <c r="J21" s="41" t="n">
        <f aca="false">J19+J20</f>
        <v>4.40941141075403</v>
      </c>
      <c r="K21" s="42" t="n">
        <f aca="false">K19+K20</f>
        <v>4.40135856784543</v>
      </c>
      <c r="L21" s="41" t="n">
        <f aca="false">L19+L20</f>
        <v>4.39037951234559</v>
      </c>
      <c r="M21" s="43" t="n">
        <f aca="false">M19+M20</f>
        <v>4.37703469842526</v>
      </c>
    </row>
    <row r="22" customFormat="false" ht="15" hidden="false" customHeight="false" outlineLevel="0" collapsed="false">
      <c r="B22" s="8"/>
      <c r="C22" s="9"/>
      <c r="D22" s="9"/>
      <c r="E22" s="9"/>
      <c r="F22" s="9"/>
      <c r="G22" s="9"/>
      <c r="H22" s="19"/>
      <c r="I22" s="9"/>
      <c r="J22" s="9"/>
      <c r="K22" s="19"/>
      <c r="L22" s="9"/>
      <c r="M22" s="34"/>
    </row>
    <row r="23" customFormat="false" ht="15" hidden="false" customHeight="false" outlineLevel="0" collapsed="false">
      <c r="B23" s="8"/>
      <c r="C23" s="9"/>
      <c r="D23" s="9"/>
      <c r="E23" s="9"/>
      <c r="F23" s="9"/>
      <c r="G23" s="9"/>
      <c r="H23" s="19"/>
      <c r="I23" s="9"/>
      <c r="J23" s="9"/>
      <c r="K23" s="19"/>
      <c r="L23" s="9"/>
      <c r="M23" s="34"/>
    </row>
    <row r="24" customFormat="false" ht="15" hidden="false" customHeight="false" outlineLevel="0" collapsed="false">
      <c r="B24" s="44" t="s">
        <v>26</v>
      </c>
      <c r="C24" s="45" t="s">
        <v>27</v>
      </c>
      <c r="D24" s="45" t="s">
        <v>28</v>
      </c>
      <c r="E24" s="45" t="str">
        <f aca="false">E5</f>
        <v>McIntosh A</v>
      </c>
      <c r="F24" s="45" t="str">
        <f aca="false">F5</f>
        <v>SNG Plant A</v>
      </c>
      <c r="G24" s="45" t="str">
        <f aca="false">G5</f>
        <v>TR Plant A</v>
      </c>
      <c r="H24" s="46" t="str">
        <f aca="false">H5</f>
        <v>McIntosh B</v>
      </c>
      <c r="I24" s="45" t="str">
        <f aca="false">I5</f>
        <v>SNG Plant B</v>
      </c>
      <c r="J24" s="45" t="str">
        <f aca="false">J5</f>
        <v>TR Plant B</v>
      </c>
      <c r="K24" s="46" t="str">
        <f aca="false">K5</f>
        <v>McIntosh C</v>
      </c>
      <c r="L24" s="45" t="str">
        <f aca="false">L5</f>
        <v>SNG Plant C</v>
      </c>
      <c r="M24" s="47" t="str">
        <f aca="false">M5</f>
        <v>TR Plant C</v>
      </c>
    </row>
    <row r="25" customFormat="false" ht="15" hidden="false" customHeight="false" outlineLevel="0" collapsed="false">
      <c r="B25" s="48" t="n">
        <v>0.05</v>
      </c>
      <c r="C25" s="9" t="n">
        <f aca="false">B25*8760</f>
        <v>438</v>
      </c>
      <c r="D25" s="49" t="n">
        <f aca="false">C25*$E$8</f>
        <v>1870260</v>
      </c>
      <c r="E25" s="49" t="n">
        <f aca="false">E$19*$D25/1000+E$11</f>
        <v>19908.1042750986</v>
      </c>
      <c r="F25" s="49" t="n">
        <f aca="false">F$19*$D25/1000+F$11</f>
        <v>19719.2471867595</v>
      </c>
      <c r="G25" s="49" t="n">
        <f aca="false">G$19*$D25/1000+G$11</f>
        <v>19693.3537850768</v>
      </c>
      <c r="H25" s="50" t="n">
        <f aca="false">H$19*$D25/1000+H$11</f>
        <v>18539.7808750986</v>
      </c>
      <c r="I25" s="49" t="n">
        <f aca="false">I$19*$D25/1000+I$11</f>
        <v>18519.2471867595</v>
      </c>
      <c r="J25" s="49" t="n">
        <f aca="false">J$19*$D25/1000+J$11</f>
        <v>18493.3537850768</v>
      </c>
      <c r="K25" s="50" t="n">
        <f aca="false">K$19*$D25/1000+K$11</f>
        <v>17339.7808750986</v>
      </c>
      <c r="L25" s="49" t="n">
        <f aca="false">L$19*$D25/1000+L$11</f>
        <v>17319.2471867595</v>
      </c>
      <c r="M25" s="51" t="n">
        <f aca="false">M$19*$D25/1000+M$11</f>
        <v>17294.2889150768</v>
      </c>
    </row>
    <row r="26" customFormat="false" ht="15" hidden="false" customHeight="false" outlineLevel="0" collapsed="false">
      <c r="B26" s="48" t="n">
        <v>0.1</v>
      </c>
      <c r="C26" s="9" t="n">
        <f aca="false">B26*8760</f>
        <v>876</v>
      </c>
      <c r="D26" s="49" t="n">
        <f aca="false">C26*$E$8</f>
        <v>3740520</v>
      </c>
      <c r="E26" s="49" t="n">
        <f aca="false">E$19*$D26/1000+E$11</f>
        <v>27816.2085501972</v>
      </c>
      <c r="F26" s="49" t="n">
        <f aca="false">F$19*$D26/1000+F$11</f>
        <v>27438.4943735189</v>
      </c>
      <c r="G26" s="49" t="n">
        <f aca="false">G$19*$D26/1000+G$11</f>
        <v>27386.7075701537</v>
      </c>
      <c r="H26" s="50" t="n">
        <f aca="false">H$19*$D26/1000+H$11</f>
        <v>26279.5617501972</v>
      </c>
      <c r="I26" s="49" t="n">
        <f aca="false">I$19*$D26/1000+I$11</f>
        <v>26238.4943735189</v>
      </c>
      <c r="J26" s="49" t="n">
        <f aca="false">J$19*$D26/1000+J$11</f>
        <v>26186.7075701537</v>
      </c>
      <c r="K26" s="50" t="n">
        <f aca="false">K$19*$D26/1000+K$11</f>
        <v>25079.5617501972</v>
      </c>
      <c r="L26" s="49" t="n">
        <f aca="false">L$19*$D26/1000+L$11</f>
        <v>25038.4943735189</v>
      </c>
      <c r="M26" s="51" t="n">
        <f aca="false">M$19*$D26/1000+M$11</f>
        <v>24988.5778301537</v>
      </c>
    </row>
    <row r="27" customFormat="false" ht="15" hidden="false" customHeight="false" outlineLevel="0" collapsed="false">
      <c r="B27" s="48" t="n">
        <v>0.15</v>
      </c>
      <c r="C27" s="9" t="n">
        <f aca="false">B27*8760</f>
        <v>1314</v>
      </c>
      <c r="D27" s="49" t="n">
        <f aca="false">C27*$E$8</f>
        <v>5610780</v>
      </c>
      <c r="E27" s="49" t="n">
        <f aca="false">E$19*$D27/1000+E$11</f>
        <v>35724.3128252958</v>
      </c>
      <c r="F27" s="49" t="n">
        <f aca="false">F$19*$D27/1000+F$11</f>
        <v>35157.7415602784</v>
      </c>
      <c r="G27" s="49" t="n">
        <f aca="false">G$19*$D27/1000+G$11</f>
        <v>35080.0613552305</v>
      </c>
      <c r="H27" s="50" t="n">
        <f aca="false">H$19*$D27/1000+H$11</f>
        <v>34019.3426252958</v>
      </c>
      <c r="I27" s="49" t="n">
        <f aca="false">I$19*$D27/1000+I$11</f>
        <v>33957.7415602784</v>
      </c>
      <c r="J27" s="49" t="n">
        <f aca="false">J$19*$D27/1000+J$11</f>
        <v>33880.0613552305</v>
      </c>
      <c r="K27" s="50" t="n">
        <f aca="false">K$19*$D27/1000+K$11</f>
        <v>32819.3426252958</v>
      </c>
      <c r="L27" s="49" t="n">
        <f aca="false">L$19*$D27/1000+L$11</f>
        <v>32757.7415602784</v>
      </c>
      <c r="M27" s="51" t="n">
        <f aca="false">M$19*$D27/1000+M$11</f>
        <v>32682.8667452305</v>
      </c>
    </row>
    <row r="28" customFormat="false" ht="15" hidden="false" customHeight="false" outlineLevel="0" collapsed="false">
      <c r="B28" s="48" t="n">
        <v>0.2</v>
      </c>
      <c r="C28" s="9" t="n">
        <f aca="false">B28*8760</f>
        <v>1752</v>
      </c>
      <c r="D28" s="49" t="n">
        <f aca="false">C28*$E$8</f>
        <v>7481040</v>
      </c>
      <c r="E28" s="49" t="n">
        <f aca="false">E$19*$D28/1000+E$11</f>
        <v>43632.4171003944</v>
      </c>
      <c r="F28" s="49" t="n">
        <f aca="false">F$19*$D28/1000+F$11</f>
        <v>42876.9887470379</v>
      </c>
      <c r="G28" s="49" t="n">
        <f aca="false">G$19*$D28/1000+G$11</f>
        <v>42773.4151403073</v>
      </c>
      <c r="H28" s="50" t="n">
        <f aca="false">H$19*$D28/1000+H$11</f>
        <v>41759.1235003944</v>
      </c>
      <c r="I28" s="49" t="n">
        <f aca="false">I$19*$D28/1000+I$11</f>
        <v>41676.9887470379</v>
      </c>
      <c r="J28" s="49" t="n">
        <f aca="false">J$19*$D28/1000+J$11</f>
        <v>41573.4151403073</v>
      </c>
      <c r="K28" s="50" t="n">
        <f aca="false">K$19*$D28/1000+K$11</f>
        <v>40559.1235003944</v>
      </c>
      <c r="L28" s="49" t="n">
        <f aca="false">L$19*$D28/1000+L$11</f>
        <v>40476.9887470379</v>
      </c>
      <c r="M28" s="51" t="n">
        <f aca="false">M$19*$D28/1000+M$11</f>
        <v>40377.1556603073</v>
      </c>
    </row>
    <row r="29" customFormat="false" ht="15" hidden="false" customHeight="false" outlineLevel="0" collapsed="false">
      <c r="B29" s="48" t="n">
        <v>0.25</v>
      </c>
      <c r="C29" s="9" t="n">
        <f aca="false">B29*8760</f>
        <v>2190</v>
      </c>
      <c r="D29" s="49" t="n">
        <f aca="false">C29*$E$8</f>
        <v>9351300</v>
      </c>
      <c r="E29" s="49" t="n">
        <f aca="false">E$19*$D29/1000+E$11</f>
        <v>51540.521375493</v>
      </c>
      <c r="F29" s="49" t="n">
        <f aca="false">F$19*$D29/1000+F$11</f>
        <v>50596.2359337973</v>
      </c>
      <c r="G29" s="49" t="n">
        <f aca="false">G$19*$D29/1000+G$11</f>
        <v>50466.7689253841</v>
      </c>
      <c r="H29" s="50" t="n">
        <f aca="false">H$19*$D29/1000+H$11</f>
        <v>49498.904375493</v>
      </c>
      <c r="I29" s="49" t="n">
        <f aca="false">I$19*$D29/1000+I$11</f>
        <v>49396.2359337973</v>
      </c>
      <c r="J29" s="49" t="n">
        <f aca="false">J$19*$D29/1000+J$11</f>
        <v>49266.7689253841</v>
      </c>
      <c r="K29" s="50" t="n">
        <f aca="false">K$19*$D29/1000+K$11</f>
        <v>48298.904375493</v>
      </c>
      <c r="L29" s="49" t="n">
        <f aca="false">L$19*$D29/1000+L$11</f>
        <v>48196.2359337973</v>
      </c>
      <c r="M29" s="51" t="n">
        <f aca="false">M$19*$D29/1000+M$11</f>
        <v>48071.4445753841</v>
      </c>
    </row>
    <row r="30" customFormat="false" ht="15" hidden="false" customHeight="false" outlineLevel="0" collapsed="false">
      <c r="B30" s="48" t="n">
        <v>0.3</v>
      </c>
      <c r="C30" s="9" t="n">
        <f aca="false">B30*8760</f>
        <v>2628</v>
      </c>
      <c r="D30" s="49" t="n">
        <f aca="false">C30*$E$8</f>
        <v>11221560</v>
      </c>
      <c r="E30" s="49" t="n">
        <f aca="false">E$19*$D30/1000+E$11</f>
        <v>59448.6256505915</v>
      </c>
      <c r="F30" s="49" t="n">
        <f aca="false">F$19*$D30/1000+F$11</f>
        <v>58315.4831205568</v>
      </c>
      <c r="G30" s="49" t="n">
        <f aca="false">G$19*$D30/1000+G$11</f>
        <v>58160.122710461</v>
      </c>
      <c r="H30" s="50" t="n">
        <f aca="false">H$19*$D30/1000+H$11</f>
        <v>57238.6852505915</v>
      </c>
      <c r="I30" s="49" t="n">
        <f aca="false">I$19*$D30/1000+I$11</f>
        <v>57115.4831205568</v>
      </c>
      <c r="J30" s="49" t="n">
        <f aca="false">J$19*$D30/1000+J$11</f>
        <v>56960.122710461</v>
      </c>
      <c r="K30" s="50" t="n">
        <f aca="false">K$19*$D30/1000+K$11</f>
        <v>56038.6852505915</v>
      </c>
      <c r="L30" s="49" t="n">
        <f aca="false">L$19*$D30/1000+L$11</f>
        <v>55915.4831205568</v>
      </c>
      <c r="M30" s="51" t="n">
        <f aca="false">M$19*$D30/1000+M$11</f>
        <v>55765.733490461</v>
      </c>
    </row>
    <row r="31" customFormat="false" ht="15" hidden="false" customHeight="false" outlineLevel="0" collapsed="false">
      <c r="B31" s="48" t="n">
        <v>0.35</v>
      </c>
      <c r="C31" s="9" t="n">
        <f aca="false">B31*8760</f>
        <v>3066</v>
      </c>
      <c r="D31" s="49" t="n">
        <f aca="false">C31*$E$8</f>
        <v>13091820</v>
      </c>
      <c r="E31" s="49" t="n">
        <f aca="false">E$19*$D31/1000+E$11</f>
        <v>67356.7299256901</v>
      </c>
      <c r="F31" s="49" t="n">
        <f aca="false">F$19*$D31/1000+F$11</f>
        <v>66034.7303073163</v>
      </c>
      <c r="G31" s="49" t="n">
        <f aca="false">G$19*$D31/1000+G$11</f>
        <v>65853.4764955378</v>
      </c>
      <c r="H31" s="50" t="n">
        <f aca="false">H$19*$D31/1000+H$11</f>
        <v>64978.4661256901</v>
      </c>
      <c r="I31" s="49" t="n">
        <f aca="false">I$19*$D31/1000+I$11</f>
        <v>64834.7303073163</v>
      </c>
      <c r="J31" s="49" t="n">
        <f aca="false">J$19*$D31/1000+J$11</f>
        <v>64653.4764955378</v>
      </c>
      <c r="K31" s="50" t="n">
        <f aca="false">K$19*$D31/1000+K$11</f>
        <v>63778.4661256901</v>
      </c>
      <c r="L31" s="49" t="n">
        <f aca="false">L$19*$D31/1000+L$11</f>
        <v>63634.7303073163</v>
      </c>
      <c r="M31" s="51" t="n">
        <f aca="false">M$19*$D31/1000+M$11</f>
        <v>63460.0224055378</v>
      </c>
    </row>
    <row r="32" customFormat="false" ht="15" hidden="false" customHeight="false" outlineLevel="0" collapsed="false">
      <c r="B32" s="48" t="n">
        <v>0.4</v>
      </c>
      <c r="C32" s="9" t="n">
        <f aca="false">B32*8760</f>
        <v>3504</v>
      </c>
      <c r="D32" s="49" t="n">
        <f aca="false">C32*$E$8</f>
        <v>14962080</v>
      </c>
      <c r="E32" s="49" t="n">
        <f aca="false">E$19*$D32/1000+E$11</f>
        <v>75264.8342007887</v>
      </c>
      <c r="F32" s="49" t="n">
        <f aca="false">F$19*$D32/1000+F$11</f>
        <v>73753.9774940757</v>
      </c>
      <c r="G32" s="49" t="n">
        <f aca="false">G$19*$D32/1000+G$11</f>
        <v>73546.8302806146</v>
      </c>
      <c r="H32" s="50" t="n">
        <f aca="false">H$19*$D32/1000+H$11</f>
        <v>72718.2470007887</v>
      </c>
      <c r="I32" s="49" t="n">
        <f aca="false">I$19*$D32/1000+I$11</f>
        <v>72553.9774940757</v>
      </c>
      <c r="J32" s="49" t="n">
        <f aca="false">J$19*$D32/1000+J$11</f>
        <v>72346.8302806146</v>
      </c>
      <c r="K32" s="50" t="n">
        <f aca="false">K$19*$D32/1000+K$11</f>
        <v>71518.2470007887</v>
      </c>
      <c r="L32" s="49" t="n">
        <f aca="false">L$19*$D32/1000+L$11</f>
        <v>71353.9774940757</v>
      </c>
      <c r="M32" s="51" t="n">
        <f aca="false">M$19*$D32/1000+M$11</f>
        <v>71154.3113206146</v>
      </c>
    </row>
    <row r="33" customFormat="false" ht="15" hidden="false" customHeight="false" outlineLevel="0" collapsed="false">
      <c r="B33" s="48" t="n">
        <v>0.45</v>
      </c>
      <c r="C33" s="9" t="n">
        <f aca="false">B33*8760</f>
        <v>3942</v>
      </c>
      <c r="D33" s="49" t="n">
        <f aca="false">C33*$E$8</f>
        <v>16832340</v>
      </c>
      <c r="E33" s="49" t="n">
        <f aca="false">E$19*$D33/1000+E$11</f>
        <v>83172.9384758873</v>
      </c>
      <c r="F33" s="49" t="n">
        <f aca="false">F$19*$D33/1000+F$11</f>
        <v>81473.2246808352</v>
      </c>
      <c r="G33" s="49" t="n">
        <f aca="false">G$19*$D33/1000+G$11</f>
        <v>81240.1840656915</v>
      </c>
      <c r="H33" s="50" t="n">
        <f aca="false">H$19*$D33/1000+H$11</f>
        <v>80458.0278758873</v>
      </c>
      <c r="I33" s="49" t="n">
        <f aca="false">I$19*$D33/1000+I$11</f>
        <v>80273.2246808352</v>
      </c>
      <c r="J33" s="49" t="n">
        <f aca="false">J$19*$D33/1000+J$11</f>
        <v>80040.1840656915</v>
      </c>
      <c r="K33" s="50" t="n">
        <f aca="false">K$19*$D33/1000+K$11</f>
        <v>79258.0278758873</v>
      </c>
      <c r="L33" s="49" t="n">
        <f aca="false">L$19*$D33/1000+L$11</f>
        <v>79073.2246808352</v>
      </c>
      <c r="M33" s="51" t="n">
        <f aca="false">M$19*$D33/1000+M$11</f>
        <v>78848.6002356915</v>
      </c>
    </row>
    <row r="34" customFormat="false" ht="15" hidden="false" customHeight="false" outlineLevel="0" collapsed="false">
      <c r="B34" s="48" t="n">
        <v>0.5</v>
      </c>
      <c r="C34" s="9" t="n">
        <f aca="false">B34*8760</f>
        <v>4380</v>
      </c>
      <c r="D34" s="49" t="n">
        <f aca="false">C34*$E$8</f>
        <v>18702600</v>
      </c>
      <c r="E34" s="49" t="n">
        <f aca="false">E$19*$D34/1000+E$11</f>
        <v>91081.0427509859</v>
      </c>
      <c r="F34" s="49" t="n">
        <f aca="false">F$19*$D34/1000+F$11</f>
        <v>89192.4718675947</v>
      </c>
      <c r="G34" s="49" t="n">
        <f aca="false">G$19*$D34/1000+G$11</f>
        <v>88933.5378507683</v>
      </c>
      <c r="H34" s="50" t="n">
        <f aca="false">H$19*$D34/1000+H$11</f>
        <v>88197.8087509859</v>
      </c>
      <c r="I34" s="49" t="n">
        <f aca="false">I$19*$D34/1000+I$11</f>
        <v>87992.4718675947</v>
      </c>
      <c r="J34" s="49" t="n">
        <f aca="false">J$19*$D34/1000+J$11</f>
        <v>87733.5378507683</v>
      </c>
      <c r="K34" s="50" t="n">
        <f aca="false">K$19*$D34/1000+K$11</f>
        <v>86997.8087509859</v>
      </c>
      <c r="L34" s="49" t="n">
        <f aca="false">L$19*$D34/1000+L$11</f>
        <v>86792.4718675947</v>
      </c>
      <c r="M34" s="51" t="n">
        <f aca="false">M$19*$D34/1000+M$11</f>
        <v>86542.8891507683</v>
      </c>
    </row>
    <row r="35" customFormat="false" ht="15" hidden="false" customHeight="false" outlineLevel="0" collapsed="false">
      <c r="B35" s="48" t="n">
        <v>0.55</v>
      </c>
      <c r="C35" s="9" t="n">
        <f aca="false">B35*8760</f>
        <v>4818</v>
      </c>
      <c r="D35" s="49" t="n">
        <f aca="false">C35*$E$8</f>
        <v>20572860</v>
      </c>
      <c r="E35" s="49" t="n">
        <f aca="false">E$19*$D35/1000+E$11</f>
        <v>98989.1470260845</v>
      </c>
      <c r="F35" s="49" t="n">
        <f aca="false">F$19*$D35/1000+F$11</f>
        <v>96911.7190543542</v>
      </c>
      <c r="G35" s="49" t="n">
        <f aca="false">G$19*$D35/1000+G$11</f>
        <v>96626.8916358451</v>
      </c>
      <c r="H35" s="50" t="n">
        <f aca="false">H$19*$D35/1000+H$11</f>
        <v>95937.5896260845</v>
      </c>
      <c r="I35" s="49" t="n">
        <f aca="false">I$19*$D35/1000+I$11</f>
        <v>95711.7190543542</v>
      </c>
      <c r="J35" s="49" t="n">
        <f aca="false">J$19*$D35/1000+J$11</f>
        <v>95426.8916358451</v>
      </c>
      <c r="K35" s="50" t="n">
        <f aca="false">K$19*$D35/1000+K$11</f>
        <v>94737.5896260845</v>
      </c>
      <c r="L35" s="49" t="n">
        <f aca="false">L$19*$D35/1000+L$11</f>
        <v>94511.7190543542</v>
      </c>
      <c r="M35" s="51" t="n">
        <f aca="false">M$19*$D35/1000+M$11</f>
        <v>94237.1780658451</v>
      </c>
    </row>
    <row r="36" customFormat="false" ht="15" hidden="false" customHeight="false" outlineLevel="0" collapsed="false">
      <c r="B36" s="52" t="n">
        <v>0.6</v>
      </c>
      <c r="C36" s="53" t="n">
        <f aca="false">B36*8760</f>
        <v>5256</v>
      </c>
      <c r="D36" s="54" t="n">
        <f aca="false">C36*$E$8</f>
        <v>22443120</v>
      </c>
      <c r="E36" s="54" t="n">
        <f aca="false">E$19*$D36/1000+E$11</f>
        <v>106897.251301183</v>
      </c>
      <c r="F36" s="54" t="n">
        <f aca="false">F$19*$D36/1000+F$11</f>
        <v>104630.966241114</v>
      </c>
      <c r="G36" s="54" t="n">
        <f aca="false">G$19*$D36/1000+G$11</f>
        <v>104320.245420922</v>
      </c>
      <c r="H36" s="55" t="n">
        <f aca="false">H$19*$D36/1000+H$11</f>
        <v>103677.370501183</v>
      </c>
      <c r="I36" s="54" t="n">
        <f aca="false">I$19*$D36/1000+I$11</f>
        <v>103430.966241114</v>
      </c>
      <c r="J36" s="54" t="n">
        <f aca="false">J$19*$D36/1000+J$11</f>
        <v>103120.245420922</v>
      </c>
      <c r="K36" s="55" t="n">
        <f aca="false">K$19*$D36/1000+K$11</f>
        <v>102477.370501183</v>
      </c>
      <c r="L36" s="54" t="n">
        <f aca="false">L$19*$D36/1000+L$11</f>
        <v>102230.966241114</v>
      </c>
      <c r="M36" s="56" t="n">
        <f aca="false">M$19*$D36/1000+M$11</f>
        <v>101931.466980922</v>
      </c>
    </row>
    <row r="37" customFormat="false" ht="15" hidden="false" customHeight="false" outlineLevel="0" collapsed="false">
      <c r="B37" s="48" t="n">
        <v>0.65</v>
      </c>
      <c r="C37" s="9" t="n">
        <f aca="false">B37*8760</f>
        <v>5694</v>
      </c>
      <c r="D37" s="49" t="n">
        <f aca="false">C37*$E$8</f>
        <v>24313380</v>
      </c>
      <c r="E37" s="49" t="n">
        <f aca="false">E$19*$D37/1000+E$11</f>
        <v>114805.355576282</v>
      </c>
      <c r="F37" s="49" t="n">
        <f aca="false">F$19*$D37/1000+F$11</f>
        <v>112350.213427873</v>
      </c>
      <c r="G37" s="49" t="n">
        <f aca="false">G$19*$D37/1000+G$11</f>
        <v>112013.599205999</v>
      </c>
      <c r="H37" s="50" t="n">
        <f aca="false">H$19*$D37/1000+H$11</f>
        <v>111417.151376282</v>
      </c>
      <c r="I37" s="49" t="n">
        <f aca="false">I$19*$D37/1000+I$11</f>
        <v>111150.213427873</v>
      </c>
      <c r="J37" s="49" t="n">
        <f aca="false">J$19*$D37/1000+J$11</f>
        <v>110813.599205999</v>
      </c>
      <c r="K37" s="50" t="n">
        <f aca="false">K$19*$D37/1000+K$11</f>
        <v>110217.151376282</v>
      </c>
      <c r="L37" s="49" t="n">
        <f aca="false">L$19*$D37/1000+L$11</f>
        <v>109950.213427873</v>
      </c>
      <c r="M37" s="51" t="n">
        <f aca="false">M$19*$D37/1000+M$11</f>
        <v>109625.755895999</v>
      </c>
    </row>
    <row r="38" customFormat="false" ht="15" hidden="false" customHeight="false" outlineLevel="0" collapsed="false">
      <c r="B38" s="48" t="n">
        <v>0.7</v>
      </c>
      <c r="C38" s="9" t="n">
        <f aca="false">B38*8760</f>
        <v>6132</v>
      </c>
      <c r="D38" s="49" t="n">
        <f aca="false">C38*$E$8</f>
        <v>26183640</v>
      </c>
      <c r="E38" s="49" t="n">
        <f aca="false">E$19*$D38/1000+E$11</f>
        <v>122713.45985138</v>
      </c>
      <c r="F38" s="49" t="n">
        <f aca="false">F$19*$D38/1000+F$11</f>
        <v>120069.460614633</v>
      </c>
      <c r="G38" s="49" t="n">
        <f aca="false">G$19*$D38/1000+G$11</f>
        <v>119706.952991076</v>
      </c>
      <c r="H38" s="50" t="n">
        <f aca="false">H$19*$D38/1000+H$11</f>
        <v>119156.93225138</v>
      </c>
      <c r="I38" s="49" t="n">
        <f aca="false">I$19*$D38/1000+I$11</f>
        <v>118869.460614633</v>
      </c>
      <c r="J38" s="49" t="n">
        <f aca="false">J$19*$D38/1000+J$11</f>
        <v>118506.952991076</v>
      </c>
      <c r="K38" s="50" t="n">
        <f aca="false">K$19*$D38/1000+K$11</f>
        <v>117956.93225138</v>
      </c>
      <c r="L38" s="49" t="n">
        <f aca="false">L$19*$D38/1000+L$11</f>
        <v>117669.460614633</v>
      </c>
      <c r="M38" s="51" t="n">
        <f aca="false">M$19*$D38/1000+M$11</f>
        <v>117320.044811076</v>
      </c>
    </row>
    <row r="39" customFormat="false" ht="15" hidden="false" customHeight="false" outlineLevel="0" collapsed="false">
      <c r="B39" s="48" t="n">
        <v>0.75</v>
      </c>
      <c r="C39" s="9" t="n">
        <f aca="false">B39*8760</f>
        <v>6570</v>
      </c>
      <c r="D39" s="49" t="n">
        <f aca="false">C39*$E$8</f>
        <v>28053900</v>
      </c>
      <c r="E39" s="49" t="n">
        <f aca="false">E$19*$D39/1000+E$11</f>
        <v>130621.564126479</v>
      </c>
      <c r="F39" s="49" t="n">
        <f aca="false">F$19*$D39/1000+F$11</f>
        <v>127788.707801392</v>
      </c>
      <c r="G39" s="49" t="n">
        <f aca="false">G$19*$D39/1000+G$11</f>
        <v>127400.306776152</v>
      </c>
      <c r="H39" s="50" t="n">
        <f aca="false">H$19*$D39/1000+H$11</f>
        <v>126896.713126479</v>
      </c>
      <c r="I39" s="49" t="n">
        <f aca="false">I$19*$D39/1000+I$11</f>
        <v>126588.707801392</v>
      </c>
      <c r="J39" s="49" t="n">
        <f aca="false">J$19*$D39/1000+J$11</f>
        <v>126200.306776152</v>
      </c>
      <c r="K39" s="50" t="n">
        <f aca="false">K$19*$D39/1000+K$11</f>
        <v>125696.713126479</v>
      </c>
      <c r="L39" s="49" t="n">
        <f aca="false">L$19*$D39/1000+L$11</f>
        <v>125388.707801392</v>
      </c>
      <c r="M39" s="51" t="n">
        <f aca="false">M$19*$D39/1000+M$11</f>
        <v>125014.333726152</v>
      </c>
    </row>
    <row r="40" customFormat="false" ht="15" hidden="false" customHeight="false" outlineLevel="0" collapsed="false">
      <c r="B40" s="48" t="n">
        <v>0.8</v>
      </c>
      <c r="C40" s="9" t="n">
        <f aca="false">B40*8760</f>
        <v>7008</v>
      </c>
      <c r="D40" s="49" t="n">
        <f aca="false">C40*$E$8</f>
        <v>29924160</v>
      </c>
      <c r="E40" s="49" t="n">
        <f aca="false">E$19*$D40/1000+E$11</f>
        <v>138529.668401577</v>
      </c>
      <c r="F40" s="49" t="n">
        <f aca="false">F$19*$D40/1000+F$11</f>
        <v>135507.954988151</v>
      </c>
      <c r="G40" s="49" t="n">
        <f aca="false">G$19*$D40/1000+G$11</f>
        <v>135093.660561229</v>
      </c>
      <c r="H40" s="50" t="n">
        <f aca="false">H$19*$D40/1000+H$11</f>
        <v>134636.494001577</v>
      </c>
      <c r="I40" s="49" t="n">
        <f aca="false">I$19*$D40/1000+I$11</f>
        <v>134307.954988151</v>
      </c>
      <c r="J40" s="49" t="n">
        <f aca="false">J$19*$D40/1000+J$11</f>
        <v>133893.660561229</v>
      </c>
      <c r="K40" s="50" t="n">
        <f aca="false">K$19*$D40/1000+K$11</f>
        <v>133436.494001577</v>
      </c>
      <c r="L40" s="49" t="n">
        <f aca="false">L$19*$D40/1000+L$11</f>
        <v>133107.954988151</v>
      </c>
      <c r="M40" s="51" t="n">
        <f aca="false">M$19*$D40/1000+M$11</f>
        <v>132708.622641229</v>
      </c>
    </row>
    <row r="41" customFormat="false" ht="15" hidden="false" customHeight="false" outlineLevel="0" collapsed="false">
      <c r="B41" s="48" t="n">
        <v>0.85</v>
      </c>
      <c r="C41" s="9" t="n">
        <f aca="false">B41*8760</f>
        <v>7446</v>
      </c>
      <c r="D41" s="49" t="n">
        <f aca="false">C41*$E$8</f>
        <v>31794420</v>
      </c>
      <c r="E41" s="49" t="n">
        <f aca="false">E$19*$D41/1000+E$11</f>
        <v>146437.772676676</v>
      </c>
      <c r="F41" s="49" t="n">
        <f aca="false">F$19*$D41/1000+F$11</f>
        <v>143227.202174911</v>
      </c>
      <c r="G41" s="49" t="n">
        <f aca="false">G$19*$D41/1000+G$11</f>
        <v>142787.014346306</v>
      </c>
      <c r="H41" s="50" t="n">
        <f aca="false">H$19*$D41/1000+H$11</f>
        <v>142376.274876676</v>
      </c>
      <c r="I41" s="49" t="n">
        <f aca="false">I$19*$D41/1000+I$11</f>
        <v>142027.202174911</v>
      </c>
      <c r="J41" s="49" t="n">
        <f aca="false">J$19*$D41/1000+J$11</f>
        <v>141587.014346306</v>
      </c>
      <c r="K41" s="50" t="n">
        <f aca="false">K$19*$D41/1000+K$11</f>
        <v>141176.274876676</v>
      </c>
      <c r="L41" s="49" t="n">
        <f aca="false">L$19*$D41/1000+L$11</f>
        <v>140827.202174911</v>
      </c>
      <c r="M41" s="51" t="n">
        <f aca="false">M$19*$D41/1000+M$11</f>
        <v>140402.911556306</v>
      </c>
    </row>
    <row r="42" customFormat="false" ht="15" hidden="false" customHeight="false" outlineLevel="0" collapsed="false">
      <c r="B42" s="48" t="n">
        <v>0.9</v>
      </c>
      <c r="C42" s="9" t="n">
        <f aca="false">B42*8760</f>
        <v>7884</v>
      </c>
      <c r="D42" s="49" t="n">
        <f aca="false">C42*$E$8</f>
        <v>33664680</v>
      </c>
      <c r="E42" s="49" t="n">
        <f aca="false">E$19*$D42/1000+E$11</f>
        <v>154345.876951775</v>
      </c>
      <c r="F42" s="49" t="n">
        <f aca="false">F$19*$D42/1000+F$11</f>
        <v>150946.44936167</v>
      </c>
      <c r="G42" s="49" t="n">
        <f aca="false">G$19*$D42/1000+G$11</f>
        <v>150480.368131383</v>
      </c>
      <c r="H42" s="50" t="n">
        <f aca="false">H$19*$D42/1000+H$11</f>
        <v>150116.055751775</v>
      </c>
      <c r="I42" s="49" t="n">
        <f aca="false">I$19*$D42/1000+I$11</f>
        <v>149746.44936167</v>
      </c>
      <c r="J42" s="49" t="n">
        <f aca="false">J$19*$D42/1000+J$11</f>
        <v>149280.368131383</v>
      </c>
      <c r="K42" s="50" t="n">
        <f aca="false">K$19*$D42/1000+K$11</f>
        <v>148916.055751775</v>
      </c>
      <c r="L42" s="49" t="n">
        <f aca="false">L$19*$D42/1000+L$11</f>
        <v>148546.44936167</v>
      </c>
      <c r="M42" s="51" t="n">
        <f aca="false">M$19*$D42/1000+M$11</f>
        <v>148097.200471383</v>
      </c>
    </row>
    <row r="43" customFormat="false" ht="15" hidden="false" customHeight="false" outlineLevel="0" collapsed="false">
      <c r="B43" s="48" t="n">
        <v>0.95</v>
      </c>
      <c r="C43" s="9" t="n">
        <f aca="false">B43*8760</f>
        <v>8322</v>
      </c>
      <c r="D43" s="49" t="n">
        <f aca="false">C43*$E$8</f>
        <v>35534940</v>
      </c>
      <c r="E43" s="49" t="n">
        <f aca="false">E$19*$D43/1000+E$11</f>
        <v>162253.981226873</v>
      </c>
      <c r="F43" s="49" t="n">
        <f aca="false">F$19*$D43/1000+F$11</f>
        <v>158665.69654843</v>
      </c>
      <c r="G43" s="49" t="n">
        <f aca="false">G$19*$D43/1000+G$11</f>
        <v>158173.72191646</v>
      </c>
      <c r="H43" s="50" t="n">
        <f aca="false">H$19*$D43/1000+H$11</f>
        <v>157855.836626873</v>
      </c>
      <c r="I43" s="49" t="n">
        <f aca="false">I$19*$D43/1000+I$11</f>
        <v>157465.69654843</v>
      </c>
      <c r="J43" s="49" t="n">
        <f aca="false">J$19*$D43/1000+J$11</f>
        <v>156973.72191646</v>
      </c>
      <c r="K43" s="50" t="n">
        <f aca="false">K$19*$D43/1000+K$11</f>
        <v>156655.836626873</v>
      </c>
      <c r="L43" s="49" t="n">
        <f aca="false">L$19*$D43/1000+L$11</f>
        <v>156265.69654843</v>
      </c>
      <c r="M43" s="51" t="n">
        <f aca="false">M$19*$D43/1000+M$11</f>
        <v>155791.48938646</v>
      </c>
    </row>
    <row r="44" customFormat="false" ht="15.75" hidden="false" customHeight="false" outlineLevel="0" collapsed="false">
      <c r="B44" s="57" t="n">
        <v>1</v>
      </c>
      <c r="C44" s="58" t="n">
        <f aca="false">B44*8760</f>
        <v>8760</v>
      </c>
      <c r="D44" s="59" t="n">
        <f aca="false">C44*$E$8</f>
        <v>37405200</v>
      </c>
      <c r="E44" s="59" t="n">
        <f aca="false">E$19*$D44/1000+E$11</f>
        <v>170162.085501972</v>
      </c>
      <c r="F44" s="59" t="n">
        <f aca="false">F$19*$D44/1000+F$11</f>
        <v>166384.943735189</v>
      </c>
      <c r="G44" s="59" t="n">
        <f aca="false">G$19*$D44/1000+G$11</f>
        <v>165867.075701537</v>
      </c>
      <c r="H44" s="60" t="n">
        <f aca="false">H$19*$D44/1000+H$11</f>
        <v>165595.617501972</v>
      </c>
      <c r="I44" s="59" t="n">
        <f aca="false">I$19*$D44/1000+I$11</f>
        <v>165184.943735189</v>
      </c>
      <c r="J44" s="59" t="n">
        <f aca="false">J$19*$D44/1000+J$11</f>
        <v>164667.075701537</v>
      </c>
      <c r="K44" s="60" t="n">
        <f aca="false">K$19*$D44/1000+K$11</f>
        <v>164395.617501972</v>
      </c>
      <c r="L44" s="59" t="n">
        <f aca="false">L$19*$D44/1000+L$11</f>
        <v>163984.943735189</v>
      </c>
      <c r="M44" s="61" t="n">
        <f aca="false">M$19*$D44/1000+M$11</f>
        <v>163485.778301537</v>
      </c>
    </row>
    <row r="45" customFormat="false" ht="15" hidden="false" customHeight="false" outlineLevel="0" collapsed="false">
      <c r="I45" s="49"/>
    </row>
  </sheetData>
  <mergeCells count="1">
    <mergeCell ref="B3:K3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2001-04-09T16:43:24Z</dcterms:created>
  <dc:creator>F. Sherrell Brazzell, Jr.</dc:creator>
  <dc:description/>
  <dc:language>en-US</dc:language>
  <cp:lastModifiedBy>Alan M. Kilpatrick</cp:lastModifiedBy>
  <cp:lastPrinted>2001-04-19T18:05:18Z</cp:lastPrinted>
  <cp:revision>0</cp:revision>
  <dc:subject/>
  <dc:title/>
</cp:coreProperties>
</file>