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0 MM Exp West with SJ Lat" sheetId="1" state="visible" r:id="rId3"/>
    <sheet name="250 MM Exp West without SJ Lat" sheetId="2" state="visible" r:id="rId4"/>
    <sheet name="300 MM Exp West with SJ Lat" sheetId="3" state="visible" r:id="rId5"/>
    <sheet name="300 MM Exp West without SJ Lat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<sst xmlns="http://schemas.openxmlformats.org/spreadsheetml/2006/main" count="246" uniqueCount="70">
  <si>
    <t xml:space="preserve">Mainline Expansion</t>
  </si>
  <si>
    <t xml:space="preserve">San Juan (Bloomfield) to California (Topock)</t>
  </si>
  <si>
    <t xml:space="preserve">Mainline Mid-Point Compression Only</t>
  </si>
  <si>
    <t xml:space="preserve">Estimated Costs of Facilities</t>
  </si>
  <si>
    <t xml:space="preserve">Dated 10-24-01</t>
  </si>
  <si>
    <t xml:space="preserve">CASE XI.</t>
  </si>
  <si>
    <t xml:space="preserve">A.</t>
  </si>
  <si>
    <t xml:space="preserve">30" MAINLINE LOOP, AND HP</t>
  </si>
  <si>
    <t xml:space="preserve">250 MMCF/D EXPANSION (1460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</si>
  <si>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</si>
  <si>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</si>
  <si>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</si>
  <si>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</si>
  <si>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</si>
  <si>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</si>
  <si>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</si>
  <si>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</si>
  <si>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</si>
  <si>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</si>
  <si>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</si>
  <si>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</si>
  <si>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</si>
  <si>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Mods</t>
  </si>
  <si>
    <t xml:space="preserve">Bloomfield Compressor Mods</t>
  </si>
  <si>
    <t xml:space="preserve">Blanco Hub Mods</t>
  </si>
  <si>
    <t xml:space="preserve">Bisti CS Mods</t>
  </si>
  <si>
    <t xml:space="preserve">Standing Rock CS (9,500 Hp)</t>
  </si>
  <si>
    <t xml:space="preserve">Gallup CS  HP Add</t>
  </si>
  <si>
    <t xml:space="preserve">Gallup CS Mods</t>
  </si>
  <si>
    <t xml:space="preserve">Total San Juan Expansion</t>
  </si>
  <si>
    <t xml:space="preserve">CS4              (25,000 Hp)</t>
  </si>
  <si>
    <t xml:space="preserve">CS3.5           (26,500 Hp)</t>
  </si>
  <si>
    <t xml:space="preserve">CS2.5           (26,500 Hp)</t>
  </si>
  <si>
    <t xml:space="preserve">CS1.5           (25,000 Hp)</t>
  </si>
  <si>
    <t xml:space="preserve">Kingman CS    (25,000 Hp)</t>
  </si>
  <si>
    <t xml:space="preserve">Total Mainline Expansion</t>
  </si>
  <si>
    <t xml:space="preserve">Total Topock Lateral Expansion</t>
  </si>
  <si>
    <t xml:space="preserve">Sub Total </t>
  </si>
  <si>
    <t xml:space="preserve">Extraordinary Detailed Line Items:</t>
  </si>
  <si>
    <t xml:space="preserve">Navajo land &amp; labor costs</t>
  </si>
  <si>
    <t xml:space="preserve">Gross receipt payments (AZ &amp; NM)</t>
  </si>
  <si>
    <t xml:space="preserve">River &amp; stream crossings</t>
  </si>
  <si>
    <t xml:space="preserve">Mountain terrain &amp; </t>
  </si>
  <si>
    <t xml:space="preserve">BLM Double ditching</t>
  </si>
  <si>
    <t xml:space="preserve">Contingency on above</t>
  </si>
  <si>
    <t xml:space="preserve">Total Project  Excl. Int., O/H, etc.</t>
  </si>
  <si>
    <t xml:space="preserve">Total Project  Incl. Int., O/H, etc.</t>
  </si>
  <si>
    <t xml:space="preserve">Note:</t>
  </si>
  <si>
    <t xml:space="preserve">1.</t>
  </si>
  <si>
    <t xml:space="preserve">Interest and overheads identified separately.</t>
  </si>
  <si>
    <t xml:space="preserve">2.</t>
  </si>
  <si>
    <t xml:space="preserve">Station #4 Hp changeout included in this project.</t>
  </si>
  <si>
    <t xml:space="preserve">3.</t>
  </si>
  <si>
    <t xml:space="preserve">No escalation added to the above line items.</t>
  </si>
  <si>
    <t xml:space="preserve">4.</t>
  </si>
  <si>
    <r>
      <rPr>
        <sz val="10"/>
        <rFont val="Arial"/>
        <family val="0"/>
      </rPr>
      <t xml:space="preserve">The above is a </t>
    </r>
    <r>
      <rPr>
        <u val="single"/>
        <sz val="10"/>
        <rFont val="Arial"/>
        <family val="2"/>
      </rPr>
      <t xml:space="preserve">+</t>
    </r>
    <r>
      <rPr>
        <sz val="10"/>
        <rFont val="Arial"/>
        <family val="2"/>
      </rPr>
      <t xml:space="preserve"> 30% cost estimate.</t>
    </r>
  </si>
  <si>
    <t xml:space="preserve">Pipe Loop and Compression</t>
  </si>
  <si>
    <t xml:space="preserve">B.</t>
  </si>
  <si>
    <t xml:space="preserve">330 MMCF/D EXPANSION (1740 MMCF/D TOTAL)</t>
  </si>
  <si>
    <t xml:space="preserve">-</t>
  </si>
  <si>
    <t xml:space="preserve">Sta. #4</t>
  </si>
  <si>
    <t xml:space="preserve">Sta. #3</t>
  </si>
  <si>
    <t xml:space="preserve">Sta. #2</t>
  </si>
  <si>
    <t xml:space="preserve">Sta. #1</t>
  </si>
  <si>
    <t xml:space="preserve">Needles</t>
  </si>
  <si>
    <t xml:space="preserve">Sub Total  w/interest, etc</t>
  </si>
  <si>
    <t xml:space="preserve">San Juan Junction to California (Topock)</t>
  </si>
  <si>
    <t xml:space="preserve">C.</t>
  </si>
  <si>
    <t xml:space="preserve">5.</t>
  </si>
  <si>
    <t xml:space="preserve">Project costs to expand east facilities (WTX or PH Laterals) not included in this study.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</si>
</sst>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_(\$* #,##0.00_);_(\$* \(#,##0.00\);_(\$* \-??_);_(@_)"/>
    <numFmt numFmtId="167" formatCode="_(\$* #,##0_);_(\$* \(#,##0\);_(\$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8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5" customFormat="false" ht="18" hidden="false" customHeight="false" outlineLevel="0" collapsed="false">
      <c r="H5" s="3" t="s">
        <v>3</v>
      </c>
    </row>
    <row r="6" customFormat="false" ht="18" hidden="false" customHeight="false" outlineLevel="0" collapsed="false">
      <c r="H6" s="3" t="s">
        <v>4</v>
      </c>
    </row>
    <row r="7" customFormat="false" ht="6" hidden="false" customHeight="true" outlineLevel="0" collapsed="false"/>
    <row r="9" customFormat="false" ht="12.75" hidden="false" customHeight="false" outlineLevel="0" collapsed="false">
      <c r="C9" s="4" t="s">
        <v>5</v>
      </c>
      <c r="D9" s="5" t="s">
        <v>6</v>
      </c>
      <c r="E9" s="6" t="s">
        <v>7</v>
      </c>
      <c r="F9" s="6"/>
      <c r="T9" s="0"/>
    </row>
    <row r="10" customFormat="false" ht="12.75" hidden="false" customHeight="false" outlineLevel="0" collapsed="false">
      <c r="E10" s="6" t="s">
        <v>8</v>
      </c>
      <c r="F10" s="4"/>
      <c r="T10" s="0"/>
    </row>
    <row r="11" customFormat="false" ht="12.75" hidden="false" customHeight="false" outlineLevel="0" collapsed="false">
      <c r="E11" s="6"/>
      <c r="F11" s="4"/>
      <c r="T11" s="0"/>
    </row>
    <row r="12" customFormat="false" ht="12.75" hidden="false" customHeight="false" outlineLevel="0" collapsed="false">
      <c r="N12" s="4" t="s">
        <v>9</v>
      </c>
      <c r="P12" s="4" t="s">
        <v>10</v>
      </c>
      <c r="R12" s="4" t="s">
        <v>11</v>
      </c>
      <c r="T12" s="0"/>
    </row>
    <row r="13" customFormat="false" ht="12.75" hidden="false" customHeight="false" outlineLevel="0" collapsed="false">
      <c r="C13" s="4" t="s">
        <v>12</v>
      </c>
      <c r="D13" s="4"/>
      <c r="E13" s="4" t="s">
        <v>13</v>
      </c>
      <c r="F13" s="5"/>
      <c r="G13" s="4" t="s">
        <v>14</v>
      </c>
      <c r="I13" s="4" t="s">
        <v>15</v>
      </c>
      <c r="J13" s="4"/>
      <c r="L13" s="4" t="s">
        <v>16</v>
      </c>
      <c r="M13" s="4"/>
      <c r="N13" s="4" t="s">
        <v>17</v>
      </c>
      <c r="P13" s="4" t="s">
        <v>17</v>
      </c>
      <c r="R13" s="4" t="s">
        <v>18</v>
      </c>
      <c r="T13" s="0"/>
    </row>
    <row r="14" customFormat="false" ht="12.75" hidden="false" customHeight="false" outlineLevel="0" collapsed="false">
      <c r="C14" s="7" t="s">
        <v>19</v>
      </c>
      <c r="D14" s="7"/>
      <c r="E14" s="7" t="s">
        <v>20</v>
      </c>
      <c r="F14" s="8"/>
      <c r="G14" s="9" t="n">
        <v>57.27</v>
      </c>
      <c r="H14" s="8"/>
      <c r="I14" s="7" t="n">
        <v>30</v>
      </c>
      <c r="J14" s="7" t="s">
        <v>21</v>
      </c>
      <c r="L14" s="10" t="n">
        <f aca="false">I14*28000*1.1*G14</f>
        <v>52917480</v>
      </c>
      <c r="R14" s="11" t="n">
        <f aca="false">I14*28000*0.2*G14</f>
        <v>9621360</v>
      </c>
      <c r="T14" s="0"/>
    </row>
    <row r="15" customFormat="false" ht="12.75" hidden="false" customHeight="false" outlineLevel="0" collapsed="false">
      <c r="C15" s="7"/>
      <c r="D15" s="7"/>
      <c r="E15" s="12" t="s">
        <v>22</v>
      </c>
      <c r="F15" s="8"/>
      <c r="G15" s="9"/>
      <c r="H15" s="8"/>
      <c r="I15" s="7"/>
      <c r="J15" s="7"/>
      <c r="L15" s="10" t="n">
        <v>1000000</v>
      </c>
      <c r="T15" s="0"/>
    </row>
    <row r="16" customFormat="false" ht="12.75" hidden="false" customHeight="false" outlineLevel="0" collapsed="false">
      <c r="C16" s="7"/>
      <c r="D16" s="7"/>
      <c r="E16" s="12" t="s">
        <v>23</v>
      </c>
      <c r="L16" s="10" t="n">
        <v>3000000</v>
      </c>
      <c r="T16" s="0"/>
    </row>
    <row r="17" customFormat="false" ht="12.75" hidden="false" customHeight="false" outlineLevel="0" collapsed="false">
      <c r="E17" s="0" t="s">
        <v>24</v>
      </c>
      <c r="L17" s="10" t="n">
        <v>1700000</v>
      </c>
      <c r="T17" s="0"/>
    </row>
    <row r="18" customFormat="false" ht="12.75" hidden="false" customHeight="false" outlineLevel="0" collapsed="false">
      <c r="E18" s="0" t="s">
        <v>25</v>
      </c>
      <c r="L18" s="10" t="n">
        <v>2600000</v>
      </c>
      <c r="T18" s="0"/>
    </row>
    <row r="19" customFormat="false" ht="12.75" hidden="false" customHeight="false" outlineLevel="0" collapsed="false">
      <c r="E19" s="0" t="s">
        <v>26</v>
      </c>
      <c r="L19" s="10" t="n">
        <v>25346000</v>
      </c>
      <c r="T19" s="0"/>
    </row>
    <row r="20" customFormat="false" ht="12.75" hidden="false" customHeight="false" outlineLevel="0" collapsed="false">
      <c r="E20" s="0" t="s">
        <v>27</v>
      </c>
      <c r="L20" s="13" t="n">
        <v>12000000</v>
      </c>
      <c r="T20" s="0"/>
    </row>
    <row r="21" customFormat="false" ht="12.75" hidden="false" customHeight="true" outlineLevel="0" collapsed="false">
      <c r="E21" s="0" t="s">
        <v>28</v>
      </c>
      <c r="L21" s="13" t="n">
        <v>6400000</v>
      </c>
      <c r="T21" s="0"/>
    </row>
    <row r="22" customFormat="false" ht="12.75" hidden="false" customHeight="true" outlineLevel="0" collapsed="false">
      <c r="F22" s="14"/>
      <c r="T22" s="0"/>
    </row>
    <row r="23" customFormat="false" ht="12.75" hidden="false" customHeight="false" outlineLevel="0" collapsed="false">
      <c r="F23" s="15" t="s">
        <v>29</v>
      </c>
      <c r="G23" s="16" t="n">
        <f aca="false">SUM(G14:G22)</f>
        <v>57.27</v>
      </c>
      <c r="H23" s="5"/>
      <c r="I23" s="4"/>
      <c r="J23" s="4"/>
      <c r="K23" s="5"/>
      <c r="L23" s="17" t="n">
        <f aca="false">SUM(L14:L21)</f>
        <v>104963480</v>
      </c>
      <c r="M23" s="5"/>
      <c r="N23" s="4" t="n">
        <v>300</v>
      </c>
      <c r="O23" s="4"/>
      <c r="P23" s="4" t="n">
        <v>1150</v>
      </c>
      <c r="R23" s="18" t="n">
        <f aca="false">SUM(R14:R22)</f>
        <v>9621360</v>
      </c>
      <c r="T23" s="0"/>
    </row>
    <row r="24" customFormat="false" ht="12.75" hidden="false" customHeight="false" outlineLevel="0" collapsed="false">
      <c r="F24" s="15"/>
      <c r="G24" s="16"/>
      <c r="H24" s="5"/>
      <c r="I24" s="4"/>
      <c r="J24" s="4"/>
      <c r="K24" s="5"/>
      <c r="L24" s="17"/>
      <c r="M24" s="5"/>
      <c r="N24" s="4"/>
      <c r="O24" s="4"/>
      <c r="P24" s="4"/>
      <c r="R24" s="18"/>
      <c r="T24" s="0"/>
    </row>
    <row r="25" customFormat="false" ht="12.75" hidden="false" customHeight="true" outlineLevel="0" collapsed="false">
      <c r="E25" s="19" t="s">
        <v>30</v>
      </c>
      <c r="G25" s="20"/>
      <c r="L25" s="10" t="n">
        <v>29660000</v>
      </c>
      <c r="Q25" s="21"/>
      <c r="R25" s="22"/>
      <c r="V25" s="13"/>
    </row>
    <row r="26" customFormat="false" ht="12.75" hidden="false" customHeight="false" outlineLevel="0" collapsed="false">
      <c r="C26" s="1"/>
      <c r="D26" s="1"/>
      <c r="E26" s="19" t="s">
        <v>31</v>
      </c>
      <c r="G26" s="20"/>
      <c r="L26" s="10" t="n">
        <v>29400000</v>
      </c>
      <c r="Q26" s="21"/>
      <c r="R26" s="23"/>
      <c r="V26" s="13"/>
    </row>
    <row r="27" customFormat="false" ht="12.75" hidden="false" customHeight="false" outlineLevel="0" collapsed="false">
      <c r="C27" s="1"/>
      <c r="D27" s="1"/>
      <c r="E27" s="19" t="s">
        <v>32</v>
      </c>
      <c r="G27" s="20"/>
      <c r="L27" s="10" t="n">
        <v>29400000</v>
      </c>
      <c r="Q27" s="21"/>
      <c r="R27" s="23"/>
      <c r="V27" s="13"/>
    </row>
    <row r="28" customFormat="false" ht="12.75" hidden="false" customHeight="false" outlineLevel="0" collapsed="false">
      <c r="C28" s="1"/>
      <c r="D28" s="1"/>
      <c r="E28" s="19" t="s">
        <v>33</v>
      </c>
      <c r="G28" s="20"/>
      <c r="L28" s="10" t="n">
        <v>29400000</v>
      </c>
      <c r="Q28" s="21"/>
      <c r="R28" s="23"/>
      <c r="V28" s="13"/>
    </row>
    <row r="29" customFormat="false" ht="12.75" hidden="false" customHeight="false" outlineLevel="0" collapsed="false">
      <c r="C29" s="1"/>
      <c r="D29" s="1"/>
      <c r="E29" s="19" t="s">
        <v>34</v>
      </c>
      <c r="G29" s="20"/>
      <c r="L29" s="10" t="n">
        <v>29400000</v>
      </c>
      <c r="Q29" s="21"/>
      <c r="R29" s="23"/>
      <c r="V29" s="13"/>
    </row>
    <row r="30" customFormat="false" ht="12.75" hidden="false" customHeight="false" outlineLevel="0" collapsed="false">
      <c r="C30" s="1"/>
      <c r="D30" s="1"/>
      <c r="E30" s="1"/>
      <c r="G30" s="20"/>
      <c r="J30" s="7"/>
      <c r="L30" s="10"/>
      <c r="Q30" s="21"/>
      <c r="R30" s="23"/>
      <c r="V30" s="13"/>
    </row>
    <row r="31" customFormat="false" ht="12.75" hidden="false" customHeight="false" outlineLevel="0" collapsed="false">
      <c r="C31" s="1"/>
      <c r="D31" s="1"/>
      <c r="E31" s="19"/>
      <c r="G31" s="20"/>
      <c r="L31" s="10"/>
      <c r="Q31" s="21"/>
      <c r="R31" s="22"/>
      <c r="V31" s="13"/>
    </row>
    <row r="32" customFormat="false" ht="12.75" hidden="false" customHeight="false" outlineLevel="0" collapsed="false">
      <c r="C32" s="1"/>
      <c r="D32" s="1"/>
      <c r="E32" s="1"/>
      <c r="F32" s="15" t="s">
        <v>35</v>
      </c>
      <c r="G32" s="24" t="n">
        <f aca="false">SUM(G26:G31)</f>
        <v>0</v>
      </c>
      <c r="L32" s="25" t="n">
        <f aca="false">SUM(L26:L31)</f>
        <v>117600000</v>
      </c>
      <c r="N32" s="4" t="n">
        <v>250</v>
      </c>
      <c r="P32" s="4" t="n">
        <v>1460</v>
      </c>
      <c r="Q32" s="21"/>
      <c r="R32" s="25" t="n">
        <f aca="false">SUM(R26:R31)</f>
        <v>0</v>
      </c>
      <c r="V32" s="13"/>
    </row>
    <row r="33" customFormat="false" ht="12.75" hidden="false" customHeight="true" outlineLevel="0" collapsed="false">
      <c r="C33" s="1"/>
      <c r="D33" s="1"/>
      <c r="E33" s="1"/>
      <c r="G33" s="20"/>
      <c r="L33" s="10"/>
      <c r="Q33" s="21"/>
      <c r="R33" s="22"/>
      <c r="V33" s="13"/>
    </row>
    <row r="34" customFormat="false" ht="12.75" hidden="false" customHeight="true" outlineLevel="0" collapsed="false">
      <c r="C34" s="1"/>
      <c r="D34" s="1"/>
      <c r="E34" s="1"/>
      <c r="F34" s="15" t="s">
        <v>36</v>
      </c>
      <c r="G34" s="24" t="n">
        <v>18.41</v>
      </c>
      <c r="I34" s="1" t="n">
        <v>20</v>
      </c>
      <c r="J34" s="7" t="s">
        <v>21</v>
      </c>
      <c r="L34" s="25" t="n">
        <f aca="false">I34*28000*1.1*G34</f>
        <v>11340560</v>
      </c>
      <c r="N34" s="4" t="n">
        <v>300</v>
      </c>
      <c r="P34" s="4" t="n">
        <v>700</v>
      </c>
      <c r="Q34" s="21"/>
      <c r="R34" s="25" t="n">
        <f aca="false">I34*28000*0.2*G34</f>
        <v>2061920</v>
      </c>
      <c r="V34" s="13"/>
    </row>
    <row r="35" customFormat="false" ht="13.5" hidden="false" customHeight="false" outlineLevel="0" collapsed="false">
      <c r="F35" s="15"/>
      <c r="G35" s="16"/>
      <c r="L35" s="17"/>
      <c r="N35" s="4"/>
      <c r="P35" s="4"/>
      <c r="Q35" s="21"/>
      <c r="R35" s="25"/>
      <c r="V35" s="13"/>
    </row>
    <row r="36" customFormat="false" ht="13.5" hidden="false" customHeight="false" outlineLevel="0" collapsed="false">
      <c r="F36" s="15" t="s">
        <v>37</v>
      </c>
      <c r="G36" s="16"/>
      <c r="L36" s="26" t="n">
        <f aca="false">L23+L32+L34</f>
        <v>233904040</v>
      </c>
      <c r="N36" s="4"/>
      <c r="P36" s="4"/>
      <c r="Q36" s="21"/>
      <c r="R36" s="25"/>
      <c r="V36" s="13"/>
    </row>
    <row r="37" customFormat="false" ht="12.75" hidden="false" customHeight="false" outlineLevel="0" collapsed="false">
      <c r="F37" s="15"/>
      <c r="G37" s="16"/>
      <c r="L37" s="17"/>
      <c r="N37" s="4"/>
      <c r="P37" s="4"/>
      <c r="Q37" s="21"/>
      <c r="R37" s="25"/>
      <c r="V37" s="13"/>
    </row>
    <row r="38" customFormat="false" ht="12.75" hidden="false" customHeight="false" outlineLevel="0" collapsed="false">
      <c r="B38" s="27" t="s">
        <v>38</v>
      </c>
      <c r="F38" s="15"/>
      <c r="G38" s="16"/>
      <c r="L38" s="17"/>
      <c r="N38" s="4"/>
      <c r="P38" s="4"/>
      <c r="Q38" s="21"/>
      <c r="R38" s="25"/>
      <c r="V38" s="13"/>
    </row>
    <row r="39" customFormat="false" ht="12.75" hidden="false" customHeight="false" outlineLevel="0" collapsed="false">
      <c r="F39" s="15" t="s">
        <v>39</v>
      </c>
      <c r="G39" s="16"/>
      <c r="L39" s="17" t="n">
        <v>46400000</v>
      </c>
      <c r="N39" s="4"/>
      <c r="P39" s="4"/>
      <c r="Q39" s="21"/>
      <c r="R39" s="25"/>
      <c r="V39" s="13"/>
    </row>
    <row r="40" customFormat="false" ht="12.75" hidden="false" customHeight="false" outlineLevel="0" collapsed="false">
      <c r="F40" s="15" t="s">
        <v>40</v>
      </c>
      <c r="G40" s="16"/>
      <c r="L40" s="25" t="n">
        <f aca="false">(L23+L32+L34)*0.3*0.075</f>
        <v>5262840.9</v>
      </c>
      <c r="N40" s="4"/>
      <c r="P40" s="4"/>
      <c r="Q40" s="21"/>
      <c r="R40" s="25"/>
      <c r="V40" s="13"/>
    </row>
    <row r="41" customFormat="false" ht="12.75" hidden="false" customHeight="false" outlineLevel="0" collapsed="false">
      <c r="F41" s="15" t="s">
        <v>41</v>
      </c>
      <c r="G41" s="16"/>
      <c r="L41" s="17" t="n">
        <v>7600000</v>
      </c>
      <c r="N41" s="4"/>
      <c r="P41" s="4"/>
      <c r="Q41" s="21"/>
      <c r="R41" s="25"/>
      <c r="V41" s="13"/>
    </row>
    <row r="42" customFormat="false" ht="12.75" hidden="false" customHeight="false" outlineLevel="0" collapsed="false">
      <c r="F42" s="15" t="s">
        <v>42</v>
      </c>
      <c r="G42" s="16"/>
      <c r="L42" s="17" t="n">
        <v>4500000</v>
      </c>
      <c r="N42" s="4"/>
      <c r="P42" s="4"/>
      <c r="Q42" s="21"/>
      <c r="R42" s="25"/>
      <c r="V42" s="13"/>
    </row>
    <row r="43" customFormat="false" ht="12.75" hidden="false" customHeight="true" outlineLevel="0" collapsed="false">
      <c r="F43" s="15" t="s">
        <v>43</v>
      </c>
      <c r="G43" s="22"/>
      <c r="L43" s="13"/>
      <c r="Q43" s="21"/>
      <c r="R43" s="22"/>
      <c r="V43" s="13"/>
    </row>
    <row r="44" customFormat="false" ht="12.75" hidden="false" customHeight="true" outlineLevel="0" collapsed="false">
      <c r="F44" s="15" t="s">
        <v>44</v>
      </c>
      <c r="G44" s="22"/>
      <c r="L44" s="18" t="n">
        <f aca="false">0.1*SUM(L39:L42)</f>
        <v>6376284.09</v>
      </c>
      <c r="Q44" s="21"/>
      <c r="R44" s="22"/>
      <c r="V44" s="13"/>
    </row>
    <row r="45" customFormat="false" ht="12.75" hidden="false" customHeight="true" outlineLevel="0" collapsed="false">
      <c r="F45" s="15"/>
      <c r="G45" s="22"/>
      <c r="L45" s="13"/>
      <c r="Q45" s="21"/>
      <c r="R45" s="22"/>
      <c r="V45" s="13"/>
    </row>
    <row r="46" customFormat="false" ht="13.5" hidden="false" customHeight="false" outlineLevel="0" collapsed="false">
      <c r="F46" s="15" t="s">
        <v>45</v>
      </c>
      <c r="G46" s="28" t="n">
        <f aca="false">G23+G32+G34</f>
        <v>75.68</v>
      </c>
      <c r="L46" s="29" t="n">
        <f aca="false">L36+SUM(L39:L44)</f>
        <v>304043164.99</v>
      </c>
      <c r="Q46" s="21"/>
      <c r="R46" s="29" t="n">
        <f aca="false">R23+R32+R34</f>
        <v>11683280</v>
      </c>
      <c r="V46" s="13"/>
    </row>
    <row r="47" customFormat="false" ht="13.5" hidden="false" customHeight="false" outlineLevel="0" collapsed="false">
      <c r="F47" s="15"/>
      <c r="G47" s="30"/>
      <c r="L47" s="25"/>
      <c r="Q47" s="21"/>
      <c r="R47" s="22"/>
      <c r="V47" s="13"/>
    </row>
    <row r="48" customFormat="false" ht="13.5" hidden="false" customHeight="false" outlineLevel="0" collapsed="false">
      <c r="F48" s="15" t="s">
        <v>46</v>
      </c>
      <c r="G48" s="30"/>
      <c r="L48" s="29" t="n">
        <f aca="false">SUM(L46:R46)</f>
        <v>315726444.99</v>
      </c>
      <c r="Q48" s="21"/>
      <c r="V48" s="13"/>
    </row>
    <row r="49" customFormat="false" ht="12.75" hidden="false" customHeight="false" outlineLevel="0" collapsed="false">
      <c r="F49" s="15"/>
      <c r="G49" s="30"/>
      <c r="L49" s="25"/>
      <c r="Q49" s="21"/>
      <c r="R49" s="22"/>
      <c r="V49" s="13"/>
    </row>
    <row r="50" customFormat="false" ht="12.75" hidden="false" customHeight="false" outlineLevel="0" collapsed="false">
      <c r="F50" s="15"/>
      <c r="G50" s="30"/>
      <c r="Q50" s="21"/>
      <c r="R50" s="22"/>
      <c r="V50" s="13"/>
    </row>
    <row r="51" customFormat="false" ht="12.75" hidden="false" customHeight="false" outlineLevel="0" collapsed="false">
      <c r="C51" s="1" t="s">
        <v>47</v>
      </c>
      <c r="D51" s="0" t="s">
        <v>48</v>
      </c>
      <c r="E51" s="0" t="s">
        <v>49</v>
      </c>
      <c r="F51" s="15"/>
      <c r="G51" s="30"/>
      <c r="L51" s="25"/>
      <c r="Q51" s="21"/>
      <c r="R51" s="22"/>
      <c r="V51" s="13"/>
    </row>
    <row r="52" customFormat="false" ht="12.75" hidden="false" customHeight="false" outlineLevel="0" collapsed="false">
      <c r="D52" s="0" t="s">
        <v>50</v>
      </c>
      <c r="E52" s="0" t="s">
        <v>51</v>
      </c>
      <c r="F52" s="15"/>
      <c r="G52" s="30"/>
      <c r="L52" s="25"/>
      <c r="Q52" s="21"/>
      <c r="R52" s="22"/>
      <c r="V52" s="13"/>
    </row>
    <row r="53" customFormat="false" ht="12.75" hidden="false" customHeight="false" outlineLevel="0" collapsed="false">
      <c r="D53" s="0" t="s">
        <v>52</v>
      </c>
      <c r="E53" s="0" t="s">
        <v>53</v>
      </c>
      <c r="F53" s="15"/>
      <c r="G53" s="30"/>
      <c r="L53" s="25"/>
      <c r="Q53" s="21"/>
      <c r="R53" s="22"/>
      <c r="V53" s="13"/>
    </row>
    <row r="54" customFormat="false" ht="12.75" hidden="false" customHeight="false" outlineLevel="0" collapsed="false">
      <c r="D54" s="0" t="s">
        <v>54</v>
      </c>
      <c r="E54" s="0" t="s">
        <v>55</v>
      </c>
      <c r="F54" s="15"/>
      <c r="G54" s="30"/>
      <c r="L54" s="25"/>
      <c r="Q54" s="21"/>
      <c r="R54" s="22"/>
      <c r="V54" s="13"/>
    </row>
    <row r="55" customFormat="false" ht="12.75" hidden="false" customHeight="false" outlineLevel="0" collapsed="false">
      <c r="F55" s="15"/>
      <c r="G55" s="30"/>
      <c r="L55" s="25"/>
      <c r="Q55" s="21"/>
      <c r="R55" s="22"/>
      <c r="V55" s="13"/>
    </row>
    <row r="56" customFormat="false" ht="12.75" hidden="false" customHeight="false" outlineLevel="0" collapsed="false">
      <c r="F56" s="15"/>
      <c r="G56" s="30"/>
      <c r="L56" s="25"/>
      <c r="Q56" s="21"/>
      <c r="R56" s="22"/>
      <c r="V56" s="13"/>
    </row>
    <row r="57" customFormat="false" ht="12.75" hidden="false" customHeight="false" outlineLevel="0" collapsed="false">
      <c r="F57" s="15"/>
      <c r="G57" s="30"/>
      <c r="L57" s="25"/>
      <c r="Q57" s="21"/>
      <c r="R57" s="22"/>
      <c r="V57" s="13"/>
    </row>
    <row r="58" customFormat="false" ht="12.75" hidden="false" customHeight="false" outlineLevel="0" collapsed="false">
      <c r="F58" s="15"/>
      <c r="G58" s="30"/>
      <c r="L58" s="25"/>
      <c r="Q58" s="21"/>
      <c r="R58" s="22"/>
      <c r="V58" s="13"/>
    </row>
    <row r="59" customFormat="false" ht="12.75" hidden="false" customHeight="false" outlineLevel="0" collapsed="false">
      <c r="F59" s="15"/>
      <c r="G59" s="30"/>
      <c r="L59" s="25"/>
      <c r="Q59" s="21"/>
      <c r="R59" s="22"/>
      <c r="V59" s="13"/>
    </row>
    <row r="60" customFormat="false" ht="12.75" hidden="false" customHeight="false" outlineLevel="0" collapsed="false">
      <c r="F60" s="15"/>
      <c r="G60" s="30"/>
      <c r="L60" s="25"/>
      <c r="Q60" s="21"/>
      <c r="R60" s="22"/>
      <c r="V60" s="13"/>
    </row>
    <row r="61" customFormat="false" ht="12.75" hidden="false" customHeight="false" outlineLevel="0" collapsed="false">
      <c r="F61" s="15"/>
      <c r="G61" s="30"/>
      <c r="L61" s="25"/>
      <c r="Q61" s="21"/>
      <c r="R61" s="22"/>
      <c r="V61" s="13"/>
    </row>
    <row r="62" customFormat="false" ht="12.75" hidden="false" customHeight="false" outlineLevel="0" collapsed="false">
      <c r="F62" s="15"/>
      <c r="G62" s="30"/>
      <c r="L62" s="25"/>
      <c r="Q62" s="21"/>
      <c r="R62" s="22"/>
      <c r="V62" s="13"/>
    </row>
    <row r="63" customFormat="false" ht="12.75" hidden="false" customHeight="false" outlineLevel="0" collapsed="false">
      <c r="F63" s="15"/>
      <c r="G63" s="30"/>
      <c r="L63" s="25"/>
      <c r="Q63" s="21"/>
      <c r="R63" s="22"/>
      <c r="V63" s="13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10/23/01
Revision #0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53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H46" activeCellId="0" sqref="H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8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5" customFormat="false" ht="18" hidden="false" customHeight="false" outlineLevel="0" collapsed="false">
      <c r="H5" s="3" t="s">
        <v>3</v>
      </c>
    </row>
    <row r="6" customFormat="false" ht="18" hidden="false" customHeight="false" outlineLevel="0" collapsed="false">
      <c r="H6" s="3" t="s">
        <v>4</v>
      </c>
    </row>
    <row r="7" customFormat="false" ht="6" hidden="false" customHeight="true" outlineLevel="0" collapsed="false"/>
    <row r="9" customFormat="false" ht="12.75" hidden="false" customHeight="false" outlineLevel="0" collapsed="false">
      <c r="C9" s="4" t="s">
        <v>5</v>
      </c>
      <c r="D9" s="5" t="s">
        <v>6</v>
      </c>
      <c r="E9" s="6" t="s">
        <v>7</v>
      </c>
      <c r="F9" s="6"/>
      <c r="T9" s="0"/>
    </row>
    <row r="10" customFormat="false" ht="12.75" hidden="false" customHeight="false" outlineLevel="0" collapsed="false">
      <c r="E10" s="6" t="s">
        <v>8</v>
      </c>
      <c r="F10" s="4"/>
      <c r="T10" s="0"/>
    </row>
    <row r="11" customFormat="false" ht="12.75" hidden="false" customHeight="false" outlineLevel="0" collapsed="false">
      <c r="E11" s="6"/>
      <c r="F11" s="4"/>
      <c r="T11" s="0"/>
    </row>
    <row r="12" customFormat="false" ht="12.75" hidden="false" customHeight="false" outlineLevel="0" collapsed="false">
      <c r="N12" s="4" t="s">
        <v>9</v>
      </c>
      <c r="P12" s="4" t="s">
        <v>10</v>
      </c>
      <c r="R12" s="4" t="s">
        <v>11</v>
      </c>
      <c r="T12" s="0"/>
    </row>
    <row r="13" customFormat="false" ht="12.75" hidden="false" customHeight="false" outlineLevel="0" collapsed="false">
      <c r="C13" s="4" t="s">
        <v>12</v>
      </c>
      <c r="D13" s="4"/>
      <c r="E13" s="4" t="s">
        <v>13</v>
      </c>
      <c r="F13" s="5"/>
      <c r="G13" s="4" t="s">
        <v>14</v>
      </c>
      <c r="I13" s="4" t="s">
        <v>15</v>
      </c>
      <c r="J13" s="4"/>
      <c r="L13" s="4" t="s">
        <v>16</v>
      </c>
      <c r="M13" s="4"/>
      <c r="N13" s="4" t="s">
        <v>17</v>
      </c>
      <c r="P13" s="4" t="s">
        <v>17</v>
      </c>
      <c r="R13" s="4" t="s">
        <v>18</v>
      </c>
      <c r="T13" s="0"/>
    </row>
    <row r="14" customFormat="false" ht="12.75" hidden="false" customHeight="true" outlineLevel="0" collapsed="false">
      <c r="F14" s="14"/>
      <c r="T14" s="0"/>
    </row>
    <row r="15" customFormat="false" ht="12.75" hidden="false" customHeight="true" outlineLevel="0" collapsed="false">
      <c r="E15" s="19" t="s">
        <v>30</v>
      </c>
      <c r="G15" s="20"/>
      <c r="L15" s="10" t="n">
        <v>29660000</v>
      </c>
      <c r="Q15" s="21"/>
      <c r="R15" s="22"/>
      <c r="V15" s="13"/>
    </row>
    <row r="16" customFormat="false" ht="12.75" hidden="false" customHeight="false" outlineLevel="0" collapsed="false">
      <c r="C16" s="1"/>
      <c r="D16" s="1"/>
      <c r="E16" s="19" t="s">
        <v>31</v>
      </c>
      <c r="G16" s="20"/>
      <c r="L16" s="10" t="n">
        <v>29400000</v>
      </c>
      <c r="Q16" s="21"/>
      <c r="R16" s="23"/>
      <c r="V16" s="13"/>
    </row>
    <row r="17" customFormat="false" ht="12.75" hidden="false" customHeight="false" outlineLevel="0" collapsed="false">
      <c r="C17" s="1"/>
      <c r="D17" s="1"/>
      <c r="E17" s="19" t="s">
        <v>32</v>
      </c>
      <c r="G17" s="20"/>
      <c r="L17" s="10" t="n">
        <v>29400000</v>
      </c>
      <c r="Q17" s="21"/>
      <c r="R17" s="23"/>
      <c r="V17" s="13"/>
    </row>
    <row r="18" customFormat="false" ht="12.75" hidden="false" customHeight="false" outlineLevel="0" collapsed="false">
      <c r="C18" s="1"/>
      <c r="D18" s="1"/>
      <c r="E18" s="19" t="s">
        <v>33</v>
      </c>
      <c r="G18" s="20"/>
      <c r="L18" s="10" t="n">
        <v>29400000</v>
      </c>
      <c r="Q18" s="21"/>
      <c r="R18" s="23"/>
      <c r="V18" s="13"/>
    </row>
    <row r="19" customFormat="false" ht="12.75" hidden="false" customHeight="false" outlineLevel="0" collapsed="false">
      <c r="C19" s="1"/>
      <c r="D19" s="1"/>
      <c r="E19" s="19" t="s">
        <v>34</v>
      </c>
      <c r="G19" s="20"/>
      <c r="L19" s="10" t="n">
        <v>29400000</v>
      </c>
      <c r="Q19" s="21"/>
      <c r="R19" s="23"/>
      <c r="V19" s="13"/>
    </row>
    <row r="20" customFormat="false" ht="12.75" hidden="false" customHeight="false" outlineLevel="0" collapsed="false">
      <c r="C20" s="1"/>
      <c r="D20" s="1"/>
      <c r="E20" s="1"/>
      <c r="G20" s="20"/>
      <c r="J20" s="7"/>
      <c r="L20" s="10"/>
      <c r="Q20" s="21"/>
      <c r="R20" s="23"/>
      <c r="V20" s="13"/>
    </row>
    <row r="21" customFormat="false" ht="12.75" hidden="false" customHeight="false" outlineLevel="0" collapsed="false">
      <c r="C21" s="1"/>
      <c r="D21" s="1"/>
      <c r="E21" s="19"/>
      <c r="G21" s="20"/>
      <c r="L21" s="10"/>
      <c r="Q21" s="21"/>
      <c r="R21" s="22"/>
      <c r="V21" s="13"/>
    </row>
    <row r="22" customFormat="false" ht="12.75" hidden="false" customHeight="false" outlineLevel="0" collapsed="false">
      <c r="C22" s="1"/>
      <c r="D22" s="1"/>
      <c r="E22" s="1"/>
      <c r="F22" s="15" t="s">
        <v>35</v>
      </c>
      <c r="G22" s="24" t="n">
        <f aca="false">SUM(G16:G21)</f>
        <v>0</v>
      </c>
      <c r="L22" s="25" t="n">
        <f aca="false">SUM(L16:L21)</f>
        <v>117600000</v>
      </c>
      <c r="N22" s="4" t="n">
        <v>250</v>
      </c>
      <c r="P22" s="4" t="n">
        <v>1460</v>
      </c>
      <c r="Q22" s="21"/>
      <c r="R22" s="25" t="n">
        <f aca="false">SUM(R16:R21)</f>
        <v>0</v>
      </c>
      <c r="V22" s="13"/>
    </row>
    <row r="23" customFormat="false" ht="12.75" hidden="false" customHeight="true" outlineLevel="0" collapsed="false">
      <c r="C23" s="1"/>
      <c r="D23" s="1"/>
      <c r="E23" s="1"/>
      <c r="G23" s="20"/>
      <c r="L23" s="10"/>
      <c r="Q23" s="21"/>
      <c r="R23" s="22"/>
      <c r="V23" s="13"/>
    </row>
    <row r="24" customFormat="false" ht="12.75" hidden="false" customHeight="true" outlineLevel="0" collapsed="false">
      <c r="C24" s="1"/>
      <c r="D24" s="1"/>
      <c r="E24" s="1"/>
      <c r="F24" s="15" t="s">
        <v>36</v>
      </c>
      <c r="G24" s="24" t="n">
        <v>18.41</v>
      </c>
      <c r="I24" s="1" t="n">
        <v>20</v>
      </c>
      <c r="J24" s="7" t="s">
        <v>21</v>
      </c>
      <c r="L24" s="25" t="n">
        <f aca="false">I24*28000*1.1*G24</f>
        <v>11340560</v>
      </c>
      <c r="N24" s="4" t="n">
        <v>300</v>
      </c>
      <c r="P24" s="4" t="n">
        <v>700</v>
      </c>
      <c r="Q24" s="21"/>
      <c r="R24" s="25" t="n">
        <f aca="false">I24*28000*0.2*G24</f>
        <v>2061920</v>
      </c>
      <c r="V24" s="13"/>
    </row>
    <row r="25" customFormat="false" ht="13.5" hidden="false" customHeight="false" outlineLevel="0" collapsed="false">
      <c r="F25" s="15"/>
      <c r="G25" s="16"/>
      <c r="L25" s="17"/>
      <c r="N25" s="4"/>
      <c r="P25" s="4"/>
      <c r="Q25" s="21"/>
      <c r="R25" s="25"/>
      <c r="V25" s="13"/>
    </row>
    <row r="26" customFormat="false" ht="13.5" hidden="false" customHeight="false" outlineLevel="0" collapsed="false">
      <c r="F26" s="15" t="s">
        <v>37</v>
      </c>
      <c r="G26" s="16"/>
      <c r="L26" s="26" t="n">
        <f aca="false">L22+L24</f>
        <v>128940560</v>
      </c>
      <c r="N26" s="4"/>
      <c r="P26" s="4"/>
      <c r="Q26" s="21"/>
      <c r="R26" s="25"/>
      <c r="V26" s="13"/>
    </row>
    <row r="27" customFormat="false" ht="12.75" hidden="false" customHeight="false" outlineLevel="0" collapsed="false">
      <c r="F27" s="15"/>
      <c r="G27" s="16"/>
      <c r="L27" s="17"/>
      <c r="N27" s="4"/>
      <c r="P27" s="4"/>
      <c r="Q27" s="21"/>
      <c r="R27" s="25"/>
      <c r="V27" s="13"/>
    </row>
    <row r="28" customFormat="false" ht="12.75" hidden="false" customHeight="false" outlineLevel="0" collapsed="false">
      <c r="B28" s="27" t="s">
        <v>38</v>
      </c>
      <c r="F28" s="15"/>
      <c r="G28" s="16"/>
      <c r="L28" s="17"/>
      <c r="N28" s="4"/>
      <c r="P28" s="4"/>
      <c r="Q28" s="21"/>
      <c r="R28" s="25"/>
      <c r="V28" s="13"/>
    </row>
    <row r="29" customFormat="false" ht="12.75" hidden="false" customHeight="false" outlineLevel="0" collapsed="false">
      <c r="F29" s="15" t="s">
        <v>39</v>
      </c>
      <c r="G29" s="16"/>
      <c r="L29" s="17" t="n">
        <v>46400000</v>
      </c>
      <c r="N29" s="4"/>
      <c r="P29" s="4"/>
      <c r="Q29" s="21"/>
      <c r="R29" s="25"/>
      <c r="V29" s="13"/>
    </row>
    <row r="30" customFormat="false" ht="12.75" hidden="false" customHeight="false" outlineLevel="0" collapsed="false">
      <c r="F30" s="15" t="s">
        <v>40</v>
      </c>
      <c r="G30" s="16"/>
      <c r="L30" s="25" t="n">
        <f aca="false">(L22+L24)*0.3*0.075</f>
        <v>2901162.6</v>
      </c>
      <c r="N30" s="4"/>
      <c r="P30" s="4"/>
      <c r="Q30" s="21"/>
      <c r="R30" s="25"/>
      <c r="V30" s="13"/>
    </row>
    <row r="31" customFormat="false" ht="12.75" hidden="false" customHeight="false" outlineLevel="0" collapsed="false">
      <c r="F31" s="15" t="s">
        <v>41</v>
      </c>
      <c r="G31" s="16"/>
      <c r="L31" s="17" t="n">
        <v>0</v>
      </c>
      <c r="N31" s="4"/>
      <c r="P31" s="4"/>
      <c r="Q31" s="21"/>
      <c r="R31" s="25"/>
      <c r="V31" s="13"/>
    </row>
    <row r="32" customFormat="false" ht="12.75" hidden="false" customHeight="false" outlineLevel="0" collapsed="false">
      <c r="F32" s="15" t="s">
        <v>42</v>
      </c>
      <c r="G32" s="16"/>
      <c r="L32" s="17" t="n">
        <v>0</v>
      </c>
      <c r="N32" s="4"/>
      <c r="P32" s="4"/>
      <c r="Q32" s="21"/>
      <c r="R32" s="25"/>
      <c r="V32" s="13"/>
    </row>
    <row r="33" customFormat="false" ht="12.75" hidden="false" customHeight="true" outlineLevel="0" collapsed="false">
      <c r="F33" s="15" t="s">
        <v>43</v>
      </c>
      <c r="G33" s="22"/>
      <c r="L33" s="13"/>
      <c r="Q33" s="21"/>
      <c r="R33" s="22"/>
      <c r="V33" s="13"/>
    </row>
    <row r="34" customFormat="false" ht="12.75" hidden="false" customHeight="true" outlineLevel="0" collapsed="false">
      <c r="F34" s="15" t="s">
        <v>44</v>
      </c>
      <c r="G34" s="22"/>
      <c r="L34" s="18" t="n">
        <f aca="false">0.1*SUM(L29:L32)</f>
        <v>4930116.26</v>
      </c>
      <c r="Q34" s="21"/>
      <c r="R34" s="22"/>
      <c r="V34" s="13"/>
    </row>
    <row r="35" customFormat="false" ht="12.75" hidden="false" customHeight="true" outlineLevel="0" collapsed="false">
      <c r="F35" s="15"/>
      <c r="G35" s="22"/>
      <c r="L35" s="13"/>
      <c r="Q35" s="21"/>
      <c r="R35" s="22"/>
      <c r="V35" s="13"/>
    </row>
    <row r="36" customFormat="false" ht="13.5" hidden="false" customHeight="false" outlineLevel="0" collapsed="false">
      <c r="F36" s="15" t="s">
        <v>45</v>
      </c>
      <c r="G36" s="28" t="n">
        <f aca="false">G22+G24</f>
        <v>18.41</v>
      </c>
      <c r="L36" s="29" t="n">
        <f aca="false">L26+SUM(L29:L34)</f>
        <v>183171838.86</v>
      </c>
      <c r="Q36" s="21"/>
      <c r="R36" s="29" t="n">
        <f aca="false">R22+R24</f>
        <v>2061920</v>
      </c>
      <c r="V36" s="13"/>
    </row>
    <row r="37" customFormat="false" ht="13.5" hidden="false" customHeight="false" outlineLevel="0" collapsed="false">
      <c r="F37" s="15"/>
      <c r="G37" s="30"/>
      <c r="L37" s="25"/>
      <c r="Q37" s="21"/>
      <c r="R37" s="22"/>
      <c r="V37" s="13"/>
    </row>
    <row r="38" customFormat="false" ht="13.5" hidden="false" customHeight="false" outlineLevel="0" collapsed="false">
      <c r="F38" s="15" t="s">
        <v>46</v>
      </c>
      <c r="G38" s="30"/>
      <c r="L38" s="29" t="n">
        <f aca="false">SUM(L36:R36)</f>
        <v>185233758.86</v>
      </c>
      <c r="Q38" s="21"/>
      <c r="V38" s="13"/>
    </row>
    <row r="39" customFormat="false" ht="12.75" hidden="false" customHeight="false" outlineLevel="0" collapsed="false">
      <c r="F39" s="15"/>
      <c r="G39" s="30"/>
      <c r="L39" s="25"/>
      <c r="Q39" s="21"/>
      <c r="R39" s="22"/>
      <c r="V39" s="13"/>
    </row>
    <row r="40" customFormat="false" ht="12.75" hidden="false" customHeight="false" outlineLevel="0" collapsed="false">
      <c r="F40" s="15"/>
      <c r="G40" s="30"/>
      <c r="Q40" s="21"/>
      <c r="R40" s="22"/>
      <c r="V40" s="13"/>
    </row>
    <row r="41" customFormat="false" ht="12.75" hidden="false" customHeight="false" outlineLevel="0" collapsed="false">
      <c r="C41" s="1" t="s">
        <v>47</v>
      </c>
      <c r="D41" s="0" t="s">
        <v>48</v>
      </c>
      <c r="E41" s="0" t="s">
        <v>49</v>
      </c>
      <c r="F41" s="15"/>
      <c r="G41" s="30"/>
      <c r="L41" s="25"/>
      <c r="Q41" s="21"/>
      <c r="R41" s="22"/>
      <c r="V41" s="13"/>
    </row>
    <row r="42" customFormat="false" ht="12.75" hidden="false" customHeight="false" outlineLevel="0" collapsed="false">
      <c r="D42" s="0" t="s">
        <v>50</v>
      </c>
      <c r="E42" s="0" t="s">
        <v>51</v>
      </c>
      <c r="F42" s="15"/>
      <c r="G42" s="30"/>
      <c r="L42" s="25"/>
      <c r="Q42" s="21"/>
      <c r="R42" s="22"/>
      <c r="V42" s="13"/>
    </row>
    <row r="43" customFormat="false" ht="12.75" hidden="false" customHeight="false" outlineLevel="0" collapsed="false">
      <c r="D43" s="0" t="s">
        <v>52</v>
      </c>
      <c r="E43" s="0" t="s">
        <v>53</v>
      </c>
      <c r="F43" s="15"/>
      <c r="G43" s="30"/>
      <c r="L43" s="25"/>
      <c r="Q43" s="21"/>
      <c r="R43" s="22"/>
      <c r="V43" s="13"/>
    </row>
    <row r="44" customFormat="false" ht="12.75" hidden="false" customHeight="false" outlineLevel="0" collapsed="false">
      <c r="D44" s="0" t="s">
        <v>54</v>
      </c>
      <c r="E44" s="0" t="s">
        <v>55</v>
      </c>
      <c r="F44" s="15"/>
      <c r="G44" s="30"/>
      <c r="L44" s="25"/>
      <c r="Q44" s="21"/>
      <c r="R44" s="22"/>
      <c r="V44" s="13"/>
    </row>
    <row r="45" customFormat="false" ht="12.75" hidden="false" customHeight="false" outlineLevel="0" collapsed="false">
      <c r="F45" s="15"/>
      <c r="G45" s="30"/>
      <c r="L45" s="25"/>
      <c r="Q45" s="21"/>
      <c r="R45" s="22"/>
      <c r="V45" s="13"/>
    </row>
    <row r="46" customFormat="false" ht="12.75" hidden="false" customHeight="false" outlineLevel="0" collapsed="false">
      <c r="F46" s="15"/>
      <c r="G46" s="30"/>
      <c r="L46" s="25"/>
      <c r="Q46" s="21"/>
      <c r="R46" s="22"/>
      <c r="V46" s="13"/>
    </row>
    <row r="47" customFormat="false" ht="12.75" hidden="false" customHeight="false" outlineLevel="0" collapsed="false">
      <c r="F47" s="15"/>
      <c r="G47" s="30"/>
      <c r="L47" s="25"/>
      <c r="Q47" s="21"/>
      <c r="R47" s="22"/>
      <c r="V47" s="13"/>
    </row>
    <row r="48" customFormat="false" ht="12.75" hidden="false" customHeight="false" outlineLevel="0" collapsed="false">
      <c r="F48" s="15"/>
      <c r="G48" s="30"/>
      <c r="L48" s="25"/>
      <c r="Q48" s="21"/>
      <c r="R48" s="22"/>
      <c r="V48" s="13"/>
    </row>
    <row r="49" customFormat="false" ht="12.75" hidden="false" customHeight="false" outlineLevel="0" collapsed="false">
      <c r="F49" s="15"/>
      <c r="G49" s="30"/>
      <c r="L49" s="25"/>
      <c r="Q49" s="21"/>
      <c r="R49" s="22"/>
      <c r="V49" s="13"/>
    </row>
    <row r="50" customFormat="false" ht="12.75" hidden="false" customHeight="false" outlineLevel="0" collapsed="false">
      <c r="F50" s="15"/>
      <c r="G50" s="30"/>
      <c r="L50" s="25"/>
      <c r="Q50" s="21"/>
      <c r="R50" s="22"/>
      <c r="V50" s="13"/>
    </row>
    <row r="51" customFormat="false" ht="12.75" hidden="false" customHeight="false" outlineLevel="0" collapsed="false">
      <c r="F51" s="15"/>
      <c r="G51" s="30"/>
      <c r="L51" s="25"/>
      <c r="Q51" s="21"/>
      <c r="R51" s="22"/>
      <c r="V51" s="13"/>
    </row>
    <row r="52" customFormat="false" ht="12.75" hidden="false" customHeight="false" outlineLevel="0" collapsed="false">
      <c r="F52" s="15"/>
      <c r="G52" s="30"/>
      <c r="L52" s="25"/>
      <c r="Q52" s="21"/>
      <c r="R52" s="22"/>
      <c r="V52" s="13"/>
    </row>
    <row r="53" customFormat="false" ht="12.75" hidden="false" customHeight="false" outlineLevel="0" collapsed="false">
      <c r="F53" s="15"/>
      <c r="G53" s="30"/>
      <c r="L53" s="25"/>
      <c r="Q53" s="21"/>
      <c r="R53" s="22"/>
      <c r="V53" s="13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10/23/01
Revision #0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8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56</v>
      </c>
    </row>
    <row r="5" customFormat="false" ht="18" hidden="false" customHeight="false" outlineLevel="0" collapsed="false">
      <c r="H5" s="3" t="s">
        <v>3</v>
      </c>
    </row>
    <row r="6" customFormat="false" ht="18" hidden="false" customHeight="false" outlineLevel="0" collapsed="false">
      <c r="H6" s="3" t="s">
        <v>4</v>
      </c>
    </row>
    <row r="7" customFormat="false" ht="6" hidden="false" customHeight="true" outlineLevel="0" collapsed="false"/>
    <row r="9" customFormat="false" ht="12.75" hidden="false" customHeight="false" outlineLevel="0" collapsed="false">
      <c r="C9" s="4" t="s">
        <v>5</v>
      </c>
      <c r="D9" s="5" t="s">
        <v>57</v>
      </c>
      <c r="E9" s="6" t="s">
        <v>7</v>
      </c>
      <c r="F9" s="6"/>
      <c r="T9" s="0"/>
    </row>
    <row r="10" customFormat="false" ht="12.75" hidden="false" customHeight="false" outlineLevel="0" collapsed="false">
      <c r="E10" s="6" t="s">
        <v>58</v>
      </c>
      <c r="F10" s="4"/>
      <c r="T10" s="0"/>
    </row>
    <row r="11" customFormat="false" ht="12.75" hidden="false" customHeight="false" outlineLevel="0" collapsed="false">
      <c r="E11" s="6"/>
      <c r="F11" s="4"/>
      <c r="T11" s="0"/>
    </row>
    <row r="12" customFormat="false" ht="12.75" hidden="false" customHeight="false" outlineLevel="0" collapsed="false">
      <c r="N12" s="4" t="s">
        <v>9</v>
      </c>
      <c r="P12" s="4" t="s">
        <v>10</v>
      </c>
      <c r="R12" s="4" t="s">
        <v>11</v>
      </c>
      <c r="T12" s="0"/>
    </row>
    <row r="13" customFormat="false" ht="12.75" hidden="false" customHeight="false" outlineLevel="0" collapsed="false">
      <c r="C13" s="4" t="s">
        <v>12</v>
      </c>
      <c r="D13" s="4"/>
      <c r="E13" s="4" t="s">
        <v>13</v>
      </c>
      <c r="F13" s="5"/>
      <c r="G13" s="4" t="s">
        <v>14</v>
      </c>
      <c r="I13" s="4" t="s">
        <v>15</v>
      </c>
      <c r="J13" s="4"/>
      <c r="L13" s="4" t="s">
        <v>16</v>
      </c>
      <c r="M13" s="4"/>
      <c r="N13" s="4" t="s">
        <v>17</v>
      </c>
      <c r="P13" s="4" t="s">
        <v>17</v>
      </c>
      <c r="R13" s="4" t="s">
        <v>18</v>
      </c>
      <c r="T13" s="0"/>
    </row>
    <row r="14" customFormat="false" ht="12.75" hidden="false" customHeight="false" outlineLevel="0" collapsed="false">
      <c r="C14" s="7" t="s">
        <v>19</v>
      </c>
      <c r="D14" s="7"/>
      <c r="E14" s="7" t="s">
        <v>20</v>
      </c>
      <c r="F14" s="8"/>
      <c r="G14" s="9" t="n">
        <v>57.27</v>
      </c>
      <c r="H14" s="8"/>
      <c r="I14" s="7" t="n">
        <v>30</v>
      </c>
      <c r="J14" s="7" t="s">
        <v>21</v>
      </c>
      <c r="L14" s="10" t="n">
        <f aca="false">I14*28000*1.1*G14</f>
        <v>52917480</v>
      </c>
      <c r="R14" s="11" t="n">
        <f aca="false">I14*28000*0.2*G14</f>
        <v>9621360</v>
      </c>
      <c r="T14" s="0"/>
    </row>
    <row r="15" customFormat="false" ht="12.75" hidden="false" customHeight="false" outlineLevel="0" collapsed="false">
      <c r="C15" s="7"/>
      <c r="D15" s="7"/>
      <c r="E15" s="12" t="s">
        <v>22</v>
      </c>
      <c r="F15" s="8"/>
      <c r="G15" s="9"/>
      <c r="H15" s="8"/>
      <c r="I15" s="7"/>
      <c r="J15" s="7"/>
      <c r="L15" s="10" t="n">
        <v>1000000</v>
      </c>
      <c r="T15" s="0"/>
    </row>
    <row r="16" customFormat="false" ht="12.75" hidden="false" customHeight="false" outlineLevel="0" collapsed="false">
      <c r="C16" s="7"/>
      <c r="D16" s="7"/>
      <c r="E16" s="12" t="s">
        <v>23</v>
      </c>
      <c r="L16" s="10" t="n">
        <v>3000000</v>
      </c>
      <c r="T16" s="0"/>
    </row>
    <row r="17" customFormat="false" ht="12.75" hidden="false" customHeight="false" outlineLevel="0" collapsed="false">
      <c r="E17" s="0" t="s">
        <v>24</v>
      </c>
      <c r="L17" s="10" t="n">
        <v>1700000</v>
      </c>
      <c r="T17" s="0"/>
    </row>
    <row r="18" customFormat="false" ht="12.75" hidden="false" customHeight="false" outlineLevel="0" collapsed="false">
      <c r="E18" s="0" t="s">
        <v>25</v>
      </c>
      <c r="L18" s="10" t="n">
        <v>2600000</v>
      </c>
      <c r="T18" s="0"/>
    </row>
    <row r="19" customFormat="false" ht="12.75" hidden="false" customHeight="false" outlineLevel="0" collapsed="false">
      <c r="E19" s="0" t="s">
        <v>26</v>
      </c>
      <c r="L19" s="10" t="n">
        <v>25346000</v>
      </c>
      <c r="T19" s="0"/>
    </row>
    <row r="20" customFormat="false" ht="12.75" hidden="false" customHeight="false" outlineLevel="0" collapsed="false">
      <c r="E20" s="0" t="s">
        <v>27</v>
      </c>
      <c r="L20" s="13" t="n">
        <v>12000000</v>
      </c>
      <c r="T20" s="0"/>
    </row>
    <row r="21" customFormat="false" ht="12.75" hidden="false" customHeight="true" outlineLevel="0" collapsed="false">
      <c r="E21" s="0" t="s">
        <v>28</v>
      </c>
      <c r="L21" s="13" t="n">
        <v>6400000</v>
      </c>
      <c r="T21" s="0"/>
    </row>
    <row r="22" customFormat="false" ht="12.75" hidden="false" customHeight="true" outlineLevel="0" collapsed="false">
      <c r="F22" s="14"/>
      <c r="T22" s="0"/>
    </row>
    <row r="23" customFormat="false" ht="12.75" hidden="false" customHeight="false" outlineLevel="0" collapsed="false">
      <c r="F23" s="15" t="s">
        <v>29</v>
      </c>
      <c r="G23" s="16" t="n">
        <f aca="false">SUM(G14:G22)</f>
        <v>57.27</v>
      </c>
      <c r="H23" s="5"/>
      <c r="I23" s="4"/>
      <c r="J23" s="4"/>
      <c r="K23" s="5"/>
      <c r="L23" s="17" t="n">
        <f aca="false">SUM(L14:L21)</f>
        <v>104963480</v>
      </c>
      <c r="M23" s="5"/>
      <c r="N23" s="4" t="n">
        <v>300</v>
      </c>
      <c r="O23" s="4"/>
      <c r="P23" s="4" t="n">
        <v>1150</v>
      </c>
      <c r="R23" s="18" t="n">
        <f aca="false">SUM(R14:R22)</f>
        <v>9621360</v>
      </c>
      <c r="T23" s="0"/>
    </row>
    <row r="24" customFormat="false" ht="12.75" hidden="false" customHeight="true" outlineLevel="0" collapsed="false">
      <c r="F24" s="21"/>
      <c r="G24" s="22"/>
      <c r="L24" s="13"/>
      <c r="Q24" s="21"/>
      <c r="R24" s="22"/>
      <c r="V24" s="13"/>
    </row>
    <row r="25" customFormat="false" ht="12.75" hidden="false" customHeight="false" outlineLevel="0" collapsed="false">
      <c r="C25" s="1" t="s">
        <v>20</v>
      </c>
      <c r="D25" s="1" t="s">
        <v>59</v>
      </c>
      <c r="E25" s="1" t="s">
        <v>60</v>
      </c>
      <c r="G25" s="20" t="n">
        <f aca="false">0.8+12.8+2.9+7.136+3.364+1.23+15.67</f>
        <v>43.9</v>
      </c>
      <c r="I25" s="1" t="n">
        <v>30</v>
      </c>
      <c r="J25" s="7" t="s">
        <v>21</v>
      </c>
      <c r="L25" s="10" t="n">
        <f aca="false">I25*28000*1.1*G25</f>
        <v>40563600</v>
      </c>
      <c r="Q25" s="21"/>
      <c r="R25" s="23" t="n">
        <f aca="false">I25*28000*0.2*G25</f>
        <v>7375200</v>
      </c>
      <c r="V25" s="13"/>
    </row>
    <row r="26" customFormat="false" ht="12.75" hidden="false" customHeight="false" outlineLevel="0" collapsed="false">
      <c r="C26" s="1" t="s">
        <v>60</v>
      </c>
      <c r="D26" s="1" t="s">
        <v>59</v>
      </c>
      <c r="E26" s="1" t="s">
        <v>61</v>
      </c>
      <c r="G26" s="20" t="n">
        <f aca="false">10+3.9+15.4+11.9+1.8+12.1+16.1+14.3</f>
        <v>85.5</v>
      </c>
      <c r="I26" s="1" t="n">
        <v>30</v>
      </c>
      <c r="J26" s="7" t="s">
        <v>21</v>
      </c>
      <c r="L26" s="10" t="n">
        <f aca="false">I26*28000*1.1*G26</f>
        <v>79002000</v>
      </c>
      <c r="Q26" s="21"/>
      <c r="R26" s="23" t="n">
        <f aca="false">I26*28000*0.2*G26</f>
        <v>14364000</v>
      </c>
      <c r="V26" s="13"/>
    </row>
    <row r="27" customFormat="false" ht="12.75" hidden="false" customHeight="false" outlineLevel="0" collapsed="false">
      <c r="C27" s="1" t="s">
        <v>61</v>
      </c>
      <c r="D27" s="1" t="s">
        <v>59</v>
      </c>
      <c r="E27" s="1" t="s">
        <v>62</v>
      </c>
      <c r="G27" s="20" t="n">
        <f aca="false">12.31+13.8+5.1+7.9+1+10.666+8.334</f>
        <v>59.11</v>
      </c>
      <c r="I27" s="1" t="n">
        <v>30</v>
      </c>
      <c r="J27" s="7" t="s">
        <v>21</v>
      </c>
      <c r="L27" s="10" t="n">
        <f aca="false">I27*28000*1.1*G27</f>
        <v>54617640</v>
      </c>
      <c r="Q27" s="21"/>
      <c r="R27" s="23" t="n">
        <f aca="false">I27*28000*0.2*G27</f>
        <v>9930480</v>
      </c>
      <c r="V27" s="13"/>
    </row>
    <row r="28" customFormat="false" ht="12.75" hidden="false" customHeight="false" outlineLevel="0" collapsed="false">
      <c r="C28" s="1" t="s">
        <v>62</v>
      </c>
      <c r="D28" s="1"/>
      <c r="E28" s="1" t="s">
        <v>63</v>
      </c>
      <c r="G28" s="20" t="n">
        <v>0</v>
      </c>
      <c r="I28" s="1" t="n">
        <v>30</v>
      </c>
      <c r="J28" s="7" t="s">
        <v>21</v>
      </c>
      <c r="L28" s="10" t="n">
        <f aca="false">I28*28000*1.1*G28</f>
        <v>0</v>
      </c>
      <c r="Q28" s="21"/>
      <c r="R28" s="23" t="n">
        <f aca="false">I28*28000*0.2*G28</f>
        <v>0</v>
      </c>
      <c r="V28" s="13"/>
    </row>
    <row r="29" customFormat="false" ht="12.75" hidden="false" customHeight="false" outlineLevel="0" collapsed="false">
      <c r="C29" s="1" t="s">
        <v>63</v>
      </c>
      <c r="D29" s="1"/>
      <c r="E29" s="1" t="s">
        <v>64</v>
      </c>
      <c r="G29" s="20" t="n">
        <v>0</v>
      </c>
      <c r="I29" s="1" t="n">
        <v>30</v>
      </c>
      <c r="J29" s="7" t="s">
        <v>21</v>
      </c>
      <c r="L29" s="10" t="n">
        <f aca="false">I29*28000*1.1*G29</f>
        <v>0</v>
      </c>
      <c r="Q29" s="21"/>
      <c r="R29" s="23" t="n">
        <f aca="false">I29*28000*0.2*G29</f>
        <v>0</v>
      </c>
      <c r="V29" s="13"/>
    </row>
    <row r="30" customFormat="false" ht="12.75" hidden="false" customHeight="false" outlineLevel="0" collapsed="false">
      <c r="C30" s="19"/>
      <c r="D30" s="1"/>
      <c r="E30" s="19" t="s">
        <v>30</v>
      </c>
      <c r="G30" s="20"/>
      <c r="L30" s="10" t="n">
        <v>29660000</v>
      </c>
      <c r="Q30" s="21"/>
      <c r="R30" s="22"/>
      <c r="V30" s="13"/>
    </row>
    <row r="31" customFormat="false" ht="12.75" hidden="false" customHeight="false" outlineLevel="0" collapsed="false">
      <c r="C31" s="19"/>
      <c r="D31" s="1"/>
      <c r="E31" s="19" t="s">
        <v>33</v>
      </c>
      <c r="G31" s="20"/>
      <c r="L31" s="10" t="n">
        <v>29200000</v>
      </c>
      <c r="Q31" s="21"/>
      <c r="R31" s="22"/>
      <c r="V31" s="13"/>
    </row>
    <row r="32" customFormat="false" ht="12.75" hidden="false" customHeight="false" outlineLevel="0" collapsed="false">
      <c r="C32" s="19"/>
      <c r="D32" s="1"/>
      <c r="E32" s="19" t="s">
        <v>34</v>
      </c>
      <c r="G32" s="20"/>
      <c r="L32" s="10" t="n">
        <v>29400000</v>
      </c>
      <c r="Q32" s="21"/>
      <c r="R32" s="22"/>
      <c r="V32" s="13"/>
    </row>
    <row r="33" customFormat="false" ht="12.75" hidden="false" customHeight="false" outlineLevel="0" collapsed="false">
      <c r="C33" s="1"/>
      <c r="D33" s="1"/>
      <c r="E33" s="19"/>
      <c r="G33" s="20"/>
      <c r="L33" s="10"/>
      <c r="Q33" s="21"/>
      <c r="R33" s="22"/>
      <c r="V33" s="13"/>
    </row>
    <row r="34" customFormat="false" ht="12.75" hidden="false" customHeight="false" outlineLevel="0" collapsed="false">
      <c r="C34" s="1"/>
      <c r="D34" s="1"/>
      <c r="E34" s="1"/>
      <c r="F34" s="15" t="s">
        <v>35</v>
      </c>
      <c r="G34" s="24" t="n">
        <f aca="false">SUM(G25:G33)</f>
        <v>188.51</v>
      </c>
      <c r="L34" s="25" t="n">
        <f aca="false">SUM(L25:L33)</f>
        <v>262443240</v>
      </c>
      <c r="N34" s="4" t="n">
        <v>330</v>
      </c>
      <c r="P34" s="4" t="n">
        <v>1540</v>
      </c>
      <c r="Q34" s="21"/>
      <c r="R34" s="25" t="n">
        <f aca="false">SUM(R25:R33)</f>
        <v>31669680</v>
      </c>
      <c r="V34" s="13"/>
    </row>
    <row r="35" customFormat="false" ht="12.75" hidden="false" customHeight="true" outlineLevel="0" collapsed="false">
      <c r="C35" s="1"/>
      <c r="D35" s="1"/>
      <c r="E35" s="1"/>
      <c r="G35" s="20"/>
      <c r="L35" s="10"/>
      <c r="Q35" s="21"/>
      <c r="R35" s="22"/>
      <c r="V35" s="13"/>
    </row>
    <row r="36" customFormat="false" ht="12.75" hidden="false" customHeight="true" outlineLevel="0" collapsed="false">
      <c r="C36" s="1"/>
      <c r="D36" s="1"/>
      <c r="E36" s="1"/>
      <c r="F36" s="15" t="s">
        <v>36</v>
      </c>
      <c r="G36" s="24" t="n">
        <v>18.41</v>
      </c>
      <c r="I36" s="1" t="n">
        <v>20</v>
      </c>
      <c r="J36" s="7" t="s">
        <v>21</v>
      </c>
      <c r="L36" s="25" t="n">
        <f aca="false">I36*28000*1.1*G36</f>
        <v>11340560</v>
      </c>
      <c r="N36" s="4" t="n">
        <v>300</v>
      </c>
      <c r="P36" s="4" t="n">
        <v>700</v>
      </c>
      <c r="Q36" s="21"/>
      <c r="R36" s="25" t="n">
        <f aca="false">I36*28000*0.2*G36</f>
        <v>2061920</v>
      </c>
      <c r="V36" s="13"/>
    </row>
    <row r="37" customFormat="false" ht="13.5" hidden="false" customHeight="false" outlineLevel="0" collapsed="false">
      <c r="F37" s="15"/>
      <c r="G37" s="16"/>
      <c r="L37" s="17"/>
      <c r="N37" s="4"/>
      <c r="P37" s="4"/>
      <c r="Q37" s="21"/>
      <c r="R37" s="25"/>
      <c r="V37" s="13"/>
    </row>
    <row r="38" customFormat="false" ht="13.5" hidden="false" customHeight="false" outlineLevel="0" collapsed="false">
      <c r="F38" s="15" t="s">
        <v>37</v>
      </c>
      <c r="G38" s="16"/>
      <c r="L38" s="26" t="n">
        <f aca="false">L23+L34+L36</f>
        <v>378747280</v>
      </c>
      <c r="N38" s="4"/>
      <c r="P38" s="4"/>
      <c r="Q38" s="21"/>
      <c r="R38" s="25"/>
      <c r="V38" s="13"/>
    </row>
    <row r="39" customFormat="false" ht="13.5" hidden="false" customHeight="false" outlineLevel="0" collapsed="false">
      <c r="F39" s="15" t="s">
        <v>65</v>
      </c>
      <c r="G39" s="16"/>
      <c r="L39" s="26" t="n">
        <f aca="false">L38+R34</f>
        <v>410416960</v>
      </c>
      <c r="N39" s="4"/>
      <c r="P39" s="4"/>
      <c r="Q39" s="21"/>
      <c r="R39" s="25"/>
      <c r="V39" s="13"/>
    </row>
    <row r="40" customFormat="false" ht="12.75" hidden="false" customHeight="false" outlineLevel="0" collapsed="false">
      <c r="F40" s="15"/>
      <c r="G40" s="16"/>
      <c r="L40" s="17"/>
      <c r="N40" s="4"/>
      <c r="P40" s="4"/>
      <c r="Q40" s="21"/>
      <c r="R40" s="25"/>
      <c r="V40" s="13"/>
    </row>
    <row r="41" customFormat="false" ht="12.75" hidden="false" customHeight="false" outlineLevel="0" collapsed="false">
      <c r="B41" s="27" t="s">
        <v>38</v>
      </c>
      <c r="F41" s="15"/>
      <c r="G41" s="16"/>
      <c r="L41" s="17"/>
      <c r="N41" s="4"/>
      <c r="P41" s="4"/>
      <c r="Q41" s="21"/>
      <c r="R41" s="25"/>
      <c r="V41" s="13"/>
    </row>
    <row r="42" customFormat="false" ht="12.75" hidden="false" customHeight="false" outlineLevel="0" collapsed="false">
      <c r="F42" s="15" t="s">
        <v>39</v>
      </c>
      <c r="G42" s="16"/>
      <c r="L42" s="17" t="n">
        <v>46400000</v>
      </c>
      <c r="N42" s="4"/>
      <c r="P42" s="4"/>
      <c r="Q42" s="21"/>
      <c r="R42" s="25"/>
      <c r="V42" s="13"/>
    </row>
    <row r="43" customFormat="false" ht="12.75" hidden="false" customHeight="false" outlineLevel="0" collapsed="false">
      <c r="F43" s="15" t="s">
        <v>40</v>
      </c>
      <c r="G43" s="16"/>
      <c r="L43" s="25" t="n">
        <f aca="false">(L23+L34+L36)*0.3*0.075</f>
        <v>8521813.8</v>
      </c>
      <c r="N43" s="4"/>
      <c r="P43" s="4"/>
      <c r="Q43" s="21"/>
      <c r="R43" s="25"/>
      <c r="V43" s="13"/>
    </row>
    <row r="44" customFormat="false" ht="12.75" hidden="false" customHeight="false" outlineLevel="0" collapsed="false">
      <c r="F44" s="15" t="s">
        <v>41</v>
      </c>
      <c r="G44" s="16"/>
      <c r="L44" s="17" t="n">
        <v>7600000</v>
      </c>
      <c r="N44" s="4"/>
      <c r="P44" s="4"/>
      <c r="Q44" s="21"/>
      <c r="R44" s="25"/>
      <c r="V44" s="13"/>
    </row>
    <row r="45" customFormat="false" ht="12.75" hidden="false" customHeight="false" outlineLevel="0" collapsed="false">
      <c r="F45" s="15" t="s">
        <v>42</v>
      </c>
      <c r="G45" s="16"/>
      <c r="L45" s="17" t="n">
        <v>4500000</v>
      </c>
      <c r="N45" s="4"/>
      <c r="P45" s="4"/>
      <c r="Q45" s="21"/>
      <c r="R45" s="25"/>
      <c r="V45" s="13"/>
    </row>
    <row r="46" customFormat="false" ht="12.75" hidden="false" customHeight="true" outlineLevel="0" collapsed="false">
      <c r="F46" s="15" t="s">
        <v>43</v>
      </c>
      <c r="G46" s="22"/>
      <c r="L46" s="13"/>
      <c r="Q46" s="21"/>
      <c r="R46" s="22"/>
      <c r="V46" s="13"/>
    </row>
    <row r="47" customFormat="false" ht="12.75" hidden="false" customHeight="true" outlineLevel="0" collapsed="false">
      <c r="F47" s="15" t="s">
        <v>44</v>
      </c>
      <c r="G47" s="22"/>
      <c r="L47" s="18" t="n">
        <f aca="false">0.1*SUM(L42:L45)</f>
        <v>6702181.38</v>
      </c>
      <c r="Q47" s="21"/>
      <c r="R47" s="22"/>
      <c r="V47" s="13"/>
    </row>
    <row r="48" customFormat="false" ht="12.75" hidden="false" customHeight="true" outlineLevel="0" collapsed="false">
      <c r="F48" s="15"/>
      <c r="G48" s="22"/>
      <c r="L48" s="13"/>
      <c r="Q48" s="21"/>
      <c r="R48" s="22"/>
      <c r="V48" s="13"/>
    </row>
    <row r="49" customFormat="false" ht="13.5" hidden="false" customHeight="false" outlineLevel="0" collapsed="false">
      <c r="F49" s="15" t="s">
        <v>45</v>
      </c>
      <c r="G49" s="28" t="n">
        <f aca="false">G23+G34+G36</f>
        <v>264.19</v>
      </c>
      <c r="L49" s="29" t="n">
        <f aca="false">L38+SUM(L42:L47)</f>
        <v>452471275.18</v>
      </c>
      <c r="Q49" s="21"/>
      <c r="R49" s="29" t="n">
        <f aca="false">R23+R34+R36</f>
        <v>43352960</v>
      </c>
      <c r="V49" s="13"/>
    </row>
    <row r="50" customFormat="false" ht="13.5" hidden="false" customHeight="false" outlineLevel="0" collapsed="false">
      <c r="F50" s="15"/>
      <c r="G50" s="30"/>
      <c r="L50" s="25"/>
      <c r="Q50" s="21"/>
      <c r="R50" s="22"/>
      <c r="V50" s="13"/>
    </row>
    <row r="51" customFormat="false" ht="13.5" hidden="false" customHeight="false" outlineLevel="0" collapsed="false">
      <c r="F51" s="15" t="s">
        <v>46</v>
      </c>
      <c r="G51" s="30"/>
      <c r="L51" s="29" t="n">
        <f aca="false">SUM(L49:R49)</f>
        <v>495824235.18</v>
      </c>
      <c r="Q51" s="21"/>
      <c r="V51" s="13"/>
    </row>
    <row r="52" customFormat="false" ht="12.75" hidden="false" customHeight="false" outlineLevel="0" collapsed="false">
      <c r="F52" s="15"/>
      <c r="G52" s="30"/>
      <c r="L52" s="25"/>
      <c r="Q52" s="21"/>
      <c r="R52" s="22"/>
      <c r="V52" s="13"/>
    </row>
    <row r="53" customFormat="false" ht="12.75" hidden="false" customHeight="false" outlineLevel="0" collapsed="false">
      <c r="F53" s="15"/>
      <c r="G53" s="30"/>
      <c r="Q53" s="21"/>
      <c r="R53" s="22"/>
      <c r="V53" s="13"/>
    </row>
    <row r="54" customFormat="false" ht="12.75" hidden="false" customHeight="false" outlineLevel="0" collapsed="false">
      <c r="C54" s="1" t="s">
        <v>47</v>
      </c>
      <c r="D54" s="0" t="s">
        <v>48</v>
      </c>
      <c r="E54" s="0" t="s">
        <v>49</v>
      </c>
      <c r="F54" s="15"/>
      <c r="G54" s="30"/>
      <c r="L54" s="25"/>
      <c r="Q54" s="21"/>
      <c r="R54" s="22"/>
      <c r="V54" s="13"/>
    </row>
    <row r="55" customFormat="false" ht="12.75" hidden="false" customHeight="false" outlineLevel="0" collapsed="false">
      <c r="D55" s="0" t="s">
        <v>50</v>
      </c>
      <c r="E55" s="0" t="s">
        <v>51</v>
      </c>
      <c r="F55" s="15"/>
      <c r="G55" s="30"/>
      <c r="L55" s="25"/>
      <c r="Q55" s="21"/>
      <c r="R55" s="22"/>
      <c r="V55" s="13"/>
    </row>
    <row r="56" customFormat="false" ht="12.75" hidden="false" customHeight="false" outlineLevel="0" collapsed="false">
      <c r="D56" s="0" t="s">
        <v>52</v>
      </c>
      <c r="E56" s="0" t="s">
        <v>53</v>
      </c>
      <c r="F56" s="15"/>
      <c r="G56" s="30"/>
      <c r="L56" s="25"/>
      <c r="Q56" s="21"/>
      <c r="R56" s="22"/>
      <c r="V56" s="13"/>
    </row>
    <row r="57" customFormat="false" ht="12.75" hidden="false" customHeight="false" outlineLevel="0" collapsed="false">
      <c r="D57" s="0" t="s">
        <v>54</v>
      </c>
      <c r="E57" s="0" t="s">
        <v>55</v>
      </c>
      <c r="F57" s="15"/>
      <c r="G57" s="30"/>
      <c r="L57" s="25"/>
      <c r="Q57" s="21"/>
      <c r="R57" s="22"/>
      <c r="V57" s="13"/>
    </row>
    <row r="58" customFormat="false" ht="12.75" hidden="false" customHeight="false" outlineLevel="0" collapsed="false">
      <c r="F58" s="15"/>
      <c r="G58" s="30"/>
      <c r="L58" s="25"/>
      <c r="Q58" s="21"/>
      <c r="R58" s="22"/>
      <c r="V58" s="13"/>
    </row>
    <row r="59" customFormat="false" ht="12.75" hidden="false" customHeight="false" outlineLevel="0" collapsed="false">
      <c r="F59" s="15"/>
      <c r="G59" s="30"/>
      <c r="L59" s="25"/>
      <c r="Q59" s="21"/>
      <c r="R59" s="22"/>
      <c r="V59" s="13"/>
    </row>
    <row r="60" customFormat="false" ht="12.75" hidden="false" customHeight="false" outlineLevel="0" collapsed="false">
      <c r="F60" s="15"/>
      <c r="G60" s="30"/>
      <c r="L60" s="25"/>
      <c r="Q60" s="21"/>
      <c r="R60" s="22"/>
      <c r="V60" s="13"/>
    </row>
    <row r="61" customFormat="false" ht="12.75" hidden="false" customHeight="false" outlineLevel="0" collapsed="false">
      <c r="F61" s="15"/>
      <c r="G61" s="30"/>
      <c r="L61" s="25"/>
      <c r="Q61" s="21"/>
      <c r="R61" s="22"/>
      <c r="V61" s="13"/>
    </row>
    <row r="62" customFormat="false" ht="12.75" hidden="false" customHeight="false" outlineLevel="0" collapsed="false">
      <c r="F62" s="15"/>
      <c r="G62" s="30"/>
      <c r="L62" s="25"/>
      <c r="Q62" s="21"/>
      <c r="R62" s="22"/>
      <c r="V62" s="13"/>
    </row>
    <row r="63" customFormat="false" ht="12.75" hidden="false" customHeight="false" outlineLevel="0" collapsed="false">
      <c r="F63" s="15"/>
      <c r="G63" s="30"/>
      <c r="L63" s="25"/>
      <c r="Q63" s="21"/>
      <c r="R63" s="22"/>
      <c r="V63" s="13"/>
    </row>
    <row r="64" customFormat="false" ht="12.75" hidden="false" customHeight="false" outlineLevel="0" collapsed="false">
      <c r="F64" s="15"/>
      <c r="G64" s="30"/>
      <c r="L64" s="25"/>
      <c r="Q64" s="21"/>
      <c r="R64" s="22"/>
      <c r="V64" s="13"/>
    </row>
    <row r="65" customFormat="false" ht="12.75" hidden="false" customHeight="false" outlineLevel="0" collapsed="false">
      <c r="F65" s="15"/>
      <c r="G65" s="30"/>
      <c r="L65" s="25"/>
      <c r="Q65" s="21"/>
      <c r="R65" s="22"/>
      <c r="V65" s="13"/>
    </row>
    <row r="66" customFormat="false" ht="12.75" hidden="false" customHeight="false" outlineLevel="0" collapsed="false">
      <c r="F66" s="15"/>
      <c r="G66" s="30"/>
      <c r="L66" s="25"/>
      <c r="Q66" s="21"/>
      <c r="R66" s="22"/>
      <c r="V66" s="13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10/23/01
Revision #0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8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66</v>
      </c>
    </row>
    <row r="4" customFormat="false" ht="18" hidden="false" customHeight="false" outlineLevel="0" collapsed="false">
      <c r="H4" s="3" t="s">
        <v>56</v>
      </c>
    </row>
    <row r="5" customFormat="false" ht="18" hidden="false" customHeight="false" outlineLevel="0" collapsed="false">
      <c r="H5" s="3" t="s">
        <v>3</v>
      </c>
    </row>
    <row r="6" customFormat="false" ht="18" hidden="false" customHeight="false" outlineLevel="0" collapsed="false">
      <c r="H6" s="3" t="s">
        <v>4</v>
      </c>
    </row>
    <row r="7" customFormat="false" ht="6" hidden="false" customHeight="true" outlineLevel="0" collapsed="false"/>
    <row r="9" customFormat="false" ht="12.75" hidden="false" customHeight="false" outlineLevel="0" collapsed="false">
      <c r="C9" s="4" t="s">
        <v>5</v>
      </c>
      <c r="D9" s="5" t="s">
        <v>67</v>
      </c>
      <c r="E9" s="6" t="s">
        <v>7</v>
      </c>
      <c r="F9" s="6"/>
      <c r="T9" s="0"/>
    </row>
    <row r="10" customFormat="false" ht="12.75" hidden="false" customHeight="false" outlineLevel="0" collapsed="false">
      <c r="E10" s="6" t="s">
        <v>58</v>
      </c>
      <c r="F10" s="4"/>
      <c r="T10" s="0"/>
    </row>
    <row r="11" customFormat="false" ht="12.75" hidden="false" customHeight="false" outlineLevel="0" collapsed="false">
      <c r="E11" s="6"/>
      <c r="F11" s="4"/>
      <c r="T11" s="0"/>
    </row>
    <row r="12" customFormat="false" ht="12.75" hidden="false" customHeight="false" outlineLevel="0" collapsed="false">
      <c r="N12" s="4" t="s">
        <v>9</v>
      </c>
      <c r="P12" s="4" t="s">
        <v>10</v>
      </c>
      <c r="R12" s="4" t="s">
        <v>11</v>
      </c>
      <c r="T12" s="0"/>
    </row>
    <row r="13" customFormat="false" ht="12.75" hidden="false" customHeight="false" outlineLevel="0" collapsed="false">
      <c r="C13" s="4" t="s">
        <v>12</v>
      </c>
      <c r="D13" s="4"/>
      <c r="E13" s="4" t="s">
        <v>13</v>
      </c>
      <c r="F13" s="5"/>
      <c r="G13" s="4" t="s">
        <v>14</v>
      </c>
      <c r="I13" s="4" t="s">
        <v>15</v>
      </c>
      <c r="J13" s="4"/>
      <c r="L13" s="4" t="s">
        <v>16</v>
      </c>
      <c r="M13" s="4"/>
      <c r="N13" s="4" t="s">
        <v>17</v>
      </c>
      <c r="P13" s="4" t="s">
        <v>17</v>
      </c>
      <c r="R13" s="4" t="s">
        <v>18</v>
      </c>
      <c r="T13" s="0"/>
    </row>
    <row r="14" customFormat="false" ht="12.75" hidden="false" customHeight="false" outlineLevel="0" collapsed="false">
      <c r="C14" s="1" t="s">
        <v>20</v>
      </c>
      <c r="D14" s="1" t="s">
        <v>59</v>
      </c>
      <c r="E14" s="1" t="s">
        <v>60</v>
      </c>
      <c r="G14" s="20" t="n">
        <f aca="false">0.8+12.8+2.9+7.136+3.364+1.23+15.67</f>
        <v>43.9</v>
      </c>
      <c r="I14" s="1" t="n">
        <v>30</v>
      </c>
      <c r="J14" s="7" t="s">
        <v>21</v>
      </c>
      <c r="L14" s="10" t="n">
        <f aca="false">I14*28000*1.1*G14</f>
        <v>40563600</v>
      </c>
      <c r="Q14" s="21"/>
      <c r="R14" s="23" t="n">
        <f aca="false">I14*28000*0.2*G14</f>
        <v>7375200</v>
      </c>
      <c r="V14" s="13"/>
    </row>
    <row r="15" customFormat="false" ht="12.75" hidden="false" customHeight="false" outlineLevel="0" collapsed="false">
      <c r="C15" s="1" t="s">
        <v>60</v>
      </c>
      <c r="D15" s="1" t="s">
        <v>59</v>
      </c>
      <c r="E15" s="1" t="s">
        <v>61</v>
      </c>
      <c r="G15" s="20" t="n">
        <f aca="false">10+3.9+15.4+11.9+1.8+12.1+16.1+14.3</f>
        <v>85.5</v>
      </c>
      <c r="I15" s="1" t="n">
        <v>30</v>
      </c>
      <c r="J15" s="7" t="s">
        <v>21</v>
      </c>
      <c r="L15" s="10" t="n">
        <f aca="false">I15*28000*1.1*G15</f>
        <v>79002000</v>
      </c>
      <c r="Q15" s="21"/>
      <c r="R15" s="23" t="n">
        <f aca="false">I15*28000*0.2*G15</f>
        <v>14364000</v>
      </c>
      <c r="V15" s="13"/>
    </row>
    <row r="16" customFormat="false" ht="12.75" hidden="false" customHeight="false" outlineLevel="0" collapsed="false">
      <c r="C16" s="1" t="s">
        <v>61</v>
      </c>
      <c r="D16" s="1" t="s">
        <v>59</v>
      </c>
      <c r="E16" s="1" t="s">
        <v>62</v>
      </c>
      <c r="G16" s="20" t="n">
        <f aca="false">12.31+13.8+5.1+7.9+1+10.666+8.334</f>
        <v>59.11</v>
      </c>
      <c r="I16" s="1" t="n">
        <v>30</v>
      </c>
      <c r="J16" s="7" t="s">
        <v>21</v>
      </c>
      <c r="L16" s="10" t="n">
        <f aca="false">I16*28000*1.1*G16</f>
        <v>54617640</v>
      </c>
      <c r="Q16" s="21"/>
      <c r="R16" s="23" t="n">
        <f aca="false">I16*28000*0.2*G16</f>
        <v>9930480</v>
      </c>
      <c r="V16" s="13"/>
    </row>
    <row r="17" customFormat="false" ht="12.75" hidden="false" customHeight="false" outlineLevel="0" collapsed="false">
      <c r="C17" s="1" t="s">
        <v>62</v>
      </c>
      <c r="D17" s="1"/>
      <c r="E17" s="1" t="s">
        <v>63</v>
      </c>
      <c r="G17" s="20" t="n">
        <v>0</v>
      </c>
      <c r="I17" s="1" t="n">
        <v>30</v>
      </c>
      <c r="J17" s="7" t="s">
        <v>21</v>
      </c>
      <c r="L17" s="10" t="n">
        <f aca="false">I17*28000*1.1*G17</f>
        <v>0</v>
      </c>
      <c r="Q17" s="21"/>
      <c r="R17" s="23" t="n">
        <f aca="false">I17*28000*0.2*G17</f>
        <v>0</v>
      </c>
      <c r="V17" s="13"/>
    </row>
    <row r="18" customFormat="false" ht="12.75" hidden="false" customHeight="false" outlineLevel="0" collapsed="false">
      <c r="C18" s="1" t="s">
        <v>63</v>
      </c>
      <c r="D18" s="1"/>
      <c r="E18" s="1" t="s">
        <v>64</v>
      </c>
      <c r="G18" s="20" t="n">
        <v>0</v>
      </c>
      <c r="I18" s="1" t="n">
        <v>30</v>
      </c>
      <c r="J18" s="7" t="s">
        <v>21</v>
      </c>
      <c r="L18" s="10" t="n">
        <f aca="false">I18*28000*1.1*G18</f>
        <v>0</v>
      </c>
      <c r="Q18" s="21"/>
      <c r="R18" s="23" t="n">
        <f aca="false">I18*28000*0.2*G18</f>
        <v>0</v>
      </c>
      <c r="V18" s="13"/>
    </row>
    <row r="19" customFormat="false" ht="12.75" hidden="false" customHeight="false" outlineLevel="0" collapsed="false">
      <c r="C19" s="19"/>
      <c r="D19" s="1"/>
      <c r="E19" s="19" t="s">
        <v>30</v>
      </c>
      <c r="G19" s="20"/>
      <c r="L19" s="10" t="n">
        <v>29660000</v>
      </c>
      <c r="Q19" s="21"/>
      <c r="R19" s="22"/>
      <c r="V19" s="13"/>
    </row>
    <row r="20" customFormat="false" ht="12.75" hidden="false" customHeight="false" outlineLevel="0" collapsed="false">
      <c r="C20" s="19"/>
      <c r="D20" s="1"/>
      <c r="E20" s="19" t="s">
        <v>33</v>
      </c>
      <c r="G20" s="20"/>
      <c r="L20" s="10" t="n">
        <v>29200000</v>
      </c>
      <c r="Q20" s="21"/>
      <c r="R20" s="22"/>
      <c r="V20" s="13"/>
    </row>
    <row r="21" customFormat="false" ht="12.75" hidden="false" customHeight="false" outlineLevel="0" collapsed="false">
      <c r="C21" s="19"/>
      <c r="D21" s="1"/>
      <c r="E21" s="19" t="s">
        <v>34</v>
      </c>
      <c r="G21" s="20"/>
      <c r="L21" s="10" t="n">
        <v>29400000</v>
      </c>
      <c r="Q21" s="21"/>
      <c r="R21" s="22"/>
      <c r="V21" s="13"/>
    </row>
    <row r="22" customFormat="false" ht="12.75" hidden="false" customHeight="false" outlineLevel="0" collapsed="false">
      <c r="C22" s="1"/>
      <c r="D22" s="1"/>
      <c r="E22" s="19"/>
      <c r="G22" s="20"/>
      <c r="L22" s="10"/>
      <c r="Q22" s="21"/>
      <c r="R22" s="22"/>
      <c r="V22" s="13"/>
    </row>
    <row r="23" customFormat="false" ht="12.75" hidden="false" customHeight="false" outlineLevel="0" collapsed="false">
      <c r="C23" s="1"/>
      <c r="D23" s="1"/>
      <c r="E23" s="1"/>
      <c r="F23" s="15" t="s">
        <v>35</v>
      </c>
      <c r="G23" s="24" t="n">
        <f aca="false">SUM(G14:G22)</f>
        <v>188.51</v>
      </c>
      <c r="L23" s="25" t="n">
        <f aca="false">SUM(L14:L22)</f>
        <v>262443240</v>
      </c>
      <c r="N23" s="4" t="n">
        <v>330</v>
      </c>
      <c r="P23" s="4" t="n">
        <v>1540</v>
      </c>
      <c r="Q23" s="21"/>
      <c r="R23" s="25" t="n">
        <f aca="false">SUM(R14:R22)</f>
        <v>31669680</v>
      </c>
      <c r="V23" s="13"/>
    </row>
    <row r="24" customFormat="false" ht="12.75" hidden="false" customHeight="true" outlineLevel="0" collapsed="false">
      <c r="C24" s="1"/>
      <c r="D24" s="1"/>
      <c r="E24" s="1"/>
      <c r="G24" s="20"/>
      <c r="L24" s="10"/>
      <c r="Q24" s="21"/>
      <c r="R24" s="22"/>
      <c r="V24" s="13"/>
    </row>
    <row r="25" customFormat="false" ht="12.75" hidden="false" customHeight="true" outlineLevel="0" collapsed="false">
      <c r="C25" s="1"/>
      <c r="D25" s="1"/>
      <c r="E25" s="1"/>
      <c r="F25" s="15" t="s">
        <v>36</v>
      </c>
      <c r="G25" s="24" t="n">
        <v>18.41</v>
      </c>
      <c r="I25" s="1" t="n">
        <v>20</v>
      </c>
      <c r="J25" s="7" t="s">
        <v>21</v>
      </c>
      <c r="L25" s="25" t="n">
        <f aca="false">I25*28000*1.1*G25</f>
        <v>11340560</v>
      </c>
      <c r="N25" s="4" t="n">
        <v>300</v>
      </c>
      <c r="P25" s="4" t="n">
        <v>700</v>
      </c>
      <c r="Q25" s="21"/>
      <c r="R25" s="25" t="n">
        <f aca="false">I25*28000*0.2*G25</f>
        <v>2061920</v>
      </c>
      <c r="V25" s="13"/>
    </row>
    <row r="26" customFormat="false" ht="13.5" hidden="false" customHeight="false" outlineLevel="0" collapsed="false">
      <c r="F26" s="15"/>
      <c r="G26" s="16"/>
      <c r="L26" s="17"/>
      <c r="N26" s="4"/>
      <c r="P26" s="4"/>
      <c r="Q26" s="21"/>
      <c r="R26" s="25"/>
      <c r="V26" s="13"/>
    </row>
    <row r="27" customFormat="false" ht="13.5" hidden="false" customHeight="false" outlineLevel="0" collapsed="false">
      <c r="F27" s="15" t="s">
        <v>37</v>
      </c>
      <c r="G27" s="16"/>
      <c r="L27" s="26" t="n">
        <f aca="false">L23+L25</f>
        <v>273783800</v>
      </c>
      <c r="N27" s="4"/>
      <c r="P27" s="4"/>
      <c r="Q27" s="21"/>
      <c r="R27" s="25"/>
      <c r="V27" s="13"/>
    </row>
    <row r="28" customFormat="false" ht="13.5" hidden="false" customHeight="false" outlineLevel="0" collapsed="false">
      <c r="F28" s="15" t="s">
        <v>65</v>
      </c>
      <c r="G28" s="16"/>
      <c r="L28" s="26" t="n">
        <f aca="false">L27+R23</f>
        <v>305453480</v>
      </c>
      <c r="N28" s="4"/>
      <c r="P28" s="4"/>
      <c r="Q28" s="21"/>
      <c r="R28" s="25"/>
      <c r="V28" s="13"/>
    </row>
    <row r="29" customFormat="false" ht="12.75" hidden="false" customHeight="false" outlineLevel="0" collapsed="false">
      <c r="F29" s="15"/>
      <c r="G29" s="16"/>
      <c r="L29" s="17"/>
      <c r="N29" s="4"/>
      <c r="P29" s="4"/>
      <c r="Q29" s="21"/>
      <c r="R29" s="25"/>
      <c r="V29" s="13"/>
    </row>
    <row r="30" customFormat="false" ht="12.75" hidden="false" customHeight="false" outlineLevel="0" collapsed="false">
      <c r="B30" s="27" t="s">
        <v>38</v>
      </c>
      <c r="F30" s="15"/>
      <c r="G30" s="16"/>
      <c r="L30" s="17"/>
      <c r="N30" s="4"/>
      <c r="P30" s="4"/>
      <c r="Q30" s="21"/>
      <c r="R30" s="25"/>
      <c r="V30" s="13"/>
    </row>
    <row r="31" customFormat="false" ht="12.75" hidden="false" customHeight="false" outlineLevel="0" collapsed="false">
      <c r="F31" s="15" t="s">
        <v>39</v>
      </c>
      <c r="G31" s="16"/>
      <c r="L31" s="17" t="n">
        <v>40400000</v>
      </c>
      <c r="N31" s="4"/>
      <c r="P31" s="4"/>
      <c r="Q31" s="21"/>
      <c r="R31" s="25"/>
      <c r="V31" s="13"/>
    </row>
    <row r="32" customFormat="false" ht="12.75" hidden="false" customHeight="false" outlineLevel="0" collapsed="false">
      <c r="F32" s="15" t="s">
        <v>40</v>
      </c>
      <c r="G32" s="16"/>
      <c r="L32" s="25" t="n">
        <f aca="false">(L23+L25)*0.3*0.075</f>
        <v>6160135.5</v>
      </c>
      <c r="N32" s="4"/>
      <c r="P32" s="4"/>
      <c r="Q32" s="21"/>
      <c r="R32" s="25"/>
      <c r="V32" s="13"/>
    </row>
    <row r="33" customFormat="false" ht="12.75" hidden="false" customHeight="false" outlineLevel="0" collapsed="false">
      <c r="F33" s="15" t="s">
        <v>41</v>
      </c>
      <c r="G33" s="16"/>
      <c r="L33" s="17" t="n">
        <v>5600000</v>
      </c>
      <c r="N33" s="4"/>
      <c r="P33" s="4"/>
      <c r="Q33" s="21"/>
      <c r="R33" s="25"/>
      <c r="V33" s="13"/>
    </row>
    <row r="34" customFormat="false" ht="12.75" hidden="false" customHeight="false" outlineLevel="0" collapsed="false">
      <c r="F34" s="15" t="s">
        <v>42</v>
      </c>
      <c r="G34" s="16"/>
      <c r="L34" s="17" t="n">
        <v>4500000</v>
      </c>
      <c r="N34" s="4"/>
      <c r="P34" s="4"/>
      <c r="Q34" s="21"/>
      <c r="R34" s="25"/>
      <c r="V34" s="13"/>
    </row>
    <row r="35" customFormat="false" ht="12.75" hidden="false" customHeight="true" outlineLevel="0" collapsed="false">
      <c r="F35" s="15" t="s">
        <v>43</v>
      </c>
      <c r="G35" s="22"/>
      <c r="L35" s="13"/>
      <c r="Q35" s="21"/>
      <c r="R35" s="22"/>
      <c r="V35" s="13"/>
    </row>
    <row r="36" customFormat="false" ht="12.75" hidden="false" customHeight="true" outlineLevel="0" collapsed="false">
      <c r="F36" s="15" t="s">
        <v>44</v>
      </c>
      <c r="G36" s="22"/>
      <c r="L36" s="18" t="n">
        <f aca="false">0.1*SUM(L31:L34)</f>
        <v>5666013.55</v>
      </c>
      <c r="Q36" s="21"/>
      <c r="R36" s="22"/>
      <c r="V36" s="13"/>
    </row>
    <row r="37" customFormat="false" ht="12.75" hidden="false" customHeight="true" outlineLevel="0" collapsed="false">
      <c r="F37" s="15"/>
      <c r="G37" s="22"/>
      <c r="L37" s="13"/>
      <c r="Q37" s="21"/>
      <c r="R37" s="22"/>
      <c r="V37" s="13"/>
    </row>
    <row r="38" customFormat="false" ht="13.5" hidden="false" customHeight="false" outlineLevel="0" collapsed="false">
      <c r="F38" s="15" t="s">
        <v>45</v>
      </c>
      <c r="G38" s="28" t="n">
        <f aca="false">G23+G25</f>
        <v>206.92</v>
      </c>
      <c r="L38" s="29" t="n">
        <f aca="false">L27+SUM(L31:L36)</f>
        <v>336109949.05</v>
      </c>
      <c r="Q38" s="21"/>
      <c r="R38" s="29" t="n">
        <f aca="false">R23+R25</f>
        <v>33731600</v>
      </c>
      <c r="V38" s="13"/>
    </row>
    <row r="39" customFormat="false" ht="13.5" hidden="false" customHeight="false" outlineLevel="0" collapsed="false">
      <c r="F39" s="15"/>
      <c r="G39" s="30"/>
      <c r="L39" s="25"/>
      <c r="Q39" s="21"/>
      <c r="R39" s="22"/>
      <c r="V39" s="13"/>
    </row>
    <row r="40" customFormat="false" ht="13.5" hidden="false" customHeight="false" outlineLevel="0" collapsed="false">
      <c r="F40" s="15" t="s">
        <v>46</v>
      </c>
      <c r="G40" s="30"/>
      <c r="L40" s="29" t="n">
        <f aca="false">SUM(L38:R38)</f>
        <v>369841549.05</v>
      </c>
      <c r="Q40" s="21"/>
      <c r="V40" s="13"/>
    </row>
    <row r="41" customFormat="false" ht="12.75" hidden="false" customHeight="false" outlineLevel="0" collapsed="false">
      <c r="F41" s="15"/>
      <c r="G41" s="30"/>
      <c r="L41" s="25"/>
      <c r="Q41" s="21"/>
      <c r="R41" s="22"/>
      <c r="V41" s="13"/>
    </row>
    <row r="42" customFormat="false" ht="12.75" hidden="false" customHeight="false" outlineLevel="0" collapsed="false">
      <c r="F42" s="15"/>
      <c r="G42" s="30"/>
      <c r="Q42" s="21"/>
      <c r="R42" s="22"/>
      <c r="V42" s="13"/>
    </row>
    <row r="43" customFormat="false" ht="12.75" hidden="false" customHeight="false" outlineLevel="0" collapsed="false">
      <c r="C43" s="1" t="s">
        <v>47</v>
      </c>
      <c r="D43" s="0" t="s">
        <v>48</v>
      </c>
      <c r="E43" s="0" t="s">
        <v>49</v>
      </c>
      <c r="F43" s="15"/>
      <c r="G43" s="30"/>
      <c r="L43" s="25"/>
      <c r="Q43" s="21"/>
      <c r="R43" s="22"/>
      <c r="V43" s="13"/>
    </row>
    <row r="44" customFormat="false" ht="12.75" hidden="false" customHeight="false" outlineLevel="0" collapsed="false">
      <c r="D44" s="0" t="s">
        <v>50</v>
      </c>
      <c r="E44" s="0" t="s">
        <v>51</v>
      </c>
      <c r="F44" s="15"/>
      <c r="G44" s="30"/>
      <c r="L44" s="25"/>
      <c r="Q44" s="21"/>
      <c r="R44" s="22"/>
      <c r="V44" s="13"/>
    </row>
    <row r="45" customFormat="false" ht="12.75" hidden="false" customHeight="false" outlineLevel="0" collapsed="false">
      <c r="D45" s="0" t="s">
        <v>52</v>
      </c>
      <c r="E45" s="0" t="s">
        <v>53</v>
      </c>
      <c r="F45" s="15"/>
      <c r="G45" s="30"/>
      <c r="L45" s="25"/>
      <c r="Q45" s="21"/>
      <c r="R45" s="22"/>
      <c r="V45" s="13"/>
    </row>
    <row r="46" customFormat="false" ht="12.75" hidden="false" customHeight="false" outlineLevel="0" collapsed="false">
      <c r="D46" s="0" t="s">
        <v>54</v>
      </c>
      <c r="E46" s="0" t="s">
        <v>55</v>
      </c>
      <c r="F46" s="15"/>
      <c r="G46" s="30"/>
      <c r="L46" s="25"/>
      <c r="Q46" s="21"/>
      <c r="R46" s="22"/>
      <c r="V46" s="13"/>
    </row>
    <row r="47" customFormat="false" ht="12.75" hidden="false" customHeight="false" outlineLevel="0" collapsed="false">
      <c r="D47" s="0" t="s">
        <v>68</v>
      </c>
      <c r="E47" s="0" t="s">
        <v>69</v>
      </c>
      <c r="F47" s="15"/>
      <c r="G47" s="30"/>
      <c r="L47" s="25"/>
      <c r="Q47" s="21"/>
      <c r="R47" s="22"/>
      <c r="V47" s="13"/>
    </row>
    <row r="48" customFormat="false" ht="12.75" hidden="false" customHeight="false" outlineLevel="0" collapsed="false">
      <c r="F48" s="15"/>
      <c r="G48" s="30"/>
      <c r="L48" s="25"/>
      <c r="Q48" s="21"/>
      <c r="R48" s="22"/>
      <c r="V48" s="13"/>
    </row>
    <row r="49" customFormat="false" ht="12.75" hidden="false" customHeight="false" outlineLevel="0" collapsed="false">
      <c r="F49" s="15"/>
      <c r="G49" s="30"/>
      <c r="L49" s="25"/>
      <c r="Q49" s="21"/>
      <c r="R49" s="22"/>
      <c r="V49" s="13"/>
    </row>
    <row r="50" customFormat="false" ht="12.75" hidden="false" customHeight="false" outlineLevel="0" collapsed="false">
      <c r="F50" s="15"/>
      <c r="G50" s="30"/>
      <c r="L50" s="25"/>
      <c r="Q50" s="21"/>
      <c r="R50" s="22"/>
      <c r="V50" s="13"/>
    </row>
    <row r="51" customFormat="false" ht="12.75" hidden="false" customHeight="false" outlineLevel="0" collapsed="false">
      <c r="F51" s="15"/>
      <c r="G51" s="30"/>
      <c r="L51" s="25"/>
      <c r="Q51" s="21"/>
      <c r="R51" s="22"/>
      <c r="V51" s="13"/>
    </row>
    <row r="52" customFormat="false" ht="12.75" hidden="false" customHeight="false" outlineLevel="0" collapsed="false">
      <c r="F52" s="15"/>
      <c r="G52" s="30"/>
      <c r="L52" s="25"/>
      <c r="Q52" s="21"/>
      <c r="R52" s="22"/>
      <c r="V52" s="13"/>
    </row>
    <row r="53" customFormat="false" ht="12.75" hidden="false" customHeight="false" outlineLevel="0" collapsed="false">
      <c r="F53" s="15"/>
      <c r="G53" s="30"/>
      <c r="L53" s="25"/>
      <c r="Q53" s="21"/>
      <c r="R53" s="22"/>
      <c r="V53" s="13"/>
    </row>
    <row r="54" customFormat="false" ht="12.75" hidden="false" customHeight="false" outlineLevel="0" collapsed="false">
      <c r="F54" s="15"/>
      <c r="G54" s="30"/>
      <c r="L54" s="25"/>
      <c r="Q54" s="21"/>
      <c r="R54" s="22"/>
      <c r="V54" s="13"/>
    </row>
    <row r="55" customFormat="false" ht="12.75" hidden="false" customHeight="false" outlineLevel="0" collapsed="false">
      <c r="F55" s="15"/>
      <c r="G55" s="30"/>
      <c r="L55" s="25"/>
      <c r="Q55" s="21"/>
      <c r="R55" s="22"/>
      <c r="V55" s="13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10/23/01
Revision #0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2001-10-24T13:48:13Z</cp:lastPrinted>
  <dcterms:modified xsi:type="dcterms:W3CDTF">2001-10-24T14:11:38Z</dcterms:modified>
  <cp:revision>0</cp:revision>
  <dc:subject/>
  <dc:title/>
</cp:coreProperties>
</file>